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sahsan\Box\"/>
    </mc:Choice>
  </mc:AlternateContent>
  <xr:revisionPtr revIDLastSave="0" documentId="8_{4F84F8B5-A947-4C24-A2F2-31018E4178EC}" xr6:coauthVersionLast="47" xr6:coauthVersionMax="47" xr10:uidLastSave="{00000000-0000-0000-0000-000000000000}"/>
  <bookViews>
    <workbookView xWindow="-110" yWindow="-110" windowWidth="19420" windowHeight="11620" xr2:uid="{00000000-000D-0000-FFFF-FFFF00000000}"/>
  </bookViews>
  <sheets>
    <sheet name="USER GUIDE" sheetId="14" r:id="rId1"/>
    <sheet name="GENERAL INFORMATION" sheetId="13" r:id="rId2"/>
    <sheet name="Morbidity forecast" sheetId="8" r:id="rId3"/>
    <sheet name="Consumption forecast" sheetId="15" r:id="rId4"/>
    <sheet name="Services forecast" sheetId="9" r:id="rId5"/>
    <sheet name="Reconciliation of forecasts" sheetId="10" r:id="rId6"/>
    <sheet name="Sheet1"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3" i="9" l="1"/>
  <c r="H123" i="9"/>
  <c r="F123" i="9"/>
  <c r="E20" i="15" l="1"/>
  <c r="E38" i="15"/>
  <c r="R7" i="10"/>
  <c r="R6" i="10"/>
  <c r="P8" i="10"/>
  <c r="P6" i="10"/>
  <c r="O7" i="10"/>
  <c r="O6" i="10"/>
  <c r="M8" i="10"/>
  <c r="M6" i="10"/>
  <c r="L7" i="10"/>
  <c r="L6" i="10"/>
  <c r="J8" i="10"/>
  <c r="J6" i="10"/>
  <c r="I7" i="10"/>
  <c r="I6" i="10"/>
  <c r="G8" i="10"/>
  <c r="G6" i="10"/>
  <c r="F8" i="10"/>
  <c r="F7" i="10"/>
  <c r="F6" i="10"/>
  <c r="D8" i="10"/>
  <c r="D6" i="10"/>
  <c r="G61" i="15"/>
  <c r="E39" i="9"/>
  <c r="F39" i="9" s="1"/>
  <c r="I39" i="9"/>
  <c r="H39" i="9"/>
  <c r="G39" i="9"/>
  <c r="F27" i="9"/>
  <c r="J39" i="9" l="1"/>
  <c r="H114" i="9"/>
  <c r="I114" i="9"/>
  <c r="H115" i="9"/>
  <c r="I115" i="9"/>
  <c r="H116" i="9"/>
  <c r="I116" i="9"/>
  <c r="H117" i="9"/>
  <c r="I117" i="9"/>
  <c r="H118" i="9"/>
  <c r="I118" i="9"/>
  <c r="H119" i="9"/>
  <c r="I119" i="9"/>
  <c r="H120" i="9"/>
  <c r="I120" i="9"/>
  <c r="H121" i="9"/>
  <c r="I121" i="9"/>
  <c r="H113" i="9"/>
  <c r="I113" i="9"/>
  <c r="H112" i="9"/>
  <c r="I112" i="9"/>
  <c r="H111" i="9"/>
  <c r="I111" i="9"/>
  <c r="F111" i="9"/>
  <c r="I124" i="15" l="1"/>
  <c r="I113" i="15"/>
  <c r="I114" i="15"/>
  <c r="I115" i="15"/>
  <c r="I116" i="15"/>
  <c r="I117" i="15"/>
  <c r="I118" i="15"/>
  <c r="I119" i="15"/>
  <c r="I120" i="15"/>
  <c r="I121" i="15"/>
  <c r="I122" i="15"/>
  <c r="I112" i="15"/>
  <c r="F124" i="15"/>
  <c r="G124" i="15"/>
  <c r="H124" i="15"/>
  <c r="E124" i="15"/>
  <c r="F113" i="15"/>
  <c r="F112" i="15"/>
  <c r="G121" i="15"/>
  <c r="E122" i="15"/>
  <c r="F122" i="15"/>
  <c r="F114" i="15"/>
  <c r="F115" i="15"/>
  <c r="F116" i="15"/>
  <c r="F117" i="15"/>
  <c r="F118" i="15"/>
  <c r="F119" i="15"/>
  <c r="F120" i="15"/>
  <c r="F121" i="15"/>
  <c r="E113" i="15"/>
  <c r="E114" i="15"/>
  <c r="E115" i="15"/>
  <c r="E116" i="15"/>
  <c r="E117" i="15"/>
  <c r="E118" i="15"/>
  <c r="E119" i="15"/>
  <c r="E120" i="15"/>
  <c r="E121" i="15"/>
  <c r="G112" i="15"/>
  <c r="H112" i="15"/>
  <c r="E112" i="15"/>
  <c r="I38" i="15" l="1"/>
  <c r="H38" i="15"/>
  <c r="G38" i="15"/>
  <c r="F38" i="15"/>
  <c r="I36" i="15"/>
  <c r="H36" i="15"/>
  <c r="G36" i="15"/>
  <c r="F36" i="15"/>
  <c r="I35" i="15"/>
  <c r="H35" i="15"/>
  <c r="G35" i="15"/>
  <c r="F35" i="15"/>
  <c r="I34" i="15"/>
  <c r="H34" i="15"/>
  <c r="G34" i="15"/>
  <c r="F34" i="15"/>
  <c r="I33" i="15"/>
  <c r="H33" i="15"/>
  <c r="G33" i="15"/>
  <c r="F33" i="15"/>
  <c r="I32" i="15"/>
  <c r="H32" i="15"/>
  <c r="G32" i="15"/>
  <c r="F32" i="15"/>
  <c r="I31" i="15"/>
  <c r="H31" i="15"/>
  <c r="G31" i="15"/>
  <c r="F31" i="15"/>
  <c r="I30" i="15"/>
  <c r="H30" i="15"/>
  <c r="G30" i="15"/>
  <c r="F30" i="15"/>
  <c r="I29" i="15"/>
  <c r="H29" i="15"/>
  <c r="G29" i="15"/>
  <c r="F29" i="15"/>
  <c r="I28" i="15"/>
  <c r="H28" i="15"/>
  <c r="G28" i="15"/>
  <c r="F28" i="15"/>
  <c r="I27" i="15"/>
  <c r="H27" i="15"/>
  <c r="G27" i="15"/>
  <c r="F27" i="15"/>
  <c r="I26" i="15"/>
  <c r="H26" i="15"/>
  <c r="G26" i="15"/>
  <c r="F26" i="15"/>
  <c r="G62" i="15" l="1"/>
  <c r="G63" i="15"/>
  <c r="G64" i="15"/>
  <c r="G66" i="15"/>
  <c r="G70" i="15"/>
  <c r="G71" i="15"/>
  <c r="G73" i="15"/>
  <c r="G65" i="15"/>
  <c r="G67" i="15"/>
  <c r="G68" i="15"/>
  <c r="G69" i="15"/>
  <c r="G113" i="15" l="1"/>
  <c r="H113" i="15"/>
  <c r="G114" i="15"/>
  <c r="H114" i="15"/>
  <c r="G115" i="15"/>
  <c r="H115" i="15"/>
  <c r="G116" i="15"/>
  <c r="H116" i="15"/>
  <c r="G117" i="15"/>
  <c r="H117" i="15"/>
  <c r="G118" i="15"/>
  <c r="H118" i="15"/>
  <c r="G119" i="15"/>
  <c r="H119" i="15"/>
  <c r="G120" i="15"/>
  <c r="H120" i="15"/>
  <c r="H121" i="15"/>
  <c r="G122" i="15"/>
  <c r="H122" i="15"/>
  <c r="E123" i="9" l="1"/>
  <c r="F119" i="9"/>
  <c r="G119" i="9"/>
  <c r="F120" i="9"/>
  <c r="G120" i="9"/>
  <c r="F121" i="9"/>
  <c r="G121" i="9"/>
  <c r="F112" i="9"/>
  <c r="G112" i="9"/>
  <c r="F113" i="9"/>
  <c r="G113" i="9"/>
  <c r="F114" i="9"/>
  <c r="G114" i="9"/>
  <c r="F115" i="9"/>
  <c r="G115" i="9"/>
  <c r="F116" i="9"/>
  <c r="G116" i="9"/>
  <c r="F117" i="9"/>
  <c r="G117" i="9"/>
  <c r="F118" i="9"/>
  <c r="G118" i="9"/>
  <c r="G111" i="9"/>
  <c r="E119" i="9"/>
  <c r="E120" i="9"/>
  <c r="E121" i="9"/>
  <c r="E117" i="9"/>
  <c r="E118" i="9"/>
  <c r="E115" i="9"/>
  <c r="E116" i="9"/>
  <c r="E112" i="9"/>
  <c r="E113" i="9"/>
  <c r="E114" i="9"/>
  <c r="E111" i="9"/>
  <c r="E55" i="9" l="1"/>
  <c r="G61" i="9" l="1"/>
  <c r="G62" i="9"/>
  <c r="G63" i="9"/>
  <c r="G64" i="9"/>
  <c r="G65" i="9"/>
  <c r="G66" i="9"/>
  <c r="G67" i="9"/>
  <c r="G68" i="9"/>
  <c r="G69" i="9"/>
  <c r="G70" i="9"/>
  <c r="G72" i="9"/>
  <c r="B30" i="8"/>
  <c r="J119" i="9" l="1"/>
  <c r="E56" i="15"/>
  <c r="E65" i="8"/>
  <c r="B31" i="8"/>
  <c r="B32" i="8" s="1"/>
  <c r="G37" i="9" l="1"/>
  <c r="H37" i="9"/>
  <c r="I37" i="9"/>
  <c r="F37" i="9"/>
  <c r="G36" i="9"/>
  <c r="H36" i="9"/>
  <c r="I36" i="9"/>
  <c r="F36" i="9"/>
  <c r="G35" i="9"/>
  <c r="H35" i="9"/>
  <c r="I35" i="9"/>
  <c r="F35" i="9"/>
  <c r="F33" i="9"/>
  <c r="J36" i="9" l="1"/>
  <c r="J35" i="9"/>
  <c r="J37" i="9"/>
  <c r="C30" i="8"/>
  <c r="C31" i="8" s="1"/>
  <c r="B38" i="8" l="1"/>
  <c r="B33" i="8"/>
  <c r="C42" i="8"/>
  <c r="C84" i="8" s="1"/>
  <c r="C32" i="8"/>
  <c r="C41" i="8" s="1"/>
  <c r="C83" i="8" s="1"/>
  <c r="B41" i="8" l="1"/>
  <c r="B83" i="8" s="1"/>
  <c r="B42" i="8"/>
  <c r="B84" i="8" s="1"/>
  <c r="B39" i="8"/>
  <c r="B40" i="8"/>
  <c r="B82" i="8" s="1"/>
  <c r="G53" i="9"/>
  <c r="H53" i="9"/>
  <c r="I53" i="9"/>
  <c r="J53" i="9"/>
  <c r="E138" i="9" s="1"/>
  <c r="F138" i="9" s="1"/>
  <c r="G138" i="9" s="1"/>
  <c r="H138" i="9" s="1"/>
  <c r="F53" i="9"/>
  <c r="F52" i="9"/>
  <c r="F51" i="9"/>
  <c r="F34" i="9"/>
  <c r="F49" i="9"/>
  <c r="F55" i="9"/>
  <c r="G52" i="9"/>
  <c r="F50" i="9" l="1"/>
  <c r="I138" i="9"/>
  <c r="F159" i="9" s="1"/>
  <c r="E159" i="9"/>
  <c r="B159" i="9"/>
  <c r="B44" i="8"/>
  <c r="C159" i="9" l="1"/>
  <c r="D159" i="9"/>
  <c r="G60" i="9"/>
  <c r="F43" i="9"/>
  <c r="F56" i="15" l="1"/>
  <c r="E141" i="15" l="1"/>
  <c r="F141" i="15" s="1"/>
  <c r="G141" i="15" s="1"/>
  <c r="H52" i="9"/>
  <c r="I52" i="9"/>
  <c r="G51" i="9"/>
  <c r="H51" i="9"/>
  <c r="I51" i="9"/>
  <c r="J51" i="9"/>
  <c r="E136" i="9" s="1"/>
  <c r="F136" i="9" s="1"/>
  <c r="G136" i="9" s="1"/>
  <c r="H136" i="9" s="1"/>
  <c r="I136" i="9" l="1"/>
  <c r="F157" i="9" s="1"/>
  <c r="E157" i="9"/>
  <c r="H141" i="15"/>
  <c r="D165" i="15"/>
  <c r="D166" i="15" s="1"/>
  <c r="K8" i="10" s="1"/>
  <c r="B157" i="9"/>
  <c r="B165" i="15"/>
  <c r="C165" i="15"/>
  <c r="J52" i="9"/>
  <c r="B45" i="8"/>
  <c r="I141" i="15" l="1"/>
  <c r="F165" i="15" s="1"/>
  <c r="F166" i="15" s="1"/>
  <c r="Q8" i="10" s="1"/>
  <c r="E165" i="15"/>
  <c r="E166" i="15" s="1"/>
  <c r="N8" i="10" s="1"/>
  <c r="D157" i="9"/>
  <c r="C157" i="9"/>
  <c r="B166" i="15"/>
  <c r="E8" i="10" s="1"/>
  <c r="C166" i="15"/>
  <c r="H8" i="10" s="1"/>
  <c r="E137" i="9"/>
  <c r="F137" i="9" s="1"/>
  <c r="G137" i="9" s="1"/>
  <c r="H137" i="9" s="1"/>
  <c r="B49" i="8"/>
  <c r="B79" i="8" s="1"/>
  <c r="B47" i="8"/>
  <c r="B77" i="8" s="1"/>
  <c r="B48" i="8"/>
  <c r="B78" i="8" s="1"/>
  <c r="I137" i="9" l="1"/>
  <c r="F158" i="9" s="1"/>
  <c r="E158" i="9"/>
  <c r="B158" i="9"/>
  <c r="B70" i="8"/>
  <c r="B71" i="8"/>
  <c r="B72" i="8"/>
  <c r="B34" i="8"/>
  <c r="G55" i="9"/>
  <c r="H55" i="9"/>
  <c r="I55" i="9"/>
  <c r="G34" i="9"/>
  <c r="H34" i="9"/>
  <c r="H50" i="9" s="1"/>
  <c r="I34" i="9"/>
  <c r="I50" i="9" s="1"/>
  <c r="G33" i="9"/>
  <c r="H33" i="9"/>
  <c r="H49" i="9" s="1"/>
  <c r="I33" i="9"/>
  <c r="I49" i="9" s="1"/>
  <c r="G32" i="9"/>
  <c r="G48" i="9" s="1"/>
  <c r="H32" i="9"/>
  <c r="I32" i="9"/>
  <c r="F32" i="9"/>
  <c r="H31" i="9"/>
  <c r="H47" i="9" s="1"/>
  <c r="G31" i="9"/>
  <c r="G47" i="9" s="1"/>
  <c r="F31" i="9"/>
  <c r="I31" i="9"/>
  <c r="I47" i="9" s="1"/>
  <c r="G30" i="9"/>
  <c r="G46" i="9" s="1"/>
  <c r="H30" i="9"/>
  <c r="H46" i="9" s="1"/>
  <c r="I30" i="9"/>
  <c r="I46" i="9" s="1"/>
  <c r="F30" i="9"/>
  <c r="G29" i="9"/>
  <c r="G45" i="9" s="1"/>
  <c r="H29" i="9"/>
  <c r="H45" i="9" s="1"/>
  <c r="I29" i="9"/>
  <c r="I45" i="9" s="1"/>
  <c r="F29" i="9"/>
  <c r="G28" i="9"/>
  <c r="G44" i="9" s="1"/>
  <c r="H28" i="9"/>
  <c r="H44" i="9" s="1"/>
  <c r="I28" i="9"/>
  <c r="I44" i="9" s="1"/>
  <c r="F28" i="9"/>
  <c r="F44" i="9" s="1"/>
  <c r="G27" i="9"/>
  <c r="H27" i="9"/>
  <c r="H43" i="9" s="1"/>
  <c r="I27" i="9"/>
  <c r="I43" i="9" s="1"/>
  <c r="G50" i="9" l="1"/>
  <c r="J34" i="9"/>
  <c r="J50" i="9" s="1"/>
  <c r="E135" i="9" s="1"/>
  <c r="F135" i="9" s="1"/>
  <c r="G135" i="9" s="1"/>
  <c r="H135" i="9" s="1"/>
  <c r="G49" i="9"/>
  <c r="J33" i="9"/>
  <c r="G43" i="9"/>
  <c r="J43" i="9" s="1"/>
  <c r="E128" i="9" s="1"/>
  <c r="J27" i="9"/>
  <c r="F46" i="9"/>
  <c r="J46" i="9" s="1"/>
  <c r="J30" i="9"/>
  <c r="F48" i="9"/>
  <c r="J32" i="9"/>
  <c r="F45" i="9"/>
  <c r="J29" i="9"/>
  <c r="F47" i="9"/>
  <c r="J47" i="9" s="1"/>
  <c r="E132" i="9" s="1"/>
  <c r="F132" i="9" s="1"/>
  <c r="G132" i="9" s="1"/>
  <c r="J31" i="9"/>
  <c r="D158" i="9"/>
  <c r="C158" i="9"/>
  <c r="B35" i="8"/>
  <c r="B36" i="8" s="1"/>
  <c r="B89" i="8" s="1"/>
  <c r="B90" i="8" s="1"/>
  <c r="J44" i="9"/>
  <c r="J49" i="9"/>
  <c r="E134" i="9" s="1"/>
  <c r="F134" i="9" s="1"/>
  <c r="G134" i="9" s="1"/>
  <c r="H134" i="9" s="1"/>
  <c r="J55" i="9"/>
  <c r="E140" i="9" s="1"/>
  <c r="F140" i="9" s="1"/>
  <c r="G140" i="9" s="1"/>
  <c r="J45" i="9"/>
  <c r="E130" i="9" s="1"/>
  <c r="F130" i="9" s="1"/>
  <c r="G130" i="9" s="1"/>
  <c r="I48" i="9"/>
  <c r="H48" i="9"/>
  <c r="B73" i="8"/>
  <c r="D30" i="8"/>
  <c r="J28" i="9"/>
  <c r="H132" i="9" l="1"/>
  <c r="I132" i="9" s="1"/>
  <c r="F153" i="9" s="1"/>
  <c r="D153" i="9"/>
  <c r="B145" i="9"/>
  <c r="F128" i="9"/>
  <c r="H130" i="9"/>
  <c r="D147" i="9"/>
  <c r="H140" i="9"/>
  <c r="D164" i="9"/>
  <c r="D165" i="9" s="1"/>
  <c r="L8" i="10" s="1"/>
  <c r="I135" i="9"/>
  <c r="F156" i="9" s="1"/>
  <c r="E156" i="9"/>
  <c r="I134" i="9"/>
  <c r="F155" i="9" s="1"/>
  <c r="E155" i="9"/>
  <c r="B155" i="9"/>
  <c r="B156" i="9"/>
  <c r="B153" i="9"/>
  <c r="E153" i="9"/>
  <c r="E129" i="9"/>
  <c r="F129" i="9" s="1"/>
  <c r="G129" i="9" s="1"/>
  <c r="E131" i="9"/>
  <c r="F131" i="9" s="1"/>
  <c r="G131" i="9" s="1"/>
  <c r="J48" i="9"/>
  <c r="B37" i="8"/>
  <c r="C164" i="9"/>
  <c r="B164" i="9"/>
  <c r="C147" i="9"/>
  <c r="B147" i="9"/>
  <c r="C155" i="9"/>
  <c r="D155" i="9"/>
  <c r="C38" i="8"/>
  <c r="D31" i="8"/>
  <c r="E30" i="8"/>
  <c r="F30" i="8" s="1"/>
  <c r="F31" i="8" s="1"/>
  <c r="C34" i="8"/>
  <c r="C35" i="8" s="1"/>
  <c r="C37" i="8" s="1"/>
  <c r="C33" i="8"/>
  <c r="C44" i="8" s="1"/>
  <c r="I140" i="9" l="1"/>
  <c r="F164" i="9" s="1"/>
  <c r="F165" i="9" s="1"/>
  <c r="R8" i="10" s="1"/>
  <c r="E164" i="9"/>
  <c r="E165" i="9" s="1"/>
  <c r="O8" i="10" s="1"/>
  <c r="I130" i="9"/>
  <c r="F147" i="9" s="1"/>
  <c r="E147" i="9"/>
  <c r="C145" i="9"/>
  <c r="G128" i="9"/>
  <c r="H131" i="9"/>
  <c r="D152" i="9"/>
  <c r="H129" i="9"/>
  <c r="D146" i="9"/>
  <c r="C153" i="9"/>
  <c r="B165" i="9"/>
  <c r="C165" i="9"/>
  <c r="I8" i="10" s="1"/>
  <c r="B152" i="9"/>
  <c r="E133" i="9"/>
  <c r="F133" i="9" s="1"/>
  <c r="G133" i="9" s="1"/>
  <c r="H133" i="9" s="1"/>
  <c r="I133" i="9" s="1"/>
  <c r="F154" i="9" s="1"/>
  <c r="B146" i="9"/>
  <c r="F32" i="8"/>
  <c r="F41" i="8" s="1"/>
  <c r="F83" i="8" s="1"/>
  <c r="F38" i="8"/>
  <c r="F33" i="8"/>
  <c r="F34" i="8"/>
  <c r="F35" i="8" s="1"/>
  <c r="F42" i="8"/>
  <c r="F84" i="8" s="1"/>
  <c r="C39" i="8"/>
  <c r="C40" i="8"/>
  <c r="C82" i="8" s="1"/>
  <c r="B81" i="8"/>
  <c r="B80" i="8"/>
  <c r="C81" i="8"/>
  <c r="C80" i="8"/>
  <c r="C156" i="9"/>
  <c r="D42" i="8"/>
  <c r="D84" i="8" s="1"/>
  <c r="D32" i="8"/>
  <c r="D41" i="8" s="1"/>
  <c r="D83" i="8" s="1"/>
  <c r="D156" i="9"/>
  <c r="D33" i="8"/>
  <c r="D38" i="8"/>
  <c r="D34" i="8"/>
  <c r="D35" i="8" s="1"/>
  <c r="D37" i="8" s="1"/>
  <c r="C36" i="8"/>
  <c r="I131" i="9" l="1"/>
  <c r="F152" i="9" s="1"/>
  <c r="F160" i="9" s="1"/>
  <c r="E152" i="9"/>
  <c r="H128" i="9"/>
  <c r="D145" i="9"/>
  <c r="D148" i="9" s="1"/>
  <c r="I129" i="9"/>
  <c r="F146" i="9" s="1"/>
  <c r="E146" i="9"/>
  <c r="B154" i="9"/>
  <c r="B160" i="9" s="1"/>
  <c r="E154" i="9"/>
  <c r="C152" i="9"/>
  <c r="C146" i="9"/>
  <c r="C89" i="8"/>
  <c r="C90" i="8" s="1"/>
  <c r="B148" i="9"/>
  <c r="B85" i="8"/>
  <c r="D7" i="10" s="1"/>
  <c r="F36" i="8"/>
  <c r="F37" i="8"/>
  <c r="F45" i="8"/>
  <c r="F44" i="8"/>
  <c r="F40" i="8"/>
  <c r="F82" i="8" s="1"/>
  <c r="F39" i="8"/>
  <c r="D39" i="8"/>
  <c r="D40" i="8"/>
  <c r="D82" i="8" s="1"/>
  <c r="D80" i="8"/>
  <c r="D81" i="8"/>
  <c r="D36" i="8"/>
  <c r="I128" i="9" l="1"/>
  <c r="F145" i="9" s="1"/>
  <c r="F148" i="9" s="1"/>
  <c r="E145" i="9"/>
  <c r="E148" i="9" s="1"/>
  <c r="C154" i="9"/>
  <c r="C160" i="9" s="1"/>
  <c r="D154" i="9"/>
  <c r="D160" i="9" s="1"/>
  <c r="C148" i="9"/>
  <c r="E160" i="9"/>
  <c r="F81" i="8"/>
  <c r="F80" i="8"/>
  <c r="F89" i="8"/>
  <c r="F90" i="8" s="1"/>
  <c r="F49" i="8"/>
  <c r="F48" i="8"/>
  <c r="F47" i="8"/>
  <c r="E31" i="8"/>
  <c r="F77" i="8" l="1"/>
  <c r="F70" i="8"/>
  <c r="F79" i="8"/>
  <c r="F72" i="8"/>
  <c r="F71" i="8"/>
  <c r="F78" i="8"/>
  <c r="E32" i="8"/>
  <c r="E41" i="8" s="1"/>
  <c r="E83" i="8" s="1"/>
  <c r="E42" i="8"/>
  <c r="E84" i="8" s="1"/>
  <c r="E38" i="8"/>
  <c r="E33" i="8"/>
  <c r="E34" i="8"/>
  <c r="E35" i="8" s="1"/>
  <c r="F85" i="8" l="1"/>
  <c r="P7" i="10" s="1"/>
  <c r="F73" i="8"/>
  <c r="E39" i="8"/>
  <c r="E40" i="8"/>
  <c r="E82" i="8" s="1"/>
  <c r="C45" i="8"/>
  <c r="E36" i="8"/>
  <c r="E37" i="8"/>
  <c r="E45" i="8"/>
  <c r="E44" i="8"/>
  <c r="D45" i="8"/>
  <c r="D44" i="8"/>
  <c r="D89" i="8" s="1"/>
  <c r="D90" i="8" s="1"/>
  <c r="E89" i="8" l="1"/>
  <c r="E90" i="8" s="1"/>
  <c r="E80" i="8"/>
  <c r="E81" i="8"/>
  <c r="C48" i="8"/>
  <c r="C71" i="8" s="1"/>
  <c r="C49" i="8"/>
  <c r="C72" i="8" s="1"/>
  <c r="C47" i="8"/>
  <c r="E49" i="8"/>
  <c r="E47" i="8"/>
  <c r="E77" i="8" s="1"/>
  <c r="E48" i="8"/>
  <c r="D48" i="8"/>
  <c r="D71" i="8" s="1"/>
  <c r="D49" i="8"/>
  <c r="D72" i="8" s="1"/>
  <c r="D47" i="8"/>
  <c r="C77" i="8" l="1"/>
  <c r="C70" i="8"/>
  <c r="C73" i="8" s="1"/>
  <c r="D77" i="8"/>
  <c r="D70" i="8"/>
  <c r="D73" i="8" s="1"/>
  <c r="C79" i="8"/>
  <c r="E78" i="8"/>
  <c r="E71" i="8"/>
  <c r="E79" i="8"/>
  <c r="E72" i="8"/>
  <c r="C78" i="8"/>
  <c r="D79" i="8"/>
  <c r="D78" i="8"/>
  <c r="E70" i="8"/>
  <c r="E85" i="8" l="1"/>
  <c r="M7" i="10" s="1"/>
  <c r="D85" i="8"/>
  <c r="J7" i="10" s="1"/>
  <c r="C85" i="8"/>
  <c r="G7" i="10" s="1"/>
  <c r="E73" i="8"/>
  <c r="F50" i="15"/>
  <c r="E135" i="15" s="1"/>
  <c r="F135" i="15" s="1"/>
  <c r="G135" i="15" s="1"/>
  <c r="F48" i="15"/>
  <c r="E133" i="15" s="1"/>
  <c r="F52" i="15"/>
  <c r="E137" i="15" s="1"/>
  <c r="F51" i="15"/>
  <c r="E136" i="15" s="1"/>
  <c r="F136" i="15" s="1"/>
  <c r="G136" i="15" s="1"/>
  <c r="F49" i="15"/>
  <c r="E134" i="15" s="1"/>
  <c r="F134" i="15" s="1"/>
  <c r="G134" i="15" s="1"/>
  <c r="F45" i="15"/>
  <c r="E130" i="15" s="1"/>
  <c r="F53" i="15"/>
  <c r="E138" i="15" s="1"/>
  <c r="F138" i="15" s="1"/>
  <c r="G138" i="15" s="1"/>
  <c r="F46" i="15"/>
  <c r="E131" i="15" s="1"/>
  <c r="F131" i="15" s="1"/>
  <c r="G131" i="15" s="1"/>
  <c r="F54" i="15"/>
  <c r="E139" i="15" s="1"/>
  <c r="F139" i="15" s="1"/>
  <c r="G139" i="15" s="1"/>
  <c r="F47" i="15"/>
  <c r="E132" i="15" s="1"/>
  <c r="H134" i="15" l="1"/>
  <c r="D155" i="15"/>
  <c r="B158" i="15"/>
  <c r="F137" i="15"/>
  <c r="G137" i="15" s="1"/>
  <c r="H135" i="15"/>
  <c r="D156" i="15"/>
  <c r="H131" i="15"/>
  <c r="D148" i="15"/>
  <c r="H139" i="15"/>
  <c r="D160" i="15"/>
  <c r="H136" i="15"/>
  <c r="D157" i="15"/>
  <c r="B154" i="15"/>
  <c r="F133" i="15"/>
  <c r="G133" i="15" s="1"/>
  <c r="B147" i="15"/>
  <c r="F130" i="15"/>
  <c r="G130" i="15" s="1"/>
  <c r="B153" i="15"/>
  <c r="F132" i="15"/>
  <c r="H138" i="15"/>
  <c r="D159" i="15"/>
  <c r="B148" i="15"/>
  <c r="B159" i="15"/>
  <c r="B155" i="15"/>
  <c r="B157" i="15"/>
  <c r="B156" i="15"/>
  <c r="B160" i="15"/>
  <c r="I131" i="15" l="1"/>
  <c r="F148" i="15" s="1"/>
  <c r="E148" i="15"/>
  <c r="H130" i="15"/>
  <c r="D147" i="15"/>
  <c r="H137" i="15"/>
  <c r="D158" i="15"/>
  <c r="C158" i="15"/>
  <c r="C147" i="15"/>
  <c r="I136" i="15"/>
  <c r="F157" i="15" s="1"/>
  <c r="E157" i="15"/>
  <c r="I135" i="15"/>
  <c r="F156" i="15" s="1"/>
  <c r="E156" i="15"/>
  <c r="H133" i="15"/>
  <c r="D154" i="15"/>
  <c r="I138" i="15"/>
  <c r="F159" i="15" s="1"/>
  <c r="E159" i="15"/>
  <c r="C153" i="15"/>
  <c r="G132" i="15"/>
  <c r="I139" i="15"/>
  <c r="F160" i="15" s="1"/>
  <c r="E160" i="15"/>
  <c r="I134" i="15"/>
  <c r="F155" i="15" s="1"/>
  <c r="E155" i="15"/>
  <c r="B161" i="15"/>
  <c r="E7" i="10" s="1"/>
  <c r="C156" i="15"/>
  <c r="C155" i="15"/>
  <c r="C159" i="15"/>
  <c r="C154" i="15"/>
  <c r="C160" i="15"/>
  <c r="C157" i="15"/>
  <c r="C148" i="15"/>
  <c r="I130" i="15" l="1"/>
  <c r="F147" i="15" s="1"/>
  <c r="E147" i="15"/>
  <c r="I137" i="15"/>
  <c r="F158" i="15" s="1"/>
  <c r="E158" i="15"/>
  <c r="H132" i="15"/>
  <c r="D153" i="15"/>
  <c r="D161" i="15" s="1"/>
  <c r="K7" i="10" s="1"/>
  <c r="I133" i="15"/>
  <c r="F154" i="15" s="1"/>
  <c r="E154" i="15"/>
  <c r="C161" i="15"/>
  <c r="H7" i="10" s="1"/>
  <c r="I132" i="15" l="1"/>
  <c r="F153" i="15" s="1"/>
  <c r="F161" i="15" s="1"/>
  <c r="Q7" i="10" s="1"/>
  <c r="E153" i="15"/>
  <c r="E161" i="15" s="1"/>
  <c r="N7" i="10" s="1"/>
  <c r="F44" i="15"/>
  <c r="E129" i="15" s="1"/>
  <c r="B146" i="15" l="1"/>
  <c r="B149" i="15" s="1"/>
  <c r="E6" i="10" s="1"/>
  <c r="F129" i="15"/>
  <c r="C146" i="15" l="1"/>
  <c r="C149" i="15" s="1"/>
  <c r="H6" i="10" s="1"/>
  <c r="G129" i="15"/>
  <c r="D146" i="15" l="1"/>
  <c r="D149" i="15" s="1"/>
  <c r="K6" i="10" s="1"/>
  <c r="H129" i="15"/>
  <c r="I129" i="15" l="1"/>
  <c r="F146" i="15" s="1"/>
  <c r="F149" i="15" s="1"/>
  <c r="Q6" i="10" s="1"/>
  <c r="E146" i="15"/>
  <c r="E149" i="15" s="1"/>
  <c r="N6" i="10" s="1"/>
</calcChain>
</file>

<file path=xl/sharedStrings.xml><?xml version="1.0" encoding="utf-8"?>
<sst xmlns="http://schemas.openxmlformats.org/spreadsheetml/2006/main" count="1088" uniqueCount="307">
  <si>
    <t>Overview of the quantification tool</t>
  </si>
  <si>
    <t>1. General information</t>
  </si>
  <si>
    <t>5. Reconciliation of forecasts</t>
  </si>
  <si>
    <t>SHEET 1: GENERAL INFORMATION</t>
  </si>
  <si>
    <t>Please provide all the necessary information</t>
  </si>
  <si>
    <t>VII. Collect data on labour inductions and on treatment of miscarriages, postpartum haemorrhages and post-abortion care</t>
  </si>
  <si>
    <t>3. Please adjust the monthly average consumption data and calculate the adjusted total consumption for the period concerned = Total MAC for four quarters (MAC1+MAC2+MAC3+MAC4) x 3</t>
  </si>
  <si>
    <r>
      <t xml:space="preserve">4. Please provide information on the total number of existing health facilities and the total number of </t>
    </r>
    <r>
      <rPr>
        <sz val="14"/>
        <rFont val="Calibri"/>
        <family val="2"/>
        <scheme val="minor"/>
      </rPr>
      <t xml:space="preserve">health facilities/sites offering WCCAC       </t>
    </r>
    <r>
      <rPr>
        <sz val="14"/>
        <color theme="1"/>
        <rFont val="Calibri"/>
        <family val="2"/>
        <scheme val="minor"/>
      </rPr>
      <t xml:space="preserve">                                                                                                                                                                                                                                                                                      </t>
    </r>
  </si>
  <si>
    <t xml:space="preserve">1. Please collect quarterly data on women’s attendance at WCCAC outreach sites based on different indications                                                                                                                                   </t>
  </si>
  <si>
    <t xml:space="preserve">4. Please calculate the average monthly consumption for each quarter as a prerequisite for data adjustment and the adjusted total  </t>
  </si>
  <si>
    <t>5. Please adjust the monthly average consumption data                                                                                                                                                            and  calculate the adjusted total consumption for the period concerned = Total MAC for four quarters (MAC1+MAC2+MAC3+MAC4) x 3</t>
  </si>
  <si>
    <t>6. Please calculate the geographical coverage for the organisation = total number of outreach sites (health facilities offering WCCAC)/total number of existing health facilities within the entity x 100</t>
  </si>
  <si>
    <t xml:space="preserve">7. Please estimate the rate of increase for geographical coverage over the next three years </t>
  </si>
  <si>
    <t xml:space="preserve">8. Please estimate the rate of increase for sites over the next three years </t>
  </si>
  <si>
    <t>9. Please calculate the total rate of increase for sites + rate of increase for geographical coverage</t>
  </si>
  <si>
    <t>10. Please calculate the quantities for each product:                                                                                                                                                                                                                                                                       —Year 1 quantity = adjusted total quantities (see Table 3 on data adjustments)                                                                                                                                                                                                                                                                          —Year 2 quantity = Year 1 quantity x (rate of increase for sites + rate of increase for geographical coverage for Year 2)</t>
  </si>
  <si>
    <t xml:space="preserve">GENERAL INFORMATION </t>
  </si>
  <si>
    <t xml:space="preserve">Name, address and contact details for the organisation </t>
  </si>
  <si>
    <t>Period of quantification</t>
  </si>
  <si>
    <t xml:space="preserve">Date quantification adopted </t>
  </si>
  <si>
    <t>Number and position of experts who participated in the quantification exercise</t>
  </si>
  <si>
    <t>Names and contact details (name/title, e-mail, address, telephone number) of experts who participated in the quantification exercise</t>
  </si>
  <si>
    <t>Names and contact details (name/title, e-mail, address, telephone number) of experts who completed training in the quantification exercise</t>
  </si>
  <si>
    <t>QUANTIFICATION OF COMPREHENSIVE ABORTION CARE PRODUCTS</t>
  </si>
  <si>
    <t>A. FORECASTS BASED ON MORBIDITY DATA</t>
  </si>
  <si>
    <t>I. Collect data/demographic assumptions</t>
  </si>
  <si>
    <t>TYPES OF DATA OR ASSUMPTIONS</t>
  </si>
  <si>
    <t>DATA</t>
  </si>
  <si>
    <t>SOURCE</t>
  </si>
  <si>
    <t>COMMENTS</t>
  </si>
  <si>
    <t xml:space="preserve">Total population </t>
  </si>
  <si>
    <t>Rate of growth</t>
  </si>
  <si>
    <t xml:space="preserve">II. Collect epidemiological data/data on induced abortions </t>
  </si>
  <si>
    <t xml:space="preserve"> % induced/safe abortions </t>
  </si>
  <si>
    <t>% induced abortions from 10 to 13 weeks’ gestation</t>
  </si>
  <si>
    <t>III. Collect data on labour inductions, miscarriages, postpartum haemorrhages and post-abortion care</t>
  </si>
  <si>
    <t>% pregnancies ending in miscarriage</t>
  </si>
  <si>
    <t xml:space="preserve">  % miscarriages requiring treatment</t>
  </si>
  <si>
    <t>% miscarriages requiring surgical treatment</t>
  </si>
  <si>
    <t xml:space="preserve"> % miscarriages requiring drug management</t>
  </si>
  <si>
    <t xml:space="preserve"> % post-abortion care (PAC)</t>
  </si>
  <si>
    <t xml:space="preserve">% post-abortion care (PAC) requiring surgical treatment </t>
  </si>
  <si>
    <t xml:space="preserve"> % postpartum haemorrhages (PPH)</t>
  </si>
  <si>
    <t>% labour induction with misoprostol</t>
  </si>
  <si>
    <t>Data types</t>
  </si>
  <si>
    <t>Year</t>
  </si>
  <si>
    <t>Year 1</t>
  </si>
  <si>
    <t>Year 2</t>
  </si>
  <si>
    <t>Year 3</t>
  </si>
  <si>
    <t>Year 4</t>
  </si>
  <si>
    <t>Year 5</t>
  </si>
  <si>
    <t xml:space="preserve">Expected pregnancies </t>
  </si>
  <si>
    <t>Probable number of deliveries</t>
  </si>
  <si>
    <t>Number of induced/safe abortions</t>
  </si>
  <si>
    <t>Number of pregnancies ending in miscarriage</t>
  </si>
  <si>
    <t xml:space="preserve"> Number of miscarriages requiring treatment</t>
  </si>
  <si>
    <t>Number of miscarriages requiring surgical treatment</t>
  </si>
  <si>
    <t>Number of miscarriages requiring drug management</t>
  </si>
  <si>
    <t>Number of post-abortion care cases</t>
  </si>
  <si>
    <t>Number of postpartum haemorrhage cases</t>
  </si>
  <si>
    <t>Number of labour inductions with misoprostol</t>
  </si>
  <si>
    <t>VII. Collect doses of comprehensive abortion care products</t>
  </si>
  <si>
    <t>1. Medical abortion</t>
  </si>
  <si>
    <t>Medicines</t>
  </si>
  <si>
    <t>Indications</t>
  </si>
  <si>
    <t>Dosages</t>
  </si>
  <si>
    <t>Recommended doses</t>
  </si>
  <si>
    <t>Units required per patient (course of treatment)</t>
  </si>
  <si>
    <t>WCCAC up to 10 weeks’ gestation</t>
  </si>
  <si>
    <t>200 mg mifepristone + 800 mcg misoprostol</t>
  </si>
  <si>
    <t>WCCAC from 10 to 13 weeks’ gestation</t>
  </si>
  <si>
    <t>200 mg mifepristone + 1,600 mcg misoprostol</t>
  </si>
  <si>
    <t>WCCAC from 13 to 14 weeks’ gestation</t>
  </si>
  <si>
    <t>200 mg mifepristone + 2,400 mcg misoprostol</t>
  </si>
  <si>
    <t>200 mcg misoprostol</t>
  </si>
  <si>
    <t>WCCAC at 14 weeks’ gestation</t>
  </si>
  <si>
    <t>1,200 mcg</t>
  </si>
  <si>
    <t>Misoprostol used in miscarriages</t>
  </si>
  <si>
    <t>Missed abortion before 13 weeks’ gestation</t>
  </si>
  <si>
    <t>200 mcg</t>
  </si>
  <si>
    <t>600 mcg</t>
  </si>
  <si>
    <t>Missed abortion from 13 to 24 weeks’ gestation</t>
  </si>
  <si>
    <t xml:space="preserve">Misoprostol used in PAC </t>
  </si>
  <si>
    <t>Post-abortion care (PAC)</t>
  </si>
  <si>
    <t>800 mcg</t>
  </si>
  <si>
    <t>Misoprostol used in postpartum haemorrhage (PPH)</t>
  </si>
  <si>
    <t>Treatment of postpartum haemorrhages (PPH)</t>
  </si>
  <si>
    <t>Misoprostol used in labour induction</t>
  </si>
  <si>
    <t>Labour inductions</t>
  </si>
  <si>
    <t>2. Surgical abortion</t>
  </si>
  <si>
    <t>All types of abortion services (induced/safe, incomplete, missed abortion)</t>
  </si>
  <si>
    <t xml:space="preserve">Quantity </t>
  </si>
  <si>
    <t>WCCAC up to 10 weeks’ gestation</t>
  </si>
  <si>
    <t>WCCAC at 14 weeks’ gestation</t>
  </si>
  <si>
    <t xml:space="preserve">Post-abortion care (PAC) </t>
  </si>
  <si>
    <t>Postpartum haemorrhage (PPH)</t>
  </si>
  <si>
    <t>Labour induction</t>
  </si>
  <si>
    <t xml:space="preserve"> (All types of surgical abortion services:  induced/secure, incomplete, missed abortion)</t>
  </si>
  <si>
    <t xml:space="preserve">Step I: Collect quarterly consumption data for 4 quarters of Year 1 </t>
  </si>
  <si>
    <t>T 1</t>
  </si>
  <si>
    <t>T 2</t>
  </si>
  <si>
    <t>T 3</t>
  </si>
  <si>
    <t>T 4</t>
  </si>
  <si>
    <t>WCCAC from 13 to 14 weeks’ gestation</t>
  </si>
  <si>
    <t>1,400 mcg</t>
  </si>
  <si>
    <t>200 mcg</t>
  </si>
  <si>
    <t>Misoprostol used in PPH</t>
  </si>
  <si>
    <t>PP haemorrhage</t>
  </si>
  <si>
    <t>Misoprostol used in labour induction</t>
  </si>
  <si>
    <t>MVA</t>
  </si>
  <si>
    <t>All types of abortion services (induced, incomplete, miscarriage)</t>
  </si>
  <si>
    <t xml:space="preserve">Step II: Calculate the monthly average consumption for each quarter as a prerequisite for data adjustment  </t>
  </si>
  <si>
    <t>1.  Medical abortion</t>
  </si>
  <si>
    <t>Post-abortion care</t>
  </si>
  <si>
    <t>Misoprostol in PPH</t>
  </si>
  <si>
    <t>All types of abortion services (induced/safe, incomplete, missed abortion)</t>
  </si>
  <si>
    <t xml:space="preserve">Step III: Calculate the adjusted total consumption for the target year </t>
  </si>
  <si>
    <t>Unit required per patient (course of treatment)</t>
  </si>
  <si>
    <t>Total consumed</t>
  </si>
  <si>
    <t>PP haemorrhage</t>
  </si>
  <si>
    <t>Number of health facilities (outreach sites) given support for WCCAC in the past 12 months</t>
  </si>
  <si>
    <r>
      <t>% health facilities (outreach sites) given suppo</t>
    </r>
    <r>
      <rPr>
        <b/>
        <sz val="12"/>
        <rFont val="Calibri"/>
        <family val="2"/>
      </rPr>
      <t xml:space="preserve">rt for WCCAC in the past 12 months </t>
    </r>
  </si>
  <si>
    <t>WCCAC from 13 to 14 weeks’ gestation</t>
  </si>
  <si>
    <t>WCCAC from 13 to 14 weeks’ gestation</t>
  </si>
  <si>
    <t>Misoprostol in PPH</t>
  </si>
  <si>
    <t>PP haemorrhage</t>
  </si>
  <si>
    <t>Misoprostol used in induction</t>
  </si>
  <si>
    <t>All types of abortion services (induced, incomplete, missed abortion)</t>
  </si>
  <si>
    <t>Step V: Calculate the rate of increase for outreach sites/health facilities</t>
  </si>
  <si>
    <t>Assumptions/Comments</t>
  </si>
  <si>
    <r>
      <t>The parameters are: Hist</t>
    </r>
    <r>
      <rPr>
        <sz val="12"/>
        <rFont val="Calibri"/>
        <family val="2"/>
      </rPr>
      <t xml:space="preserve">orical data, raising awareness, adoption of standards, user uptake, financing of WCCAC products, staff training, experiences in other countries. </t>
    </r>
  </si>
  <si>
    <t>Misoprostol used in PPH</t>
  </si>
  <si>
    <t>PPH</t>
  </si>
  <si>
    <t>Misoprostol used in labour induction</t>
  </si>
  <si>
    <t>Assumptions/Comments</t>
  </si>
  <si>
    <t>Misoprostol in labour induction</t>
  </si>
  <si>
    <t>Combination (mifepristone 200 mg  + misoprostol 800 mcg )</t>
  </si>
  <si>
    <t xml:space="preserve">Misoprostol in labour induction </t>
  </si>
  <si>
    <t>Labour induction</t>
  </si>
  <si>
    <t>INDICATIONS</t>
  </si>
  <si>
    <t xml:space="preserve">TOTAL </t>
  </si>
  <si>
    <t>Post-abortion care (PAC)</t>
  </si>
  <si>
    <t>Postpartum haemorrhages (PPH)</t>
  </si>
  <si>
    <t>TOTAL</t>
  </si>
  <si>
    <t>TYPES OF DATA/ASSUMPTIONS</t>
  </si>
  <si>
    <t>YEAR 1</t>
  </si>
  <si>
    <t>T1</t>
  </si>
  <si>
    <t>T2</t>
  </si>
  <si>
    <t>T3</t>
  </si>
  <si>
    <t>T4</t>
  </si>
  <si>
    <t>Number of safe abortions</t>
  </si>
  <si>
    <t xml:space="preserve"> Number of missed abortions before 13 weeks’ gestation</t>
  </si>
  <si>
    <t xml:space="preserve"> Number of missed abortions from 13 to 24 weeks’ gestation</t>
  </si>
  <si>
    <t>Number of post-abortion care (PAC) cases</t>
  </si>
  <si>
    <t>Number of PAC cases via the surgical method</t>
  </si>
  <si>
    <t>Number of postpartum haemorrhage (PPH) cases</t>
  </si>
  <si>
    <t>Number of labour inductions with misoprostol</t>
  </si>
  <si>
    <t>Number of safe abortions up to 10 weeks’ gestation</t>
  </si>
  <si>
    <t>Number of safe abortions from 10 to 13 weeks’ gestation</t>
  </si>
  <si>
    <t>Number of safe abortions from 13 to 14 weeks’ gestation</t>
  </si>
  <si>
    <t>Misoprostol used in postpartum haemorrhages</t>
  </si>
  <si>
    <t xml:space="preserve">Step IV: Please calculate the monthly average consumption for each quarter as a prerequisite for data adjustment and the adjusted total  </t>
  </si>
  <si>
    <t>ADJUSTED TOTAL</t>
  </si>
  <si>
    <t>Misoprostol in addition to safe/induced abortion</t>
  </si>
  <si>
    <t>Misoprostol in PPH</t>
  </si>
  <si>
    <t>Misoprostol in labour inductions</t>
  </si>
  <si>
    <t>Labour inductions</t>
  </si>
  <si>
    <t>All types of abortion services (safe, incomplete, missed abortion)</t>
  </si>
  <si>
    <t xml:space="preserve">Step V: Calculate the geographical coverage for the organisation </t>
  </si>
  <si>
    <t>Total number of health facilities (sites)</t>
  </si>
  <si>
    <r>
      <t>% health facilities (sites) given suppo</t>
    </r>
    <r>
      <rPr>
        <b/>
        <sz val="12"/>
        <rFont val="Calibri"/>
        <family val="2"/>
      </rPr>
      <t xml:space="preserve">rt for WCCAC in the past 12 months </t>
    </r>
  </si>
  <si>
    <t>Misoprostol used in postpartum haemorrhages</t>
  </si>
  <si>
    <t>Misoprostol used in labour induction</t>
  </si>
  <si>
    <t xml:space="preserve">Labour induction </t>
  </si>
  <si>
    <t>PAC</t>
  </si>
  <si>
    <t>Misoprostol used in PP haemorrhages</t>
  </si>
  <si>
    <t>Step IX: Calculate the quantities for each product</t>
  </si>
  <si>
    <t>Missed abortion from 13 to 14 weeks’ gestation</t>
  </si>
  <si>
    <t>All types of abortion services (induced, incomplete, missed abortion)</t>
  </si>
  <si>
    <t>RECONCILIATION OF FORECASTS</t>
  </si>
  <si>
    <t>No.</t>
  </si>
  <si>
    <t>YEAR 2</t>
  </si>
  <si>
    <t>YEAR 3</t>
  </si>
  <si>
    <t>YEAR 4</t>
  </si>
  <si>
    <t>YEAR 5</t>
  </si>
  <si>
    <t>MORBIDITY FORECAST</t>
  </si>
  <si>
    <t>CONSUMPTION FORECAST</t>
  </si>
  <si>
    <t>SERVICE DATA FORECAST</t>
  </si>
  <si>
    <t>Misoprostol</t>
  </si>
  <si>
    <t xml:space="preserve"> SERVICE DATA FORECAST</t>
  </si>
  <si>
    <t xml:space="preserve">MORBIDITY FORECAST </t>
  </si>
  <si>
    <t>For reconciliation of forecasts, select one of these 3 options:</t>
  </si>
  <si>
    <r>
      <t xml:space="preserve">(1) </t>
    </r>
    <r>
      <rPr>
        <i/>
        <sz val="11"/>
        <color theme="1"/>
        <rFont val="Calibri"/>
        <family val="2"/>
        <scheme val="minor"/>
      </rPr>
      <t>Weight the acceptable forecasts according to their perceived accuracy.</t>
    </r>
    <r>
      <rPr>
        <sz val="11"/>
        <color theme="1"/>
        <rFont val="Calibri"/>
        <family val="2"/>
        <scheme val="minor"/>
      </rPr>
      <t xml:space="preserve"> If one or two forecasts are judged to
</t>
    </r>
  </si>
  <si>
    <t xml:space="preserve">     be superior to the others, you might want to use a weighted average as the final forecast</t>
  </si>
  <si>
    <r>
      <t xml:space="preserve">(2) 	 </t>
    </r>
    <r>
      <rPr>
        <i/>
        <sz val="11"/>
        <color theme="1"/>
        <rFont val="Calibri"/>
        <family val="2"/>
        <scheme val="minor"/>
      </rPr>
      <t xml:space="preserve">Choose the strongest forecast and discard the rest. </t>
    </r>
    <r>
      <rPr>
        <sz val="11"/>
        <color theme="1"/>
        <rFont val="Calibri"/>
        <family val="2"/>
        <scheme val="minor"/>
      </rPr>
      <t xml:space="preserve">If one forecast seems clearly superior to the others,
</t>
    </r>
  </si>
  <si>
    <t xml:space="preserve">     weaker forecast.</t>
  </si>
  <si>
    <t xml:space="preserve">     you could accept it as final. If two forecasts seem clearly superior, you could average them and discard the 
</t>
  </si>
  <si>
    <r>
      <t xml:space="preserve">(3) </t>
    </r>
    <r>
      <rPr>
        <i/>
        <sz val="11"/>
        <color theme="1"/>
        <rFont val="Calibri"/>
        <family val="2"/>
        <scheme val="minor"/>
      </rPr>
      <t xml:space="preserve">Average the acceptable forecasts. </t>
    </r>
    <r>
      <rPr>
        <sz val="11"/>
        <color theme="1"/>
        <rFont val="Calibri"/>
        <family val="2"/>
        <scheme val="minor"/>
      </rPr>
      <t xml:space="preserve">If all forecasts are judged to be equally good (or equally bad), you can
</t>
    </r>
  </si>
  <si>
    <t xml:space="preserve">     use a simple average as the final forecast. </t>
  </si>
  <si>
    <t>User guide for the quantification tool for  women-centred comprehensive abortion care (WCCAC)</t>
  </si>
  <si>
    <t xml:space="preserve">Following this User Guide, there are five Excel tabs/sheets in the tool: </t>
  </si>
  <si>
    <t>2. Forecasts based on morbidity data</t>
  </si>
  <si>
    <t>B. FORECASTS BASED ON CONSUMPTION DATA</t>
  </si>
  <si>
    <t>3. Forecasts based on consumption data</t>
  </si>
  <si>
    <t>4. Forecasts based on service data</t>
  </si>
  <si>
    <t>Please answer the questions requesting organisation details</t>
  </si>
  <si>
    <t>Select the quantification methodologies, which are applicable to your country/region, to be used in the exercise</t>
  </si>
  <si>
    <t>SHEET 2: FORECASTS BASED ON MORBIDITY DATA</t>
  </si>
  <si>
    <r>
      <t>I. Please collect quarterly consumption data for 4 quarters of Year 1 for the combina</t>
    </r>
    <r>
      <rPr>
        <sz val="14"/>
        <rFont val="Calibri"/>
        <family val="2"/>
        <scheme val="minor"/>
      </rPr>
      <t>tion pack</t>
    </r>
    <r>
      <rPr>
        <sz val="14"/>
        <color theme="1"/>
        <rFont val="Calibri"/>
        <family val="2"/>
        <scheme val="minor"/>
      </rPr>
      <t xml:space="preserve"> (mifepristone + misoprostol), misoprostol and the manual vacuum aspirator (MVA) </t>
    </r>
  </si>
  <si>
    <t>5. Please calculate the geographical coverage = total number of outreach sites (health facilities offering WCCAC)/total number of existing health facilities within the entity x 100</t>
  </si>
  <si>
    <t xml:space="preserve">6.  Please estimate the rate of increase for existing sites: this estimate is based on assumptions/parameters (proposals to mobilise resources, adoption of standards and guidelines, capacity building, availability of inputs, etc.)                                                                                                                                                                                                                                                                                           </t>
  </si>
  <si>
    <t xml:space="preserve">7. Please estimate the rate of increase for geographical coverage: this estimate is based on assumptions/parameters (proposals to mobilise resources, adoption of standards and guidelines, capacity building, availability of inputs, etc.)    </t>
  </si>
  <si>
    <t>8. Please calculate the total rate of increase for the sites + rate of increase for geographical coverage</t>
  </si>
  <si>
    <r>
      <t>9. Please calculate the quantities for each product:                                                                                                                                                                                                                                                            —Quantity for Year 1 = total for adjusted quantities (</t>
    </r>
    <r>
      <rPr>
        <sz val="14"/>
        <rFont val="Calibri"/>
        <family val="2"/>
        <scheme val="minor"/>
      </rPr>
      <t>see</t>
    </r>
    <r>
      <rPr>
        <sz val="14"/>
        <color theme="1"/>
        <rFont val="Calibri"/>
        <family val="2"/>
        <scheme val="minor"/>
      </rPr>
      <t xml:space="preserve"> Table 3 on data adjustment.)                                                                                                                                                                                                                                                            —Quantity for Year 2 = quantity for Year 1 x (total rate of increase for the sites + rate of increase for geographical coverage)                                                                                                                                                                                                              </t>
    </r>
  </si>
  <si>
    <t>SHEET 3: FORECASTS BASED ON CONSUMPTION DATA</t>
  </si>
  <si>
    <t>SHEET 4: FORECASTS BASED ON SERVICES DATA</t>
  </si>
  <si>
    <t xml:space="preserve"> 2. Please break down medical abortion procedures by gestational age band                                                               </t>
  </si>
  <si>
    <r>
      <t xml:space="preserve">I. </t>
    </r>
    <r>
      <rPr>
        <u/>
        <sz val="14"/>
        <rFont val="Calibri"/>
        <family val="2"/>
        <scheme val="minor"/>
      </rPr>
      <t>Please collect the demographic data/assumptions and identify the various data sources</t>
    </r>
    <r>
      <rPr>
        <sz val="14"/>
        <rFont val="Calibri"/>
        <family val="2"/>
        <scheme val="minor"/>
      </rPr>
      <t xml:space="preserve">:                                                                                   Total population, expected pregnancies, growth rates, expected deliveries                                                                                                   </t>
    </r>
  </si>
  <si>
    <r>
      <rPr>
        <u/>
        <sz val="14"/>
        <rFont val="Calibri"/>
        <family val="2"/>
        <scheme val="minor"/>
      </rPr>
      <t>II. Collect epidemiological data/data on induced abortions and identify the data sources</t>
    </r>
    <r>
      <rPr>
        <sz val="14"/>
        <rFont val="Calibri"/>
        <family val="2"/>
        <scheme val="minor"/>
      </rPr>
      <t>:                                                                                                                                         % induced abortions, % surgical abortions, % medical abortions, % induced abortions up to 10 weeks’ gestation, % induced abortions from 10 to 13 weeks’ gestation, % abortions from 14 weeks</t>
    </r>
  </si>
  <si>
    <r>
      <t xml:space="preserve">III. </t>
    </r>
    <r>
      <rPr>
        <u/>
        <sz val="14"/>
        <rFont val="Calibri"/>
        <family val="2"/>
        <scheme val="minor"/>
      </rPr>
      <t>Please collect data on the treatment of miscarriages, postpartum haemorrhages (PPH) and post-abortion care (PAC)</t>
    </r>
    <r>
      <rPr>
        <sz val="14"/>
        <rFont val="Calibri"/>
        <family val="2"/>
        <scheme val="minor"/>
      </rPr>
      <t>:  % pregnancies ending in miscarriage, % miscarriages requiring</t>
    </r>
    <r>
      <rPr>
        <sz val="14"/>
        <color rgb="FFFF0000"/>
        <rFont val="Calibri"/>
        <family val="2"/>
        <scheme val="minor"/>
      </rPr>
      <t xml:space="preserve"> </t>
    </r>
    <r>
      <rPr>
        <sz val="14"/>
        <rFont val="Calibri"/>
        <family val="2"/>
        <scheme val="minor"/>
      </rPr>
      <t>treatment, % miscarriages requiring surgical treatment, % miscarriages requiring drug treatment, % postpartum haemorrhages (PPH)</t>
    </r>
    <r>
      <rPr>
        <sz val="14"/>
        <color rgb="FFFF0000"/>
        <rFont val="Calibri"/>
        <family val="2"/>
        <scheme val="minor"/>
      </rPr>
      <t>;</t>
    </r>
    <r>
      <rPr>
        <sz val="14"/>
        <rFont val="Calibri"/>
        <family val="2"/>
        <scheme val="minor"/>
      </rPr>
      <t xml:space="preserve"> % post-abortion care (PAC) cases, </t>
    </r>
  </si>
  <si>
    <r>
      <t xml:space="preserve">IV. </t>
    </r>
    <r>
      <rPr>
        <u/>
        <sz val="14"/>
        <rFont val="Calibri"/>
        <family val="2"/>
        <scheme val="minor"/>
      </rPr>
      <t xml:space="preserve">Please calculate the target populations for the next three years: </t>
    </r>
    <r>
      <rPr>
        <sz val="14"/>
        <rFont val="Calibri"/>
        <family val="2"/>
        <scheme val="minor"/>
      </rPr>
      <t xml:space="preserve">
Year 1 population = total population data for Year 0 x population growth rate.</t>
    </r>
  </si>
  <si>
    <r>
      <t>V.</t>
    </r>
    <r>
      <rPr>
        <u/>
        <sz val="14"/>
        <rFont val="Calibri"/>
        <family val="2"/>
        <scheme val="minor"/>
      </rPr>
      <t>Please calculate induced abortions by type of abortion</t>
    </r>
    <r>
      <rPr>
        <sz val="14"/>
        <rFont val="Calibri"/>
        <family val="2"/>
        <scheme val="minor"/>
      </rPr>
      <t>:
1. Number of surgical induced abortions (with the manual vacuum aspirator) = Number of induced abortions x % of surgical abortions                                                                                                                                                                                                                2. Number of medical induced abortions = Number of induced abortions x % medical abortions</t>
    </r>
  </si>
  <si>
    <r>
      <t>VI.</t>
    </r>
    <r>
      <rPr>
        <u/>
        <sz val="14"/>
        <rFont val="Calibri"/>
        <family val="2"/>
        <scheme val="minor"/>
      </rPr>
      <t>Please calculate medical abortion procedures by gestational age band</t>
    </r>
    <r>
      <rPr>
        <sz val="14"/>
        <rFont val="Calibri"/>
        <family val="2"/>
        <scheme val="minor"/>
      </rPr>
      <t>:                                                                                                     1. Number of induced medical abortion procedures up to 10 weeks’ gestation = Number of induced medical abortion procedures x % induced abortions up to 10 weeks’ gestation                                                                                                                                                                                                                 2.  Number of induced medical abortion procedures from 10 to 13 weeks’ gestation = Number of induced medical abortion procedures x % induced abortions from 10 to 13 weeks’ gestation                                                                                                                                                                                                                3.  Number of induced medical abortion procedures at 14 weeks’ gestation = Number of induced medical abortion procedures x % induced abortions at 14 weeks’ gestation</t>
    </r>
  </si>
  <si>
    <r>
      <t xml:space="preserve">VIII. </t>
    </r>
    <r>
      <rPr>
        <u/>
        <sz val="14"/>
        <rFont val="Calibri"/>
        <family val="2"/>
        <scheme val="minor"/>
      </rPr>
      <t>Please collect data on comprehensive abortion care products</t>
    </r>
    <r>
      <rPr>
        <sz val="14"/>
        <rFont val="Calibri"/>
        <family val="2"/>
        <scheme val="minor"/>
      </rPr>
      <t>: Indications, Dosages, Recommended doses, Units required per patient (course of treatment)</t>
    </r>
  </si>
  <si>
    <r>
      <t xml:space="preserve">IX. </t>
    </r>
    <r>
      <rPr>
        <u/>
        <sz val="14"/>
        <rFont val="Calibri"/>
        <family val="2"/>
        <scheme val="minor"/>
      </rPr>
      <t>Please calculate the quantity required of the combination pack (mifepristone tablet 200 mg + misoprostol 800 mcg</t>
    </r>
    <r>
      <rPr>
        <sz val="14"/>
        <rFont val="Calibri"/>
        <family val="2"/>
        <scheme val="minor"/>
      </rPr>
      <t>):
1. Women-centred comprehensive abortion care (WCCAC) up to 10 weeks’ gestation = Number of induced abortions up to 10 weeks’ gestation x Units required per patient (course of treatment)                                                                                                                                                                                                              2. WCCAC from 10 to 13 weeks’ gestation = Number of induced abortions from 10 to 13 weeks’ gestation x Units required per patient (course of treatment)                                                                                                                                                                                                            3. WCCAC at 14 weeks’ gestation = Number of induced abortions at 14 weeks’ gestation x Units required per patient (course of treatment)</t>
    </r>
  </si>
  <si>
    <r>
      <t xml:space="preserve">X. </t>
    </r>
    <r>
      <rPr>
        <u/>
        <sz val="14"/>
        <rFont val="Calibri"/>
        <family val="2"/>
        <scheme val="minor"/>
      </rPr>
      <t xml:space="preserve">Please calculate the quantity required of misoprostol:                                                                                                                                 </t>
    </r>
    <r>
      <rPr>
        <sz val="14"/>
        <rFont val="Calibri"/>
        <family val="2"/>
        <scheme val="minor"/>
      </rPr>
      <t>1. WCCAC at 10 weeks’ gestation = Number of induced abortions up to 10 weeks’ gestation x Units required per patient (course of treatment)                                                                                                                                                                                                         2. WCCAC from 10 to 13 weeks’ gestation = Number of induced abortions from 10 to 13 weeks’ gestation x Units required per patient (course of treatment)                                                                                                                                                                                                                3. WCCAC at 14 weeks’ gestation = Number of induced abortions at 14 weeks’ gestation x Units required per patient (course of treatment)                                                                                                                                                                                                                                                                                                                                                                                 4. Miscarriages = Number of miscarriages requiring drug treatment x Units required per patient from missed abortion before 13 weeks’ gestation + Units required per patient from missed abortion from 13 to 24 weeks’ gestation)                                                                                                                                                                                  5. Post-abortion care (PAC) = Number of post-abortion care cases x Units required per patient (course of treatment)                                    6. Postpartum haemorrhage (PPH) = Number of cases of postpartum haemorrhage x Units required per patient (course of treatment</t>
    </r>
  </si>
  <si>
    <r>
      <t xml:space="preserve">XI. </t>
    </r>
    <r>
      <rPr>
        <u/>
        <sz val="14"/>
        <rFont val="Calibri"/>
        <family val="2"/>
        <scheme val="minor"/>
      </rPr>
      <t>Please calculate the quantity required of the MVA</t>
    </r>
    <r>
      <rPr>
        <sz val="14"/>
        <rFont val="Calibri"/>
        <family val="2"/>
        <scheme val="minor"/>
      </rPr>
      <t xml:space="preserve">:                                                                                                                                                                                                     All types of surgical abortion services (induced/safe, incomplete, missed) =                                                                                                                                                      (Number of miscarriages requiring surgical treatment + Number of induced/surgical safe abortions)                                                                                                                                        x Units required per patient       </t>
    </r>
  </si>
  <si>
    <t>SHEET 5: RECONCILIATION OF FORECASTS</t>
  </si>
  <si>
    <t>1. Please highlight the results from three methodologies and show them side by side for the individual products and individual years</t>
  </si>
  <si>
    <t>2. Please compare the results from three methodologies for the individual years and individual products</t>
  </si>
  <si>
    <t>3. Please choose the results for a given forecast, or the average for two or three methodologies</t>
  </si>
  <si>
    <t>Level within the health system (i.e., national, regional)</t>
  </si>
  <si>
    <t>Methodology(s) for estimating applicable needs (i.e., morbidity, consumption, service)</t>
  </si>
  <si>
    <t xml:space="preserve">Names of sponsors/technical and funding partners who participated in the quantification exercise </t>
  </si>
  <si>
    <t>Expected pregnancies (%)</t>
  </si>
  <si>
    <t>Probable deliveries (%)</t>
  </si>
  <si>
    <t xml:space="preserve"> % surgical abortion procedures</t>
  </si>
  <si>
    <t>Consider the strengths and weaknesses of each forecast:</t>
  </si>
  <si>
    <t>% post-abortion care (PAC) requiring drug management</t>
  </si>
  <si>
    <r>
      <t xml:space="preserve">V. Calculate induced/safe </t>
    </r>
    <r>
      <rPr>
        <b/>
        <sz val="12"/>
        <rFont val="Calibri"/>
        <family val="2"/>
        <scheme val="minor"/>
      </rPr>
      <t>abortions for each method of treatment</t>
    </r>
  </si>
  <si>
    <r>
      <t>VI. Calculate medical abort</t>
    </r>
    <r>
      <rPr>
        <b/>
        <sz val="12"/>
        <rFont val="Calibri"/>
        <family val="2"/>
        <scheme val="minor"/>
      </rPr>
      <t>ion procedure</t>
    </r>
    <r>
      <rPr>
        <b/>
        <sz val="12"/>
        <color theme="1"/>
        <rFont val="Calibri"/>
        <family val="2"/>
        <scheme val="minor"/>
      </rPr>
      <t>s by gestational age band</t>
    </r>
  </si>
  <si>
    <t>Number of induced medical abortion procedures at 14 weeks’ gestation</t>
  </si>
  <si>
    <t xml:space="preserve">MVA </t>
  </si>
  <si>
    <t>Combination pack (mifepristone 200 mg + misoprostol 800 mcg)</t>
  </si>
  <si>
    <t>Total number of health facilities offering emergency obstetric and neonatal care</t>
  </si>
  <si>
    <t>Combination pack (mifepristone + misoprostol)</t>
  </si>
  <si>
    <t>Combination pack (mifepristone 200 mg  + misoprostol 800 mcg )</t>
  </si>
  <si>
    <t>VI. Calculate the rate of increase for geographical coverage</t>
  </si>
  <si>
    <t>VII. Calculate the rate of increase for existing sites + geographical coverage</t>
  </si>
  <si>
    <t>VIII. Calculate the quantity for each product</t>
  </si>
  <si>
    <t>C. FORECASTS BASED ON SERVICE DATA</t>
  </si>
  <si>
    <t xml:space="preserve">Number of surgical safe abortion procedures </t>
  </si>
  <si>
    <r>
      <t>Number of safe abortion</t>
    </r>
    <r>
      <rPr>
        <strike/>
        <sz val="12"/>
        <rFont val="Calibri"/>
        <family val="2"/>
        <scheme val="minor"/>
      </rPr>
      <t xml:space="preserve"> </t>
    </r>
    <r>
      <rPr>
        <sz val="12"/>
        <rFont val="Calibri"/>
        <family val="2"/>
        <scheme val="minor"/>
      </rPr>
      <t>procedures with medical abortion medicines</t>
    </r>
  </si>
  <si>
    <t>Observations</t>
  </si>
  <si>
    <t>Number of PAC cases managed with medical abortion medicines</t>
  </si>
  <si>
    <t>Step II: Break down medical abortion procedures by gestational age band</t>
  </si>
  <si>
    <t>Step VII : Calculate the rate of increase for outreach sites</t>
  </si>
  <si>
    <t>Step VIII: Calculate the rate of increase for outreach sites + rate of increase for coverage</t>
  </si>
  <si>
    <t>Combination pack mifepristone + misoprostol</t>
  </si>
  <si>
    <t>% medical abortion procedures</t>
  </si>
  <si>
    <t>% induced abortions up to 10 weeks’ gestation</t>
  </si>
  <si>
    <t>% induced abortions at 14 weeks’ gestation</t>
  </si>
  <si>
    <t>IV. Calculate the target populations for five years</t>
  </si>
  <si>
    <r>
      <t xml:space="preserve">Number of </t>
    </r>
    <r>
      <rPr>
        <sz val="12"/>
        <rFont val="Calibri"/>
        <family val="2"/>
        <scheme val="minor"/>
      </rPr>
      <t>induced medical</t>
    </r>
    <r>
      <rPr>
        <sz val="12"/>
        <color theme="1"/>
        <rFont val="Calibri"/>
        <family val="2"/>
        <scheme val="minor"/>
      </rPr>
      <t xml:space="preserve"> abortion </t>
    </r>
    <r>
      <rPr>
        <sz val="12"/>
        <rFont val="Calibri"/>
        <family val="2"/>
        <scheme val="minor"/>
      </rPr>
      <t>procedures up to</t>
    </r>
    <r>
      <rPr>
        <sz val="12"/>
        <color theme="1"/>
        <rFont val="Calibri"/>
        <family val="2"/>
        <scheme val="minor"/>
      </rPr>
      <t xml:space="preserve"> 10 weeks’ gestation</t>
    </r>
  </si>
  <si>
    <r>
      <t>Number of ind</t>
    </r>
    <r>
      <rPr>
        <sz val="12"/>
        <rFont val="Calibri"/>
        <family val="2"/>
        <scheme val="minor"/>
      </rPr>
      <t>uced medical</t>
    </r>
    <r>
      <rPr>
        <sz val="12"/>
        <color theme="1"/>
        <rFont val="Calibri"/>
        <family val="2"/>
        <scheme val="minor"/>
      </rPr>
      <t xml:space="preserve"> abortion </t>
    </r>
    <r>
      <rPr>
        <sz val="12"/>
        <rFont val="Calibri"/>
        <family val="2"/>
        <scheme val="minor"/>
      </rPr>
      <t>procedures from 10 to 13 weeks’ ge</t>
    </r>
    <r>
      <rPr>
        <sz val="12"/>
        <color theme="1"/>
        <rFont val="Calibri"/>
        <family val="2"/>
        <scheme val="minor"/>
      </rPr>
      <t>station</t>
    </r>
  </si>
  <si>
    <r>
      <t xml:space="preserve">Number of </t>
    </r>
    <r>
      <rPr>
        <sz val="12"/>
        <rFont val="Calibri"/>
        <family val="2"/>
        <scheme val="minor"/>
      </rPr>
      <t xml:space="preserve">induced medical abortion procedures </t>
    </r>
  </si>
  <si>
    <r>
      <t>Number of post-abortion care cases requiring</t>
    </r>
    <r>
      <rPr>
        <strike/>
        <sz val="12"/>
        <color rgb="FFFF0000"/>
        <rFont val="Calibri"/>
        <family val="2"/>
        <scheme val="minor"/>
      </rPr>
      <t xml:space="preserve"> </t>
    </r>
    <r>
      <rPr>
        <sz val="12"/>
        <rFont val="Calibri"/>
        <family val="2"/>
        <scheme val="minor"/>
      </rPr>
      <t>surgical treatment</t>
    </r>
  </si>
  <si>
    <t>Number of post-abortion care cases requiring drug management</t>
  </si>
  <si>
    <r>
      <t>Number of induced</t>
    </r>
    <r>
      <rPr>
        <sz val="12"/>
        <rFont val="Calibri"/>
        <family val="2"/>
        <scheme val="minor"/>
      </rPr>
      <t xml:space="preserve"> surgical </t>
    </r>
    <r>
      <rPr>
        <sz val="12"/>
        <color theme="1"/>
        <rFont val="Calibri"/>
        <family val="2"/>
        <scheme val="minor"/>
      </rPr>
      <t>abortion</t>
    </r>
    <r>
      <rPr>
        <sz val="12"/>
        <rFont val="Calibri"/>
        <family val="2"/>
        <scheme val="minor"/>
      </rPr>
      <t xml:space="preserve"> procedures (with MVA) </t>
    </r>
  </si>
  <si>
    <t xml:space="preserve">Combination pack (mifepristone 200 mg + misoprostol 800 mcg)  </t>
  </si>
  <si>
    <r>
      <t>Misoprostol in addition to combination pack for induc</t>
    </r>
    <r>
      <rPr>
        <sz val="12"/>
        <rFont val="Calibri"/>
        <family val="2"/>
        <scheme val="minor"/>
      </rPr>
      <t xml:space="preserve">ed/safe </t>
    </r>
    <r>
      <rPr>
        <sz val="12"/>
        <color theme="1"/>
        <rFont val="Calibri"/>
        <family val="2"/>
        <scheme val="minor"/>
      </rPr>
      <t xml:space="preserve">abortion depending on gestational age </t>
    </r>
  </si>
  <si>
    <t xml:space="preserve">TOTAL   </t>
  </si>
  <si>
    <r>
      <t>VIII. Calculate the estimated quantity requirements for combinatio</t>
    </r>
    <r>
      <rPr>
        <b/>
        <sz val="12"/>
        <rFont val="Calibri"/>
        <family val="2"/>
        <scheme val="minor"/>
      </rPr>
      <t>n pack</t>
    </r>
    <r>
      <rPr>
        <b/>
        <sz val="12"/>
        <color theme="1"/>
        <rFont val="Calibri"/>
        <family val="2"/>
        <scheme val="minor"/>
      </rPr>
      <t xml:space="preserve"> (mifepristone tablet 200 mg + misoprostol 800 mcg) </t>
    </r>
  </si>
  <si>
    <t xml:space="preserve">IX. Calculate the estimated quantity requirements for misoprostol </t>
  </si>
  <si>
    <t>X. Calculate the estimated quantity requirements for MVA </t>
  </si>
  <si>
    <t>Quarter 1</t>
  </si>
  <si>
    <t>Quarter 2</t>
  </si>
  <si>
    <t>Quarter 3</t>
  </si>
  <si>
    <t>Quarter 4</t>
  </si>
  <si>
    <t>800 mcg</t>
  </si>
  <si>
    <t>1,600 mcg</t>
  </si>
  <si>
    <t>Misoprostol in addition to combination pack for induced/safe abortion</t>
  </si>
  <si>
    <t>Misoprostol used in PAC</t>
  </si>
  <si>
    <r>
      <t>Combinati</t>
    </r>
    <r>
      <rPr>
        <sz val="12"/>
        <rFont val="Calibri"/>
        <family val="2"/>
        <scheme val="minor"/>
      </rPr>
      <t>on pack</t>
    </r>
    <r>
      <rPr>
        <sz val="12"/>
        <color theme="1"/>
        <rFont val="Calibri"/>
        <family val="2"/>
        <scheme val="minor"/>
      </rPr>
      <t xml:space="preserve"> (mifepristone 200 mg + misoprostol 800 mcg)</t>
    </r>
  </si>
  <si>
    <t>Misoprostol in addition to combination pack for induced abortion (depending on the gestational age)</t>
  </si>
  <si>
    <t>Step IV: Calculate the geographical coverage for health facilities</t>
  </si>
  <si>
    <t xml:space="preserve">Misoprostol used in labour induction </t>
  </si>
  <si>
    <t>IX: Calculate the estimated quantity requirements for combination pack (mifepristone 200 mg + misoprostol 800 mcg)</t>
  </si>
  <si>
    <t>X. Calculate the estimated quantity requirements of misoprostol</t>
  </si>
  <si>
    <t>XI. Calculate the estimated quantity requirements of MVA</t>
  </si>
  <si>
    <t>Step III: Calculate the estimated quarterly quantities for each product</t>
  </si>
  <si>
    <t>Step I: Collect quarterly data on services for women admitted to health facilities for abortion</t>
  </si>
  <si>
    <t>Step VI : Calculate the rate of increase for geographical coverage</t>
  </si>
  <si>
    <t>Step X: Calculate the estimated quantity requirements for combination pack (mifepristone 200 mg + misoprostol 800 mcg)</t>
  </si>
  <si>
    <t>Step IX: Calculate the estimated quantity requirements for misoprostol</t>
  </si>
  <si>
    <t>XII. Calculate the estimated quantity requirements for MVA</t>
  </si>
  <si>
    <t>Color key</t>
  </si>
  <si>
    <t>Cell Color</t>
  </si>
  <si>
    <t>Instructions</t>
  </si>
  <si>
    <t>Enter your own data in this cell</t>
  </si>
  <si>
    <t>This cell is pre-populated with a formula</t>
  </si>
  <si>
    <r>
      <t xml:space="preserve">The purpose of this guide is to provide information on all the steps involved in quantifying products used in comprehensive abortion care. This basic template has been used in a national quantification exercise in Africa by a member of the Coalition. </t>
    </r>
    <r>
      <rPr>
        <i/>
        <sz val="14"/>
        <rFont val="Calibri"/>
        <family val="2"/>
        <scheme val="minor"/>
      </rPr>
      <t>We strongly advise that users make all necessary modifications to each spreadsheet tab, in accordance with their country context, regulations, practices, etc. This may involve modifying dosages, gestational ages, and various other types of data items or formulas. We are not recommending the methodologies used in this template; we also are not guaranteeing that it is 100% accurate. We are simply sharing the template as a resource and example.</t>
    </r>
    <r>
      <rPr>
        <sz val="14"/>
        <rFont val="Calibri"/>
        <family val="2"/>
        <scheme val="minor"/>
      </rPr>
      <t xml:space="preserve">
</t>
    </r>
  </si>
  <si>
    <r>
      <t>Rationale for selecting certai</t>
    </r>
    <r>
      <rPr>
        <sz val="14"/>
        <rFont val="Calibri"/>
        <family val="2"/>
        <scheme val="minor"/>
      </rPr>
      <t>n methodologie</t>
    </r>
    <r>
      <rPr>
        <sz val="14"/>
        <color theme="1"/>
        <rFont val="Calibri"/>
        <family val="2"/>
        <scheme val="minor"/>
      </rPr>
      <t>s for estimating needs</t>
    </r>
  </si>
  <si>
    <t>PRODUCT DESIGNATION</t>
  </si>
  <si>
    <t xml:space="preserve">2. Please calculate the monthly average consumption (MAC) for each quarter as a prerequisite for data adjustment; MAC = (quarterly consumption)/3                                                                                                            </t>
  </si>
  <si>
    <t>3. Please calculate the quarterly quantities for each product = the number of attendances for a given indication x units required per patient                                                                                                                                                                                                                                                                                          Please calculate the adjusted total.</t>
  </si>
  <si>
    <r>
      <t xml:space="preserve"> Introductory notes:
</t>
    </r>
    <r>
      <rPr>
        <sz val="14"/>
        <rFont val="Calibri"/>
        <family val="2"/>
        <scheme val="minor"/>
      </rPr>
      <t xml:space="preserve">• Please list all necessary information about the organisation on the GENERAL INFORMATION tab 
• </t>
    </r>
    <r>
      <rPr>
        <u/>
        <sz val="14"/>
        <rFont val="Calibri"/>
        <family val="2"/>
        <scheme val="minor"/>
      </rPr>
      <t>Do not type in any orange cells</t>
    </r>
    <r>
      <rPr>
        <sz val="14"/>
        <rFont val="Calibri"/>
        <family val="2"/>
        <scheme val="minor"/>
      </rPr>
      <t xml:space="preserve"> in the Excel workbook because they are pre-populated with formulas, and so these must not be inadvertently changed
• The only cells to be filled are the ones that are light green in color (cell colors may vary on your device's screen).                                                                         
• Before starting, confirm the list of comprehensive abortion care products to be quantified
</t>
    </r>
    <r>
      <rPr>
        <b/>
        <sz val="14"/>
        <rFont val="Calibri"/>
        <family val="2"/>
        <scheme val="minor"/>
      </rPr>
      <t xml:space="preserve">• </t>
    </r>
    <r>
      <rPr>
        <sz val="14"/>
        <rFont val="Calibri"/>
        <family val="2"/>
        <scheme val="minor"/>
      </rPr>
      <t xml:space="preserve">Each MVA instrument is assumed to be used 25 times. Please modify this (and any data items) as necessary for your setting.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</si>
</sst>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4"/>
      <name val="Calibri"/>
      <family val="2"/>
      <scheme val="minor"/>
    </font>
    <font>
      <b/>
      <sz val="12"/>
      <name val="Calibri"/>
      <family val="2"/>
      <scheme val="minor"/>
    </font>
    <font>
      <b/>
      <sz val="14"/>
      <color theme="3"/>
      <name val="Calibri"/>
      <family val="2"/>
      <scheme val="minor"/>
    </font>
    <font>
      <b/>
      <sz val="12"/>
      <color theme="3"/>
      <name val="Calibri"/>
      <family val="2"/>
      <scheme val="minor"/>
    </font>
    <font>
      <b/>
      <sz val="12"/>
      <name val="Calibri"/>
      <family val="2"/>
    </font>
    <font>
      <sz val="12"/>
      <color theme="3"/>
      <name val="Calibri"/>
      <family val="2"/>
      <scheme val="minor"/>
    </font>
    <font>
      <sz val="12"/>
      <name val="Calibri"/>
      <family val="2"/>
    </font>
    <font>
      <sz val="10"/>
      <name val="Arial"/>
      <family val="2"/>
    </font>
    <font>
      <sz val="16"/>
      <color theme="1"/>
      <name val="Calibri"/>
      <family val="2"/>
      <scheme val="minor"/>
    </font>
    <font>
      <sz val="11"/>
      <name val="Calibri"/>
      <family val="2"/>
      <scheme val="minor"/>
    </font>
    <font>
      <sz val="12"/>
      <color rgb="FFFF0000"/>
      <name val="Calibri"/>
      <family val="2"/>
      <scheme val="minor"/>
    </font>
    <font>
      <b/>
      <sz val="11"/>
      <color theme="1"/>
      <name val="Calibri"/>
      <family val="2"/>
      <scheme val="minor"/>
    </font>
    <font>
      <b/>
      <sz val="12"/>
      <color theme="4"/>
      <name val="Calibri"/>
      <family val="2"/>
      <scheme val="minor"/>
    </font>
    <font>
      <sz val="8"/>
      <name val="Calibri"/>
      <family val="2"/>
      <scheme val="minor"/>
    </font>
    <font>
      <sz val="11"/>
      <color rgb="FFFF0000"/>
      <name val="Calibri"/>
      <family val="2"/>
      <scheme val="minor"/>
    </font>
    <font>
      <sz val="14"/>
      <color rgb="FFFF0000"/>
      <name val="Calibri"/>
      <family val="2"/>
      <scheme val="minor"/>
    </font>
    <font>
      <strike/>
      <sz val="14"/>
      <color rgb="FFFF0000"/>
      <name val="Calibri"/>
      <family val="2"/>
      <scheme val="minor"/>
    </font>
    <font>
      <b/>
      <strike/>
      <sz val="14"/>
      <color rgb="FFFF0000"/>
      <name val="Calibri"/>
      <family val="2"/>
      <scheme val="minor"/>
    </font>
    <font>
      <i/>
      <sz val="11"/>
      <color theme="1"/>
      <name val="Calibri"/>
      <family val="2"/>
      <scheme val="minor"/>
    </font>
    <font>
      <b/>
      <sz val="14"/>
      <color theme="0"/>
      <name val="Calibri"/>
      <family val="2"/>
      <scheme val="minor"/>
    </font>
    <font>
      <u/>
      <sz val="14"/>
      <name val="Calibri"/>
      <family val="2"/>
      <scheme val="minor"/>
    </font>
    <font>
      <strike/>
      <sz val="12"/>
      <name val="Calibri"/>
      <family val="2"/>
      <scheme val="minor"/>
    </font>
    <font>
      <strike/>
      <sz val="12"/>
      <color rgb="FFFF0000"/>
      <name val="Calibri"/>
      <family val="2"/>
      <scheme val="minor"/>
    </font>
    <font>
      <i/>
      <sz val="14"/>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24">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bottom/>
      <diagonal/>
    </border>
  </borders>
  <cellStyleXfs count="2">
    <xf numFmtId="0" fontId="0" fillId="0" borderId="0"/>
    <xf numFmtId="0" fontId="14" fillId="0" borderId="0"/>
  </cellStyleXfs>
  <cellXfs count="369">
    <xf numFmtId="0" fontId="0" fillId="0" borderId="0" xfId="0"/>
    <xf numFmtId="0" fontId="0" fillId="0" borderId="0" xfId="0" applyAlignment="1">
      <alignment horizontal="right"/>
    </xf>
    <xf numFmtId="0" fontId="0" fillId="0" borderId="0" xfId="0" applyBorder="1"/>
    <xf numFmtId="0" fontId="1" fillId="0" borderId="0" xfId="0" applyFont="1"/>
    <xf numFmtId="0" fontId="3" fillId="0" borderId="0" xfId="0" applyFont="1" applyBorder="1"/>
    <xf numFmtId="0" fontId="5" fillId="0" borderId="0" xfId="0" applyFont="1"/>
    <xf numFmtId="0" fontId="4" fillId="0" borderId="0" xfId="0" applyFont="1" applyBorder="1"/>
    <xf numFmtId="0" fontId="4" fillId="0" borderId="0" xfId="0" applyFont="1"/>
    <xf numFmtId="0" fontId="5" fillId="0" borderId="4" xfId="0" applyFont="1" applyBorder="1"/>
    <xf numFmtId="0" fontId="6" fillId="0" borderId="4" xfId="0" applyFont="1" applyBorder="1" applyAlignment="1">
      <alignment wrapText="1"/>
    </xf>
    <xf numFmtId="0" fontId="5" fillId="0" borderId="4" xfId="0" applyFont="1" applyBorder="1" applyAlignment="1">
      <alignment vertical="center" wrapText="1"/>
    </xf>
    <xf numFmtId="0" fontId="6" fillId="0" borderId="4"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wrapText="1"/>
    </xf>
    <xf numFmtId="0" fontId="6" fillId="0" borderId="4" xfId="0" applyFont="1" applyBorder="1" applyAlignment="1">
      <alignment vertical="top" wrapText="1"/>
    </xf>
    <xf numFmtId="0" fontId="9" fillId="0" borderId="0" xfId="0" applyFont="1" applyBorder="1" applyAlignment="1">
      <alignment vertical="center"/>
    </xf>
    <xf numFmtId="0" fontId="7" fillId="0" borderId="0" xfId="0" applyFont="1" applyBorder="1" applyAlignment="1">
      <alignment vertical="center" wrapText="1"/>
    </xf>
    <xf numFmtId="9" fontId="5" fillId="0" borderId="4" xfId="0" applyNumberFormat="1" applyFont="1" applyBorder="1" applyAlignment="1">
      <alignment horizontal="center" vertical="center"/>
    </xf>
    <xf numFmtId="0" fontId="1" fillId="0" borderId="0" xfId="0" applyFont="1" applyBorder="1" applyAlignment="1">
      <alignment horizontal="center"/>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5" fillId="0" borderId="4" xfId="0" applyFont="1" applyBorder="1" applyAlignment="1">
      <alignment horizontal="left" vertical="top" wrapText="1"/>
    </xf>
    <xf numFmtId="0" fontId="5" fillId="0" borderId="4" xfId="0" applyFont="1" applyBorder="1" applyAlignment="1">
      <alignment horizontal="left" vertical="center" wrapText="1"/>
    </xf>
    <xf numFmtId="13" fontId="0" fillId="0" borderId="0" xfId="0" applyNumberFormat="1" applyBorder="1"/>
    <xf numFmtId="0" fontId="4" fillId="0" borderId="0" xfId="0" applyFont="1" applyAlignment="1"/>
    <xf numFmtId="0" fontId="5" fillId="0" borderId="0" xfId="0" applyFont="1" applyAlignment="1">
      <alignment horizontal="right"/>
    </xf>
    <xf numFmtId="0" fontId="5" fillId="0" borderId="0" xfId="0" applyFont="1" applyBorder="1"/>
    <xf numFmtId="0" fontId="4" fillId="0" borderId="1" xfId="0" applyFont="1" applyBorder="1" applyAlignment="1">
      <alignment vertical="top"/>
    </xf>
    <xf numFmtId="0" fontId="6" fillId="0" borderId="0" xfId="0" applyFont="1" applyBorder="1" applyAlignment="1">
      <alignment wrapText="1"/>
    </xf>
    <xf numFmtId="0" fontId="4" fillId="0" borderId="13" xfId="0" applyFont="1" applyBorder="1" applyAlignment="1">
      <alignment horizontal="center"/>
    </xf>
    <xf numFmtId="0" fontId="4" fillId="0" borderId="5" xfId="0" applyFont="1" applyBorder="1" applyAlignment="1">
      <alignment horizontal="center"/>
    </xf>
    <xf numFmtId="0" fontId="4" fillId="0" borderId="5" xfId="0" applyFont="1" applyBorder="1" applyAlignment="1"/>
    <xf numFmtId="0" fontId="6" fillId="0" borderId="0" xfId="0" applyFont="1" applyBorder="1" applyAlignment="1">
      <alignment vertical="top" wrapText="1"/>
    </xf>
    <xf numFmtId="0" fontId="4" fillId="0" borderId="4" xfId="0" applyFont="1" applyBorder="1" applyAlignment="1">
      <alignment vertical="top"/>
    </xf>
    <xf numFmtId="0" fontId="5" fillId="0" borderId="15" xfId="0" applyFont="1" applyBorder="1" applyAlignment="1">
      <alignment horizontal="center" vertical="center" wrapText="1"/>
    </xf>
    <xf numFmtId="0" fontId="5" fillId="0" borderId="0" xfId="0" applyFont="1" applyBorder="1" applyAlignment="1">
      <alignment horizontal="center" vertical="center"/>
    </xf>
    <xf numFmtId="13" fontId="5" fillId="0" borderId="0" xfId="0" applyNumberFormat="1" applyFont="1" applyBorder="1" applyAlignment="1">
      <alignment horizontal="center" vertical="center"/>
    </xf>
    <xf numFmtId="13" fontId="5" fillId="0" borderId="0" xfId="0" applyNumberFormat="1" applyFont="1" applyBorder="1" applyAlignment="1">
      <alignment horizontal="center" vertical="center" wrapText="1"/>
    </xf>
    <xf numFmtId="0" fontId="6" fillId="0" borderId="0" xfId="0" applyFont="1" applyFill="1" applyBorder="1" applyAlignment="1">
      <alignment wrapText="1"/>
    </xf>
    <xf numFmtId="0" fontId="10" fillId="0" borderId="0" xfId="0" applyFont="1" applyBorder="1" applyAlignment="1">
      <alignment vertical="center"/>
    </xf>
    <xf numFmtId="0" fontId="6" fillId="0" borderId="0" xfId="0" applyFont="1" applyBorder="1" applyAlignment="1">
      <alignment vertical="center" wrapText="1"/>
    </xf>
    <xf numFmtId="0" fontId="16" fillId="0" borderId="0" xfId="0" applyFont="1"/>
    <xf numFmtId="0" fontId="0" fillId="0" borderId="0" xfId="0" applyAlignment="1">
      <alignment wrapText="1"/>
    </xf>
    <xf numFmtId="0" fontId="3" fillId="0" borderId="0" xfId="0" applyFont="1" applyAlignment="1">
      <alignment vertical="center"/>
    </xf>
    <xf numFmtId="0" fontId="7" fillId="0" borderId="4" xfId="0" applyFont="1" applyBorder="1"/>
    <xf numFmtId="0" fontId="15" fillId="0" borderId="0" xfId="0" applyFont="1"/>
    <xf numFmtId="0" fontId="3" fillId="0" borderId="0" xfId="0" applyFont="1"/>
    <xf numFmtId="0" fontId="1" fillId="0" borderId="0" xfId="0" applyFont="1" applyAlignment="1">
      <alignment horizontal="center" vertical="center"/>
    </xf>
    <xf numFmtId="0" fontId="1" fillId="4" borderId="0" xfId="0" applyFont="1" applyFill="1" applyAlignment="1">
      <alignment horizontal="center" vertical="center"/>
    </xf>
    <xf numFmtId="0" fontId="1" fillId="0" borderId="4" xfId="0" applyFont="1" applyBorder="1"/>
    <xf numFmtId="0" fontId="4" fillId="0" borderId="4" xfId="0" applyFont="1" applyBorder="1" applyAlignment="1">
      <alignment horizontal="center"/>
    </xf>
    <xf numFmtId="9" fontId="5" fillId="0" borderId="0" xfId="0" applyNumberFormat="1" applyFont="1" applyBorder="1"/>
    <xf numFmtId="0" fontId="10" fillId="0" borderId="5" xfId="0" applyFont="1" applyBorder="1" applyAlignment="1">
      <alignment horizontal="center" vertical="center" wrapText="1"/>
    </xf>
    <xf numFmtId="0" fontId="12" fillId="0" borderId="0" xfId="0" applyFont="1" applyBorder="1" applyAlignment="1">
      <alignment wrapText="1"/>
    </xf>
    <xf numFmtId="2" fontId="5" fillId="0" borderId="0" xfId="0" applyNumberFormat="1" applyFont="1"/>
    <xf numFmtId="0" fontId="5" fillId="0" borderId="10" xfId="0" applyFont="1" applyBorder="1"/>
    <xf numFmtId="0" fontId="4" fillId="0" borderId="0" xfId="0" applyFont="1" applyBorder="1" applyAlignment="1"/>
    <xf numFmtId="0" fontId="4" fillId="0" borderId="4" xfId="0" applyFont="1" applyBorder="1" applyAlignment="1">
      <alignment horizontal="center" vertical="center" wrapText="1"/>
    </xf>
    <xf numFmtId="0" fontId="1" fillId="0" borderId="0" xfId="0" applyFont="1" applyAlignment="1">
      <alignment horizontal="left"/>
    </xf>
    <xf numFmtId="0" fontId="21" fillId="0" borderId="0" xfId="0" applyFont="1"/>
    <xf numFmtId="0" fontId="24" fillId="4" borderId="4" xfId="0" applyFont="1" applyFill="1" applyBorder="1" applyAlignment="1">
      <alignment horizontal="center" vertical="center"/>
    </xf>
    <xf numFmtId="0" fontId="5" fillId="0" borderId="4" xfId="0" applyFont="1" applyBorder="1" applyAlignment="1">
      <alignment horizontal="left" vertical="center"/>
    </xf>
    <xf numFmtId="0" fontId="0" fillId="0" borderId="0" xfId="0" applyAlignment="1"/>
    <xf numFmtId="0" fontId="0" fillId="0" borderId="0" xfId="0" applyFont="1" applyAlignment="1"/>
    <xf numFmtId="0" fontId="0" fillId="0" borderId="0" xfId="0" applyFont="1"/>
    <xf numFmtId="0" fontId="7" fillId="0" borderId="4" xfId="1" applyFont="1" applyBorder="1" applyAlignment="1">
      <alignment horizontal="left" vertical="top" wrapText="1"/>
    </xf>
    <xf numFmtId="0" fontId="7" fillId="0" borderId="18" xfId="1" applyFont="1" applyBorder="1" applyAlignment="1">
      <alignment vertical="top" wrapText="1"/>
    </xf>
    <xf numFmtId="0" fontId="7" fillId="0" borderId="18" xfId="1" applyFont="1" applyBorder="1" applyAlignment="1">
      <alignment horizontal="left" vertical="top" wrapText="1"/>
    </xf>
    <xf numFmtId="0" fontId="7" fillId="0" borderId="18" xfId="1" applyFont="1" applyBorder="1" applyAlignment="1">
      <alignment vertical="top"/>
    </xf>
    <xf numFmtId="0" fontId="7" fillId="0" borderId="21" xfId="1" applyFont="1" applyBorder="1" applyAlignment="1">
      <alignment vertical="top" wrapText="1"/>
    </xf>
    <xf numFmtId="0" fontId="7" fillId="0" borderId="19" xfId="1" applyFont="1" applyBorder="1" applyAlignment="1">
      <alignment vertical="top" wrapText="1"/>
    </xf>
    <xf numFmtId="0" fontId="0" fillId="0" borderId="0" xfId="0" applyFont="1" applyAlignment="1">
      <alignment horizontal="left" vertical="top"/>
    </xf>
    <xf numFmtId="0" fontId="26" fillId="2" borderId="17" xfId="1" applyFont="1" applyFill="1" applyBorder="1" applyAlignment="1">
      <alignment horizontal="left" vertical="top" wrapText="1"/>
    </xf>
    <xf numFmtId="0" fontId="2" fillId="0" borderId="19" xfId="1" applyFont="1" applyBorder="1" applyAlignment="1">
      <alignment horizontal="left" vertical="top" wrapText="1"/>
    </xf>
    <xf numFmtId="0" fontId="2" fillId="3" borderId="20" xfId="1" applyFont="1" applyFill="1" applyBorder="1" applyAlignment="1">
      <alignment horizontal="left" vertical="top" wrapText="1"/>
    </xf>
    <xf numFmtId="0" fontId="7" fillId="0" borderId="18" xfId="1" applyFont="1" applyBorder="1" applyAlignment="1">
      <alignment horizontal="left" vertical="top"/>
    </xf>
    <xf numFmtId="0" fontId="23" fillId="0" borderId="18" xfId="1" applyFont="1" applyBorder="1" applyAlignment="1">
      <alignment horizontal="left" vertical="top"/>
    </xf>
    <xf numFmtId="0" fontId="22" fillId="0" borderId="18" xfId="1" applyFont="1" applyBorder="1" applyAlignment="1">
      <alignment horizontal="left" vertical="top"/>
    </xf>
    <xf numFmtId="0" fontId="7" fillId="0" borderId="19" xfId="1" applyFont="1" applyBorder="1" applyAlignment="1">
      <alignment horizontal="left" vertical="top" wrapText="1"/>
    </xf>
    <xf numFmtId="0" fontId="2" fillId="3" borderId="20" xfId="1" applyFont="1" applyFill="1" applyBorder="1" applyAlignment="1">
      <alignment vertical="top" wrapText="1"/>
    </xf>
    <xf numFmtId="0" fontId="7" fillId="0" borderId="19" xfId="1" applyFont="1" applyBorder="1" applyAlignment="1">
      <alignment horizontal="left" vertical="center" wrapText="1"/>
    </xf>
    <xf numFmtId="0" fontId="7" fillId="0" borderId="4" xfId="1" applyFont="1" applyBorder="1" applyAlignment="1">
      <alignment vertical="top" wrapText="1"/>
    </xf>
    <xf numFmtId="0" fontId="2" fillId="3" borderId="4" xfId="1" applyFont="1" applyFill="1" applyBorder="1" applyAlignment="1">
      <alignment horizontal="left" vertical="top" wrapText="1"/>
    </xf>
    <xf numFmtId="0" fontId="3" fillId="0" borderId="10" xfId="0" applyFont="1" applyBorder="1" applyAlignment="1">
      <alignment vertical="top" wrapText="1"/>
    </xf>
    <xf numFmtId="0" fontId="3" fillId="0" borderId="4" xfId="0" applyFont="1" applyBorder="1" applyAlignment="1">
      <alignmen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2" fillId="3" borderId="4" xfId="1" applyFont="1" applyFill="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vertical="top"/>
    </xf>
    <xf numFmtId="0" fontId="2" fillId="4" borderId="4" xfId="0" applyFont="1" applyFill="1" applyBorder="1" applyAlignment="1">
      <alignment horizontal="left" vertical="top"/>
    </xf>
    <xf numFmtId="0" fontId="7" fillId="0" borderId="4" xfId="0" applyFont="1" applyBorder="1" applyAlignment="1">
      <alignment horizontal="left" vertical="top"/>
    </xf>
    <xf numFmtId="0" fontId="1" fillId="0" borderId="0" xfId="0" applyFont="1" applyFill="1" applyAlignment="1">
      <alignment horizontal="center" vertical="center"/>
    </xf>
    <xf numFmtId="0" fontId="5" fillId="0" borderId="4" xfId="0" applyFont="1" applyBorder="1" applyAlignment="1">
      <alignment vertical="top" wrapText="1"/>
    </xf>
    <xf numFmtId="0" fontId="4" fillId="0" borderId="4" xfId="0" applyFont="1" applyBorder="1" applyAlignment="1">
      <alignment horizontal="left" vertical="top"/>
    </xf>
    <xf numFmtId="0" fontId="5" fillId="0" borderId="4" xfId="0" applyFont="1" applyBorder="1" applyAlignment="1">
      <alignment horizontal="left" vertical="top"/>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8" fillId="0" borderId="4" xfId="0" applyFont="1" applyBorder="1" applyAlignment="1">
      <alignment horizontal="left" vertical="top" wrapText="1"/>
    </xf>
    <xf numFmtId="0" fontId="5" fillId="0" borderId="4" xfId="0" applyFont="1" applyBorder="1" applyAlignment="1">
      <alignment horizontal="left" vertical="top"/>
    </xf>
    <xf numFmtId="1" fontId="5" fillId="5" borderId="4" xfId="0" applyNumberFormat="1" applyFont="1" applyFill="1" applyBorder="1" applyAlignment="1">
      <alignment horizontal="left" vertical="top"/>
    </xf>
    <xf numFmtId="1" fontId="6" fillId="5" borderId="4" xfId="0" applyNumberFormat="1" applyFont="1" applyFill="1" applyBorder="1" applyAlignment="1">
      <alignment horizontal="left" vertical="top" wrapText="1"/>
    </xf>
    <xf numFmtId="0" fontId="6" fillId="5" borderId="4" xfId="0" applyFont="1" applyFill="1" applyBorder="1" applyAlignment="1">
      <alignment horizontal="left" vertical="top" wrapText="1"/>
    </xf>
    <xf numFmtId="0" fontId="8" fillId="0" borderId="4" xfId="0" applyFont="1" applyBorder="1" applyAlignment="1">
      <alignment vertical="top" wrapText="1"/>
    </xf>
    <xf numFmtId="0" fontId="5" fillId="0" borderId="4" xfId="0" applyFont="1" applyBorder="1" applyAlignment="1">
      <alignment horizontal="left" vertical="top"/>
    </xf>
    <xf numFmtId="1" fontId="4" fillId="5" borderId="4" xfId="0" applyNumberFormat="1" applyFont="1" applyFill="1" applyBorder="1" applyAlignment="1">
      <alignment horizontal="left" vertical="top"/>
    </xf>
    <xf numFmtId="0" fontId="5" fillId="0" borderId="4" xfId="0" applyFont="1" applyBorder="1" applyAlignment="1">
      <alignment horizontal="left" wrapText="1"/>
    </xf>
    <xf numFmtId="0" fontId="4" fillId="0" borderId="1"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1" fontId="5" fillId="5" borderId="10" xfId="0" applyNumberFormat="1" applyFont="1" applyFill="1" applyBorder="1" applyAlignment="1">
      <alignment horizontal="left" vertical="top"/>
    </xf>
    <xf numFmtId="0" fontId="6" fillId="0" borderId="4" xfId="0" applyFont="1" applyBorder="1" applyAlignment="1">
      <alignment horizontal="left" vertical="top"/>
    </xf>
    <xf numFmtId="0" fontId="5" fillId="0" borderId="4" xfId="0" applyFont="1" applyBorder="1" applyAlignment="1">
      <alignment vertical="top"/>
    </xf>
    <xf numFmtId="0" fontId="4" fillId="0" borderId="4" xfId="0" applyFont="1" applyBorder="1" applyAlignment="1">
      <alignment vertical="top" wrapText="1"/>
    </xf>
    <xf numFmtId="0" fontId="5" fillId="0" borderId="4" xfId="0" applyFont="1" applyFill="1" applyBorder="1" applyAlignment="1">
      <alignment horizontal="left" vertical="top" wrapText="1"/>
    </xf>
    <xf numFmtId="0" fontId="5" fillId="0" borderId="7"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0" fillId="0" borderId="4" xfId="0" applyBorder="1" applyAlignment="1">
      <alignment horizontal="left" vertical="top" wrapText="1"/>
    </xf>
    <xf numFmtId="0" fontId="5" fillId="0" borderId="4" xfId="0" applyFont="1" applyBorder="1" applyAlignment="1">
      <alignment horizontal="left" vertical="top"/>
    </xf>
    <xf numFmtId="0" fontId="4" fillId="0" borderId="4" xfId="0" applyFont="1" applyBorder="1" applyAlignment="1">
      <alignment horizontal="left" vertical="top"/>
    </xf>
    <xf numFmtId="0" fontId="6" fillId="0" borderId="4" xfId="0" applyFont="1" applyBorder="1" applyAlignment="1">
      <alignment horizontal="left" vertical="top" wrapText="1"/>
    </xf>
    <xf numFmtId="0" fontId="5" fillId="0" borderId="4" xfId="0" applyFont="1" applyBorder="1" applyAlignment="1">
      <alignment horizontal="left" vertical="top" wrapText="1"/>
    </xf>
    <xf numFmtId="9" fontId="5" fillId="5" borderId="4" xfId="0" applyNumberFormat="1" applyFont="1" applyFill="1" applyBorder="1" applyAlignment="1">
      <alignment horizontal="left" vertical="top"/>
    </xf>
    <xf numFmtId="0" fontId="1" fillId="0" borderId="4" xfId="0" applyFont="1" applyFill="1" applyBorder="1"/>
    <xf numFmtId="0" fontId="2" fillId="0" borderId="4" xfId="0" applyFont="1" applyFill="1" applyBorder="1" applyAlignment="1">
      <alignment horizontal="left" vertical="top" wrapText="1"/>
    </xf>
    <xf numFmtId="0" fontId="1" fillId="0" borderId="4" xfId="0" applyFont="1" applyFill="1" applyBorder="1" applyAlignment="1">
      <alignment horizontal="left" vertical="top"/>
    </xf>
    <xf numFmtId="0" fontId="4" fillId="2" borderId="4" xfId="0" applyFont="1" applyFill="1" applyBorder="1" applyAlignment="1">
      <alignment horizontal="left" vertical="top" wrapText="1"/>
    </xf>
    <xf numFmtId="1" fontId="1" fillId="5" borderId="4" xfId="0" applyNumberFormat="1" applyFont="1" applyFill="1" applyBorder="1" applyAlignment="1">
      <alignment horizontal="left" vertical="top"/>
    </xf>
    <xf numFmtId="0" fontId="1" fillId="6" borderId="4" xfId="0" applyFont="1" applyFill="1" applyBorder="1"/>
    <xf numFmtId="0" fontId="3" fillId="6" borderId="4" xfId="0" applyFont="1" applyFill="1" applyBorder="1"/>
    <xf numFmtId="0" fontId="5" fillId="6" borderId="4" xfId="0" applyFont="1" applyFill="1" applyBorder="1" applyAlignment="1">
      <alignment horizontal="left" vertical="top"/>
    </xf>
    <xf numFmtId="0" fontId="5" fillId="6" borderId="4" xfId="0" applyFont="1" applyFill="1" applyBorder="1" applyAlignment="1">
      <alignment horizontal="left" vertical="top" wrapText="1"/>
    </xf>
    <xf numFmtId="0" fontId="0" fillId="6" borderId="4" xfId="0" applyFill="1" applyBorder="1" applyAlignment="1">
      <alignment horizontal="left" vertical="top"/>
    </xf>
    <xf numFmtId="10" fontId="5" fillId="6" borderId="4" xfId="0" applyNumberFormat="1" applyFont="1" applyFill="1" applyBorder="1" applyAlignment="1">
      <alignment horizontal="left" vertical="top"/>
    </xf>
    <xf numFmtId="9" fontId="6" fillId="6" borderId="4" xfId="0" applyNumberFormat="1" applyFont="1" applyFill="1" applyBorder="1" applyAlignment="1">
      <alignment horizontal="left" vertical="top" wrapText="1"/>
    </xf>
    <xf numFmtId="10" fontId="6" fillId="6" borderId="4" xfId="0" applyNumberFormat="1" applyFont="1" applyFill="1" applyBorder="1" applyAlignment="1">
      <alignment horizontal="left" vertical="top"/>
    </xf>
    <xf numFmtId="9" fontId="6" fillId="6" borderId="4" xfId="0" applyNumberFormat="1" applyFont="1" applyFill="1" applyBorder="1" applyAlignment="1">
      <alignment horizontal="right"/>
    </xf>
    <xf numFmtId="9" fontId="5" fillId="6" borderId="4" xfId="0" applyNumberFormat="1" applyFont="1" applyFill="1" applyBorder="1"/>
    <xf numFmtId="0" fontId="6" fillId="6" borderId="0" xfId="0" applyFont="1" applyFill="1" applyAlignment="1">
      <alignment wrapText="1"/>
    </xf>
    <xf numFmtId="0" fontId="5" fillId="6" borderId="4" xfId="0" applyFont="1" applyFill="1" applyBorder="1"/>
    <xf numFmtId="9" fontId="6" fillId="6" borderId="4" xfId="0" applyNumberFormat="1" applyFont="1" applyFill="1" applyBorder="1" applyAlignment="1">
      <alignment horizontal="left" vertical="top"/>
    </xf>
    <xf numFmtId="9" fontId="6" fillId="6" borderId="8" xfId="0" applyNumberFormat="1" applyFont="1" applyFill="1" applyBorder="1" applyAlignment="1">
      <alignment horizontal="left" vertical="top"/>
    </xf>
    <xf numFmtId="0" fontId="6" fillId="6" borderId="16" xfId="0" applyFont="1" applyFill="1" applyBorder="1" applyAlignment="1">
      <alignment horizontal="left" vertical="top" wrapText="1"/>
    </xf>
    <xf numFmtId="0" fontId="6" fillId="6" borderId="3" xfId="0" applyFont="1" applyFill="1" applyBorder="1" applyAlignment="1">
      <alignment horizontal="left" vertical="top" wrapText="1"/>
    </xf>
    <xf numFmtId="9" fontId="6" fillId="6" borderId="4" xfId="0" applyNumberFormat="1" applyFont="1" applyFill="1" applyBorder="1"/>
    <xf numFmtId="0" fontId="6" fillId="6" borderId="3" xfId="0" applyFont="1" applyFill="1" applyBorder="1" applyAlignment="1">
      <alignment horizontal="center" wrapText="1"/>
    </xf>
    <xf numFmtId="0" fontId="5" fillId="6" borderId="4" xfId="0" applyFont="1" applyFill="1" applyBorder="1" applyAlignment="1"/>
    <xf numFmtId="0" fontId="6" fillId="6" borderId="4" xfId="0" applyFont="1" applyFill="1" applyBorder="1" applyAlignment="1">
      <alignment vertical="top" wrapText="1"/>
    </xf>
    <xf numFmtId="9" fontId="17" fillId="6" borderId="4" xfId="0" applyNumberFormat="1" applyFont="1" applyFill="1" applyBorder="1"/>
    <xf numFmtId="0" fontId="17" fillId="6" borderId="4" xfId="0" applyFont="1" applyFill="1" applyBorder="1"/>
    <xf numFmtId="0" fontId="4" fillId="3" borderId="4" xfId="0" applyFont="1" applyFill="1" applyBorder="1" applyAlignment="1">
      <alignment horizontal="left" vertical="top" wrapText="1"/>
    </xf>
    <xf numFmtId="0" fontId="4" fillId="3" borderId="4" xfId="0" applyFont="1" applyFill="1" applyBorder="1" applyAlignment="1">
      <alignment horizontal="left" vertical="top"/>
    </xf>
    <xf numFmtId="0" fontId="8" fillId="3" borderId="4" xfId="0" applyFont="1" applyFill="1" applyBorder="1" applyAlignment="1">
      <alignment horizontal="left" vertical="top" wrapText="1"/>
    </xf>
    <xf numFmtId="0" fontId="8" fillId="3" borderId="1" xfId="0" applyFont="1" applyFill="1" applyBorder="1" applyAlignment="1">
      <alignment horizontal="left" vertical="top" wrapText="1"/>
    </xf>
    <xf numFmtId="0" fontId="4" fillId="3" borderId="1" xfId="0" applyFont="1" applyFill="1" applyBorder="1" applyAlignment="1">
      <alignment vertical="top"/>
    </xf>
    <xf numFmtId="0" fontId="4" fillId="3" borderId="4" xfId="0" applyFont="1" applyFill="1" applyBorder="1" applyAlignment="1">
      <alignment vertical="top"/>
    </xf>
    <xf numFmtId="0" fontId="4" fillId="3" borderId="4" xfId="0" applyFont="1" applyFill="1" applyBorder="1" applyAlignment="1">
      <alignment horizontal="left" wrapText="1"/>
    </xf>
    <xf numFmtId="0" fontId="5" fillId="6" borderId="4" xfId="0" applyFont="1" applyFill="1" applyBorder="1" applyAlignment="1">
      <alignment horizontal="left" vertical="center"/>
    </xf>
    <xf numFmtId="0" fontId="6" fillId="6" borderId="4" xfId="0" applyFont="1" applyFill="1" applyBorder="1" applyAlignment="1">
      <alignment horizontal="left" vertical="center"/>
    </xf>
    <xf numFmtId="0" fontId="5" fillId="0" borderId="10" xfId="0" applyFont="1" applyBorder="1" applyAlignment="1">
      <alignment horizontal="left" vertical="top" wrapText="1"/>
    </xf>
    <xf numFmtId="0" fontId="5" fillId="0" borderId="10" xfId="0" applyFont="1" applyBorder="1" applyAlignment="1">
      <alignment horizontal="left" vertical="center" wrapText="1"/>
    </xf>
    <xf numFmtId="0" fontId="5" fillId="0" borderId="1" xfId="0" applyFont="1" applyBorder="1" applyAlignment="1">
      <alignment horizontal="left" vertical="top" wrapText="1"/>
    </xf>
    <xf numFmtId="4" fontId="5" fillId="5" borderId="4" xfId="0" applyNumberFormat="1" applyFont="1" applyFill="1" applyBorder="1" applyAlignment="1">
      <alignment horizontal="left" vertical="top"/>
    </xf>
    <xf numFmtId="0" fontId="4" fillId="0" borderId="4" xfId="0" applyFont="1" applyFill="1" applyBorder="1" applyAlignment="1">
      <alignment horizontal="left" vertical="top"/>
    </xf>
    <xf numFmtId="0" fontId="4" fillId="3" borderId="1" xfId="0" applyFont="1" applyFill="1" applyBorder="1" applyAlignment="1">
      <alignment horizontal="left" vertical="top"/>
    </xf>
    <xf numFmtId="0" fontId="6" fillId="3" borderId="4" xfId="0" applyFont="1" applyFill="1" applyBorder="1" applyAlignment="1">
      <alignment horizontal="left" vertical="top"/>
    </xf>
    <xf numFmtId="0" fontId="8" fillId="3" borderId="4" xfId="0" applyFont="1" applyFill="1" applyBorder="1" applyAlignment="1">
      <alignment horizontal="left" vertical="top"/>
    </xf>
    <xf numFmtId="0" fontId="5" fillId="6" borderId="6" xfId="0" applyFont="1" applyFill="1" applyBorder="1" applyAlignment="1">
      <alignment horizontal="left" vertical="top"/>
    </xf>
    <xf numFmtId="0" fontId="0" fillId="3" borderId="0" xfId="0" applyFill="1"/>
    <xf numFmtId="0" fontId="4" fillId="3" borderId="2"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4" xfId="0" applyFont="1" applyFill="1" applyBorder="1" applyAlignment="1">
      <alignment vertical="top" wrapText="1"/>
    </xf>
    <xf numFmtId="0" fontId="8" fillId="3" borderId="4" xfId="0" applyFont="1" applyFill="1" applyBorder="1" applyAlignment="1">
      <alignment vertical="top"/>
    </xf>
    <xf numFmtId="1" fontId="5" fillId="5" borderId="6" xfId="0" applyNumberFormat="1" applyFont="1" applyFill="1" applyBorder="1" applyAlignment="1">
      <alignment horizontal="left" vertical="top"/>
    </xf>
    <xf numFmtId="4" fontId="5" fillId="5" borderId="6" xfId="0" applyNumberFormat="1" applyFont="1" applyFill="1" applyBorder="1" applyAlignment="1">
      <alignment horizontal="left" vertical="top"/>
    </xf>
    <xf numFmtId="0" fontId="10" fillId="3" borderId="3" xfId="0" applyFont="1" applyFill="1" applyBorder="1" applyAlignment="1">
      <alignment horizontal="left" vertical="top"/>
    </xf>
    <xf numFmtId="0" fontId="8" fillId="3" borderId="4" xfId="0" applyFont="1" applyFill="1" applyBorder="1" applyAlignment="1">
      <alignment horizontal="left" wrapText="1"/>
    </xf>
    <xf numFmtId="0" fontId="5" fillId="5" borderId="4" xfId="0" applyFont="1" applyFill="1" applyBorder="1" applyAlignment="1">
      <alignment horizontal="left" vertical="top" wrapText="1"/>
    </xf>
    <xf numFmtId="0" fontId="4" fillId="3" borderId="4" xfId="0" applyFont="1" applyFill="1" applyBorder="1" applyAlignment="1">
      <alignment horizontal="left"/>
    </xf>
    <xf numFmtId="0" fontId="8" fillId="3" borderId="4" xfId="0" applyFont="1" applyFill="1" applyBorder="1" applyAlignment="1">
      <alignment vertical="top" wrapText="1"/>
    </xf>
    <xf numFmtId="0" fontId="6" fillId="0" borderId="0" xfId="0" applyFont="1" applyFill="1" applyBorder="1"/>
    <xf numFmtId="0" fontId="10" fillId="0" borderId="0" xfId="0" applyFont="1" applyFill="1" applyBorder="1" applyAlignment="1">
      <alignment horizontal="left" vertical="top"/>
    </xf>
    <xf numFmtId="0" fontId="5"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6" borderId="4" xfId="0" applyFont="1" applyFill="1" applyBorder="1" applyAlignment="1">
      <alignment horizontal="left" vertical="top" wrapText="1"/>
    </xf>
    <xf numFmtId="3" fontId="5" fillId="6" borderId="6" xfId="0" applyNumberFormat="1" applyFont="1" applyFill="1" applyBorder="1" applyAlignment="1">
      <alignment horizontal="left" vertical="top"/>
    </xf>
    <xf numFmtId="9" fontId="5" fillId="6" borderId="6" xfId="0" applyNumberFormat="1" applyFont="1" applyFill="1" applyBorder="1" applyAlignment="1">
      <alignment horizontal="left" vertical="top"/>
    </xf>
    <xf numFmtId="9" fontId="5" fillId="6" borderId="4" xfId="0" applyNumberFormat="1" applyFont="1" applyFill="1" applyBorder="1" applyAlignment="1">
      <alignment horizontal="left" vertical="top" wrapText="1"/>
    </xf>
    <xf numFmtId="9" fontId="5" fillId="6" borderId="4" xfId="0" applyNumberFormat="1" applyFont="1" applyFill="1" applyBorder="1" applyAlignment="1">
      <alignment horizontal="left" vertical="top"/>
    </xf>
    <xf numFmtId="9" fontId="0" fillId="6" borderId="4" xfId="0" applyNumberFormat="1" applyFill="1" applyBorder="1" applyAlignment="1">
      <alignment horizontal="left" vertical="top"/>
    </xf>
    <xf numFmtId="0" fontId="6" fillId="3" borderId="4" xfId="0" applyFont="1" applyFill="1" applyBorder="1" applyAlignment="1">
      <alignment horizontal="left" vertical="top" wrapText="1"/>
    </xf>
    <xf numFmtId="0" fontId="5" fillId="3" borderId="4" xfId="0" applyFont="1" applyFill="1" applyBorder="1" applyAlignment="1">
      <alignment horizontal="left" vertical="top"/>
    </xf>
    <xf numFmtId="9" fontId="5" fillId="3" borderId="6" xfId="0" applyNumberFormat="1" applyFont="1" applyFill="1" applyBorder="1" applyAlignment="1">
      <alignment horizontal="left" vertical="top"/>
    </xf>
    <xf numFmtId="0" fontId="5" fillId="0" borderId="4" xfId="0" applyFont="1" applyFill="1" applyBorder="1" applyAlignment="1">
      <alignment horizontal="left" vertical="top"/>
    </xf>
    <xf numFmtId="0" fontId="5" fillId="3" borderId="0" xfId="0" applyFont="1" applyFill="1" applyAlignment="1">
      <alignment horizontal="left" vertical="top"/>
    </xf>
    <xf numFmtId="0" fontId="8" fillId="3" borderId="6" xfId="0" applyFont="1" applyFill="1" applyBorder="1" applyAlignment="1">
      <alignment horizontal="left" vertical="top" wrapText="1"/>
    </xf>
    <xf numFmtId="0" fontId="5" fillId="3" borderId="0" xfId="0" applyFont="1" applyFill="1"/>
    <xf numFmtId="0" fontId="4" fillId="3" borderId="3" xfId="0" applyFont="1" applyFill="1" applyBorder="1" applyAlignment="1">
      <alignment horizontal="left" vertical="top"/>
    </xf>
    <xf numFmtId="0" fontId="5" fillId="3" borderId="4" xfId="0" applyFont="1" applyFill="1" applyBorder="1" applyAlignment="1">
      <alignment wrapText="1"/>
    </xf>
    <xf numFmtId="0" fontId="5" fillId="3" borderId="4" xfId="0" applyFont="1" applyFill="1" applyBorder="1"/>
    <xf numFmtId="0" fontId="6" fillId="0" borderId="5" xfId="0" applyFont="1" applyBorder="1" applyAlignment="1">
      <alignment vertical="center" wrapText="1"/>
    </xf>
    <xf numFmtId="0" fontId="3" fillId="0" borderId="0" xfId="0" applyFont="1" applyBorder="1" applyAlignment="1">
      <alignment horizontal="center" wrapText="1"/>
    </xf>
    <xf numFmtId="0" fontId="10" fillId="3" borderId="0" xfId="0" applyFont="1" applyFill="1" applyBorder="1" applyAlignment="1">
      <alignment horizontal="left" vertical="top" wrapText="1"/>
    </xf>
    <xf numFmtId="0" fontId="0" fillId="3" borderId="0" xfId="0" applyFill="1" applyAlignment="1">
      <alignment horizontal="left" vertical="top"/>
    </xf>
    <xf numFmtId="0" fontId="5" fillId="6" borderId="4" xfId="0" applyFont="1" applyFill="1" applyBorder="1" applyAlignment="1">
      <alignment horizontal="left" vertical="center" wrapText="1"/>
    </xf>
    <xf numFmtId="0" fontId="5" fillId="3" borderId="4" xfId="0" applyFont="1" applyFill="1" applyBorder="1" applyAlignment="1">
      <alignment horizontal="left" vertical="top" wrapText="1"/>
    </xf>
    <xf numFmtId="9" fontId="5" fillId="5" borderId="6" xfId="0" applyNumberFormat="1" applyFont="1" applyFill="1" applyBorder="1" applyAlignment="1">
      <alignment horizontal="left" vertical="top"/>
    </xf>
    <xf numFmtId="1" fontId="5" fillId="5" borderId="4" xfId="0" applyNumberFormat="1" applyFont="1" applyFill="1" applyBorder="1" applyAlignment="1">
      <alignment horizontal="left" vertical="top" wrapText="1"/>
    </xf>
    <xf numFmtId="0" fontId="5" fillId="6" borderId="4" xfId="0" applyFont="1" applyFill="1" applyBorder="1" applyAlignment="1">
      <alignment vertical="top" wrapText="1"/>
    </xf>
    <xf numFmtId="0" fontId="10" fillId="3" borderId="1" xfId="0" applyFont="1" applyFill="1" applyBorder="1" applyAlignment="1">
      <alignment horizontal="left" vertical="top"/>
    </xf>
    <xf numFmtId="0" fontId="10" fillId="3" borderId="7" xfId="0" applyFont="1" applyFill="1" applyBorder="1" applyAlignment="1">
      <alignment horizontal="left" vertical="top"/>
    </xf>
    <xf numFmtId="0" fontId="4" fillId="3" borderId="4" xfId="0" applyFont="1" applyFill="1" applyBorder="1"/>
    <xf numFmtId="1" fontId="4" fillId="5" borderId="4" xfId="0" applyNumberFormat="1" applyFont="1" applyFill="1" applyBorder="1" applyAlignment="1">
      <alignment horizontal="left" vertical="top" wrapText="1"/>
    </xf>
    <xf numFmtId="0" fontId="10" fillId="3" borderId="0" xfId="0" applyFont="1" applyFill="1" applyAlignment="1">
      <alignment horizontal="left" vertical="top"/>
    </xf>
    <xf numFmtId="0" fontId="8" fillId="0" borderId="4" xfId="0" applyFont="1" applyFill="1" applyBorder="1" applyAlignment="1">
      <alignment wrapText="1"/>
    </xf>
    <xf numFmtId="0" fontId="4" fillId="3" borderId="6" xfId="0" applyFont="1" applyFill="1" applyBorder="1" applyAlignment="1">
      <alignment horizontal="left" vertical="top"/>
    </xf>
    <xf numFmtId="0" fontId="6" fillId="6" borderId="6" xfId="0" applyFont="1" applyFill="1" applyBorder="1" applyAlignment="1">
      <alignment horizontal="left" vertical="top" wrapText="1"/>
    </xf>
    <xf numFmtId="0" fontId="4" fillId="3" borderId="6" xfId="0" applyFont="1" applyFill="1" applyBorder="1" applyAlignment="1">
      <alignment horizontal="left" wrapText="1"/>
    </xf>
    <xf numFmtId="0" fontId="1" fillId="3" borderId="4" xfId="0" applyFont="1" applyFill="1" applyBorder="1" applyAlignment="1">
      <alignment horizontal="left"/>
    </xf>
    <xf numFmtId="0" fontId="6" fillId="0" borderId="8" xfId="0" applyFont="1" applyBorder="1" applyAlignment="1">
      <alignment horizontal="left" vertical="center" wrapText="1"/>
    </xf>
    <xf numFmtId="0" fontId="5" fillId="6" borderId="8" xfId="0" applyFont="1" applyFill="1" applyBorder="1" applyAlignment="1">
      <alignment horizontal="left" vertical="top"/>
    </xf>
    <xf numFmtId="0" fontId="4" fillId="0" borderId="8" xfId="0" applyFont="1" applyBorder="1" applyAlignment="1">
      <alignment horizontal="center"/>
    </xf>
    <xf numFmtId="0" fontId="19" fillId="3" borderId="0" xfId="0" applyFont="1" applyFill="1" applyBorder="1" applyAlignment="1">
      <alignment horizontal="left" vertical="top"/>
    </xf>
    <xf numFmtId="0" fontId="5" fillId="3" borderId="0" xfId="0" applyFont="1" applyFill="1" applyBorder="1"/>
    <xf numFmtId="0" fontId="0" fillId="3" borderId="0" xfId="0" applyFill="1" applyBorder="1"/>
    <xf numFmtId="0" fontId="0" fillId="3" borderId="4" xfId="0" applyFill="1" applyBorder="1"/>
    <xf numFmtId="0" fontId="5" fillId="5" borderId="4" xfId="0" applyFont="1" applyFill="1" applyBorder="1" applyAlignment="1">
      <alignment horizontal="left" vertical="top"/>
    </xf>
    <xf numFmtId="0" fontId="0" fillId="5" borderId="4" xfId="0" applyFill="1" applyBorder="1" applyAlignment="1">
      <alignment horizontal="left" vertical="top"/>
    </xf>
    <xf numFmtId="0" fontId="8" fillId="3" borderId="6" xfId="0" applyFont="1" applyFill="1" applyBorder="1" applyAlignment="1">
      <alignment horizontal="left" vertical="top"/>
    </xf>
    <xf numFmtId="0" fontId="8" fillId="3" borderId="1" xfId="0" applyFont="1" applyFill="1" applyBorder="1" applyAlignment="1">
      <alignment horizontal="left" vertical="top"/>
    </xf>
    <xf numFmtId="0" fontId="5" fillId="6" borderId="4" xfId="0" applyFont="1" applyFill="1" applyBorder="1" applyAlignment="1">
      <alignment vertical="center" wrapText="1"/>
    </xf>
    <xf numFmtId="0" fontId="6" fillId="6" borderId="4" xfId="0" applyFont="1" applyFill="1" applyBorder="1" applyAlignment="1">
      <alignment horizontal="left" vertical="top"/>
    </xf>
    <xf numFmtId="0" fontId="6" fillId="6" borderId="6" xfId="0" applyFont="1" applyFill="1" applyBorder="1" applyAlignment="1">
      <alignment horizontal="left" vertical="top"/>
    </xf>
    <xf numFmtId="1" fontId="6" fillId="5" borderId="4" xfId="0" applyNumberFormat="1" applyFont="1" applyFill="1" applyBorder="1" applyAlignment="1">
      <alignment horizontal="left" vertical="top"/>
    </xf>
    <xf numFmtId="0" fontId="5" fillId="0" borderId="1" xfId="0" applyFont="1" applyBorder="1" applyAlignment="1">
      <alignment horizontal="center" vertical="center" wrapText="1"/>
    </xf>
    <xf numFmtId="0" fontId="10" fillId="0" borderId="0" xfId="0" applyFont="1" applyFill="1" applyBorder="1" applyAlignment="1">
      <alignment horizontal="left" vertical="top" wrapText="1"/>
    </xf>
    <xf numFmtId="0" fontId="5" fillId="6" borderId="4" xfId="0" applyFont="1" applyFill="1" applyBorder="1" applyAlignment="1">
      <alignment vertical="top"/>
    </xf>
    <xf numFmtId="0" fontId="5" fillId="3" borderId="1" xfId="0" applyFont="1" applyFill="1" applyBorder="1"/>
    <xf numFmtId="0" fontId="5" fillId="3" borderId="1" xfId="0" applyFont="1" applyFill="1" applyBorder="1" applyAlignment="1">
      <alignment wrapText="1"/>
    </xf>
    <xf numFmtId="0" fontId="4" fillId="3" borderId="0" xfId="0" applyFont="1" applyFill="1" applyBorder="1" applyAlignment="1">
      <alignment horizontal="left" vertical="top"/>
    </xf>
    <xf numFmtId="0" fontId="10" fillId="0" borderId="8" xfId="0" applyFont="1" applyBorder="1" applyAlignment="1"/>
    <xf numFmtId="0" fontId="0" fillId="6" borderId="4" xfId="0" applyFill="1" applyBorder="1"/>
    <xf numFmtId="0" fontId="0" fillId="5" borderId="4" xfId="0" applyFill="1" applyBorder="1"/>
    <xf numFmtId="0" fontId="0" fillId="0" borderId="4" xfId="0" applyBorder="1" applyAlignment="1">
      <alignment wrapText="1"/>
    </xf>
    <xf numFmtId="0" fontId="7" fillId="0" borderId="4" xfId="0" applyFont="1" applyBorder="1" applyAlignment="1">
      <alignment horizontal="left" vertical="top" wrapText="1"/>
    </xf>
    <xf numFmtId="0" fontId="26" fillId="2" borderId="23" xfId="1" applyFont="1" applyFill="1" applyBorder="1" applyAlignment="1">
      <alignment horizontal="left" vertical="top" wrapText="1"/>
    </xf>
    <xf numFmtId="0" fontId="26" fillId="2" borderId="0" xfId="1" applyFont="1" applyFill="1" applyBorder="1" applyAlignment="1">
      <alignment horizontal="left" vertical="top" wrapText="1"/>
    </xf>
    <xf numFmtId="0" fontId="26" fillId="2" borderId="3" xfId="0" applyFont="1" applyFill="1" applyBorder="1" applyAlignment="1">
      <alignment horizontal="left" vertical="top"/>
    </xf>
    <xf numFmtId="0" fontId="1" fillId="0" borderId="0" xfId="0" applyFont="1" applyAlignment="1">
      <alignment horizontal="center"/>
    </xf>
    <xf numFmtId="0" fontId="4" fillId="3" borderId="1"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5" xfId="0" applyFont="1" applyFill="1" applyBorder="1" applyAlignment="1">
      <alignment horizontal="left" vertical="top"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8" xfId="0" applyFont="1" applyFill="1" applyBorder="1" applyAlignment="1">
      <alignment horizontal="center" wrapText="1"/>
    </xf>
    <xf numFmtId="0" fontId="5" fillId="6" borderId="9" xfId="0" applyFont="1" applyFill="1" applyBorder="1" applyAlignment="1">
      <alignment horizontal="center" wrapText="1"/>
    </xf>
    <xf numFmtId="0" fontId="5" fillId="6" borderId="10" xfId="0" applyFont="1" applyFill="1" applyBorder="1" applyAlignment="1">
      <alignment horizontal="center" wrapText="1"/>
    </xf>
    <xf numFmtId="0" fontId="6" fillId="6" borderId="8" xfId="0" applyFont="1" applyFill="1" applyBorder="1" applyAlignment="1">
      <alignment horizontal="left" vertical="top" wrapText="1"/>
    </xf>
    <xf numFmtId="0" fontId="6" fillId="6" borderId="10" xfId="0" applyFont="1" applyFill="1" applyBorder="1" applyAlignment="1">
      <alignment horizontal="left" vertical="top" wrapText="1"/>
    </xf>
    <xf numFmtId="0" fontId="4" fillId="2" borderId="3" xfId="0" applyFont="1" applyFill="1" applyBorder="1" applyAlignment="1">
      <alignment horizontal="center" vertical="center"/>
    </xf>
    <xf numFmtId="0" fontId="0" fillId="6" borderId="4" xfId="0" applyFill="1" applyBorder="1" applyAlignment="1">
      <alignment horizontal="left" vertical="top" wrapText="1"/>
    </xf>
    <xf numFmtId="0" fontId="5" fillId="6" borderId="4" xfId="0" applyFont="1" applyFill="1" applyBorder="1" applyAlignment="1">
      <alignment horizontal="left" vertical="top"/>
    </xf>
    <xf numFmtId="0" fontId="4" fillId="3" borderId="15" xfId="0" applyFont="1" applyFill="1" applyBorder="1" applyAlignment="1">
      <alignment horizontal="left" vertical="top"/>
    </xf>
    <xf numFmtId="0" fontId="4" fillId="3" borderId="0" xfId="0" applyFont="1" applyFill="1" applyBorder="1" applyAlignment="1">
      <alignment horizontal="left" vertical="top"/>
    </xf>
    <xf numFmtId="0" fontId="8" fillId="3" borderId="12" xfId="0" applyFont="1" applyFill="1" applyBorder="1" applyAlignment="1">
      <alignment horizontal="left" vertical="top" wrapText="1"/>
    </xf>
    <xf numFmtId="0" fontId="8" fillId="3" borderId="11" xfId="0" applyFont="1" applyFill="1" applyBorder="1" applyAlignment="1">
      <alignment horizontal="left" vertical="top" wrapText="1"/>
    </xf>
    <xf numFmtId="0" fontId="4" fillId="3" borderId="5" xfId="0" applyFont="1" applyFill="1" applyBorder="1" applyAlignment="1">
      <alignment horizontal="left" vertical="top"/>
    </xf>
    <xf numFmtId="0" fontId="4" fillId="3"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8" fillId="3" borderId="3" xfId="0" applyFont="1" applyFill="1" applyBorder="1" applyAlignment="1">
      <alignment horizontal="left" vertical="top"/>
    </xf>
    <xf numFmtId="2" fontId="4" fillId="3" borderId="5" xfId="0" applyNumberFormat="1" applyFont="1" applyFill="1" applyBorder="1" applyAlignment="1">
      <alignment horizontal="left" vertical="top"/>
    </xf>
    <xf numFmtId="2" fontId="4" fillId="3" borderId="0" xfId="0" applyNumberFormat="1" applyFont="1" applyFill="1" applyBorder="1" applyAlignment="1">
      <alignment horizontal="left" vertical="top"/>
    </xf>
    <xf numFmtId="0" fontId="4" fillId="3" borderId="12" xfId="0" applyFont="1" applyFill="1" applyBorder="1" applyAlignment="1">
      <alignment horizontal="left" vertical="top"/>
    </xf>
    <xf numFmtId="0" fontId="5" fillId="0" borderId="4" xfId="0" applyFont="1" applyBorder="1" applyAlignment="1">
      <alignment horizontal="left" vertical="top" wrapText="1"/>
    </xf>
    <xf numFmtId="0" fontId="4" fillId="3" borderId="8" xfId="0" applyFont="1" applyFill="1" applyBorder="1" applyAlignment="1">
      <alignment horizontal="left" vertical="top"/>
    </xf>
    <xf numFmtId="0" fontId="4" fillId="3" borderId="10" xfId="0" applyFont="1" applyFill="1" applyBorder="1" applyAlignment="1">
      <alignment horizontal="left" vertical="top"/>
    </xf>
    <xf numFmtId="0" fontId="4" fillId="3" borderId="7" xfId="0" applyFont="1" applyFill="1" applyBorder="1" applyAlignment="1">
      <alignment horizontal="left" vertical="top"/>
    </xf>
    <xf numFmtId="0" fontId="0" fillId="3" borderId="1" xfId="0" applyFill="1" applyBorder="1" applyAlignment="1">
      <alignment horizontal="left" vertical="top"/>
    </xf>
    <xf numFmtId="0" fontId="0" fillId="3" borderId="7" xfId="0" applyFill="1" applyBorder="1" applyAlignment="1">
      <alignment horizontal="left"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5" fillId="0" borderId="0" xfId="0" applyFont="1" applyBorder="1" applyAlignment="1">
      <alignment horizontal="center"/>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10" fillId="3" borderId="1" xfId="0" applyFont="1" applyFill="1" applyBorder="1" applyAlignment="1">
      <alignment horizontal="left" vertical="top"/>
    </xf>
    <xf numFmtId="0" fontId="10" fillId="3" borderId="7" xfId="0" applyFont="1" applyFill="1" applyBorder="1" applyAlignment="1">
      <alignment horizontal="left" vertical="top"/>
    </xf>
    <xf numFmtId="0" fontId="10" fillId="3" borderId="0" xfId="0" applyFont="1" applyFill="1" applyBorder="1" applyAlignment="1">
      <alignment horizontal="left" vertical="top"/>
    </xf>
    <xf numFmtId="0" fontId="10" fillId="3" borderId="14" xfId="0" applyFont="1" applyFill="1" applyBorder="1" applyAlignment="1">
      <alignment horizontal="left" vertical="top"/>
    </xf>
    <xf numFmtId="0" fontId="10" fillId="3" borderId="3" xfId="0" applyFont="1" applyFill="1" applyBorder="1" applyAlignment="1">
      <alignment horizontal="left" vertical="top"/>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8" fillId="3" borderId="3"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10" fillId="3" borderId="0" xfId="0" applyFont="1" applyFill="1" applyAlignment="1">
      <alignment horizontal="left" vertical="top"/>
    </xf>
    <xf numFmtId="0" fontId="5" fillId="0" borderId="0" xfId="0" applyFont="1" applyFill="1" applyBorder="1" applyAlignment="1">
      <alignment horizontal="left" vertical="top" wrapText="1"/>
    </xf>
    <xf numFmtId="0" fontId="5" fillId="0" borderId="3" xfId="0" applyFont="1" applyFill="1" applyBorder="1" applyAlignment="1">
      <alignment horizontal="left" vertical="top" wrapText="1"/>
    </xf>
    <xf numFmtId="0" fontId="19" fillId="3" borderId="4" xfId="0" applyFont="1" applyFill="1" applyBorder="1" applyAlignment="1">
      <alignment horizontal="left" vertical="top"/>
    </xf>
    <xf numFmtId="0" fontId="10" fillId="3" borderId="5" xfId="0" applyFont="1" applyFill="1" applyBorder="1" applyAlignment="1">
      <alignment horizontal="left" vertical="top"/>
    </xf>
    <xf numFmtId="0" fontId="4" fillId="2" borderId="0" xfId="0" applyFont="1" applyFill="1" applyAlignment="1">
      <alignment horizontal="center"/>
    </xf>
    <xf numFmtId="0" fontId="10" fillId="3" borderId="15" xfId="0" applyFont="1" applyFill="1" applyBorder="1" applyAlignment="1">
      <alignment horizontal="left" vertical="top" wrapText="1"/>
    </xf>
    <xf numFmtId="0" fontId="10" fillId="3" borderId="0" xfId="0" applyFont="1" applyFill="1" applyBorder="1" applyAlignment="1">
      <alignment horizontal="left" vertical="top" wrapText="1"/>
    </xf>
    <xf numFmtId="0" fontId="18" fillId="3" borderId="0" xfId="0" applyFont="1" applyFill="1" applyAlignment="1">
      <alignment horizontal="left" vertical="top"/>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4" fillId="3" borderId="3" xfId="0" applyFont="1" applyFill="1" applyBorder="1" applyAlignment="1">
      <alignment horizontal="left" vertical="top"/>
    </xf>
    <xf numFmtId="0" fontId="6" fillId="0" borderId="0" xfId="0" applyFont="1" applyBorder="1" applyAlignment="1">
      <alignment vertical="top" wrapText="1"/>
    </xf>
    <xf numFmtId="0" fontId="6" fillId="0" borderId="3" xfId="0" applyFont="1" applyBorder="1" applyAlignment="1">
      <alignment vertical="top" wrapText="1"/>
    </xf>
    <xf numFmtId="0" fontId="6" fillId="0" borderId="0"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8" fillId="3" borderId="1" xfId="0" applyFont="1" applyFill="1" applyBorder="1" applyAlignment="1">
      <alignment horizontal="left" vertical="top"/>
    </xf>
    <xf numFmtId="0" fontId="8" fillId="3" borderId="7" xfId="0" applyFont="1" applyFill="1" applyBorder="1" applyAlignment="1">
      <alignment horizontal="left" vertical="top"/>
    </xf>
    <xf numFmtId="0" fontId="8" fillId="3" borderId="0" xfId="0" applyFont="1" applyFill="1" applyBorder="1" applyAlignment="1">
      <alignment horizontal="left" vertical="top"/>
    </xf>
    <xf numFmtId="0" fontId="8" fillId="3" borderId="22" xfId="0" applyFont="1" applyFill="1" applyBorder="1" applyAlignment="1">
      <alignment horizontal="left" vertical="top"/>
    </xf>
    <xf numFmtId="0" fontId="4" fillId="3" borderId="14" xfId="0" applyFont="1" applyFill="1" applyBorder="1" applyAlignment="1">
      <alignment horizontal="left" vertical="top"/>
    </xf>
    <xf numFmtId="0" fontId="10" fillId="0" borderId="13" xfId="0" applyFont="1" applyBorder="1" applyAlignment="1">
      <alignment horizontal="center"/>
    </xf>
    <xf numFmtId="0" fontId="10" fillId="0" borderId="5" xfId="0" applyFont="1" applyBorder="1" applyAlignment="1">
      <alignment horizontal="center"/>
    </xf>
    <xf numFmtId="0" fontId="19" fillId="3" borderId="0" xfId="0" applyFont="1" applyFill="1" applyBorder="1" applyAlignment="1">
      <alignment horizontal="left" vertical="top" wrapText="1"/>
    </xf>
    <xf numFmtId="0" fontId="4" fillId="3" borderId="4" xfId="0" applyFont="1" applyFill="1" applyBorder="1" applyAlignment="1">
      <alignment vertical="top"/>
    </xf>
    <xf numFmtId="0" fontId="19" fillId="3" borderId="1" xfId="0" applyFont="1" applyFill="1" applyBorder="1" applyAlignment="1">
      <alignment horizontal="left" vertical="top" wrapText="1"/>
    </xf>
    <xf numFmtId="0" fontId="19" fillId="3" borderId="7" xfId="0" applyFont="1" applyFill="1" applyBorder="1" applyAlignment="1">
      <alignment horizontal="left" vertical="top" wrapText="1"/>
    </xf>
    <xf numFmtId="0" fontId="4" fillId="3" borderId="6" xfId="0" applyFont="1" applyFill="1" applyBorder="1" applyAlignment="1">
      <alignment vertical="top"/>
    </xf>
    <xf numFmtId="0" fontId="4" fillId="3" borderId="1" xfId="0" applyFont="1" applyFill="1" applyBorder="1" applyAlignment="1">
      <alignment vertical="top"/>
    </xf>
    <xf numFmtId="0" fontId="4" fillId="3" borderId="7" xfId="0" applyFont="1" applyFill="1" applyBorder="1" applyAlignment="1">
      <alignment vertical="top"/>
    </xf>
    <xf numFmtId="0" fontId="10" fillId="3" borderId="13" xfId="0" applyFont="1" applyFill="1" applyBorder="1" applyAlignment="1">
      <alignment horizontal="left" vertical="top" wrapText="1"/>
    </xf>
    <xf numFmtId="0" fontId="10" fillId="3" borderId="5"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0" xfId="0" applyFont="1" applyFill="1" applyBorder="1" applyAlignment="1">
      <alignment horizontal="left" vertical="top" wrapText="1"/>
    </xf>
    <xf numFmtId="0" fontId="8" fillId="0" borderId="3" xfId="0" applyFont="1" applyBorder="1" applyAlignment="1">
      <alignment horizontal="left" vertical="top"/>
    </xf>
    <xf numFmtId="0" fontId="19" fillId="3" borderId="0" xfId="0" applyFont="1" applyFill="1" applyAlignment="1">
      <alignment horizontal="left" vertical="top"/>
    </xf>
    <xf numFmtId="0" fontId="10" fillId="3" borderId="6" xfId="0" applyFont="1" applyFill="1" applyBorder="1" applyAlignment="1">
      <alignment horizontal="left" vertical="top"/>
    </xf>
    <xf numFmtId="0" fontId="19" fillId="3" borderId="3" xfId="0" applyFont="1" applyFill="1" applyBorder="1" applyAlignment="1">
      <alignment horizontal="left" vertical="top"/>
    </xf>
    <xf numFmtId="0" fontId="19" fillId="3" borderId="3" xfId="0" applyFont="1" applyFill="1" applyBorder="1" applyAlignment="1">
      <alignment horizontal="left" vertical="top" wrapText="1"/>
    </xf>
    <xf numFmtId="0" fontId="10" fillId="3" borderId="13" xfId="0" applyFont="1" applyFill="1" applyBorder="1" applyAlignment="1">
      <alignment horizontal="left" vertical="top"/>
    </xf>
    <xf numFmtId="0" fontId="10" fillId="3" borderId="6"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7" xfId="0" applyFont="1" applyFill="1" applyBorder="1" applyAlignment="1">
      <alignment horizontal="left" vertical="top" wrapText="1"/>
    </xf>
    <xf numFmtId="0" fontId="6" fillId="0" borderId="4" xfId="0" applyFont="1" applyBorder="1" applyAlignment="1">
      <alignment horizontal="left" vertical="top" wrapText="1"/>
    </xf>
    <xf numFmtId="0" fontId="8" fillId="2" borderId="0" xfId="0" applyFont="1" applyFill="1" applyAlignment="1">
      <alignment horizontal="left" vertical="top"/>
    </xf>
    <xf numFmtId="0" fontId="19" fillId="3" borderId="6" xfId="0" applyFont="1" applyFill="1" applyBorder="1" applyAlignment="1">
      <alignment horizontal="left" vertical="top"/>
    </xf>
    <xf numFmtId="0" fontId="19" fillId="3" borderId="1" xfId="0" applyFont="1" applyFill="1" applyBorder="1" applyAlignment="1">
      <alignment horizontal="left" vertical="top"/>
    </xf>
    <xf numFmtId="0" fontId="19" fillId="3" borderId="7" xfId="0" applyFont="1" applyFill="1" applyBorder="1" applyAlignment="1">
      <alignment horizontal="left" vertical="top"/>
    </xf>
    <xf numFmtId="0" fontId="1" fillId="0" borderId="0" xfId="0" applyFont="1" applyAlignment="1">
      <alignment horizontal="left" vertical="top"/>
    </xf>
    <xf numFmtId="0" fontId="4" fillId="2" borderId="8" xfId="0" applyFont="1" applyFill="1" applyBorder="1" applyAlignment="1">
      <alignment horizontal="left" vertical="top"/>
    </xf>
    <xf numFmtId="0" fontId="4" fillId="2" borderId="10" xfId="0" applyFont="1" applyFill="1" applyBorder="1" applyAlignment="1">
      <alignment horizontal="left" vertical="top"/>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4" xfId="0" applyFont="1" applyFill="1" applyBorder="1" applyAlignment="1">
      <alignment horizontal="left" vertical="top"/>
    </xf>
    <xf numFmtId="0" fontId="4" fillId="2" borderId="6" xfId="0" applyFont="1" applyFill="1" applyBorder="1" applyAlignment="1">
      <alignment horizontal="left" vertical="top"/>
    </xf>
    <xf numFmtId="0" fontId="4" fillId="2" borderId="1" xfId="0" applyFont="1" applyFill="1" applyBorder="1" applyAlignment="1">
      <alignment horizontal="left" vertical="top"/>
    </xf>
    <xf numFmtId="0" fontId="4" fillId="2" borderId="7" xfId="0" applyFont="1" applyFill="1" applyBorder="1" applyAlignment="1">
      <alignment horizontal="left" vertical="top"/>
    </xf>
  </cellXfs>
  <cellStyles count="2">
    <cellStyle name="Normal" xfId="0" builtinId="0"/>
    <cellStyle name="Normal 2 10"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K57"/>
  <sheetViews>
    <sheetView tabSelected="1" zoomScale="70" zoomScaleNormal="70" workbookViewId="0">
      <selection activeCell="B4" sqref="B4"/>
    </sheetView>
  </sheetViews>
  <sheetFormatPr defaultColWidth="11.54296875" defaultRowHeight="14.5" x14ac:dyDescent="0.35"/>
  <cols>
    <col min="2" max="2" width="150" customWidth="1"/>
    <col min="4" max="4" width="13.90625" customWidth="1"/>
    <col min="5" max="5" width="16.7265625" customWidth="1"/>
  </cols>
  <sheetData>
    <row r="1" spans="2:5" ht="15" thickBot="1" x14ac:dyDescent="0.4">
      <c r="B1" s="71"/>
    </row>
    <row r="2" spans="2:5" ht="18.5" x14ac:dyDescent="0.35">
      <c r="B2" s="72" t="s">
        <v>199</v>
      </c>
      <c r="D2" s="250" t="s">
        <v>296</v>
      </c>
      <c r="E2" s="251"/>
    </row>
    <row r="3" spans="2:5" ht="111" x14ac:dyDescent="0.45">
      <c r="B3" s="67" t="s">
        <v>301</v>
      </c>
      <c r="D3" s="128" t="s">
        <v>297</v>
      </c>
      <c r="E3" s="49" t="s">
        <v>298</v>
      </c>
    </row>
    <row r="4" spans="2:5" ht="129.5" x14ac:dyDescent="0.35">
      <c r="B4" s="73" t="s">
        <v>306</v>
      </c>
      <c r="D4" s="246"/>
      <c r="E4" s="122" t="s">
        <v>299</v>
      </c>
    </row>
    <row r="5" spans="2:5" ht="43.5" x14ac:dyDescent="0.35">
      <c r="B5" s="74" t="s">
        <v>0</v>
      </c>
      <c r="D5" s="247"/>
      <c r="E5" s="248" t="s">
        <v>300</v>
      </c>
    </row>
    <row r="6" spans="2:5" ht="18.5" x14ac:dyDescent="0.35">
      <c r="B6" s="75" t="s">
        <v>200</v>
      </c>
    </row>
    <row r="7" spans="2:5" ht="18.5" x14ac:dyDescent="0.35">
      <c r="B7" s="75" t="s">
        <v>1</v>
      </c>
    </row>
    <row r="8" spans="2:5" ht="18.5" x14ac:dyDescent="0.35">
      <c r="B8" s="75" t="s">
        <v>201</v>
      </c>
    </row>
    <row r="9" spans="2:5" ht="18.5" x14ac:dyDescent="0.35">
      <c r="B9" s="75" t="s">
        <v>203</v>
      </c>
    </row>
    <row r="10" spans="2:5" ht="18.5" x14ac:dyDescent="0.35">
      <c r="B10" s="75" t="s">
        <v>204</v>
      </c>
    </row>
    <row r="11" spans="2:5" ht="18.5" x14ac:dyDescent="0.35">
      <c r="B11" s="75" t="s">
        <v>2</v>
      </c>
    </row>
    <row r="12" spans="2:5" ht="18.5" x14ac:dyDescent="0.35">
      <c r="B12" s="76"/>
    </row>
    <row r="13" spans="2:5" ht="18.5" x14ac:dyDescent="0.35">
      <c r="B13" s="77"/>
    </row>
    <row r="14" spans="2:5" ht="18.5" x14ac:dyDescent="0.35">
      <c r="B14" s="74" t="s">
        <v>3</v>
      </c>
    </row>
    <row r="15" spans="2:5" ht="18.5" x14ac:dyDescent="0.35">
      <c r="B15" s="68" t="s">
        <v>205</v>
      </c>
    </row>
    <row r="16" spans="2:5" ht="18.5" x14ac:dyDescent="0.35">
      <c r="B16" s="68" t="s">
        <v>4</v>
      </c>
    </row>
    <row r="17" spans="2:3" ht="18.5" x14ac:dyDescent="0.35">
      <c r="B17" s="68" t="s">
        <v>206</v>
      </c>
    </row>
    <row r="18" spans="2:3" ht="18.5" x14ac:dyDescent="0.35">
      <c r="B18" s="79" t="s">
        <v>207</v>
      </c>
    </row>
    <row r="19" spans="2:3" ht="72" customHeight="1" x14ac:dyDescent="0.35">
      <c r="B19" s="69" t="s">
        <v>217</v>
      </c>
    </row>
    <row r="20" spans="2:3" ht="90" customHeight="1" x14ac:dyDescent="0.35">
      <c r="B20" s="66" t="s">
        <v>218</v>
      </c>
    </row>
    <row r="21" spans="2:3" ht="87.65" customHeight="1" x14ac:dyDescent="0.35">
      <c r="B21" s="70" t="s">
        <v>219</v>
      </c>
    </row>
    <row r="22" spans="2:3" ht="55.15" customHeight="1" x14ac:dyDescent="0.35">
      <c r="B22" s="78" t="s">
        <v>220</v>
      </c>
    </row>
    <row r="23" spans="2:3" ht="85.9" customHeight="1" x14ac:dyDescent="0.35">
      <c r="B23" s="78" t="s">
        <v>221</v>
      </c>
    </row>
    <row r="24" spans="2:3" ht="127.15" customHeight="1" x14ac:dyDescent="0.35">
      <c r="B24" s="80" t="s">
        <v>222</v>
      </c>
    </row>
    <row r="25" spans="2:3" ht="49" customHeight="1" x14ac:dyDescent="0.35">
      <c r="B25" s="78" t="s">
        <v>5</v>
      </c>
    </row>
    <row r="26" spans="2:3" ht="70.5" customHeight="1" x14ac:dyDescent="0.35">
      <c r="B26" s="78" t="s">
        <v>223</v>
      </c>
    </row>
    <row r="27" spans="2:3" ht="145.15" customHeight="1" x14ac:dyDescent="0.35">
      <c r="B27" s="78" t="s">
        <v>224</v>
      </c>
    </row>
    <row r="28" spans="2:3" ht="228" customHeight="1" x14ac:dyDescent="0.35">
      <c r="B28" s="65" t="s">
        <v>225</v>
      </c>
      <c r="C28" s="59"/>
    </row>
    <row r="29" spans="2:3" ht="88.5" customHeight="1" x14ac:dyDescent="0.35">
      <c r="B29" s="65" t="s">
        <v>226</v>
      </c>
      <c r="C29" s="59"/>
    </row>
    <row r="30" spans="2:3" s="41" customFormat="1" ht="43.15" customHeight="1" x14ac:dyDescent="0.35">
      <c r="B30" s="82" t="s">
        <v>214</v>
      </c>
    </row>
    <row r="31" spans="2:3" ht="37" x14ac:dyDescent="0.35">
      <c r="B31" s="85" t="s">
        <v>208</v>
      </c>
    </row>
    <row r="32" spans="2:3" s="2" customFormat="1" ht="59.65" customHeight="1" x14ac:dyDescent="0.35">
      <c r="B32" s="88" t="s">
        <v>304</v>
      </c>
    </row>
    <row r="33" spans="2:3" ht="37" x14ac:dyDescent="0.35">
      <c r="B33" s="87" t="s">
        <v>6</v>
      </c>
      <c r="C33" s="59"/>
    </row>
    <row r="34" spans="2:3" s="42" customFormat="1" ht="37.15" customHeight="1" x14ac:dyDescent="0.35">
      <c r="B34" s="88" t="s">
        <v>7</v>
      </c>
    </row>
    <row r="35" spans="2:3" s="42" customFormat="1" ht="42" customHeight="1" x14ac:dyDescent="0.35">
      <c r="B35" s="88" t="s">
        <v>209</v>
      </c>
    </row>
    <row r="36" spans="2:3" ht="42" customHeight="1" x14ac:dyDescent="0.35">
      <c r="B36" s="84" t="s">
        <v>210</v>
      </c>
    </row>
    <row r="37" spans="2:3" ht="54" customHeight="1" x14ac:dyDescent="0.35">
      <c r="B37" s="84" t="s">
        <v>211</v>
      </c>
    </row>
    <row r="38" spans="2:3" ht="32.65" customHeight="1" x14ac:dyDescent="0.35">
      <c r="B38" s="84" t="s">
        <v>212</v>
      </c>
    </row>
    <row r="39" spans="2:3" s="42" customFormat="1" ht="65.650000000000006" customHeight="1" x14ac:dyDescent="0.35">
      <c r="B39" s="84" t="s">
        <v>213</v>
      </c>
    </row>
    <row r="40" spans="2:3" ht="42" customHeight="1" x14ac:dyDescent="0.35">
      <c r="B40" s="89" t="s">
        <v>215</v>
      </c>
    </row>
    <row r="41" spans="2:3" ht="28.9" customHeight="1" x14ac:dyDescent="0.35">
      <c r="B41" s="81" t="s">
        <v>8</v>
      </c>
    </row>
    <row r="42" spans="2:3" ht="27" customHeight="1" x14ac:dyDescent="0.35">
      <c r="B42" s="81" t="s">
        <v>216</v>
      </c>
    </row>
    <row r="43" spans="2:3" s="43" customFormat="1" ht="78.5" customHeight="1" x14ac:dyDescent="0.35">
      <c r="B43" s="90" t="s">
        <v>305</v>
      </c>
    </row>
    <row r="44" spans="2:3" s="43" customFormat="1" ht="30.65" customHeight="1" x14ac:dyDescent="0.35">
      <c r="B44" s="90" t="s">
        <v>9</v>
      </c>
    </row>
    <row r="45" spans="2:3" ht="51" customHeight="1" x14ac:dyDescent="0.35">
      <c r="B45" s="83" t="s">
        <v>10</v>
      </c>
    </row>
    <row r="46" spans="2:3" s="43" customFormat="1" ht="37" x14ac:dyDescent="0.35">
      <c r="B46" s="90" t="s">
        <v>11</v>
      </c>
    </row>
    <row r="47" spans="2:3" s="43" customFormat="1" ht="37.15" customHeight="1" x14ac:dyDescent="0.35">
      <c r="B47" s="91" t="s">
        <v>12</v>
      </c>
    </row>
    <row r="48" spans="2:3" s="45" customFormat="1" ht="34.9" customHeight="1" x14ac:dyDescent="0.5">
      <c r="B48" s="91" t="s">
        <v>13</v>
      </c>
    </row>
    <row r="49" spans="1:297" s="43" customFormat="1" ht="30.65" customHeight="1" x14ac:dyDescent="0.35">
      <c r="B49" s="91" t="s">
        <v>14</v>
      </c>
    </row>
    <row r="50" spans="1:297" s="43" customFormat="1" ht="75.5" customHeight="1" x14ac:dyDescent="0.35">
      <c r="B50" s="84" t="s">
        <v>15</v>
      </c>
    </row>
    <row r="51" spans="1:297" s="43" customFormat="1" ht="48.65" customHeight="1" x14ac:dyDescent="0.35">
      <c r="B51" s="92" t="s">
        <v>227</v>
      </c>
    </row>
    <row r="52" spans="1:297" s="46" customFormat="1" ht="18.5" x14ac:dyDescent="0.45">
      <c r="B52" s="93" t="s">
        <v>228</v>
      </c>
    </row>
    <row r="53" spans="1:297" s="46" customFormat="1" ht="18.5" x14ac:dyDescent="0.45">
      <c r="B53" s="93" t="s">
        <v>229</v>
      </c>
    </row>
    <row r="54" spans="1:297" s="48" customFormat="1" ht="35.65" customHeight="1" x14ac:dyDescent="0.45">
      <c r="A54" s="94"/>
      <c r="B54" s="44" t="s">
        <v>230</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row>
    <row r="55" spans="1:297" ht="18.5" x14ac:dyDescent="0.35">
      <c r="B55" s="60"/>
    </row>
    <row r="56" spans="1:297" x14ac:dyDescent="0.35">
      <c r="B56" s="64"/>
    </row>
    <row r="57" spans="1:297" x14ac:dyDescent="0.35">
      <c r="B57" s="64"/>
    </row>
  </sheetData>
  <mergeCells count="1">
    <mergeCell ref="D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zoomScale="75" zoomScaleNormal="75" workbookViewId="0">
      <selection sqref="A1:B1"/>
    </sheetView>
  </sheetViews>
  <sheetFormatPr defaultColWidth="11.54296875" defaultRowHeight="14.5" x14ac:dyDescent="0.35"/>
  <cols>
    <col min="1" max="1" width="80.1796875" customWidth="1"/>
    <col min="2" max="2" width="70.54296875" customWidth="1"/>
  </cols>
  <sheetData>
    <row r="1" spans="1:2" ht="18.5" customHeight="1" x14ac:dyDescent="0.35">
      <c r="A1" s="252" t="s">
        <v>16</v>
      </c>
      <c r="B1" s="252"/>
    </row>
    <row r="2" spans="1:2" ht="32.5" customHeight="1" x14ac:dyDescent="0.45">
      <c r="A2" s="93" t="s">
        <v>231</v>
      </c>
      <c r="B2" s="133"/>
    </row>
    <row r="3" spans="1:2" ht="34.15" customHeight="1" x14ac:dyDescent="0.45">
      <c r="A3" s="88" t="s">
        <v>17</v>
      </c>
      <c r="B3" s="133"/>
    </row>
    <row r="4" spans="1:2" ht="34.15" customHeight="1" x14ac:dyDescent="0.45">
      <c r="A4" s="86" t="s">
        <v>18</v>
      </c>
      <c r="B4" s="133"/>
    </row>
    <row r="5" spans="1:2" ht="57.65" customHeight="1" x14ac:dyDescent="0.45">
      <c r="A5" s="249" t="s">
        <v>232</v>
      </c>
      <c r="B5" s="133"/>
    </row>
    <row r="6" spans="1:2" ht="35" customHeight="1" x14ac:dyDescent="0.45">
      <c r="A6" s="84" t="s">
        <v>302</v>
      </c>
      <c r="B6" s="134"/>
    </row>
    <row r="7" spans="1:2" ht="31.5" customHeight="1" x14ac:dyDescent="0.45">
      <c r="A7" s="84" t="s">
        <v>19</v>
      </c>
      <c r="B7" s="133"/>
    </row>
    <row r="8" spans="1:2" ht="69.650000000000006" customHeight="1" x14ac:dyDescent="0.45">
      <c r="A8" s="84" t="s">
        <v>20</v>
      </c>
      <c r="B8" s="133"/>
    </row>
    <row r="9" spans="1:2" ht="60" customHeight="1" x14ac:dyDescent="0.45">
      <c r="A9" s="84" t="s">
        <v>21</v>
      </c>
      <c r="B9" s="133"/>
    </row>
    <row r="10" spans="1:2" ht="84" customHeight="1" x14ac:dyDescent="0.45">
      <c r="A10" s="84" t="s">
        <v>22</v>
      </c>
      <c r="B10" s="133"/>
    </row>
    <row r="11" spans="1:2" ht="40.15" customHeight="1" x14ac:dyDescent="0.45">
      <c r="A11" s="88" t="s">
        <v>233</v>
      </c>
      <c r="B11" s="133"/>
    </row>
    <row r="12" spans="1:2" ht="18.5" x14ac:dyDescent="0.45">
      <c r="A12" s="46"/>
      <c r="B12" s="46"/>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90"/>
  <sheetViews>
    <sheetView zoomScale="98" zoomScaleNormal="98" workbookViewId="0">
      <selection activeCell="A7" sqref="A7"/>
    </sheetView>
  </sheetViews>
  <sheetFormatPr defaultColWidth="11.54296875" defaultRowHeight="14.5" x14ac:dyDescent="0.35"/>
  <cols>
    <col min="1" max="1" width="44.7265625" customWidth="1"/>
    <col min="2" max="2" width="26.453125" customWidth="1"/>
    <col min="3" max="3" width="30" customWidth="1"/>
    <col min="4" max="4" width="26.54296875" customWidth="1"/>
    <col min="5" max="5" width="21.26953125" customWidth="1"/>
    <col min="6" max="6" width="21" customWidth="1"/>
  </cols>
  <sheetData>
    <row r="2" spans="1:5" ht="33.65" customHeight="1" x14ac:dyDescent="0.45">
      <c r="A2" s="253" t="s">
        <v>23</v>
      </c>
      <c r="B2" s="253"/>
      <c r="C2" s="253"/>
      <c r="D2" s="253"/>
      <c r="E2" s="24"/>
    </row>
    <row r="3" spans="1:5" ht="22.15" customHeight="1" x14ac:dyDescent="0.35">
      <c r="A3" s="267" t="s">
        <v>24</v>
      </c>
      <c r="B3" s="267"/>
      <c r="C3" s="267"/>
      <c r="D3" s="267"/>
      <c r="E3" s="5"/>
    </row>
    <row r="4" spans="1:5" s="3" customFormat="1" ht="18.5" x14ac:dyDescent="0.45">
      <c r="A4" s="254" t="s">
        <v>25</v>
      </c>
      <c r="B4" s="254"/>
      <c r="C4" s="254"/>
      <c r="D4" s="254"/>
      <c r="E4" s="7"/>
    </row>
    <row r="5" spans="1:5" ht="15.5" x14ac:dyDescent="0.35">
      <c r="A5" s="155" t="s">
        <v>26</v>
      </c>
      <c r="B5" s="156" t="s">
        <v>27</v>
      </c>
      <c r="C5" s="156" t="s">
        <v>28</v>
      </c>
      <c r="D5" s="156" t="s">
        <v>29</v>
      </c>
      <c r="E5" s="5"/>
    </row>
    <row r="6" spans="1:5" ht="24" customHeight="1" x14ac:dyDescent="0.35">
      <c r="A6" s="97" t="s">
        <v>30</v>
      </c>
      <c r="B6" s="135"/>
      <c r="C6" s="136"/>
      <c r="D6" s="137"/>
      <c r="E6" s="5"/>
    </row>
    <row r="7" spans="1:5" ht="15.5" x14ac:dyDescent="0.35">
      <c r="A7" s="97" t="s">
        <v>31</v>
      </c>
      <c r="B7" s="138"/>
      <c r="C7" s="136"/>
      <c r="D7" s="135"/>
      <c r="E7" s="5"/>
    </row>
    <row r="8" spans="1:5" ht="15.5" x14ac:dyDescent="0.35">
      <c r="A8" s="98" t="s">
        <v>234</v>
      </c>
      <c r="B8" s="139"/>
      <c r="C8" s="140"/>
      <c r="D8" s="135"/>
      <c r="E8" s="5"/>
    </row>
    <row r="9" spans="1:5" ht="15.5" x14ac:dyDescent="0.35">
      <c r="A9" s="98" t="s">
        <v>235</v>
      </c>
      <c r="B9" s="139"/>
      <c r="C9" s="140"/>
      <c r="D9" s="136"/>
      <c r="E9" s="5"/>
    </row>
    <row r="10" spans="1:5" s="1" customFormat="1" ht="22.9" customHeight="1" x14ac:dyDescent="0.35">
      <c r="A10" s="255" t="s">
        <v>32</v>
      </c>
      <c r="B10" s="254"/>
      <c r="C10" s="254"/>
      <c r="D10" s="254"/>
      <c r="E10" s="25"/>
    </row>
    <row r="11" spans="1:5" ht="15.5" x14ac:dyDescent="0.35">
      <c r="A11" s="97" t="s">
        <v>33</v>
      </c>
      <c r="B11" s="141"/>
      <c r="C11" s="143"/>
      <c r="D11" s="144"/>
      <c r="E11" s="26"/>
    </row>
    <row r="12" spans="1:5" ht="15.5" x14ac:dyDescent="0.35">
      <c r="A12" s="98" t="s">
        <v>236</v>
      </c>
      <c r="B12" s="142"/>
      <c r="C12" s="262"/>
      <c r="D12" s="259"/>
      <c r="E12" s="26"/>
    </row>
    <row r="13" spans="1:5" ht="15.5" x14ac:dyDescent="0.35">
      <c r="A13" s="98" t="s">
        <v>259</v>
      </c>
      <c r="B13" s="142"/>
      <c r="C13" s="263"/>
      <c r="D13" s="260"/>
      <c r="E13" s="26"/>
    </row>
    <row r="14" spans="1:5" ht="15.5" x14ac:dyDescent="0.35">
      <c r="A14" s="19" t="s">
        <v>260</v>
      </c>
      <c r="B14" s="142"/>
      <c r="C14" s="263"/>
      <c r="D14" s="260"/>
      <c r="E14" s="26"/>
    </row>
    <row r="15" spans="1:5" ht="31" x14ac:dyDescent="0.35">
      <c r="A15" s="22" t="s">
        <v>34</v>
      </c>
      <c r="B15" s="142"/>
      <c r="C15" s="263"/>
      <c r="D15" s="260"/>
      <c r="E15" s="51"/>
    </row>
    <row r="16" spans="1:5" ht="15.5" x14ac:dyDescent="0.35">
      <c r="A16" s="19" t="s">
        <v>261</v>
      </c>
      <c r="B16" s="142"/>
      <c r="C16" s="264"/>
      <c r="D16" s="261"/>
      <c r="E16" s="26"/>
    </row>
    <row r="17" spans="1:6" s="7" customFormat="1" ht="36" customHeight="1" x14ac:dyDescent="0.35">
      <c r="A17" s="256" t="s">
        <v>35</v>
      </c>
      <c r="B17" s="256"/>
      <c r="C17" s="256"/>
      <c r="D17" s="256"/>
      <c r="E17" s="6"/>
    </row>
    <row r="18" spans="1:6" ht="31.9" customHeight="1" x14ac:dyDescent="0.35">
      <c r="A18" s="21" t="s">
        <v>36</v>
      </c>
      <c r="B18" s="145"/>
      <c r="C18" s="265"/>
      <c r="D18" s="269"/>
      <c r="E18" s="26"/>
    </row>
    <row r="19" spans="1:6" ht="43.9" customHeight="1" x14ac:dyDescent="0.35">
      <c r="A19" s="98" t="s">
        <v>37</v>
      </c>
      <c r="B19" s="145"/>
      <c r="C19" s="266"/>
      <c r="D19" s="269"/>
      <c r="E19" s="26"/>
    </row>
    <row r="20" spans="1:6" ht="15.5" x14ac:dyDescent="0.35">
      <c r="A20" s="98" t="s">
        <v>38</v>
      </c>
      <c r="B20" s="145"/>
      <c r="C20" s="265"/>
      <c r="D20" s="268"/>
      <c r="E20" s="26"/>
    </row>
    <row r="21" spans="1:6" ht="15.5" x14ac:dyDescent="0.35">
      <c r="A21" s="99" t="s">
        <v>39</v>
      </c>
      <c r="B21" s="146"/>
      <c r="C21" s="266"/>
      <c r="D21" s="268"/>
      <c r="E21" s="26"/>
    </row>
    <row r="22" spans="1:6" ht="15.5" x14ac:dyDescent="0.35">
      <c r="A22" s="98" t="s">
        <v>40</v>
      </c>
      <c r="B22" s="140"/>
      <c r="C22" s="147"/>
      <c r="D22" s="136"/>
      <c r="E22" s="26"/>
    </row>
    <row r="23" spans="1:6" ht="31" x14ac:dyDescent="0.35">
      <c r="A23" s="14" t="s">
        <v>41</v>
      </c>
      <c r="B23" s="145"/>
      <c r="C23" s="148"/>
      <c r="D23" s="135"/>
      <c r="E23" s="26"/>
    </row>
    <row r="24" spans="1:6" ht="31" x14ac:dyDescent="0.35">
      <c r="A24" s="14" t="s">
        <v>238</v>
      </c>
      <c r="B24" s="149"/>
      <c r="C24" s="150"/>
      <c r="D24" s="151"/>
      <c r="E24" s="26"/>
    </row>
    <row r="25" spans="1:6" ht="15.5" x14ac:dyDescent="0.35">
      <c r="A25" s="14" t="s">
        <v>42</v>
      </c>
      <c r="B25" s="149"/>
      <c r="C25" s="152"/>
      <c r="D25" s="144"/>
      <c r="E25" s="26"/>
    </row>
    <row r="26" spans="1:6" ht="41.25" customHeight="1" x14ac:dyDescent="0.35">
      <c r="A26" s="95" t="s">
        <v>43</v>
      </c>
      <c r="B26" s="153"/>
      <c r="C26" s="154"/>
      <c r="D26" s="154"/>
      <c r="E26" s="26"/>
    </row>
    <row r="27" spans="1:6" s="3" customFormat="1" ht="27" customHeight="1" x14ac:dyDescent="0.45">
      <c r="A27" s="257" t="s">
        <v>262</v>
      </c>
      <c r="B27" s="258"/>
      <c r="C27" s="258"/>
      <c r="D27" s="258"/>
      <c r="E27" s="6"/>
    </row>
    <row r="28" spans="1:6" s="3" customFormat="1" ht="27" customHeight="1" x14ac:dyDescent="0.45">
      <c r="A28" s="272" t="s">
        <v>44</v>
      </c>
      <c r="B28" s="257" t="s">
        <v>45</v>
      </c>
      <c r="C28" s="286"/>
      <c r="D28" s="286"/>
      <c r="E28" s="286"/>
      <c r="F28" s="287"/>
    </row>
    <row r="29" spans="1:6" s="3" customFormat="1" ht="18.5" x14ac:dyDescent="0.45">
      <c r="A29" s="273"/>
      <c r="B29" s="157" t="s">
        <v>46</v>
      </c>
      <c r="C29" s="158" t="s">
        <v>47</v>
      </c>
      <c r="D29" s="157" t="s">
        <v>48</v>
      </c>
      <c r="E29" s="158" t="s">
        <v>49</v>
      </c>
      <c r="F29" s="157" t="s">
        <v>50</v>
      </c>
    </row>
    <row r="30" spans="1:6" s="3" customFormat="1" ht="18.5" x14ac:dyDescent="0.45">
      <c r="A30" s="14" t="s">
        <v>30</v>
      </c>
      <c r="B30" s="102">
        <f>B6</f>
        <v>0</v>
      </c>
      <c r="C30" s="103">
        <f>(B30*$B$7)+B30</f>
        <v>0</v>
      </c>
      <c r="D30" s="103">
        <f>(C30*$B$7)+C30</f>
        <v>0</v>
      </c>
      <c r="E30" s="103">
        <f>(D30*$B$7)+D30</f>
        <v>0</v>
      </c>
      <c r="F30" s="104">
        <f>(E30*$B$7)+E30</f>
        <v>0</v>
      </c>
    </row>
    <row r="31" spans="1:6" s="3" customFormat="1" ht="18.5" x14ac:dyDescent="0.45">
      <c r="A31" s="14" t="s">
        <v>51</v>
      </c>
      <c r="B31" s="103">
        <f>B30*$B$8</f>
        <v>0</v>
      </c>
      <c r="C31" s="103">
        <f>C30*$B$8</f>
        <v>0</v>
      </c>
      <c r="D31" s="103">
        <f>D30*$B$8</f>
        <v>0</v>
      </c>
      <c r="E31" s="103">
        <f>E30*$B$8</f>
        <v>0</v>
      </c>
      <c r="F31" s="103">
        <f>F30*$B$8</f>
        <v>0</v>
      </c>
    </row>
    <row r="32" spans="1:6" s="3" customFormat="1" ht="18.5" x14ac:dyDescent="0.45">
      <c r="A32" s="14" t="s">
        <v>52</v>
      </c>
      <c r="B32" s="103">
        <f>B31*$B$9</f>
        <v>0</v>
      </c>
      <c r="C32" s="103">
        <f t="shared" ref="C32:F32" si="0">C31*$B$9</f>
        <v>0</v>
      </c>
      <c r="D32" s="103">
        <f t="shared" si="0"/>
        <v>0</v>
      </c>
      <c r="E32" s="103">
        <f t="shared" si="0"/>
        <v>0</v>
      </c>
      <c r="F32" s="103">
        <f t="shared" si="0"/>
        <v>0</v>
      </c>
    </row>
    <row r="33" spans="1:6" s="3" customFormat="1" ht="18.5" x14ac:dyDescent="0.45">
      <c r="A33" s="14" t="s">
        <v>53</v>
      </c>
      <c r="B33" s="103">
        <f>B31*$B$11</f>
        <v>0</v>
      </c>
      <c r="C33" s="103">
        <f>C31*$B$11</f>
        <v>0</v>
      </c>
      <c r="D33" s="103">
        <f>D31*$B$11</f>
        <v>0</v>
      </c>
      <c r="E33" s="103">
        <f>E31*$B$11</f>
        <v>0</v>
      </c>
      <c r="F33" s="103">
        <f>F31*$B$11</f>
        <v>0</v>
      </c>
    </row>
    <row r="34" spans="1:6" s="3" customFormat="1" ht="18.5" x14ac:dyDescent="0.45">
      <c r="A34" s="14" t="s">
        <v>54</v>
      </c>
      <c r="B34" s="103">
        <f>B31*$B$18</f>
        <v>0</v>
      </c>
      <c r="C34" s="103">
        <f>C31*$B$18</f>
        <v>0</v>
      </c>
      <c r="D34" s="103">
        <f>D31*$B$18</f>
        <v>0</v>
      </c>
      <c r="E34" s="103">
        <f>E31*$B$18</f>
        <v>0</v>
      </c>
      <c r="F34" s="103">
        <f>F31*$B$18</f>
        <v>0</v>
      </c>
    </row>
    <row r="35" spans="1:6" s="3" customFormat="1" ht="18.5" x14ac:dyDescent="0.45">
      <c r="A35" s="14" t="s">
        <v>55</v>
      </c>
      <c r="B35" s="103">
        <f>B34*$B$19</f>
        <v>0</v>
      </c>
      <c r="C35" s="103">
        <f t="shared" ref="C35:D35" si="1">C34*$B$19</f>
        <v>0</v>
      </c>
      <c r="D35" s="103">
        <f t="shared" si="1"/>
        <v>0</v>
      </c>
      <c r="E35" s="103">
        <f t="shared" ref="E35:F35" si="2">E34*$B$19</f>
        <v>0</v>
      </c>
      <c r="F35" s="103">
        <f t="shared" si="2"/>
        <v>0</v>
      </c>
    </row>
    <row r="36" spans="1:6" s="3" customFormat="1" ht="31" x14ac:dyDescent="0.45">
      <c r="A36" s="14" t="s">
        <v>56</v>
      </c>
      <c r="B36" s="103">
        <f>B35*$B$20</f>
        <v>0</v>
      </c>
      <c r="C36" s="103">
        <f t="shared" ref="C36:D36" si="3">C35*$B$20</f>
        <v>0</v>
      </c>
      <c r="D36" s="103">
        <f t="shared" si="3"/>
        <v>0</v>
      </c>
      <c r="E36" s="103">
        <f t="shared" ref="E36:F36" si="4">E35*$B$20</f>
        <v>0</v>
      </c>
      <c r="F36" s="103">
        <f t="shared" si="4"/>
        <v>0</v>
      </c>
    </row>
    <row r="37" spans="1:6" s="3" customFormat="1" ht="31" x14ac:dyDescent="0.45">
      <c r="A37" s="14" t="s">
        <v>57</v>
      </c>
      <c r="B37" s="103">
        <f>B35*$B$21</f>
        <v>0</v>
      </c>
      <c r="C37" s="103">
        <f>C35*$B$21</f>
        <v>0</v>
      </c>
      <c r="D37" s="103">
        <f>D35*$B$21</f>
        <v>0</v>
      </c>
      <c r="E37" s="103">
        <f t="shared" ref="E37:F37" si="5">E35*$B$21</f>
        <v>0</v>
      </c>
      <c r="F37" s="103">
        <f t="shared" si="5"/>
        <v>0</v>
      </c>
    </row>
    <row r="38" spans="1:6" s="3" customFormat="1" ht="18.5" x14ac:dyDescent="0.45">
      <c r="A38" s="125" t="s">
        <v>58</v>
      </c>
      <c r="B38" s="103">
        <f>B31*$B$22</f>
        <v>0</v>
      </c>
      <c r="C38" s="103">
        <f>C31*$B$22</f>
        <v>0</v>
      </c>
      <c r="D38" s="103">
        <f>D31*$B$22</f>
        <v>0</v>
      </c>
      <c r="E38" s="103">
        <f>E31*$B$22</f>
        <v>0</v>
      </c>
      <c r="F38" s="103">
        <f>F31*$B$22</f>
        <v>0</v>
      </c>
    </row>
    <row r="39" spans="1:6" s="3" customFormat="1" ht="31" x14ac:dyDescent="0.45">
      <c r="A39" s="125" t="s">
        <v>266</v>
      </c>
      <c r="B39" s="103">
        <f>B38*$B$23</f>
        <v>0</v>
      </c>
      <c r="C39" s="103">
        <f t="shared" ref="C39:F39" si="6">C38*$B$23</f>
        <v>0</v>
      </c>
      <c r="D39" s="103">
        <f t="shared" si="6"/>
        <v>0</v>
      </c>
      <c r="E39" s="103">
        <f t="shared" si="6"/>
        <v>0</v>
      </c>
      <c r="F39" s="103">
        <f t="shared" si="6"/>
        <v>0</v>
      </c>
    </row>
    <row r="40" spans="1:6" s="3" customFormat="1" ht="31" x14ac:dyDescent="0.45">
      <c r="A40" s="125" t="s">
        <v>267</v>
      </c>
      <c r="B40" s="103">
        <f>B38*$B$24</f>
        <v>0</v>
      </c>
      <c r="C40" s="103">
        <f t="shared" ref="C40:F40" si="7">C38*$B$24</f>
        <v>0</v>
      </c>
      <c r="D40" s="103">
        <f t="shared" si="7"/>
        <v>0</v>
      </c>
      <c r="E40" s="103">
        <f t="shared" si="7"/>
        <v>0</v>
      </c>
      <c r="F40" s="103">
        <f t="shared" si="7"/>
        <v>0</v>
      </c>
    </row>
    <row r="41" spans="1:6" s="3" customFormat="1" ht="33.65" customHeight="1" x14ac:dyDescent="0.45">
      <c r="A41" s="125" t="s">
        <v>59</v>
      </c>
      <c r="B41" s="103">
        <f>B32*$B$25</f>
        <v>0</v>
      </c>
      <c r="C41" s="103">
        <f t="shared" ref="C41:F41" si="8">C32*$B$25</f>
        <v>0</v>
      </c>
      <c r="D41" s="103">
        <f t="shared" si="8"/>
        <v>0</v>
      </c>
      <c r="E41" s="103">
        <f t="shared" si="8"/>
        <v>0</v>
      </c>
      <c r="F41" s="103">
        <f t="shared" si="8"/>
        <v>0</v>
      </c>
    </row>
    <row r="42" spans="1:6" s="3" customFormat="1" ht="33.65" customHeight="1" x14ac:dyDescent="0.45">
      <c r="A42" s="125" t="s">
        <v>60</v>
      </c>
      <c r="B42" s="103">
        <f>B32*$B$26</f>
        <v>0</v>
      </c>
      <c r="C42" s="103">
        <f t="shared" ref="C42:F42" si="9">C31*$B$26</f>
        <v>0</v>
      </c>
      <c r="D42" s="103">
        <f t="shared" si="9"/>
        <v>0</v>
      </c>
      <c r="E42" s="103">
        <f t="shared" si="9"/>
        <v>0</v>
      </c>
      <c r="F42" s="103">
        <f t="shared" si="9"/>
        <v>0</v>
      </c>
    </row>
    <row r="43" spans="1:6" ht="29.65" customHeight="1" x14ac:dyDescent="0.35">
      <c r="A43" s="255" t="s">
        <v>239</v>
      </c>
      <c r="B43" s="254"/>
      <c r="C43" s="254"/>
      <c r="D43" s="254"/>
      <c r="E43" s="274"/>
    </row>
    <row r="44" spans="1:6" ht="37.15" customHeight="1" x14ac:dyDescent="0.35">
      <c r="A44" s="116" t="s">
        <v>268</v>
      </c>
      <c r="B44" s="102">
        <f>B33*$B$12</f>
        <v>0</v>
      </c>
      <c r="C44" s="102">
        <f>C33*$B$12</f>
        <v>0</v>
      </c>
      <c r="D44" s="102">
        <f t="shared" ref="D44:F44" si="10">D33*$B$12</f>
        <v>0</v>
      </c>
      <c r="E44" s="102">
        <f t="shared" si="10"/>
        <v>0</v>
      </c>
      <c r="F44" s="102">
        <f t="shared" si="10"/>
        <v>0</v>
      </c>
    </row>
    <row r="45" spans="1:6" ht="34.15" customHeight="1" x14ac:dyDescent="0.35">
      <c r="A45" s="116" t="s">
        <v>265</v>
      </c>
      <c r="B45" s="102">
        <f>B33*$B$13</f>
        <v>0</v>
      </c>
      <c r="C45" s="102">
        <f t="shared" ref="C45:F45" si="11">C33*$B$13</f>
        <v>0</v>
      </c>
      <c r="D45" s="102">
        <f t="shared" si="11"/>
        <v>0</v>
      </c>
      <c r="E45" s="102">
        <f t="shared" si="11"/>
        <v>0</v>
      </c>
      <c r="F45" s="102">
        <f t="shared" si="11"/>
        <v>0</v>
      </c>
    </row>
    <row r="46" spans="1:6" ht="28.9" customHeight="1" x14ac:dyDescent="0.35">
      <c r="A46" s="256" t="s">
        <v>240</v>
      </c>
      <c r="B46" s="256"/>
      <c r="C46" s="256"/>
      <c r="D46" s="256"/>
      <c r="E46" s="275"/>
    </row>
    <row r="47" spans="1:6" ht="33.65" customHeight="1" x14ac:dyDescent="0.35">
      <c r="A47" s="22" t="s">
        <v>263</v>
      </c>
      <c r="B47" s="102">
        <f>B45*$B$14</f>
        <v>0</v>
      </c>
      <c r="C47" s="102">
        <f t="shared" ref="C47:F47" si="12">C45*$B$14</f>
        <v>0</v>
      </c>
      <c r="D47" s="102">
        <f t="shared" si="12"/>
        <v>0</v>
      </c>
      <c r="E47" s="102">
        <f t="shared" si="12"/>
        <v>0</v>
      </c>
      <c r="F47" s="102">
        <f t="shared" si="12"/>
        <v>0</v>
      </c>
    </row>
    <row r="48" spans="1:6" ht="43.9" customHeight="1" x14ac:dyDescent="0.35">
      <c r="A48" s="22" t="s">
        <v>264</v>
      </c>
      <c r="B48" s="102">
        <f>B45*$B$15</f>
        <v>0</v>
      </c>
      <c r="C48" s="102">
        <f t="shared" ref="C48:F48" si="13">C45*$B$15</f>
        <v>0</v>
      </c>
      <c r="D48" s="102">
        <f t="shared" si="13"/>
        <v>0</v>
      </c>
      <c r="E48" s="102">
        <f t="shared" si="13"/>
        <v>0</v>
      </c>
      <c r="F48" s="102">
        <f t="shared" si="13"/>
        <v>0</v>
      </c>
    </row>
    <row r="49" spans="1:6" ht="42.65" customHeight="1" x14ac:dyDescent="0.35">
      <c r="A49" s="19" t="s">
        <v>241</v>
      </c>
      <c r="B49" s="102">
        <f>B45*$B$16</f>
        <v>0</v>
      </c>
      <c r="C49" s="102">
        <f t="shared" ref="C49:F49" si="14">C45*$B$16</f>
        <v>0</v>
      </c>
      <c r="D49" s="102">
        <f t="shared" si="14"/>
        <v>0</v>
      </c>
      <c r="E49" s="102">
        <f t="shared" si="14"/>
        <v>0</v>
      </c>
      <c r="F49" s="102">
        <f t="shared" si="14"/>
        <v>0</v>
      </c>
    </row>
    <row r="50" spans="1:6" ht="42.65" customHeight="1" x14ac:dyDescent="0.35">
      <c r="A50" s="255" t="s">
        <v>61</v>
      </c>
      <c r="B50" s="254"/>
      <c r="C50" s="254"/>
      <c r="D50" s="254"/>
      <c r="E50" s="254"/>
    </row>
    <row r="51" spans="1:6" ht="21" customHeight="1" x14ac:dyDescent="0.35">
      <c r="A51" s="254" t="s">
        <v>62</v>
      </c>
      <c r="B51" s="254"/>
      <c r="C51" s="254"/>
      <c r="D51" s="254"/>
      <c r="E51" s="254"/>
    </row>
    <row r="52" spans="1:6" ht="46.5" customHeight="1" x14ac:dyDescent="0.35">
      <c r="A52" s="159" t="s">
        <v>63</v>
      </c>
      <c r="B52" s="160" t="s">
        <v>64</v>
      </c>
      <c r="C52" s="155" t="s">
        <v>65</v>
      </c>
      <c r="D52" s="155" t="s">
        <v>66</v>
      </c>
      <c r="E52" s="161" t="s">
        <v>67</v>
      </c>
    </row>
    <row r="53" spans="1:6" ht="41.25" customHeight="1" x14ac:dyDescent="0.35">
      <c r="A53" s="276" t="s">
        <v>269</v>
      </c>
      <c r="B53" s="21" t="s">
        <v>68</v>
      </c>
      <c r="C53" s="21" t="s">
        <v>69</v>
      </c>
      <c r="D53" s="136" t="s">
        <v>69</v>
      </c>
      <c r="E53" s="135">
        <v>1</v>
      </c>
    </row>
    <row r="54" spans="1:6" ht="44.25" customHeight="1" x14ac:dyDescent="0.35">
      <c r="A54" s="276"/>
      <c r="B54" s="21" t="s">
        <v>70</v>
      </c>
      <c r="C54" s="21" t="s">
        <v>69</v>
      </c>
      <c r="D54" s="136" t="s">
        <v>71</v>
      </c>
      <c r="E54" s="135">
        <v>1</v>
      </c>
    </row>
    <row r="55" spans="1:6" ht="62.25" customHeight="1" x14ac:dyDescent="0.35">
      <c r="A55" s="277"/>
      <c r="B55" s="98" t="s">
        <v>72</v>
      </c>
      <c r="C55" s="21" t="s">
        <v>69</v>
      </c>
      <c r="D55" s="136" t="s">
        <v>73</v>
      </c>
      <c r="E55" s="135">
        <v>1</v>
      </c>
    </row>
    <row r="56" spans="1:6" ht="28.9" customHeight="1" x14ac:dyDescent="0.35">
      <c r="A56" s="282" t="s">
        <v>270</v>
      </c>
      <c r="B56" s="19" t="s">
        <v>68</v>
      </c>
      <c r="C56" s="61" t="s">
        <v>74</v>
      </c>
      <c r="D56" s="162">
        <v>0</v>
      </c>
      <c r="E56" s="162">
        <v>0</v>
      </c>
    </row>
    <row r="57" spans="1:6" ht="31" x14ac:dyDescent="0.35">
      <c r="A57" s="282"/>
      <c r="B57" s="108" t="s">
        <v>70</v>
      </c>
      <c r="C57" s="61" t="s">
        <v>74</v>
      </c>
      <c r="D57" s="162" t="s">
        <v>279</v>
      </c>
      <c r="E57" s="162">
        <v>4</v>
      </c>
    </row>
    <row r="58" spans="1:6" ht="31" x14ac:dyDescent="0.35">
      <c r="A58" s="282"/>
      <c r="B58" s="20" t="s">
        <v>75</v>
      </c>
      <c r="C58" s="61" t="s">
        <v>74</v>
      </c>
      <c r="D58" s="163" t="s">
        <v>280</v>
      </c>
      <c r="E58" s="163">
        <v>8</v>
      </c>
    </row>
    <row r="59" spans="1:6" ht="58.15" customHeight="1" x14ac:dyDescent="0.35">
      <c r="A59" s="282" t="s">
        <v>77</v>
      </c>
      <c r="B59" s="98" t="s">
        <v>78</v>
      </c>
      <c r="C59" s="101" t="s">
        <v>79</v>
      </c>
      <c r="D59" s="135" t="s">
        <v>80</v>
      </c>
      <c r="E59" s="135">
        <v>3</v>
      </c>
    </row>
    <row r="60" spans="1:6" ht="60" customHeight="1" x14ac:dyDescent="0.35">
      <c r="A60" s="282"/>
      <c r="B60" s="98" t="s">
        <v>81</v>
      </c>
      <c r="C60" s="101" t="s">
        <v>79</v>
      </c>
      <c r="D60" s="135" t="s">
        <v>76</v>
      </c>
      <c r="E60" s="135">
        <v>6</v>
      </c>
    </row>
    <row r="61" spans="1:6" ht="43.15" customHeight="1" x14ac:dyDescent="0.35">
      <c r="A61" s="164" t="s">
        <v>82</v>
      </c>
      <c r="B61" s="98" t="s">
        <v>83</v>
      </c>
      <c r="C61" s="101" t="s">
        <v>79</v>
      </c>
      <c r="D61" s="135" t="s">
        <v>84</v>
      </c>
      <c r="E61" s="135">
        <v>4</v>
      </c>
    </row>
    <row r="62" spans="1:6" ht="43.15" customHeight="1" x14ac:dyDescent="0.35">
      <c r="A62" s="165" t="s">
        <v>85</v>
      </c>
      <c r="B62" s="98" t="s">
        <v>86</v>
      </c>
      <c r="C62" s="101" t="s">
        <v>79</v>
      </c>
      <c r="D62" s="135" t="s">
        <v>84</v>
      </c>
      <c r="E62" s="135">
        <v>4</v>
      </c>
    </row>
    <row r="63" spans="1:6" ht="43.15" customHeight="1" x14ac:dyDescent="0.35">
      <c r="A63" s="164" t="s">
        <v>87</v>
      </c>
      <c r="B63" s="98" t="s">
        <v>88</v>
      </c>
      <c r="C63" s="101" t="s">
        <v>79</v>
      </c>
      <c r="D63" s="135" t="s">
        <v>79</v>
      </c>
      <c r="E63" s="135">
        <v>1</v>
      </c>
    </row>
    <row r="64" spans="1:6" ht="34.15" customHeight="1" x14ac:dyDescent="0.35">
      <c r="A64" s="278" t="s">
        <v>89</v>
      </c>
      <c r="B64" s="278"/>
      <c r="C64" s="278"/>
      <c r="D64" s="278"/>
      <c r="E64" s="278"/>
    </row>
    <row r="65" spans="1:7" ht="67.150000000000006" customHeight="1" x14ac:dyDescent="0.35">
      <c r="A65" s="166" t="s">
        <v>242</v>
      </c>
      <c r="B65" s="125" t="s">
        <v>90</v>
      </c>
      <c r="C65" s="101">
        <v>1</v>
      </c>
      <c r="D65" s="135">
        <v>25</v>
      </c>
      <c r="E65" s="167">
        <f>C65/D65</f>
        <v>0.04</v>
      </c>
    </row>
    <row r="66" spans="1:7" x14ac:dyDescent="0.35">
      <c r="A66" s="279" t="s">
        <v>272</v>
      </c>
      <c r="B66" s="279"/>
      <c r="C66" s="279"/>
      <c r="D66" s="279"/>
      <c r="E66" s="279"/>
    </row>
    <row r="67" spans="1:7" ht="18" customHeight="1" x14ac:dyDescent="0.35">
      <c r="A67" s="280"/>
      <c r="B67" s="280"/>
      <c r="C67" s="280"/>
      <c r="D67" s="280"/>
      <c r="E67" s="280"/>
    </row>
    <row r="68" spans="1:7" ht="15.5" x14ac:dyDescent="0.35">
      <c r="A68" s="283" t="s">
        <v>64</v>
      </c>
      <c r="B68" s="255" t="s">
        <v>91</v>
      </c>
      <c r="C68" s="254"/>
      <c r="D68" s="254"/>
      <c r="E68" s="254"/>
      <c r="F68" s="285"/>
    </row>
    <row r="69" spans="1:7" ht="15.5" x14ac:dyDescent="0.35">
      <c r="A69" s="284"/>
      <c r="B69" s="156" t="s">
        <v>46</v>
      </c>
      <c r="C69" s="156" t="s">
        <v>47</v>
      </c>
      <c r="D69" s="156" t="s">
        <v>48</v>
      </c>
      <c r="E69" s="156" t="s">
        <v>49</v>
      </c>
      <c r="F69" s="156" t="s">
        <v>50</v>
      </c>
    </row>
    <row r="70" spans="1:7" ht="15.5" x14ac:dyDescent="0.35">
      <c r="A70" s="126" t="s">
        <v>92</v>
      </c>
      <c r="B70" s="102">
        <f>B47*$E$53</f>
        <v>0</v>
      </c>
      <c r="C70" s="102">
        <f>C47*$E$53</f>
        <v>0</v>
      </c>
      <c r="D70" s="102">
        <f>D47*$E$53</f>
        <v>0</v>
      </c>
      <c r="E70" s="102">
        <f>E47*$E$53</f>
        <v>0</v>
      </c>
      <c r="F70" s="102">
        <f>F47*$E$53</f>
        <v>0</v>
      </c>
    </row>
    <row r="71" spans="1:7" ht="15.5" x14ac:dyDescent="0.35">
      <c r="A71" s="110" t="s">
        <v>70</v>
      </c>
      <c r="B71" s="102">
        <f>B48*$E$54</f>
        <v>0</v>
      </c>
      <c r="C71" s="102">
        <f>C48*$E$54</f>
        <v>0</v>
      </c>
      <c r="D71" s="102">
        <f>D48*$E$54</f>
        <v>0</v>
      </c>
      <c r="E71" s="102">
        <f>E48*$E$54</f>
        <v>0</v>
      </c>
      <c r="F71" s="102">
        <f>F48*$E$54</f>
        <v>0</v>
      </c>
    </row>
    <row r="72" spans="1:7" ht="15.5" x14ac:dyDescent="0.35">
      <c r="A72" s="110" t="s">
        <v>93</v>
      </c>
      <c r="B72" s="102">
        <f>B49*$E$55</f>
        <v>0</v>
      </c>
      <c r="C72" s="102">
        <f>C49*$E$55</f>
        <v>0</v>
      </c>
      <c r="D72" s="102">
        <f>D49*$E$55</f>
        <v>0</v>
      </c>
      <c r="E72" s="102">
        <f>E49*$E$55</f>
        <v>0</v>
      </c>
      <c r="F72" s="102">
        <f>F49*$E$55</f>
        <v>0</v>
      </c>
    </row>
    <row r="73" spans="1:7" ht="15.5" x14ac:dyDescent="0.35">
      <c r="A73" s="156" t="s">
        <v>271</v>
      </c>
      <c r="B73" s="107">
        <f>SUM(B70:B72)</f>
        <v>0</v>
      </c>
      <c r="C73" s="107">
        <f t="shared" ref="C73:D73" si="15">SUM(C70:C72)</f>
        <v>0</v>
      </c>
      <c r="D73" s="107">
        <f t="shared" si="15"/>
        <v>0</v>
      </c>
      <c r="E73" s="107">
        <f t="shared" ref="E73:F73" si="16">SUM(E70:E72)</f>
        <v>0</v>
      </c>
      <c r="F73" s="107">
        <f t="shared" si="16"/>
        <v>0</v>
      </c>
    </row>
    <row r="74" spans="1:7" ht="15.5" x14ac:dyDescent="0.35">
      <c r="A74" s="8"/>
      <c r="B74" s="55"/>
      <c r="C74" s="55"/>
      <c r="D74" s="55"/>
      <c r="E74" s="55"/>
    </row>
    <row r="75" spans="1:7" ht="15.5" x14ac:dyDescent="0.35">
      <c r="A75" s="254" t="s">
        <v>273</v>
      </c>
      <c r="B75" s="254"/>
      <c r="C75" s="254"/>
      <c r="D75" s="254"/>
      <c r="E75" s="281"/>
      <c r="F75" s="173"/>
    </row>
    <row r="76" spans="1:7" ht="15.5" x14ac:dyDescent="0.35">
      <c r="A76" s="174" t="s">
        <v>64</v>
      </c>
      <c r="B76" s="156" t="s">
        <v>46</v>
      </c>
      <c r="C76" s="156" t="s">
        <v>47</v>
      </c>
      <c r="D76" s="156" t="s">
        <v>48</v>
      </c>
      <c r="E76" s="156" t="s">
        <v>49</v>
      </c>
      <c r="F76" s="156" t="s">
        <v>50</v>
      </c>
      <c r="G76" s="111"/>
    </row>
    <row r="77" spans="1:7" ht="15.5" x14ac:dyDescent="0.35">
      <c r="A77" s="101" t="s">
        <v>92</v>
      </c>
      <c r="B77" s="112">
        <f>B47*$E$56</f>
        <v>0</v>
      </c>
      <c r="C77" s="112">
        <f>C47*$E$56</f>
        <v>0</v>
      </c>
      <c r="D77" s="112">
        <f>D47*$E$56</f>
        <v>0</v>
      </c>
      <c r="E77" s="102">
        <f>E47*$E$56</f>
        <v>0</v>
      </c>
      <c r="F77" s="102">
        <f>F47*$E$56</f>
        <v>0</v>
      </c>
      <c r="G77" s="111"/>
    </row>
    <row r="78" spans="1:7" ht="15.5" x14ac:dyDescent="0.35">
      <c r="A78" s="101" t="s">
        <v>70</v>
      </c>
      <c r="B78" s="102">
        <f>B48*$E$57</f>
        <v>0</v>
      </c>
      <c r="C78" s="102">
        <f>C48*$E$57</f>
        <v>0</v>
      </c>
      <c r="D78" s="102">
        <f>D48*$E$57</f>
        <v>0</v>
      </c>
      <c r="E78" s="102">
        <f>E48*$E$57</f>
        <v>0</v>
      </c>
      <c r="F78" s="102">
        <f>F48*$E$57</f>
        <v>0</v>
      </c>
      <c r="G78" s="111"/>
    </row>
    <row r="79" spans="1:7" ht="15.5" x14ac:dyDescent="0.35">
      <c r="A79" s="101" t="s">
        <v>93</v>
      </c>
      <c r="B79" s="102">
        <f>B49*$E$58</f>
        <v>0</v>
      </c>
      <c r="C79" s="102">
        <f>C49*$E$58</f>
        <v>0</v>
      </c>
      <c r="D79" s="102">
        <f>D49*$E$58</f>
        <v>0</v>
      </c>
      <c r="E79" s="102">
        <f>E49*$E$58</f>
        <v>0</v>
      </c>
      <c r="F79" s="102">
        <f>F49*$E$58</f>
        <v>0</v>
      </c>
      <c r="G79" s="111"/>
    </row>
    <row r="80" spans="1:7" ht="15.5" x14ac:dyDescent="0.35">
      <c r="A80" s="98" t="s">
        <v>78</v>
      </c>
      <c r="B80" s="102">
        <f>B37*$E$59</f>
        <v>0</v>
      </c>
      <c r="C80" s="102">
        <f>C37*$E$59</f>
        <v>0</v>
      </c>
      <c r="D80" s="102">
        <f>D37*$E$59</f>
        <v>0</v>
      </c>
      <c r="E80" s="102">
        <f>E37*$E$59</f>
        <v>0</v>
      </c>
      <c r="F80" s="102">
        <f>F37*$E$59</f>
        <v>0</v>
      </c>
      <c r="G80" s="111"/>
    </row>
    <row r="81" spans="1:7" ht="15.5" x14ac:dyDescent="0.35">
      <c r="A81" s="98" t="s">
        <v>81</v>
      </c>
      <c r="B81" s="102">
        <f>B37*$E$60</f>
        <v>0</v>
      </c>
      <c r="C81" s="102">
        <f>C37*$E$60</f>
        <v>0</v>
      </c>
      <c r="D81" s="102">
        <f>D37*$E$60</f>
        <v>0</v>
      </c>
      <c r="E81" s="102">
        <f>E37*$E$60</f>
        <v>0</v>
      </c>
      <c r="F81" s="102">
        <f>F37*$E$60</f>
        <v>0</v>
      </c>
      <c r="G81" s="111"/>
    </row>
    <row r="82" spans="1:7" ht="34.15" customHeight="1" x14ac:dyDescent="0.35">
      <c r="A82" s="98" t="s">
        <v>94</v>
      </c>
      <c r="B82" s="102">
        <f>B40*$E$61</f>
        <v>0</v>
      </c>
      <c r="C82" s="102">
        <f>C40*$E$61</f>
        <v>0</v>
      </c>
      <c r="D82" s="102">
        <f>D40*$E$61</f>
        <v>0</v>
      </c>
      <c r="E82" s="102">
        <f>E40*$E$61</f>
        <v>0</v>
      </c>
      <c r="F82" s="102">
        <f>F40*$E$61</f>
        <v>0</v>
      </c>
      <c r="G82" s="111"/>
    </row>
    <row r="83" spans="1:7" ht="21.65" customHeight="1" x14ac:dyDescent="0.35">
      <c r="A83" s="98" t="s">
        <v>95</v>
      </c>
      <c r="B83" s="102">
        <f>B41*$E$62</f>
        <v>0</v>
      </c>
      <c r="C83" s="102">
        <f>C41*$E$62</f>
        <v>0</v>
      </c>
      <c r="D83" s="102">
        <f>D41*$E$62</f>
        <v>0</v>
      </c>
      <c r="E83" s="102">
        <f>E41*$E$62</f>
        <v>0</v>
      </c>
      <c r="F83" s="102">
        <f>F41*$E$62</f>
        <v>0</v>
      </c>
      <c r="G83" s="111"/>
    </row>
    <row r="84" spans="1:7" ht="21.65" customHeight="1" x14ac:dyDescent="0.35">
      <c r="A84" s="98" t="s">
        <v>96</v>
      </c>
      <c r="B84" s="102">
        <f>B42*$E$63</f>
        <v>0</v>
      </c>
      <c r="C84" s="102">
        <f>C42*$E$63</f>
        <v>0</v>
      </c>
      <c r="D84" s="102">
        <f>D42*$E$63</f>
        <v>0</v>
      </c>
      <c r="E84" s="102">
        <f>E42*$E$63</f>
        <v>0</v>
      </c>
      <c r="F84" s="102">
        <f>F42*$E$63</f>
        <v>0</v>
      </c>
      <c r="G84" s="111"/>
    </row>
    <row r="85" spans="1:7" ht="15.5" x14ac:dyDescent="0.35">
      <c r="A85" s="157" t="s">
        <v>143</v>
      </c>
      <c r="B85" s="107">
        <f>SUM(B77:B84)</f>
        <v>0</v>
      </c>
      <c r="C85" s="107">
        <f>SUM(C77:C84)</f>
        <v>0</v>
      </c>
      <c r="D85" s="107">
        <f>SUM(D77:D84)</f>
        <v>0</v>
      </c>
      <c r="E85" s="107">
        <f>SUM(E77:E84)</f>
        <v>0</v>
      </c>
      <c r="F85" s="107">
        <f>SUM(F77:F84)</f>
        <v>0</v>
      </c>
      <c r="G85" s="111"/>
    </row>
    <row r="86" spans="1:7" ht="15.5" x14ac:dyDescent="0.35">
      <c r="A86" s="28"/>
      <c r="B86" s="29"/>
      <c r="C86" s="30"/>
      <c r="D86" s="31"/>
      <c r="E86" s="56"/>
    </row>
    <row r="87" spans="1:7" ht="15.5" x14ac:dyDescent="0.35">
      <c r="A87" s="270" t="s">
        <v>274</v>
      </c>
      <c r="B87" s="271"/>
      <c r="C87" s="271"/>
      <c r="D87" s="271"/>
      <c r="E87" s="271"/>
      <c r="F87" s="271"/>
    </row>
    <row r="88" spans="1:7" ht="15.5" x14ac:dyDescent="0.35">
      <c r="A88" s="156" t="s">
        <v>64</v>
      </c>
      <c r="B88" s="156" t="s">
        <v>46</v>
      </c>
      <c r="C88" s="156" t="s">
        <v>47</v>
      </c>
      <c r="D88" s="156" t="s">
        <v>48</v>
      </c>
      <c r="E88" s="156" t="s">
        <v>49</v>
      </c>
      <c r="F88" s="156" t="s">
        <v>50</v>
      </c>
    </row>
    <row r="89" spans="1:7" ht="31" x14ac:dyDescent="0.35">
      <c r="A89" s="98" t="s">
        <v>97</v>
      </c>
      <c r="B89" s="102">
        <f>(B36+B39+B44)*$E$65</f>
        <v>0</v>
      </c>
      <c r="C89" s="102">
        <f t="shared" ref="C89:F89" si="17">(C36+C39+C44)*$E$65</f>
        <v>0</v>
      </c>
      <c r="D89" s="102">
        <f t="shared" si="17"/>
        <v>0</v>
      </c>
      <c r="E89" s="102">
        <f t="shared" si="17"/>
        <v>0</v>
      </c>
      <c r="F89" s="102">
        <f t="shared" si="17"/>
        <v>0</v>
      </c>
    </row>
    <row r="90" spans="1:7" ht="15.5" x14ac:dyDescent="0.35">
      <c r="A90" s="156" t="s">
        <v>143</v>
      </c>
      <c r="B90" s="107">
        <f>SUM(B89)</f>
        <v>0</v>
      </c>
      <c r="C90" s="107">
        <f t="shared" ref="C90:F90" si="18">SUM(C89)</f>
        <v>0</v>
      </c>
      <c r="D90" s="107">
        <f t="shared" si="18"/>
        <v>0</v>
      </c>
      <c r="E90" s="107">
        <f t="shared" si="18"/>
        <v>0</v>
      </c>
      <c r="F90" s="107">
        <f t="shared" si="18"/>
        <v>0</v>
      </c>
    </row>
  </sheetData>
  <mergeCells count="27">
    <mergeCell ref="A87:F87"/>
    <mergeCell ref="A51:E51"/>
    <mergeCell ref="A28:A29"/>
    <mergeCell ref="A43:E43"/>
    <mergeCell ref="A46:E46"/>
    <mergeCell ref="A50:E50"/>
    <mergeCell ref="A53:A55"/>
    <mergeCell ref="A64:E64"/>
    <mergeCell ref="A66:E67"/>
    <mergeCell ref="A75:E75"/>
    <mergeCell ref="A56:A58"/>
    <mergeCell ref="A59:A60"/>
    <mergeCell ref="A68:A69"/>
    <mergeCell ref="B68:F68"/>
    <mergeCell ref="B28:F28"/>
    <mergeCell ref="A2:D2"/>
    <mergeCell ref="A4:D4"/>
    <mergeCell ref="A10:D10"/>
    <mergeCell ref="A17:D17"/>
    <mergeCell ref="A27:D27"/>
    <mergeCell ref="D12:D16"/>
    <mergeCell ref="C12:C16"/>
    <mergeCell ref="C20:C21"/>
    <mergeCell ref="A3:D3"/>
    <mergeCell ref="D20:D21"/>
    <mergeCell ref="C18:C19"/>
    <mergeCell ref="D18:D19"/>
  </mergeCells>
  <phoneticPr fontId="2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66"/>
  <sheetViews>
    <sheetView zoomScale="88" zoomScaleNormal="88" workbookViewId="0"/>
  </sheetViews>
  <sheetFormatPr defaultColWidth="11.54296875" defaultRowHeight="14.5" x14ac:dyDescent="0.35"/>
  <cols>
    <col min="1" max="1" width="25.1796875" customWidth="1"/>
    <col min="2" max="2" width="28.7265625" customWidth="1"/>
    <col min="3" max="3" width="32.7265625" customWidth="1"/>
    <col min="4" max="4" width="21.26953125" customWidth="1"/>
    <col min="5" max="5" width="24.1796875" customWidth="1"/>
    <col min="6" max="6" width="17.7265625" customWidth="1"/>
    <col min="7" max="7" width="15.1796875" customWidth="1"/>
    <col min="8" max="8" width="18.1796875" customWidth="1"/>
    <col min="9" max="9" width="18.7265625" customWidth="1"/>
    <col min="10" max="10" width="20.7265625" customWidth="1"/>
  </cols>
  <sheetData>
    <row r="2" spans="1:10" ht="18.5" x14ac:dyDescent="0.45">
      <c r="A2" s="253" t="s">
        <v>23</v>
      </c>
      <c r="B2" s="253"/>
      <c r="C2" s="253"/>
      <c r="D2" s="253"/>
      <c r="E2" s="253"/>
      <c r="F2" s="253"/>
      <c r="G2" s="253"/>
    </row>
    <row r="3" spans="1:10" ht="15.5" x14ac:dyDescent="0.35">
      <c r="A3" s="311" t="s">
        <v>202</v>
      </c>
      <c r="B3" s="311"/>
      <c r="C3" s="311"/>
      <c r="D3" s="311"/>
      <c r="E3" s="311"/>
      <c r="F3" s="311"/>
      <c r="G3" s="311"/>
    </row>
    <row r="5" spans="1:10" ht="22.9" customHeight="1" x14ac:dyDescent="0.35">
      <c r="A5" s="309" t="s">
        <v>98</v>
      </c>
      <c r="B5" s="309"/>
      <c r="C5" s="309"/>
      <c r="D5" s="309"/>
      <c r="E5" s="309"/>
      <c r="F5" s="309"/>
      <c r="G5" s="309"/>
      <c r="H5" s="309"/>
      <c r="I5" s="309"/>
      <c r="J5" s="5"/>
    </row>
    <row r="6" spans="1:10" ht="21" customHeight="1" x14ac:dyDescent="0.35">
      <c r="A6" s="310" t="s">
        <v>62</v>
      </c>
      <c r="B6" s="310"/>
      <c r="C6" s="310"/>
      <c r="D6" s="310"/>
      <c r="E6" s="310"/>
      <c r="F6" s="310"/>
      <c r="G6" s="310"/>
      <c r="H6" s="310"/>
      <c r="I6" s="310"/>
      <c r="J6" s="5"/>
    </row>
    <row r="7" spans="1:10" ht="48.65" customHeight="1" x14ac:dyDescent="0.35">
      <c r="A7" s="169" t="s">
        <v>63</v>
      </c>
      <c r="B7" s="156" t="s">
        <v>64</v>
      </c>
      <c r="C7" s="155" t="s">
        <v>65</v>
      </c>
      <c r="D7" s="155" t="s">
        <v>66</v>
      </c>
      <c r="E7" s="155" t="s">
        <v>67</v>
      </c>
      <c r="F7" s="171" t="s">
        <v>275</v>
      </c>
      <c r="G7" s="171" t="s">
        <v>276</v>
      </c>
      <c r="H7" s="171" t="s">
        <v>277</v>
      </c>
      <c r="I7" s="171" t="s">
        <v>278</v>
      </c>
      <c r="J7" s="5"/>
    </row>
    <row r="8" spans="1:10" ht="53.65" customHeight="1" x14ac:dyDescent="0.35">
      <c r="A8" s="307" t="s">
        <v>283</v>
      </c>
      <c r="B8" s="21" t="s">
        <v>68</v>
      </c>
      <c r="C8" s="21" t="s">
        <v>69</v>
      </c>
      <c r="D8" s="136" t="s">
        <v>69</v>
      </c>
      <c r="E8" s="172">
        <v>1</v>
      </c>
      <c r="F8" s="135">
        <v>0</v>
      </c>
      <c r="G8" s="135">
        <v>0</v>
      </c>
      <c r="H8" s="135">
        <v>0</v>
      </c>
      <c r="I8" s="135">
        <v>0</v>
      </c>
      <c r="J8" s="5"/>
    </row>
    <row r="9" spans="1:10" ht="59.65" customHeight="1" x14ac:dyDescent="0.35">
      <c r="A9" s="307"/>
      <c r="B9" s="21" t="s">
        <v>70</v>
      </c>
      <c r="C9" s="21" t="s">
        <v>69</v>
      </c>
      <c r="D9" s="136" t="s">
        <v>71</v>
      </c>
      <c r="E9" s="172">
        <v>1</v>
      </c>
      <c r="F9" s="135">
        <v>0</v>
      </c>
      <c r="G9" s="135">
        <v>0</v>
      </c>
      <c r="H9" s="135">
        <v>0</v>
      </c>
      <c r="I9" s="135">
        <v>0</v>
      </c>
      <c r="J9" s="5"/>
    </row>
    <row r="10" spans="1:10" ht="62.25" customHeight="1" x14ac:dyDescent="0.35">
      <c r="A10" s="308"/>
      <c r="B10" s="98" t="s">
        <v>72</v>
      </c>
      <c r="C10" s="21" t="s">
        <v>69</v>
      </c>
      <c r="D10" s="136" t="s">
        <v>73</v>
      </c>
      <c r="E10" s="172">
        <v>1</v>
      </c>
      <c r="F10" s="135">
        <v>0</v>
      </c>
      <c r="G10" s="135">
        <v>0</v>
      </c>
      <c r="H10" s="135">
        <v>0</v>
      </c>
      <c r="I10" s="135">
        <v>0</v>
      </c>
      <c r="J10" s="5"/>
    </row>
    <row r="11" spans="1:10" ht="28.9" customHeight="1" x14ac:dyDescent="0.35">
      <c r="A11" s="315" t="s">
        <v>281</v>
      </c>
      <c r="B11" s="98" t="s">
        <v>68</v>
      </c>
      <c r="C11" s="101" t="s">
        <v>74</v>
      </c>
      <c r="D11" s="135">
        <v>0</v>
      </c>
      <c r="E11" s="172">
        <v>0</v>
      </c>
      <c r="F11" s="135">
        <v>0</v>
      </c>
      <c r="G11" s="135">
        <v>0</v>
      </c>
      <c r="H11" s="135">
        <v>0</v>
      </c>
      <c r="I11" s="135">
        <v>0</v>
      </c>
      <c r="J11" s="5"/>
    </row>
    <row r="12" spans="1:10" ht="29.65" customHeight="1" x14ac:dyDescent="0.35">
      <c r="A12" s="316"/>
      <c r="B12" s="21" t="s">
        <v>70</v>
      </c>
      <c r="C12" s="101" t="s">
        <v>74</v>
      </c>
      <c r="D12" s="135">
        <v>800</v>
      </c>
      <c r="E12" s="172">
        <v>4</v>
      </c>
      <c r="F12" s="135">
        <v>0</v>
      </c>
      <c r="G12" s="135">
        <v>0</v>
      </c>
      <c r="H12" s="135">
        <v>0</v>
      </c>
      <c r="I12" s="135">
        <v>0</v>
      </c>
      <c r="J12" s="5"/>
    </row>
    <row r="13" spans="1:10" ht="31" x14ac:dyDescent="0.35">
      <c r="A13" s="317"/>
      <c r="B13" s="98" t="s">
        <v>103</v>
      </c>
      <c r="C13" s="101" t="s">
        <v>74</v>
      </c>
      <c r="D13" s="135">
        <v>1600</v>
      </c>
      <c r="E13" s="172">
        <v>8</v>
      </c>
      <c r="F13" s="135">
        <v>0</v>
      </c>
      <c r="G13" s="135">
        <v>0</v>
      </c>
      <c r="H13" s="135">
        <v>0</v>
      </c>
      <c r="I13" s="135">
        <v>0</v>
      </c>
      <c r="J13" s="5"/>
    </row>
    <row r="14" spans="1:10" ht="57" customHeight="1" x14ac:dyDescent="0.35">
      <c r="A14" s="315" t="s">
        <v>77</v>
      </c>
      <c r="B14" s="98" t="s">
        <v>78</v>
      </c>
      <c r="C14" s="101" t="s">
        <v>79</v>
      </c>
      <c r="D14" s="135" t="s">
        <v>84</v>
      </c>
      <c r="E14" s="172">
        <v>4</v>
      </c>
      <c r="F14" s="135">
        <v>0</v>
      </c>
      <c r="G14" s="135">
        <v>0</v>
      </c>
      <c r="H14" s="135">
        <v>0</v>
      </c>
      <c r="I14" s="135">
        <v>0</v>
      </c>
      <c r="J14" s="5"/>
    </row>
    <row r="15" spans="1:10" ht="57" customHeight="1" x14ac:dyDescent="0.35">
      <c r="A15" s="317"/>
      <c r="B15" s="98" t="s">
        <v>81</v>
      </c>
      <c r="C15" s="101" t="s">
        <v>79</v>
      </c>
      <c r="D15" s="135" t="s">
        <v>104</v>
      </c>
      <c r="E15" s="172">
        <v>7</v>
      </c>
      <c r="F15" s="135">
        <v>0</v>
      </c>
      <c r="G15" s="135">
        <v>0</v>
      </c>
      <c r="H15" s="135">
        <v>0</v>
      </c>
      <c r="I15" s="135">
        <v>0</v>
      </c>
      <c r="J15" s="5"/>
    </row>
    <row r="16" spans="1:10" ht="43.15" customHeight="1" x14ac:dyDescent="0.35">
      <c r="A16" s="187" t="s">
        <v>282</v>
      </c>
      <c r="B16" s="98" t="s">
        <v>83</v>
      </c>
      <c r="C16" s="101" t="s">
        <v>105</v>
      </c>
      <c r="D16" s="135" t="s">
        <v>84</v>
      </c>
      <c r="E16" s="172">
        <v>4</v>
      </c>
      <c r="F16" s="135">
        <v>0</v>
      </c>
      <c r="G16" s="135">
        <v>0</v>
      </c>
      <c r="H16" s="135">
        <v>0</v>
      </c>
      <c r="I16" s="135">
        <v>0</v>
      </c>
      <c r="J16" s="5"/>
    </row>
    <row r="17" spans="1:10" ht="43.15" customHeight="1" x14ac:dyDescent="0.35">
      <c r="A17" s="187" t="s">
        <v>106</v>
      </c>
      <c r="B17" s="98" t="s">
        <v>107</v>
      </c>
      <c r="C17" s="101" t="s">
        <v>79</v>
      </c>
      <c r="D17" s="135" t="s">
        <v>84</v>
      </c>
      <c r="E17" s="172">
        <v>4</v>
      </c>
      <c r="F17" s="135">
        <v>0</v>
      </c>
      <c r="G17" s="135">
        <v>0</v>
      </c>
      <c r="H17" s="135">
        <v>0</v>
      </c>
      <c r="I17" s="135">
        <v>0</v>
      </c>
      <c r="J17" s="5"/>
    </row>
    <row r="18" spans="1:10" ht="43.15" customHeight="1" x14ac:dyDescent="0.35">
      <c r="A18" s="187" t="s">
        <v>108</v>
      </c>
      <c r="B18" s="98" t="s">
        <v>96</v>
      </c>
      <c r="C18" s="101" t="s">
        <v>79</v>
      </c>
      <c r="D18" s="135" t="s">
        <v>79</v>
      </c>
      <c r="E18" s="172">
        <v>1</v>
      </c>
      <c r="F18" s="135">
        <v>0</v>
      </c>
      <c r="G18" s="135">
        <v>0</v>
      </c>
      <c r="H18" s="135">
        <v>0</v>
      </c>
      <c r="I18" s="135">
        <v>0</v>
      </c>
      <c r="J18" s="5"/>
    </row>
    <row r="19" spans="1:10" ht="21.65" customHeight="1" x14ac:dyDescent="0.35">
      <c r="A19" s="295" t="s">
        <v>89</v>
      </c>
      <c r="B19" s="295"/>
      <c r="C19" s="295"/>
      <c r="D19" s="295"/>
      <c r="E19" s="295"/>
      <c r="F19" s="295"/>
      <c r="G19" s="295"/>
      <c r="H19" s="295"/>
      <c r="I19" s="296"/>
      <c r="J19" s="5"/>
    </row>
    <row r="20" spans="1:10" ht="58.15" customHeight="1" x14ac:dyDescent="0.35">
      <c r="A20" s="188" t="s">
        <v>109</v>
      </c>
      <c r="B20" s="98" t="s">
        <v>110</v>
      </c>
      <c r="C20" s="101">
        <v>1</v>
      </c>
      <c r="D20" s="135">
        <v>25</v>
      </c>
      <c r="E20" s="179">
        <f>C20/D20</f>
        <v>0.04</v>
      </c>
      <c r="F20" s="135">
        <v>0</v>
      </c>
      <c r="G20" s="135">
        <v>0</v>
      </c>
      <c r="H20" s="135">
        <v>0</v>
      </c>
      <c r="I20" s="135">
        <v>0</v>
      </c>
      <c r="J20" s="5"/>
    </row>
    <row r="21" spans="1:10" ht="14.65" customHeight="1" x14ac:dyDescent="0.35">
      <c r="B21" s="52"/>
      <c r="C21" s="52"/>
      <c r="D21" s="52"/>
      <c r="E21" s="52"/>
      <c r="F21" s="52"/>
      <c r="G21" s="52"/>
      <c r="H21" s="52"/>
      <c r="I21" s="52"/>
      <c r="J21" s="53"/>
    </row>
    <row r="22" spans="1:10" ht="14.65" customHeight="1" x14ac:dyDescent="0.35">
      <c r="A22" s="312" t="s">
        <v>111</v>
      </c>
      <c r="B22" s="313"/>
      <c r="C22" s="313"/>
      <c r="D22" s="313"/>
      <c r="E22" s="313"/>
      <c r="F22" s="313"/>
      <c r="G22" s="313"/>
      <c r="H22" s="313"/>
      <c r="I22" s="313"/>
      <c r="J22" s="53"/>
    </row>
    <row r="23" spans="1:10" ht="14.65" customHeight="1" x14ac:dyDescent="0.35">
      <c r="A23" s="314" t="s">
        <v>112</v>
      </c>
      <c r="B23" s="314"/>
      <c r="C23" s="314"/>
      <c r="D23" s="314"/>
      <c r="E23" s="314"/>
      <c r="F23" s="314"/>
      <c r="G23" s="314"/>
      <c r="H23" s="314"/>
      <c r="I23" s="314"/>
    </row>
    <row r="24" spans="1:10" ht="14.65" customHeight="1" x14ac:dyDescent="0.35"/>
    <row r="25" spans="1:10" ht="46.5" x14ac:dyDescent="0.35">
      <c r="A25" s="159" t="s">
        <v>63</v>
      </c>
      <c r="B25" s="160" t="s">
        <v>64</v>
      </c>
      <c r="C25" s="176" t="s">
        <v>65</v>
      </c>
      <c r="D25" s="176" t="s">
        <v>66</v>
      </c>
      <c r="E25" s="176" t="s">
        <v>67</v>
      </c>
      <c r="F25" s="177" t="s">
        <v>99</v>
      </c>
      <c r="G25" s="177" t="s">
        <v>100</v>
      </c>
      <c r="H25" s="177" t="s">
        <v>101</v>
      </c>
      <c r="I25" s="177" t="s">
        <v>102</v>
      </c>
      <c r="J25" s="38"/>
    </row>
    <row r="26" spans="1:10" ht="36.65" customHeight="1" x14ac:dyDescent="0.35">
      <c r="A26" s="321" t="s">
        <v>243</v>
      </c>
      <c r="B26" s="21" t="s">
        <v>68</v>
      </c>
      <c r="C26" s="21" t="s">
        <v>69</v>
      </c>
      <c r="D26" s="136" t="s">
        <v>69</v>
      </c>
      <c r="E26" s="172">
        <v>1</v>
      </c>
      <c r="F26" s="102">
        <f>F8/3</f>
        <v>0</v>
      </c>
      <c r="G26" s="102">
        <f t="shared" ref="F26:I36" si="0">G8/3</f>
        <v>0</v>
      </c>
      <c r="H26" s="102">
        <f t="shared" si="0"/>
        <v>0</v>
      </c>
      <c r="I26" s="102">
        <f t="shared" si="0"/>
        <v>0</v>
      </c>
      <c r="J26" s="26"/>
    </row>
    <row r="27" spans="1:10" ht="46.5" x14ac:dyDescent="0.35">
      <c r="A27" s="321"/>
      <c r="B27" s="21" t="s">
        <v>70</v>
      </c>
      <c r="C27" s="21" t="s">
        <v>69</v>
      </c>
      <c r="D27" s="136" t="s">
        <v>71</v>
      </c>
      <c r="E27" s="172">
        <v>1</v>
      </c>
      <c r="F27" s="102">
        <f t="shared" si="0"/>
        <v>0</v>
      </c>
      <c r="G27" s="102">
        <f t="shared" si="0"/>
        <v>0</v>
      </c>
      <c r="H27" s="102">
        <f t="shared" si="0"/>
        <v>0</v>
      </c>
      <c r="I27" s="102">
        <f t="shared" si="0"/>
        <v>0</v>
      </c>
      <c r="J27" s="26"/>
    </row>
    <row r="28" spans="1:10" ht="46.5" x14ac:dyDescent="0.35">
      <c r="A28" s="322"/>
      <c r="B28" s="98" t="s">
        <v>72</v>
      </c>
      <c r="C28" s="21" t="s">
        <v>69</v>
      </c>
      <c r="D28" s="136" t="s">
        <v>73</v>
      </c>
      <c r="E28" s="172">
        <v>1</v>
      </c>
      <c r="F28" s="102">
        <f t="shared" si="0"/>
        <v>0</v>
      </c>
      <c r="G28" s="102">
        <f t="shared" si="0"/>
        <v>0</v>
      </c>
      <c r="H28" s="102">
        <f t="shared" si="0"/>
        <v>0</v>
      </c>
      <c r="I28" s="102">
        <f t="shared" si="0"/>
        <v>0</v>
      </c>
      <c r="J28" s="26"/>
    </row>
    <row r="29" spans="1:10" ht="31.15" customHeight="1" x14ac:dyDescent="0.35">
      <c r="A29" s="323" t="s">
        <v>284</v>
      </c>
      <c r="B29" s="98" t="s">
        <v>68</v>
      </c>
      <c r="C29" s="101" t="s">
        <v>74</v>
      </c>
      <c r="D29" s="135">
        <v>0</v>
      </c>
      <c r="E29" s="172">
        <v>0</v>
      </c>
      <c r="F29" s="102">
        <f t="shared" si="0"/>
        <v>0</v>
      </c>
      <c r="G29" s="102">
        <f t="shared" si="0"/>
        <v>0</v>
      </c>
      <c r="H29" s="102">
        <f t="shared" si="0"/>
        <v>0</v>
      </c>
      <c r="I29" s="102">
        <f t="shared" si="0"/>
        <v>0</v>
      </c>
      <c r="J29" s="26"/>
    </row>
    <row r="30" spans="1:10" ht="31" x14ac:dyDescent="0.35">
      <c r="A30" s="324"/>
      <c r="B30" s="13" t="s">
        <v>70</v>
      </c>
      <c r="C30" s="101" t="s">
        <v>74</v>
      </c>
      <c r="D30" s="135">
        <v>800</v>
      </c>
      <c r="E30" s="172">
        <v>4</v>
      </c>
      <c r="F30" s="102">
        <f t="shared" si="0"/>
        <v>0</v>
      </c>
      <c r="G30" s="102">
        <f t="shared" si="0"/>
        <v>0</v>
      </c>
      <c r="H30" s="102">
        <f t="shared" si="0"/>
        <v>0</v>
      </c>
      <c r="I30" s="102">
        <f t="shared" si="0"/>
        <v>0</v>
      </c>
      <c r="J30" s="26"/>
    </row>
    <row r="31" spans="1:10" ht="31" x14ac:dyDescent="0.35">
      <c r="A31" s="324"/>
      <c r="B31" s="9" t="s">
        <v>103</v>
      </c>
      <c r="C31" s="101" t="s">
        <v>74</v>
      </c>
      <c r="D31" s="135">
        <v>1600</v>
      </c>
      <c r="E31" s="172">
        <v>8</v>
      </c>
      <c r="F31" s="102">
        <f t="shared" si="0"/>
        <v>0</v>
      </c>
      <c r="G31" s="102">
        <f t="shared" si="0"/>
        <v>0</v>
      </c>
      <c r="H31" s="102">
        <f t="shared" si="0"/>
        <v>0</v>
      </c>
      <c r="I31" s="102">
        <f t="shared" si="0"/>
        <v>0</v>
      </c>
      <c r="J31" s="26"/>
    </row>
    <row r="32" spans="1:10" ht="31" x14ac:dyDescent="0.35">
      <c r="A32" s="324"/>
      <c r="B32" s="9" t="s">
        <v>78</v>
      </c>
      <c r="C32" s="101" t="s">
        <v>79</v>
      </c>
      <c r="D32" s="135" t="s">
        <v>84</v>
      </c>
      <c r="E32" s="172">
        <v>4</v>
      </c>
      <c r="F32" s="102">
        <f t="shared" si="0"/>
        <v>0</v>
      </c>
      <c r="G32" s="102">
        <f t="shared" si="0"/>
        <v>0</v>
      </c>
      <c r="H32" s="102">
        <f t="shared" si="0"/>
        <v>0</v>
      </c>
      <c r="I32" s="102">
        <f t="shared" si="0"/>
        <v>0</v>
      </c>
      <c r="J32" s="26"/>
    </row>
    <row r="33" spans="1:15" ht="31" x14ac:dyDescent="0.35">
      <c r="A33" s="324"/>
      <c r="B33" s="9" t="s">
        <v>81</v>
      </c>
      <c r="C33" s="101" t="s">
        <v>79</v>
      </c>
      <c r="D33" s="135" t="s">
        <v>104</v>
      </c>
      <c r="E33" s="172">
        <v>7</v>
      </c>
      <c r="F33" s="102">
        <f t="shared" si="0"/>
        <v>0</v>
      </c>
      <c r="G33" s="102">
        <f t="shared" si="0"/>
        <v>0</v>
      </c>
      <c r="H33" s="102">
        <f t="shared" si="0"/>
        <v>0</v>
      </c>
      <c r="I33" s="102">
        <f t="shared" si="0"/>
        <v>0</v>
      </c>
      <c r="J33" s="26"/>
    </row>
    <row r="34" spans="1:15" ht="18" customHeight="1" x14ac:dyDescent="0.35">
      <c r="A34" s="325"/>
      <c r="B34" s="9" t="s">
        <v>113</v>
      </c>
      <c r="C34" s="101" t="s">
        <v>79</v>
      </c>
      <c r="D34" s="135" t="s">
        <v>84</v>
      </c>
      <c r="E34" s="172">
        <v>4</v>
      </c>
      <c r="F34" s="102">
        <f t="shared" si="0"/>
        <v>0</v>
      </c>
      <c r="G34" s="102">
        <f t="shared" si="0"/>
        <v>0</v>
      </c>
      <c r="H34" s="102">
        <f t="shared" si="0"/>
        <v>0</v>
      </c>
      <c r="I34" s="102">
        <f t="shared" si="0"/>
        <v>0</v>
      </c>
      <c r="J34" s="26"/>
    </row>
    <row r="35" spans="1:15" ht="46.9" customHeight="1" x14ac:dyDescent="0.35">
      <c r="A35" s="187" t="s">
        <v>114</v>
      </c>
      <c r="B35" s="9" t="s">
        <v>107</v>
      </c>
      <c r="C35" s="101" t="s">
        <v>79</v>
      </c>
      <c r="D35" s="135" t="s">
        <v>84</v>
      </c>
      <c r="E35" s="172">
        <v>4</v>
      </c>
      <c r="F35" s="102">
        <f t="shared" si="0"/>
        <v>0</v>
      </c>
      <c r="G35" s="102">
        <f t="shared" si="0"/>
        <v>0</v>
      </c>
      <c r="H35" s="102">
        <f t="shared" si="0"/>
        <v>0</v>
      </c>
      <c r="I35" s="102">
        <f t="shared" si="0"/>
        <v>0</v>
      </c>
      <c r="J35" s="26"/>
    </row>
    <row r="36" spans="1:15" ht="46.9" customHeight="1" x14ac:dyDescent="0.35">
      <c r="A36" s="187" t="s">
        <v>108</v>
      </c>
      <c r="B36" s="9" t="s">
        <v>96</v>
      </c>
      <c r="C36" s="101" t="s">
        <v>79</v>
      </c>
      <c r="D36" s="135" t="s">
        <v>79</v>
      </c>
      <c r="E36" s="172">
        <v>1</v>
      </c>
      <c r="F36" s="102">
        <f t="shared" si="0"/>
        <v>0</v>
      </c>
      <c r="G36" s="102">
        <f t="shared" si="0"/>
        <v>0</v>
      </c>
      <c r="H36" s="102">
        <f t="shared" si="0"/>
        <v>0</v>
      </c>
      <c r="I36" s="102">
        <f t="shared" si="0"/>
        <v>0</v>
      </c>
      <c r="J36" s="26"/>
    </row>
    <row r="37" spans="1:15" ht="15.5" x14ac:dyDescent="0.35">
      <c r="A37" s="326" t="s">
        <v>89</v>
      </c>
      <c r="B37" s="326"/>
      <c r="C37" s="326"/>
      <c r="D37" s="326"/>
      <c r="E37" s="326"/>
      <c r="F37" s="326"/>
      <c r="G37" s="326"/>
      <c r="H37" s="326"/>
      <c r="I37" s="327"/>
      <c r="J37" s="26"/>
    </row>
    <row r="38" spans="1:15" ht="67.150000000000006" customHeight="1" x14ac:dyDescent="0.35">
      <c r="A38" s="166" t="s">
        <v>109</v>
      </c>
      <c r="B38" s="98" t="s">
        <v>115</v>
      </c>
      <c r="C38" s="101">
        <v>1</v>
      </c>
      <c r="D38" s="135">
        <v>25</v>
      </c>
      <c r="E38" s="179">
        <f>C38/D38</f>
        <v>0.04</v>
      </c>
      <c r="F38" s="102">
        <f>F20/3</f>
        <v>0</v>
      </c>
      <c r="G38" s="102">
        <f>G20/3</f>
        <v>0</v>
      </c>
      <c r="H38" s="102">
        <f>H20/3</f>
        <v>0</v>
      </c>
      <c r="I38" s="102">
        <f>I20/3</f>
        <v>0</v>
      </c>
      <c r="J38" s="26"/>
    </row>
    <row r="39" spans="1:15" ht="15.5" x14ac:dyDescent="0.35">
      <c r="A39" s="5"/>
      <c r="B39" s="5"/>
      <c r="C39" s="5"/>
      <c r="D39" s="5"/>
      <c r="E39" s="54"/>
      <c r="F39" s="5"/>
      <c r="G39" s="5"/>
      <c r="H39" s="5"/>
      <c r="I39" s="5"/>
      <c r="J39" s="5"/>
    </row>
    <row r="40" spans="1:15" ht="14.65" customHeight="1" x14ac:dyDescent="0.45">
      <c r="A40" s="297" t="s">
        <v>116</v>
      </c>
      <c r="B40" s="297"/>
      <c r="C40" s="297"/>
      <c r="D40" s="297"/>
      <c r="E40" s="297"/>
      <c r="F40" s="297"/>
      <c r="G40" s="186"/>
      <c r="H40" s="186"/>
      <c r="I40" s="186"/>
      <c r="J40" s="26"/>
      <c r="K40" s="4"/>
      <c r="L40" s="4"/>
      <c r="M40" s="4"/>
      <c r="N40" s="4"/>
      <c r="O40" s="4"/>
    </row>
    <row r="41" spans="1:15" ht="14.65" customHeight="1" x14ac:dyDescent="0.45">
      <c r="A41" s="186"/>
      <c r="B41" s="186"/>
      <c r="C41" s="186"/>
      <c r="D41" s="186"/>
      <c r="E41" s="186"/>
      <c r="F41" s="186"/>
      <c r="G41" s="186"/>
      <c r="H41" s="186"/>
      <c r="I41" s="186"/>
      <c r="J41" s="26"/>
      <c r="K41" s="4"/>
      <c r="L41" s="4"/>
      <c r="M41" s="4"/>
      <c r="N41" s="4"/>
      <c r="O41" s="4"/>
    </row>
    <row r="42" spans="1:15" ht="14.65" customHeight="1" x14ac:dyDescent="0.35">
      <c r="A42" s="298" t="s">
        <v>62</v>
      </c>
      <c r="B42" s="299"/>
      <c r="C42" s="299"/>
      <c r="D42" s="299"/>
      <c r="E42" s="299"/>
      <c r="F42" s="299"/>
      <c r="G42" s="186"/>
      <c r="H42" s="186"/>
      <c r="I42" s="186"/>
      <c r="J42" s="39"/>
      <c r="K42" s="15"/>
      <c r="L42" s="15"/>
      <c r="M42" s="15"/>
      <c r="N42" s="15"/>
      <c r="O42" s="15"/>
    </row>
    <row r="43" spans="1:15" ht="31" x14ac:dyDescent="0.35">
      <c r="A43" s="169" t="s">
        <v>63</v>
      </c>
      <c r="B43" s="156" t="s">
        <v>64</v>
      </c>
      <c r="C43" s="155" t="s">
        <v>65</v>
      </c>
      <c r="D43" s="155" t="s">
        <v>66</v>
      </c>
      <c r="E43" s="161" t="s">
        <v>117</v>
      </c>
      <c r="F43" s="181" t="s">
        <v>118</v>
      </c>
      <c r="G43" s="185"/>
      <c r="H43" s="185"/>
      <c r="I43" s="185"/>
      <c r="J43" s="5"/>
    </row>
    <row r="44" spans="1:15" ht="31" x14ac:dyDescent="0.35">
      <c r="A44" s="304" t="s">
        <v>243</v>
      </c>
      <c r="B44" s="21" t="s">
        <v>68</v>
      </c>
      <c r="C44" s="21" t="s">
        <v>69</v>
      </c>
      <c r="D44" s="136" t="s">
        <v>69</v>
      </c>
      <c r="E44" s="172">
        <v>1</v>
      </c>
      <c r="F44" s="182">
        <f t="shared" ref="F44:F54" si="1">(F26+G26+H26+I26)*3</f>
        <v>0</v>
      </c>
      <c r="G44" s="26"/>
      <c r="H44" s="26"/>
      <c r="I44" s="26"/>
      <c r="J44" s="5"/>
    </row>
    <row r="45" spans="1:15" ht="46.5" x14ac:dyDescent="0.35">
      <c r="A45" s="304"/>
      <c r="B45" s="21" t="s">
        <v>70</v>
      </c>
      <c r="C45" s="21" t="s">
        <v>69</v>
      </c>
      <c r="D45" s="136" t="s">
        <v>71</v>
      </c>
      <c r="E45" s="172">
        <v>1</v>
      </c>
      <c r="F45" s="182">
        <f t="shared" si="1"/>
        <v>0</v>
      </c>
      <c r="G45" s="26"/>
      <c r="H45" s="26"/>
      <c r="I45" s="26"/>
      <c r="J45" s="5"/>
    </row>
    <row r="46" spans="1:15" ht="46.5" x14ac:dyDescent="0.35">
      <c r="A46" s="305"/>
      <c r="B46" s="98" t="s">
        <v>72</v>
      </c>
      <c r="C46" s="21" t="s">
        <v>69</v>
      </c>
      <c r="D46" s="136" t="s">
        <v>73</v>
      </c>
      <c r="E46" s="172">
        <v>1</v>
      </c>
      <c r="F46" s="182">
        <f t="shared" si="1"/>
        <v>0</v>
      </c>
      <c r="G46" s="26"/>
      <c r="H46" s="26"/>
      <c r="I46" s="26"/>
      <c r="J46" s="5"/>
    </row>
    <row r="47" spans="1:15" ht="31.15" customHeight="1" x14ac:dyDescent="0.35">
      <c r="A47" s="293" t="s">
        <v>281</v>
      </c>
      <c r="B47" s="98" t="s">
        <v>68</v>
      </c>
      <c r="C47" s="101" t="s">
        <v>74</v>
      </c>
      <c r="D47" s="135">
        <v>0</v>
      </c>
      <c r="E47" s="172">
        <v>0</v>
      </c>
      <c r="F47" s="182">
        <f t="shared" si="1"/>
        <v>0</v>
      </c>
      <c r="G47" s="26"/>
      <c r="H47" s="26"/>
      <c r="I47" s="26"/>
      <c r="J47" s="5"/>
    </row>
    <row r="48" spans="1:15" ht="31" x14ac:dyDescent="0.35">
      <c r="A48" s="292"/>
      <c r="B48" s="21" t="s">
        <v>70</v>
      </c>
      <c r="C48" s="101" t="s">
        <v>74</v>
      </c>
      <c r="D48" s="135">
        <v>800</v>
      </c>
      <c r="E48" s="172">
        <v>4</v>
      </c>
      <c r="F48" s="182">
        <f t="shared" si="1"/>
        <v>0</v>
      </c>
      <c r="G48" s="26"/>
      <c r="H48" s="26"/>
      <c r="I48" s="26"/>
      <c r="J48" s="5"/>
    </row>
    <row r="49" spans="1:10" ht="31" x14ac:dyDescent="0.35">
      <c r="A49" s="292"/>
      <c r="B49" s="98" t="s">
        <v>103</v>
      </c>
      <c r="C49" s="101" t="s">
        <v>74</v>
      </c>
      <c r="D49" s="135">
        <v>1600</v>
      </c>
      <c r="E49" s="172">
        <v>8</v>
      </c>
      <c r="F49" s="182">
        <f t="shared" si="1"/>
        <v>0</v>
      </c>
      <c r="G49" s="26"/>
      <c r="H49" s="26"/>
      <c r="I49" s="26"/>
      <c r="J49" s="5"/>
    </row>
    <row r="50" spans="1:10" ht="31" x14ac:dyDescent="0.35">
      <c r="A50" s="292" t="s">
        <v>77</v>
      </c>
      <c r="B50" s="98" t="s">
        <v>78</v>
      </c>
      <c r="C50" s="101" t="s">
        <v>79</v>
      </c>
      <c r="D50" s="135" t="s">
        <v>84</v>
      </c>
      <c r="E50" s="172">
        <v>4</v>
      </c>
      <c r="F50" s="182">
        <f t="shared" si="1"/>
        <v>0</v>
      </c>
      <c r="G50" s="26"/>
      <c r="H50" s="26"/>
      <c r="I50" s="26"/>
      <c r="J50" s="5"/>
    </row>
    <row r="51" spans="1:10" ht="31" x14ac:dyDescent="0.35">
      <c r="A51" s="292"/>
      <c r="B51" s="98" t="s">
        <v>81</v>
      </c>
      <c r="C51" s="101" t="s">
        <v>79</v>
      </c>
      <c r="D51" s="135" t="s">
        <v>104</v>
      </c>
      <c r="E51" s="172">
        <v>7</v>
      </c>
      <c r="F51" s="182">
        <f t="shared" si="1"/>
        <v>0</v>
      </c>
      <c r="G51" s="26"/>
      <c r="H51" s="26"/>
      <c r="I51" s="26"/>
      <c r="J51" s="5"/>
    </row>
    <row r="52" spans="1:10" ht="31.15" customHeight="1" x14ac:dyDescent="0.35">
      <c r="A52" s="164" t="s">
        <v>282</v>
      </c>
      <c r="B52" s="98" t="s">
        <v>113</v>
      </c>
      <c r="C52" s="101" t="s">
        <v>79</v>
      </c>
      <c r="D52" s="135" t="s">
        <v>84</v>
      </c>
      <c r="E52" s="172">
        <v>4</v>
      </c>
      <c r="F52" s="182">
        <f t="shared" si="1"/>
        <v>0</v>
      </c>
      <c r="G52" s="26"/>
      <c r="H52" s="26"/>
      <c r="I52" s="26"/>
      <c r="J52" s="5"/>
    </row>
    <row r="53" spans="1:10" ht="24.65" customHeight="1" x14ac:dyDescent="0.35">
      <c r="A53" s="164" t="s">
        <v>106</v>
      </c>
      <c r="B53" s="98" t="s">
        <v>119</v>
      </c>
      <c r="C53" s="101" t="s">
        <v>79</v>
      </c>
      <c r="D53" s="135" t="s">
        <v>84</v>
      </c>
      <c r="E53" s="172">
        <v>4</v>
      </c>
      <c r="F53" s="182">
        <f t="shared" si="1"/>
        <v>0</v>
      </c>
      <c r="G53" s="26"/>
      <c r="H53" s="26"/>
      <c r="I53" s="26"/>
      <c r="J53" s="5"/>
    </row>
    <row r="54" spans="1:10" ht="37.5" customHeight="1" x14ac:dyDescent="0.35">
      <c r="A54" s="164" t="s">
        <v>108</v>
      </c>
      <c r="B54" s="98" t="s">
        <v>96</v>
      </c>
      <c r="C54" s="101" t="s">
        <v>79</v>
      </c>
      <c r="D54" s="135" t="s">
        <v>79</v>
      </c>
      <c r="E54" s="172">
        <v>1</v>
      </c>
      <c r="F54" s="182">
        <f t="shared" si="1"/>
        <v>0</v>
      </c>
      <c r="G54" s="26"/>
      <c r="H54" s="26"/>
      <c r="I54" s="26"/>
      <c r="J54" s="5"/>
    </row>
    <row r="55" spans="1:10" ht="15.5" x14ac:dyDescent="0.35">
      <c r="A55" s="295" t="s">
        <v>89</v>
      </c>
      <c r="B55" s="295"/>
      <c r="C55" s="295"/>
      <c r="D55" s="295"/>
      <c r="E55" s="295"/>
      <c r="F55" s="296"/>
      <c r="G55" s="26"/>
      <c r="H55" s="26"/>
      <c r="I55" s="26"/>
      <c r="J55" s="5"/>
    </row>
    <row r="56" spans="1:10" ht="46.5" x14ac:dyDescent="0.35">
      <c r="A56" s="166" t="s">
        <v>109</v>
      </c>
      <c r="B56" s="98" t="s">
        <v>115</v>
      </c>
      <c r="C56" s="101">
        <v>1</v>
      </c>
      <c r="D56" s="135">
        <v>25</v>
      </c>
      <c r="E56" s="178">
        <f>C56/D56</f>
        <v>0.04</v>
      </c>
      <c r="F56" s="182">
        <f>(F38+G38+H38+I38)*3</f>
        <v>0</v>
      </c>
      <c r="G56" s="26"/>
      <c r="H56" s="26"/>
      <c r="I56" s="26"/>
      <c r="J56" s="5"/>
    </row>
    <row r="57" spans="1:10" ht="15.5" x14ac:dyDescent="0.35">
      <c r="A57" s="5"/>
      <c r="B57" s="5"/>
      <c r="C57" s="5"/>
      <c r="D57" s="5"/>
      <c r="E57" s="5"/>
      <c r="F57" s="5"/>
      <c r="G57" s="5"/>
      <c r="H57" s="5"/>
      <c r="I57" s="5"/>
      <c r="J57" s="5"/>
    </row>
    <row r="58" spans="1:10" ht="18" customHeight="1" x14ac:dyDescent="0.35">
      <c r="A58" s="312" t="s">
        <v>285</v>
      </c>
      <c r="B58" s="313"/>
      <c r="C58" s="313"/>
      <c r="D58" s="313"/>
      <c r="E58" s="313"/>
      <c r="F58" s="313"/>
      <c r="G58" s="313"/>
      <c r="H58" s="5"/>
      <c r="I58" s="5"/>
      <c r="J58" s="5"/>
    </row>
    <row r="59" spans="1:10" ht="15.5" x14ac:dyDescent="0.35">
      <c r="A59" s="318" t="s">
        <v>62</v>
      </c>
      <c r="B59" s="318"/>
      <c r="C59" s="318"/>
      <c r="D59" s="318"/>
      <c r="E59" s="318"/>
      <c r="F59" s="318"/>
      <c r="G59" s="318"/>
      <c r="H59" s="5"/>
      <c r="I59" s="5"/>
      <c r="J59" s="5"/>
    </row>
    <row r="60" spans="1:10" ht="108.5" x14ac:dyDescent="0.35">
      <c r="A60" s="159" t="s">
        <v>63</v>
      </c>
      <c r="B60" s="160" t="s">
        <v>64</v>
      </c>
      <c r="C60" s="176" t="s">
        <v>65</v>
      </c>
      <c r="D60" s="176" t="s">
        <v>66</v>
      </c>
      <c r="E60" s="184" t="s">
        <v>244</v>
      </c>
      <c r="F60" s="184" t="s">
        <v>120</v>
      </c>
      <c r="G60" s="184" t="s">
        <v>121</v>
      </c>
      <c r="H60" s="5"/>
      <c r="I60" s="5"/>
      <c r="J60" s="5"/>
    </row>
    <row r="61" spans="1:10" ht="31" x14ac:dyDescent="0.35">
      <c r="A61" s="293" t="s">
        <v>243</v>
      </c>
      <c r="B61" s="21" t="s">
        <v>68</v>
      </c>
      <c r="C61" s="21" t="s">
        <v>69</v>
      </c>
      <c r="D61" s="136" t="s">
        <v>69</v>
      </c>
      <c r="E61" s="172">
        <v>0</v>
      </c>
      <c r="F61" s="189">
        <v>0</v>
      </c>
      <c r="G61" s="102" t="e">
        <f t="shared" ref="G61:G71" si="2">F61*100/E61</f>
        <v>#DIV/0!</v>
      </c>
      <c r="H61" s="5"/>
      <c r="I61" s="5"/>
      <c r="J61" s="5"/>
    </row>
    <row r="62" spans="1:10" ht="46.5" x14ac:dyDescent="0.35">
      <c r="A62" s="292"/>
      <c r="B62" s="21" t="s">
        <v>70</v>
      </c>
      <c r="C62" s="21" t="s">
        <v>69</v>
      </c>
      <c r="D62" s="136" t="s">
        <v>71</v>
      </c>
      <c r="E62" s="172">
        <v>0</v>
      </c>
      <c r="F62" s="189">
        <v>0</v>
      </c>
      <c r="G62" s="102" t="e">
        <f t="shared" si="2"/>
        <v>#DIV/0!</v>
      </c>
      <c r="H62" s="5"/>
      <c r="I62" s="5"/>
      <c r="J62" s="5"/>
    </row>
    <row r="63" spans="1:10" ht="46.5" x14ac:dyDescent="0.35">
      <c r="A63" s="294"/>
      <c r="B63" s="98" t="s">
        <v>122</v>
      </c>
      <c r="C63" s="21" t="s">
        <v>69</v>
      </c>
      <c r="D63" s="136" t="s">
        <v>73</v>
      </c>
      <c r="E63" s="172">
        <v>0</v>
      </c>
      <c r="F63" s="189">
        <v>0</v>
      </c>
      <c r="G63" s="102" t="e">
        <f t="shared" si="2"/>
        <v>#DIV/0!</v>
      </c>
      <c r="H63" s="5"/>
      <c r="I63" s="5"/>
      <c r="J63" s="5"/>
    </row>
    <row r="64" spans="1:10" ht="31.15" customHeight="1" x14ac:dyDescent="0.35">
      <c r="A64" s="300" t="s">
        <v>281</v>
      </c>
      <c r="B64" s="98" t="s">
        <v>68</v>
      </c>
      <c r="C64" s="101" t="s">
        <v>74</v>
      </c>
      <c r="D64" s="135">
        <v>0</v>
      </c>
      <c r="E64" s="172">
        <v>0</v>
      </c>
      <c r="F64" s="189">
        <v>0</v>
      </c>
      <c r="G64" s="102" t="e">
        <f t="shared" si="2"/>
        <v>#DIV/0!</v>
      </c>
      <c r="H64" s="5"/>
      <c r="I64" s="5"/>
      <c r="J64" s="5"/>
    </row>
    <row r="65" spans="1:13" ht="31" x14ac:dyDescent="0.35">
      <c r="A65" s="301"/>
      <c r="B65" s="21" t="s">
        <v>70</v>
      </c>
      <c r="C65" s="101" t="s">
        <v>74</v>
      </c>
      <c r="D65" s="135">
        <v>800</v>
      </c>
      <c r="E65" s="172">
        <v>0</v>
      </c>
      <c r="F65" s="189">
        <v>0</v>
      </c>
      <c r="G65" s="102" t="e">
        <f t="shared" si="2"/>
        <v>#DIV/0!</v>
      </c>
      <c r="H65" s="5"/>
      <c r="I65" s="5"/>
      <c r="J65" s="5"/>
    </row>
    <row r="66" spans="1:13" ht="31" x14ac:dyDescent="0.35">
      <c r="A66" s="302"/>
      <c r="B66" s="98" t="s">
        <v>123</v>
      </c>
      <c r="C66" s="101" t="s">
        <v>74</v>
      </c>
      <c r="D66" s="135">
        <v>1600</v>
      </c>
      <c r="E66" s="172">
        <v>0</v>
      </c>
      <c r="F66" s="189">
        <v>0</v>
      </c>
      <c r="G66" s="102" t="e">
        <f t="shared" si="2"/>
        <v>#DIV/0!</v>
      </c>
      <c r="H66" s="5"/>
      <c r="I66" s="5"/>
      <c r="J66" s="5"/>
    </row>
    <row r="67" spans="1:13" ht="31" x14ac:dyDescent="0.35">
      <c r="A67" s="300" t="s">
        <v>77</v>
      </c>
      <c r="B67" s="98" t="s">
        <v>78</v>
      </c>
      <c r="C67" s="101" t="s">
        <v>79</v>
      </c>
      <c r="D67" s="135" t="s">
        <v>84</v>
      </c>
      <c r="E67" s="172">
        <v>0</v>
      </c>
      <c r="F67" s="189">
        <v>0</v>
      </c>
      <c r="G67" s="102" t="e">
        <f t="shared" si="2"/>
        <v>#DIV/0!</v>
      </c>
      <c r="H67" s="5"/>
      <c r="I67" s="5"/>
      <c r="J67" s="5"/>
    </row>
    <row r="68" spans="1:13" ht="31" x14ac:dyDescent="0.35">
      <c r="A68" s="301"/>
      <c r="B68" s="98" t="s">
        <v>81</v>
      </c>
      <c r="C68" s="101" t="s">
        <v>79</v>
      </c>
      <c r="D68" s="135" t="s">
        <v>104</v>
      </c>
      <c r="E68" s="172">
        <v>0</v>
      </c>
      <c r="F68" s="189">
        <v>0</v>
      </c>
      <c r="G68" s="102" t="e">
        <f t="shared" si="2"/>
        <v>#DIV/0!</v>
      </c>
      <c r="H68" s="5"/>
      <c r="I68" s="5"/>
      <c r="J68" s="5"/>
    </row>
    <row r="69" spans="1:13" ht="18" customHeight="1" x14ac:dyDescent="0.35">
      <c r="A69" s="95" t="s">
        <v>282</v>
      </c>
      <c r="B69" s="98" t="s">
        <v>113</v>
      </c>
      <c r="C69" s="101" t="s">
        <v>79</v>
      </c>
      <c r="D69" s="135" t="s">
        <v>84</v>
      </c>
      <c r="E69" s="172">
        <v>0</v>
      </c>
      <c r="F69" s="189">
        <v>0</v>
      </c>
      <c r="G69" s="102" t="e">
        <f t="shared" si="2"/>
        <v>#DIV/0!</v>
      </c>
      <c r="H69" s="5"/>
      <c r="I69" s="5"/>
      <c r="J69" s="5"/>
    </row>
    <row r="70" spans="1:13" ht="15.5" x14ac:dyDescent="0.35">
      <c r="A70" s="95" t="s">
        <v>124</v>
      </c>
      <c r="B70" s="98" t="s">
        <v>125</v>
      </c>
      <c r="C70" s="101" t="s">
        <v>79</v>
      </c>
      <c r="D70" s="135" t="s">
        <v>84</v>
      </c>
      <c r="E70" s="172">
        <v>0</v>
      </c>
      <c r="F70" s="189">
        <v>0</v>
      </c>
      <c r="G70" s="102" t="e">
        <f t="shared" si="2"/>
        <v>#DIV/0!</v>
      </c>
      <c r="H70" s="5"/>
      <c r="I70" s="5"/>
      <c r="J70" s="5"/>
    </row>
    <row r="71" spans="1:13" ht="31" x14ac:dyDescent="0.35">
      <c r="A71" s="95" t="s">
        <v>126</v>
      </c>
      <c r="B71" s="98" t="s">
        <v>96</v>
      </c>
      <c r="C71" s="101" t="s">
        <v>79</v>
      </c>
      <c r="D71" s="135" t="s">
        <v>79</v>
      </c>
      <c r="E71" s="172">
        <v>0</v>
      </c>
      <c r="F71" s="189">
        <v>0</v>
      </c>
      <c r="G71" s="102" t="e">
        <f t="shared" si="2"/>
        <v>#DIV/0!</v>
      </c>
      <c r="H71" s="5"/>
      <c r="I71" s="5"/>
      <c r="J71" s="5"/>
    </row>
    <row r="72" spans="1:13" ht="15.5" x14ac:dyDescent="0.35">
      <c r="A72" s="180" t="s">
        <v>89</v>
      </c>
      <c r="B72" s="180"/>
      <c r="C72" s="180"/>
      <c r="D72" s="180"/>
      <c r="E72" s="180"/>
      <c r="F72" s="203"/>
      <c r="G72" s="204"/>
      <c r="H72" s="5"/>
      <c r="I72" s="5"/>
      <c r="J72" s="5"/>
    </row>
    <row r="73" spans="1:13" ht="46.5" x14ac:dyDescent="0.35">
      <c r="A73" s="109" t="s">
        <v>109</v>
      </c>
      <c r="B73" s="98" t="s">
        <v>127</v>
      </c>
      <c r="C73" s="101">
        <v>1</v>
      </c>
      <c r="D73" s="135">
        <v>25</v>
      </c>
      <c r="E73" s="190">
        <v>0</v>
      </c>
      <c r="F73" s="136">
        <v>0</v>
      </c>
      <c r="G73" s="102" t="e">
        <f>F73*100/E73</f>
        <v>#DIV/0!</v>
      </c>
      <c r="H73" s="5"/>
      <c r="I73" s="5"/>
      <c r="J73" s="5"/>
    </row>
    <row r="74" spans="1:13" ht="15.5" x14ac:dyDescent="0.35">
      <c r="A74" s="5"/>
      <c r="B74" s="5"/>
      <c r="C74" s="5"/>
      <c r="D74" s="5"/>
      <c r="E74" s="5"/>
      <c r="F74" s="5"/>
      <c r="G74" s="5"/>
      <c r="H74" s="5"/>
      <c r="I74" s="5"/>
      <c r="J74" s="5"/>
    </row>
    <row r="75" spans="1:13" ht="15.5" customHeight="1" x14ac:dyDescent="0.35">
      <c r="A75" s="312" t="s">
        <v>128</v>
      </c>
      <c r="B75" s="313"/>
      <c r="C75" s="313"/>
      <c r="D75" s="313"/>
      <c r="E75" s="313"/>
      <c r="F75" s="313"/>
      <c r="G75" s="313"/>
      <c r="H75" s="313"/>
      <c r="I75" s="313"/>
      <c r="J75" s="313"/>
    </row>
    <row r="76" spans="1:13" ht="15.5" x14ac:dyDescent="0.35">
      <c r="A76" s="202" t="s">
        <v>62</v>
      </c>
      <c r="B76" s="202"/>
      <c r="C76" s="202"/>
      <c r="D76" s="202"/>
      <c r="E76" s="202"/>
      <c r="F76" s="202"/>
      <c r="G76" s="202"/>
      <c r="H76" s="201"/>
      <c r="I76" s="201"/>
      <c r="J76" s="201"/>
    </row>
    <row r="77" spans="1:13" ht="31" x14ac:dyDescent="0.35">
      <c r="A77" s="169" t="s">
        <v>63</v>
      </c>
      <c r="B77" s="156" t="s">
        <v>64</v>
      </c>
      <c r="C77" s="155" t="s">
        <v>65</v>
      </c>
      <c r="D77" s="155" t="s">
        <v>66</v>
      </c>
      <c r="E77" s="157" t="s">
        <v>46</v>
      </c>
      <c r="F77" s="157" t="s">
        <v>47</v>
      </c>
      <c r="G77" s="200" t="s">
        <v>48</v>
      </c>
      <c r="H77" s="156" t="s">
        <v>49</v>
      </c>
      <c r="I77" s="157" t="s">
        <v>50</v>
      </c>
      <c r="J77" s="157" t="s">
        <v>129</v>
      </c>
      <c r="K77" s="2"/>
      <c r="L77" s="2"/>
      <c r="M77" s="2"/>
    </row>
    <row r="78" spans="1:13" ht="64.900000000000006" customHeight="1" x14ac:dyDescent="0.35">
      <c r="A78" s="304" t="s">
        <v>245</v>
      </c>
      <c r="B78" s="21" t="s">
        <v>68</v>
      </c>
      <c r="C78" s="21" t="s">
        <v>69</v>
      </c>
      <c r="D78" s="136" t="s">
        <v>69</v>
      </c>
      <c r="E78" s="191">
        <v>0</v>
      </c>
      <c r="F78" s="192">
        <v>0</v>
      </c>
      <c r="G78" s="193">
        <v>0</v>
      </c>
      <c r="H78" s="194">
        <v>0</v>
      </c>
      <c r="I78" s="194">
        <v>0</v>
      </c>
      <c r="J78" s="288" t="s">
        <v>130</v>
      </c>
      <c r="K78" s="16"/>
      <c r="L78" s="16"/>
      <c r="M78" s="16"/>
    </row>
    <row r="79" spans="1:13" ht="46.5" x14ac:dyDescent="0.35">
      <c r="A79" s="304"/>
      <c r="B79" s="21" t="s">
        <v>70</v>
      </c>
      <c r="C79" s="21" t="s">
        <v>69</v>
      </c>
      <c r="D79" s="136" t="s">
        <v>71</v>
      </c>
      <c r="E79" s="191">
        <v>0</v>
      </c>
      <c r="F79" s="192">
        <v>0</v>
      </c>
      <c r="G79" s="193">
        <v>0</v>
      </c>
      <c r="H79" s="194">
        <v>0</v>
      </c>
      <c r="I79" s="194">
        <v>0</v>
      </c>
      <c r="J79" s="289"/>
      <c r="K79" s="16"/>
      <c r="L79" s="16"/>
      <c r="M79" s="16"/>
    </row>
    <row r="80" spans="1:13" ht="46.5" x14ac:dyDescent="0.35">
      <c r="A80" s="305"/>
      <c r="B80" s="98" t="s">
        <v>72</v>
      </c>
      <c r="C80" s="21" t="s">
        <v>69</v>
      </c>
      <c r="D80" s="136" t="s">
        <v>73</v>
      </c>
      <c r="E80" s="191">
        <v>0</v>
      </c>
      <c r="F80" s="192">
        <v>0</v>
      </c>
      <c r="G80" s="193">
        <v>0</v>
      </c>
      <c r="H80" s="194">
        <v>0</v>
      </c>
      <c r="I80" s="194">
        <v>0</v>
      </c>
      <c r="J80" s="289"/>
      <c r="K80" s="16"/>
      <c r="L80" s="16"/>
      <c r="M80" s="16"/>
    </row>
    <row r="81" spans="1:14" ht="31.15" customHeight="1" x14ac:dyDescent="0.35">
      <c r="A81" s="282" t="s">
        <v>281</v>
      </c>
      <c r="B81" s="11" t="s">
        <v>68</v>
      </c>
      <c r="C81" s="61" t="s">
        <v>74</v>
      </c>
      <c r="D81" s="135">
        <v>0</v>
      </c>
      <c r="E81" s="191">
        <v>0</v>
      </c>
      <c r="F81" s="191">
        <v>0</v>
      </c>
      <c r="G81" s="191">
        <v>0</v>
      </c>
      <c r="H81" s="191">
        <v>0</v>
      </c>
      <c r="I81" s="191">
        <v>0</v>
      </c>
      <c r="J81" s="289"/>
      <c r="K81" s="16"/>
      <c r="L81" s="16"/>
      <c r="M81" s="16"/>
    </row>
    <row r="82" spans="1:14" ht="31" x14ac:dyDescent="0.35">
      <c r="A82" s="282"/>
      <c r="B82" s="13" t="s">
        <v>70</v>
      </c>
      <c r="C82" s="61" t="s">
        <v>74</v>
      </c>
      <c r="D82" s="135">
        <v>800</v>
      </c>
      <c r="E82" s="191">
        <v>0</v>
      </c>
      <c r="F82" s="191">
        <v>0</v>
      </c>
      <c r="G82" s="191">
        <v>0</v>
      </c>
      <c r="H82" s="191">
        <v>0</v>
      </c>
      <c r="I82" s="191">
        <v>0</v>
      </c>
      <c r="J82" s="289"/>
      <c r="K82" s="16"/>
      <c r="L82" s="16"/>
      <c r="M82" s="16"/>
    </row>
    <row r="83" spans="1:14" ht="31" x14ac:dyDescent="0.35">
      <c r="A83" s="282"/>
      <c r="B83" s="9" t="s">
        <v>103</v>
      </c>
      <c r="C83" s="61" t="s">
        <v>74</v>
      </c>
      <c r="D83" s="135">
        <v>1600</v>
      </c>
      <c r="E83" s="191">
        <v>0</v>
      </c>
      <c r="F83" s="191">
        <v>0</v>
      </c>
      <c r="G83" s="191">
        <v>0</v>
      </c>
      <c r="H83" s="191">
        <v>0</v>
      </c>
      <c r="I83" s="191">
        <v>0</v>
      </c>
      <c r="J83" s="289"/>
      <c r="K83" s="16"/>
      <c r="L83" s="16"/>
      <c r="M83" s="16"/>
    </row>
    <row r="84" spans="1:14" ht="31" x14ac:dyDescent="0.35">
      <c r="A84" s="293" t="s">
        <v>77</v>
      </c>
      <c r="B84" s="98" t="s">
        <v>78</v>
      </c>
      <c r="C84" s="101" t="s">
        <v>79</v>
      </c>
      <c r="D84" s="135" t="s">
        <v>84</v>
      </c>
      <c r="E84" s="191">
        <v>0</v>
      </c>
      <c r="F84" s="191">
        <v>0</v>
      </c>
      <c r="G84" s="191">
        <v>0</v>
      </c>
      <c r="H84" s="191">
        <v>0</v>
      </c>
      <c r="I84" s="191">
        <v>0</v>
      </c>
      <c r="J84" s="289"/>
      <c r="K84" s="16"/>
      <c r="L84" s="16"/>
      <c r="M84" s="16"/>
    </row>
    <row r="85" spans="1:14" ht="31" x14ac:dyDescent="0.35">
      <c r="A85" s="294"/>
      <c r="B85" s="98" t="s">
        <v>81</v>
      </c>
      <c r="C85" s="101" t="s">
        <v>79</v>
      </c>
      <c r="D85" s="135" t="s">
        <v>104</v>
      </c>
      <c r="E85" s="191">
        <v>0</v>
      </c>
      <c r="F85" s="191">
        <v>0</v>
      </c>
      <c r="G85" s="191">
        <v>0</v>
      </c>
      <c r="H85" s="191">
        <v>0</v>
      </c>
      <c r="I85" s="191">
        <v>0</v>
      </c>
      <c r="J85" s="289"/>
      <c r="K85" s="16"/>
      <c r="L85" s="16"/>
      <c r="M85" s="16"/>
    </row>
    <row r="86" spans="1:14" ht="18.5" x14ac:dyDescent="0.35">
      <c r="A86" s="126" t="s">
        <v>282</v>
      </c>
      <c r="B86" s="98" t="s">
        <v>113</v>
      </c>
      <c r="C86" s="101" t="s">
        <v>79</v>
      </c>
      <c r="D86" s="135" t="s">
        <v>84</v>
      </c>
      <c r="E86" s="191">
        <v>0</v>
      </c>
      <c r="F86" s="191">
        <v>0</v>
      </c>
      <c r="G86" s="191">
        <v>0</v>
      </c>
      <c r="H86" s="191">
        <v>0</v>
      </c>
      <c r="I86" s="191">
        <v>0</v>
      </c>
      <c r="J86" s="289"/>
      <c r="K86" s="16"/>
      <c r="L86" s="16"/>
      <c r="M86" s="16"/>
    </row>
    <row r="87" spans="1:14" ht="18.5" x14ac:dyDescent="0.35">
      <c r="A87" s="126" t="s">
        <v>131</v>
      </c>
      <c r="B87" s="98" t="s">
        <v>132</v>
      </c>
      <c r="C87" s="101" t="s">
        <v>79</v>
      </c>
      <c r="D87" s="135" t="s">
        <v>84</v>
      </c>
      <c r="E87" s="191">
        <v>0</v>
      </c>
      <c r="F87" s="191">
        <v>0</v>
      </c>
      <c r="G87" s="191">
        <v>0</v>
      </c>
      <c r="H87" s="191">
        <v>0</v>
      </c>
      <c r="I87" s="191">
        <v>0</v>
      </c>
      <c r="J87" s="289"/>
      <c r="K87" s="16"/>
      <c r="L87" s="16"/>
      <c r="M87" s="16"/>
    </row>
    <row r="88" spans="1:14" ht="31" x14ac:dyDescent="0.35">
      <c r="A88" s="164" t="s">
        <v>133</v>
      </c>
      <c r="B88" s="98" t="s">
        <v>88</v>
      </c>
      <c r="C88" s="101" t="s">
        <v>79</v>
      </c>
      <c r="D88" s="135" t="s">
        <v>79</v>
      </c>
      <c r="E88" s="191">
        <v>0</v>
      </c>
      <c r="F88" s="191">
        <v>0</v>
      </c>
      <c r="G88" s="191">
        <v>0</v>
      </c>
      <c r="H88" s="191">
        <v>0</v>
      </c>
      <c r="I88" s="191">
        <v>0</v>
      </c>
      <c r="J88" s="289"/>
      <c r="K88" s="16"/>
      <c r="L88" s="16"/>
      <c r="M88" s="16"/>
    </row>
    <row r="89" spans="1:14" ht="18.5" x14ac:dyDescent="0.35">
      <c r="A89" s="328" t="s">
        <v>89</v>
      </c>
      <c r="B89" s="328"/>
      <c r="C89" s="328"/>
      <c r="D89" s="328"/>
      <c r="E89" s="328"/>
      <c r="F89" s="328"/>
      <c r="G89" s="328"/>
      <c r="H89" s="328"/>
      <c r="I89" s="329"/>
      <c r="J89" s="289"/>
      <c r="K89" s="16"/>
      <c r="L89" s="16"/>
      <c r="M89" s="16"/>
    </row>
    <row r="90" spans="1:14" ht="46.5" x14ac:dyDescent="0.35">
      <c r="A90" s="188" t="s">
        <v>109</v>
      </c>
      <c r="B90" s="119" t="s">
        <v>127</v>
      </c>
      <c r="C90" s="198">
        <v>1</v>
      </c>
      <c r="D90" s="135">
        <v>25</v>
      </c>
      <c r="E90" s="191">
        <v>0</v>
      </c>
      <c r="F90" s="192">
        <v>0</v>
      </c>
      <c r="G90" s="192">
        <v>0</v>
      </c>
      <c r="H90" s="192">
        <v>0</v>
      </c>
      <c r="I90" s="192">
        <v>0</v>
      </c>
      <c r="J90" s="290"/>
      <c r="K90" s="16"/>
      <c r="L90" s="16"/>
      <c r="M90" s="16"/>
    </row>
    <row r="91" spans="1:14" ht="14.65" customHeight="1" x14ac:dyDescent="0.35">
      <c r="A91" s="5"/>
      <c r="B91" s="5"/>
      <c r="C91" s="5"/>
      <c r="D91" s="5"/>
      <c r="E91" s="5"/>
      <c r="F91" s="5"/>
      <c r="G91" s="5"/>
      <c r="H91" s="205"/>
      <c r="I91" s="40"/>
      <c r="J91" s="40"/>
      <c r="K91" s="16"/>
      <c r="L91" s="16"/>
      <c r="M91" s="16"/>
    </row>
    <row r="92" spans="1:14" ht="14.65" customHeight="1" x14ac:dyDescent="0.45">
      <c r="A92" s="313" t="s">
        <v>247</v>
      </c>
      <c r="B92" s="313"/>
      <c r="C92" s="313"/>
      <c r="D92" s="313"/>
      <c r="E92" s="313"/>
      <c r="F92" s="313"/>
      <c r="G92" s="313"/>
      <c r="H92" s="313"/>
      <c r="I92" s="313"/>
      <c r="J92" s="313"/>
      <c r="K92" s="206"/>
      <c r="L92" s="206"/>
      <c r="M92" s="206"/>
      <c r="N92" s="206"/>
    </row>
    <row r="93" spans="1:14" ht="15.5" x14ac:dyDescent="0.35">
      <c r="A93" s="202" t="s">
        <v>62</v>
      </c>
      <c r="B93" s="202"/>
      <c r="C93" s="202"/>
      <c r="D93" s="202"/>
      <c r="E93" s="202"/>
      <c r="F93" s="202"/>
      <c r="G93" s="202"/>
      <c r="H93" s="173"/>
      <c r="I93" s="208"/>
      <c r="J93" s="173"/>
    </row>
    <row r="94" spans="1:14" ht="31" x14ac:dyDescent="0.35">
      <c r="A94" s="169" t="s">
        <v>63</v>
      </c>
      <c r="B94" s="156" t="s">
        <v>64</v>
      </c>
      <c r="C94" s="155" t="s">
        <v>65</v>
      </c>
      <c r="D94" s="155" t="s">
        <v>66</v>
      </c>
      <c r="E94" s="157" t="s">
        <v>46</v>
      </c>
      <c r="F94" s="157" t="s">
        <v>47</v>
      </c>
      <c r="G94" s="157" t="s">
        <v>48</v>
      </c>
      <c r="H94" s="157" t="s">
        <v>49</v>
      </c>
      <c r="I94" s="200" t="s">
        <v>50</v>
      </c>
      <c r="J94" s="155" t="s">
        <v>134</v>
      </c>
    </row>
    <row r="95" spans="1:14" ht="31" x14ac:dyDescent="0.35">
      <c r="A95" s="304" t="s">
        <v>243</v>
      </c>
      <c r="B95" s="10" t="s">
        <v>68</v>
      </c>
      <c r="C95" s="21" t="s">
        <v>69</v>
      </c>
      <c r="D95" s="136" t="s">
        <v>69</v>
      </c>
      <c r="E95" s="191">
        <v>0</v>
      </c>
      <c r="F95" s="191">
        <v>0</v>
      </c>
      <c r="G95" s="191">
        <v>0</v>
      </c>
      <c r="H95" s="191">
        <v>0</v>
      </c>
      <c r="I95" s="193">
        <v>0</v>
      </c>
      <c r="J95" s="291"/>
    </row>
    <row r="96" spans="1:14" ht="46.5" x14ac:dyDescent="0.35">
      <c r="A96" s="304"/>
      <c r="B96" s="10" t="s">
        <v>70</v>
      </c>
      <c r="C96" s="21" t="s">
        <v>69</v>
      </c>
      <c r="D96" s="136" t="s">
        <v>71</v>
      </c>
      <c r="E96" s="191">
        <v>0</v>
      </c>
      <c r="F96" s="191">
        <v>0</v>
      </c>
      <c r="G96" s="191">
        <v>0</v>
      </c>
      <c r="H96" s="191">
        <v>0</v>
      </c>
      <c r="I96" s="193">
        <v>0</v>
      </c>
      <c r="J96" s="291"/>
    </row>
    <row r="97" spans="1:10" ht="46.5" x14ac:dyDescent="0.35">
      <c r="A97" s="305"/>
      <c r="B97" s="11" t="s">
        <v>72</v>
      </c>
      <c r="C97" s="21" t="s">
        <v>69</v>
      </c>
      <c r="D97" s="136" t="s">
        <v>73</v>
      </c>
      <c r="E97" s="191">
        <v>0</v>
      </c>
      <c r="F97" s="191">
        <v>0</v>
      </c>
      <c r="G97" s="191">
        <v>0</v>
      </c>
      <c r="H97" s="191">
        <v>0</v>
      </c>
      <c r="I97" s="193">
        <v>0</v>
      </c>
      <c r="J97" s="291"/>
    </row>
    <row r="98" spans="1:10" ht="31.15" customHeight="1" x14ac:dyDescent="0.35">
      <c r="A98" s="293" t="s">
        <v>281</v>
      </c>
      <c r="B98" s="11" t="s">
        <v>68</v>
      </c>
      <c r="C98" s="101" t="s">
        <v>74</v>
      </c>
      <c r="D98" s="135">
        <v>0</v>
      </c>
      <c r="E98" s="191">
        <v>0</v>
      </c>
      <c r="F98" s="191">
        <v>0</v>
      </c>
      <c r="G98" s="191">
        <v>0</v>
      </c>
      <c r="H98" s="191">
        <v>0</v>
      </c>
      <c r="I98" s="193">
        <v>0</v>
      </c>
      <c r="J98" s="291"/>
    </row>
    <row r="99" spans="1:10" ht="31" x14ac:dyDescent="0.35">
      <c r="A99" s="292"/>
      <c r="B99" s="13" t="s">
        <v>70</v>
      </c>
      <c r="C99" s="101" t="s">
        <v>74</v>
      </c>
      <c r="D99" s="135">
        <v>800</v>
      </c>
      <c r="E99" s="191">
        <v>0</v>
      </c>
      <c r="F99" s="191">
        <v>0</v>
      </c>
      <c r="G99" s="191">
        <v>0</v>
      </c>
      <c r="H99" s="191">
        <v>0</v>
      </c>
      <c r="I99" s="193">
        <v>0</v>
      </c>
      <c r="J99" s="291"/>
    </row>
    <row r="100" spans="1:10" ht="31" x14ac:dyDescent="0.35">
      <c r="A100" s="292"/>
      <c r="B100" s="9" t="s">
        <v>103</v>
      </c>
      <c r="C100" s="101" t="s">
        <v>74</v>
      </c>
      <c r="D100" s="135">
        <v>1600</v>
      </c>
      <c r="E100" s="191">
        <v>0</v>
      </c>
      <c r="F100" s="191">
        <v>0</v>
      </c>
      <c r="G100" s="191">
        <v>0</v>
      </c>
      <c r="H100" s="191">
        <v>0</v>
      </c>
      <c r="I100" s="193">
        <v>0</v>
      </c>
      <c r="J100" s="291"/>
    </row>
    <row r="101" spans="1:10" ht="31" x14ac:dyDescent="0.35">
      <c r="A101" s="292" t="s">
        <v>77</v>
      </c>
      <c r="B101" s="9" t="s">
        <v>78</v>
      </c>
      <c r="C101" s="101" t="s">
        <v>79</v>
      </c>
      <c r="D101" s="135" t="s">
        <v>84</v>
      </c>
      <c r="E101" s="191">
        <v>0</v>
      </c>
      <c r="F101" s="191">
        <v>0</v>
      </c>
      <c r="G101" s="191">
        <v>0</v>
      </c>
      <c r="H101" s="191">
        <v>0</v>
      </c>
      <c r="I101" s="193">
        <v>0</v>
      </c>
      <c r="J101" s="291"/>
    </row>
    <row r="102" spans="1:10" ht="31" x14ac:dyDescent="0.35">
      <c r="A102" s="292"/>
      <c r="B102" s="9" t="s">
        <v>81</v>
      </c>
      <c r="C102" s="101" t="s">
        <v>79</v>
      </c>
      <c r="D102" s="135" t="s">
        <v>104</v>
      </c>
      <c r="E102" s="191">
        <v>0</v>
      </c>
      <c r="F102" s="191">
        <v>0</v>
      </c>
      <c r="G102" s="191">
        <v>0</v>
      </c>
      <c r="H102" s="191">
        <v>0</v>
      </c>
      <c r="I102" s="193">
        <v>0</v>
      </c>
      <c r="J102" s="291"/>
    </row>
    <row r="103" spans="1:10" ht="18" customHeight="1" x14ac:dyDescent="0.35">
      <c r="A103" s="164" t="s">
        <v>282</v>
      </c>
      <c r="B103" s="9" t="s">
        <v>113</v>
      </c>
      <c r="C103" s="101" t="s">
        <v>79</v>
      </c>
      <c r="D103" s="135" t="s">
        <v>84</v>
      </c>
      <c r="E103" s="191">
        <v>0</v>
      </c>
      <c r="F103" s="191">
        <v>0</v>
      </c>
      <c r="G103" s="191">
        <v>0</v>
      </c>
      <c r="H103" s="191">
        <v>0</v>
      </c>
      <c r="I103" s="193">
        <v>0</v>
      </c>
      <c r="J103" s="291"/>
    </row>
    <row r="104" spans="1:10" ht="15.5" x14ac:dyDescent="0.35">
      <c r="A104" s="164" t="s">
        <v>106</v>
      </c>
      <c r="B104" s="9" t="s">
        <v>132</v>
      </c>
      <c r="C104" s="101" t="s">
        <v>79</v>
      </c>
      <c r="D104" s="135" t="s">
        <v>84</v>
      </c>
      <c r="E104" s="191">
        <v>0</v>
      </c>
      <c r="F104" s="191">
        <v>0</v>
      </c>
      <c r="G104" s="191">
        <v>0</v>
      </c>
      <c r="H104" s="191">
        <v>0</v>
      </c>
      <c r="I104" s="193">
        <v>0</v>
      </c>
      <c r="J104" s="291"/>
    </row>
    <row r="105" spans="1:10" ht="31" x14ac:dyDescent="0.35">
      <c r="A105" s="164" t="s">
        <v>87</v>
      </c>
      <c r="B105" s="98" t="s">
        <v>96</v>
      </c>
      <c r="C105" s="101" t="s">
        <v>79</v>
      </c>
      <c r="D105" s="135" t="s">
        <v>79</v>
      </c>
      <c r="E105" s="191">
        <v>0</v>
      </c>
      <c r="F105" s="191">
        <v>0</v>
      </c>
      <c r="G105" s="191">
        <v>0</v>
      </c>
      <c r="H105" s="191">
        <v>0</v>
      </c>
      <c r="I105" s="193">
        <v>0</v>
      </c>
      <c r="J105" s="291"/>
    </row>
    <row r="106" spans="1:10" ht="15.5" x14ac:dyDescent="0.35">
      <c r="A106" s="295" t="s">
        <v>89</v>
      </c>
      <c r="B106" s="295"/>
      <c r="C106" s="295"/>
      <c r="D106" s="295"/>
      <c r="E106" s="295"/>
      <c r="F106" s="295"/>
      <c r="G106" s="295"/>
      <c r="H106" s="295"/>
      <c r="I106" s="296"/>
      <c r="J106" s="291"/>
    </row>
    <row r="107" spans="1:10" ht="46.5" x14ac:dyDescent="0.35">
      <c r="A107" s="109" t="s">
        <v>109</v>
      </c>
      <c r="B107" s="98" t="s">
        <v>127</v>
      </c>
      <c r="C107" s="101">
        <v>1</v>
      </c>
      <c r="D107" s="135">
        <v>25</v>
      </c>
      <c r="E107" s="191">
        <v>0</v>
      </c>
      <c r="F107" s="191">
        <v>0</v>
      </c>
      <c r="G107" s="191">
        <v>0</v>
      </c>
      <c r="H107" s="191">
        <v>0</v>
      </c>
      <c r="I107" s="191">
        <v>0</v>
      </c>
      <c r="J107" s="291"/>
    </row>
    <row r="108" spans="1:10" ht="15.5" x14ac:dyDescent="0.35">
      <c r="A108" s="5"/>
      <c r="B108" s="5"/>
      <c r="C108" s="5"/>
      <c r="D108" s="5"/>
      <c r="E108" s="5"/>
      <c r="F108" s="5"/>
      <c r="G108" s="5"/>
      <c r="H108" s="5"/>
      <c r="I108" s="5"/>
      <c r="J108" s="291"/>
    </row>
    <row r="109" spans="1:10" ht="15.65" customHeight="1" x14ac:dyDescent="0.35">
      <c r="A109" s="313" t="s">
        <v>248</v>
      </c>
      <c r="B109" s="313"/>
      <c r="C109" s="313"/>
      <c r="D109" s="313"/>
      <c r="E109" s="313"/>
      <c r="F109" s="313"/>
      <c r="G109" s="313"/>
      <c r="H109" s="313"/>
      <c r="I109" s="201"/>
      <c r="J109" s="291"/>
    </row>
    <row r="110" spans="1:10" ht="15.5" x14ac:dyDescent="0.35">
      <c r="A110" s="318" t="s">
        <v>62</v>
      </c>
      <c r="B110" s="318"/>
      <c r="C110" s="318"/>
      <c r="D110" s="318"/>
      <c r="E110" s="318"/>
      <c r="F110" s="318"/>
      <c r="G110" s="318"/>
      <c r="H110" s="199"/>
      <c r="I110" s="201"/>
      <c r="J110" s="291"/>
    </row>
    <row r="111" spans="1:10" ht="15.5" x14ac:dyDescent="0.35">
      <c r="A111" s="169" t="s">
        <v>63</v>
      </c>
      <c r="B111" s="156" t="s">
        <v>64</v>
      </c>
      <c r="C111" s="155" t="s">
        <v>65</v>
      </c>
      <c r="D111" s="155" t="s">
        <v>66</v>
      </c>
      <c r="E111" s="157" t="s">
        <v>46</v>
      </c>
      <c r="F111" s="157" t="s">
        <v>47</v>
      </c>
      <c r="G111" s="157" t="s">
        <v>48</v>
      </c>
      <c r="H111" s="157" t="s">
        <v>49</v>
      </c>
      <c r="I111" s="157" t="s">
        <v>50</v>
      </c>
      <c r="J111" s="291"/>
    </row>
    <row r="112" spans="1:10" ht="31" x14ac:dyDescent="0.35">
      <c r="A112" s="276" t="s">
        <v>246</v>
      </c>
      <c r="B112" s="22" t="s">
        <v>68</v>
      </c>
      <c r="C112" s="22" t="s">
        <v>69</v>
      </c>
      <c r="D112" s="209" t="s">
        <v>69</v>
      </c>
      <c r="E112" s="127">
        <f>SUM(E78+E95)</f>
        <v>0</v>
      </c>
      <c r="F112" s="127">
        <f>SUM(F78+F95)</f>
        <v>0</v>
      </c>
      <c r="G112" s="127">
        <f t="shared" ref="G112:I112" si="3">SUM(G78+G95)</f>
        <v>0</v>
      </c>
      <c r="H112" s="127">
        <f t="shared" si="3"/>
        <v>0</v>
      </c>
      <c r="I112" s="127">
        <f t="shared" si="3"/>
        <v>0</v>
      </c>
      <c r="J112" s="291"/>
    </row>
    <row r="113" spans="1:10" ht="46.5" x14ac:dyDescent="0.35">
      <c r="A113" s="276"/>
      <c r="B113" s="22" t="s">
        <v>70</v>
      </c>
      <c r="C113" s="22" t="s">
        <v>69</v>
      </c>
      <c r="D113" s="209" t="s">
        <v>71</v>
      </c>
      <c r="E113" s="127">
        <f t="shared" ref="E113:F121" si="4">SUM(E79+E96)</f>
        <v>0</v>
      </c>
      <c r="F113" s="127">
        <f>SUM(F79+F96)</f>
        <v>0</v>
      </c>
      <c r="G113" s="127">
        <f t="shared" ref="G113:H113" si="5">G79+G96</f>
        <v>0</v>
      </c>
      <c r="H113" s="127">
        <f t="shared" si="5"/>
        <v>0</v>
      </c>
      <c r="I113" s="127">
        <f t="shared" ref="I113" si="6">SUM(I79+I96)</f>
        <v>0</v>
      </c>
      <c r="J113" s="291"/>
    </row>
    <row r="114" spans="1:10" ht="46.5" x14ac:dyDescent="0.35">
      <c r="A114" s="277"/>
      <c r="B114" s="19" t="s">
        <v>72</v>
      </c>
      <c r="C114" s="22" t="s">
        <v>69</v>
      </c>
      <c r="D114" s="209" t="s">
        <v>73</v>
      </c>
      <c r="E114" s="127">
        <f t="shared" si="4"/>
        <v>0</v>
      </c>
      <c r="F114" s="127">
        <f t="shared" si="4"/>
        <v>0</v>
      </c>
      <c r="G114" s="127">
        <f t="shared" ref="G114:H114" si="7">G80+G97</f>
        <v>0</v>
      </c>
      <c r="H114" s="127">
        <f t="shared" si="7"/>
        <v>0</v>
      </c>
      <c r="I114" s="127">
        <f t="shared" ref="I114" si="8">SUM(I80+I97)</f>
        <v>0</v>
      </c>
      <c r="J114" s="291"/>
    </row>
    <row r="115" spans="1:10" ht="31.15" customHeight="1" x14ac:dyDescent="0.35">
      <c r="A115" s="293" t="s">
        <v>281</v>
      </c>
      <c r="B115" s="98" t="s">
        <v>68</v>
      </c>
      <c r="C115" s="101" t="s">
        <v>74</v>
      </c>
      <c r="D115" s="135">
        <v>0</v>
      </c>
      <c r="E115" s="127">
        <f t="shared" si="4"/>
        <v>0</v>
      </c>
      <c r="F115" s="127">
        <f t="shared" si="4"/>
        <v>0</v>
      </c>
      <c r="G115" s="127">
        <f t="shared" ref="G115:H115" si="9">G81+G98</f>
        <v>0</v>
      </c>
      <c r="H115" s="127">
        <f t="shared" si="9"/>
        <v>0</v>
      </c>
      <c r="I115" s="127">
        <f t="shared" ref="I115" si="10">SUM(I81+I98)</f>
        <v>0</v>
      </c>
      <c r="J115" s="291"/>
    </row>
    <row r="116" spans="1:10" ht="31" x14ac:dyDescent="0.35">
      <c r="A116" s="292"/>
      <c r="B116" s="21" t="s">
        <v>70</v>
      </c>
      <c r="C116" s="101" t="s">
        <v>74</v>
      </c>
      <c r="D116" s="135">
        <v>800</v>
      </c>
      <c r="E116" s="127">
        <f t="shared" si="4"/>
        <v>0</v>
      </c>
      <c r="F116" s="127">
        <f t="shared" si="4"/>
        <v>0</v>
      </c>
      <c r="G116" s="127">
        <f t="shared" ref="G116:H116" si="11">G82+G99</f>
        <v>0</v>
      </c>
      <c r="H116" s="127">
        <f t="shared" si="11"/>
        <v>0</v>
      </c>
      <c r="I116" s="127">
        <f t="shared" ref="I116" si="12">SUM(I82+I99)</f>
        <v>0</v>
      </c>
      <c r="J116" s="291"/>
    </row>
    <row r="117" spans="1:10" ht="31" x14ac:dyDescent="0.35">
      <c r="A117" s="294"/>
      <c r="B117" s="98" t="s">
        <v>103</v>
      </c>
      <c r="C117" s="101" t="s">
        <v>74</v>
      </c>
      <c r="D117" s="135">
        <v>1600</v>
      </c>
      <c r="E117" s="127">
        <f t="shared" si="4"/>
        <v>0</v>
      </c>
      <c r="F117" s="127">
        <f t="shared" si="4"/>
        <v>0</v>
      </c>
      <c r="G117" s="127">
        <f t="shared" ref="G117:H117" si="13">G83+G100</f>
        <v>0</v>
      </c>
      <c r="H117" s="127">
        <f t="shared" si="13"/>
        <v>0</v>
      </c>
      <c r="I117" s="127">
        <f t="shared" ref="I117" si="14">SUM(I83+I100)</f>
        <v>0</v>
      </c>
      <c r="J117" s="291"/>
    </row>
    <row r="118" spans="1:10" ht="31" x14ac:dyDescent="0.35">
      <c r="A118" s="126" t="s">
        <v>77</v>
      </c>
      <c r="B118" s="98" t="s">
        <v>78</v>
      </c>
      <c r="C118" s="101" t="s">
        <v>79</v>
      </c>
      <c r="D118" s="135" t="s">
        <v>84</v>
      </c>
      <c r="E118" s="127">
        <f t="shared" si="4"/>
        <v>0</v>
      </c>
      <c r="F118" s="127">
        <f t="shared" si="4"/>
        <v>0</v>
      </c>
      <c r="G118" s="127">
        <f t="shared" ref="G118:H118" si="15">G84+G101</f>
        <v>0</v>
      </c>
      <c r="H118" s="127">
        <f t="shared" si="15"/>
        <v>0</v>
      </c>
      <c r="I118" s="127">
        <f t="shared" ref="I118" si="16">SUM(I84+I101)</f>
        <v>0</v>
      </c>
      <c r="J118" s="291"/>
    </row>
    <row r="119" spans="1:10" ht="31" x14ac:dyDescent="0.35">
      <c r="A119" s="126"/>
      <c r="B119" s="98" t="s">
        <v>81</v>
      </c>
      <c r="C119" s="101" t="s">
        <v>79</v>
      </c>
      <c r="D119" s="135" t="s">
        <v>104</v>
      </c>
      <c r="E119" s="127">
        <f t="shared" si="4"/>
        <v>0</v>
      </c>
      <c r="F119" s="127">
        <f t="shared" si="4"/>
        <v>0</v>
      </c>
      <c r="G119" s="127">
        <f t="shared" ref="G119:H119" si="17">G85+G102</f>
        <v>0</v>
      </c>
      <c r="H119" s="127">
        <f t="shared" si="17"/>
        <v>0</v>
      </c>
      <c r="I119" s="127">
        <f t="shared" ref="I119" si="18">SUM(I85+I102)</f>
        <v>0</v>
      </c>
      <c r="J119" s="291"/>
    </row>
    <row r="120" spans="1:10" ht="18" customHeight="1" x14ac:dyDescent="0.35">
      <c r="A120" s="126" t="s">
        <v>282</v>
      </c>
      <c r="B120" s="98" t="s">
        <v>113</v>
      </c>
      <c r="C120" s="101" t="s">
        <v>79</v>
      </c>
      <c r="D120" s="135" t="s">
        <v>84</v>
      </c>
      <c r="E120" s="127">
        <f t="shared" si="4"/>
        <v>0</v>
      </c>
      <c r="F120" s="127">
        <f t="shared" si="4"/>
        <v>0</v>
      </c>
      <c r="G120" s="127">
        <f t="shared" ref="G120:H120" si="19">G86+G103</f>
        <v>0</v>
      </c>
      <c r="H120" s="127">
        <f t="shared" si="19"/>
        <v>0</v>
      </c>
      <c r="I120" s="127">
        <f t="shared" ref="I120" si="20">SUM(I86+I103)</f>
        <v>0</v>
      </c>
      <c r="J120" s="291"/>
    </row>
    <row r="121" spans="1:10" ht="15.5" x14ac:dyDescent="0.35">
      <c r="A121" s="126" t="s">
        <v>106</v>
      </c>
      <c r="B121" s="98" t="s">
        <v>132</v>
      </c>
      <c r="C121" s="101" t="s">
        <v>79</v>
      </c>
      <c r="D121" s="135" t="s">
        <v>84</v>
      </c>
      <c r="E121" s="127">
        <f t="shared" si="4"/>
        <v>0</v>
      </c>
      <c r="F121" s="127">
        <f t="shared" si="4"/>
        <v>0</v>
      </c>
      <c r="G121" s="127">
        <f>G87+G104</f>
        <v>0</v>
      </c>
      <c r="H121" s="127">
        <f t="shared" ref="H121" si="21">H87+H104</f>
        <v>0</v>
      </c>
      <c r="I121" s="127">
        <f t="shared" ref="I121" si="22">SUM(I87+I104)</f>
        <v>0</v>
      </c>
      <c r="J121" s="291"/>
    </row>
    <row r="122" spans="1:10" ht="31" x14ac:dyDescent="0.35">
      <c r="A122" s="126" t="s">
        <v>286</v>
      </c>
      <c r="B122" s="98" t="s">
        <v>138</v>
      </c>
      <c r="C122" s="101" t="s">
        <v>79</v>
      </c>
      <c r="D122" s="135" t="s">
        <v>79</v>
      </c>
      <c r="E122" s="127">
        <f>SUM(E88+E105)</f>
        <v>0</v>
      </c>
      <c r="F122" s="127">
        <f>SUM(F88+F105)</f>
        <v>0</v>
      </c>
      <c r="G122" s="127">
        <f t="shared" ref="G122:H122" si="23">G88+G105</f>
        <v>0</v>
      </c>
      <c r="H122" s="127">
        <f t="shared" si="23"/>
        <v>0</v>
      </c>
      <c r="I122" s="127">
        <f t="shared" ref="I122" si="24">SUM(I88+I105)</f>
        <v>0</v>
      </c>
      <c r="J122" s="291"/>
    </row>
    <row r="123" spans="1:10" ht="15.5" x14ac:dyDescent="0.35">
      <c r="A123" s="180" t="s">
        <v>89</v>
      </c>
      <c r="B123" s="180"/>
      <c r="C123" s="180"/>
      <c r="D123" s="180"/>
      <c r="E123" s="180"/>
      <c r="F123" s="210"/>
      <c r="G123" s="197"/>
      <c r="H123" s="196"/>
      <c r="I123" s="199"/>
      <c r="J123" s="291"/>
    </row>
    <row r="124" spans="1:10" ht="46.5" x14ac:dyDescent="0.35">
      <c r="A124" s="166" t="s">
        <v>109</v>
      </c>
      <c r="B124" s="98" t="s">
        <v>127</v>
      </c>
      <c r="C124" s="101">
        <v>1</v>
      </c>
      <c r="D124" s="101">
        <v>25</v>
      </c>
      <c r="E124" s="211">
        <f>SUM(E90+E107)</f>
        <v>0</v>
      </c>
      <c r="F124" s="211">
        <f t="shared" ref="F124:I124" si="25">SUM(F90+F107)</f>
        <v>0</v>
      </c>
      <c r="G124" s="211">
        <f t="shared" si="25"/>
        <v>0</v>
      </c>
      <c r="H124" s="211">
        <f t="shared" si="25"/>
        <v>0</v>
      </c>
      <c r="I124" s="211">
        <f t="shared" si="25"/>
        <v>0</v>
      </c>
      <c r="J124" s="291"/>
    </row>
    <row r="125" spans="1:10" ht="15.5" x14ac:dyDescent="0.35">
      <c r="A125" s="5"/>
      <c r="B125" s="5"/>
      <c r="C125" s="5"/>
      <c r="D125" s="5"/>
      <c r="E125" s="5"/>
      <c r="F125" s="5"/>
      <c r="G125" s="5"/>
      <c r="H125" s="5"/>
      <c r="I125" s="5"/>
      <c r="J125" s="291"/>
    </row>
    <row r="126" spans="1:10" ht="15.5" customHeight="1" x14ac:dyDescent="0.35">
      <c r="A126" s="207" t="s">
        <v>249</v>
      </c>
      <c r="B126" s="207"/>
      <c r="C126" s="207"/>
      <c r="D126" s="207"/>
      <c r="E126" s="207"/>
      <c r="F126" s="207"/>
      <c r="G126" s="207"/>
      <c r="H126" s="201"/>
      <c r="I126" s="201"/>
      <c r="J126" s="291"/>
    </row>
    <row r="127" spans="1:10" ht="15.5" x14ac:dyDescent="0.35">
      <c r="A127" s="202" t="s">
        <v>62</v>
      </c>
      <c r="B127" s="202"/>
      <c r="C127" s="202"/>
      <c r="D127" s="202"/>
      <c r="E127" s="202"/>
      <c r="F127" s="202"/>
      <c r="G127" s="202"/>
      <c r="H127" s="201"/>
      <c r="I127" s="201"/>
      <c r="J127" s="291"/>
    </row>
    <row r="128" spans="1:10" ht="15.5" x14ac:dyDescent="0.35">
      <c r="A128" s="159" t="s">
        <v>63</v>
      </c>
      <c r="B128" s="160" t="s">
        <v>64</v>
      </c>
      <c r="C128" s="176" t="s">
        <v>65</v>
      </c>
      <c r="D128" s="176" t="s">
        <v>66</v>
      </c>
      <c r="E128" s="157" t="s">
        <v>46</v>
      </c>
      <c r="F128" s="157" t="s">
        <v>47</v>
      </c>
      <c r="G128" s="157" t="s">
        <v>48</v>
      </c>
      <c r="H128" s="157" t="s">
        <v>49</v>
      </c>
      <c r="I128" s="157" t="s">
        <v>50</v>
      </c>
      <c r="J128" s="291"/>
    </row>
    <row r="129" spans="1:10" ht="31" x14ac:dyDescent="0.35">
      <c r="A129" s="319" t="s">
        <v>246</v>
      </c>
      <c r="B129" s="95" t="s">
        <v>68</v>
      </c>
      <c r="C129" s="95" t="s">
        <v>69</v>
      </c>
      <c r="D129" s="213" t="s">
        <v>69</v>
      </c>
      <c r="E129" s="212">
        <f>F44</f>
        <v>0</v>
      </c>
      <c r="F129" s="212">
        <f>E129*(1+F112)</f>
        <v>0</v>
      </c>
      <c r="G129" s="212">
        <f>F129*(1+G112)</f>
        <v>0</v>
      </c>
      <c r="H129" s="212">
        <f t="shared" ref="H129:I129" si="26">G129*(1+H112)</f>
        <v>0</v>
      </c>
      <c r="I129" s="212">
        <f t="shared" si="26"/>
        <v>0</v>
      </c>
      <c r="J129" s="291"/>
    </row>
    <row r="130" spans="1:10" ht="46.5" x14ac:dyDescent="0.35">
      <c r="A130" s="319"/>
      <c r="B130" s="95" t="s">
        <v>70</v>
      </c>
      <c r="C130" s="95" t="s">
        <v>69</v>
      </c>
      <c r="D130" s="213" t="s">
        <v>71</v>
      </c>
      <c r="E130" s="212">
        <f>F45</f>
        <v>0</v>
      </c>
      <c r="F130" s="212">
        <f>E130*(1+F113)</f>
        <v>0</v>
      </c>
      <c r="G130" s="212">
        <f t="shared" ref="G130:I130" si="27">F130*(1+G113)</f>
        <v>0</v>
      </c>
      <c r="H130" s="212">
        <f t="shared" si="27"/>
        <v>0</v>
      </c>
      <c r="I130" s="212">
        <f t="shared" si="27"/>
        <v>0</v>
      </c>
      <c r="J130" s="291"/>
    </row>
    <row r="131" spans="1:10" ht="46.5" x14ac:dyDescent="0.35">
      <c r="A131" s="320"/>
      <c r="B131" s="14" t="s">
        <v>72</v>
      </c>
      <c r="C131" s="95" t="s">
        <v>69</v>
      </c>
      <c r="D131" s="213" t="s">
        <v>73</v>
      </c>
      <c r="E131" s="212">
        <f t="shared" ref="E131:E139" si="28">F46</f>
        <v>0</v>
      </c>
      <c r="F131" s="212">
        <f>E131*(1+F114)</f>
        <v>0</v>
      </c>
      <c r="G131" s="212">
        <f t="shared" ref="G131:I131" si="29">F131*(1+G114)</f>
        <v>0</v>
      </c>
      <c r="H131" s="212">
        <f t="shared" si="29"/>
        <v>0</v>
      </c>
      <c r="I131" s="212">
        <f t="shared" si="29"/>
        <v>0</v>
      </c>
      <c r="J131" s="291"/>
    </row>
    <row r="132" spans="1:10" ht="31.15" customHeight="1" x14ac:dyDescent="0.35">
      <c r="A132" s="293" t="s">
        <v>281</v>
      </c>
      <c r="B132" s="11" t="s">
        <v>68</v>
      </c>
      <c r="C132" s="114" t="s">
        <v>74</v>
      </c>
      <c r="D132" s="135">
        <v>0</v>
      </c>
      <c r="E132" s="212">
        <f>F47</f>
        <v>0</v>
      </c>
      <c r="F132" s="212">
        <f>E132*(1+F115)</f>
        <v>0</v>
      </c>
      <c r="G132" s="212">
        <f t="shared" ref="G132:I132" si="30">F132*(1+G115)</f>
        <v>0</v>
      </c>
      <c r="H132" s="212">
        <f t="shared" si="30"/>
        <v>0</v>
      </c>
      <c r="I132" s="212">
        <f t="shared" si="30"/>
        <v>0</v>
      </c>
      <c r="J132" s="291"/>
    </row>
    <row r="133" spans="1:10" ht="31" x14ac:dyDescent="0.35">
      <c r="A133" s="292"/>
      <c r="B133" s="13" t="s">
        <v>70</v>
      </c>
      <c r="C133" s="114" t="s">
        <v>74</v>
      </c>
      <c r="D133" s="135">
        <v>800</v>
      </c>
      <c r="E133" s="212">
        <f t="shared" si="28"/>
        <v>0</v>
      </c>
      <c r="F133" s="212">
        <f t="shared" ref="F133:I139" si="31">E133*(1+F116)</f>
        <v>0</v>
      </c>
      <c r="G133" s="212">
        <f t="shared" si="31"/>
        <v>0</v>
      </c>
      <c r="H133" s="212">
        <f t="shared" si="31"/>
        <v>0</v>
      </c>
      <c r="I133" s="212">
        <f t="shared" si="31"/>
        <v>0</v>
      </c>
      <c r="J133" s="291"/>
    </row>
    <row r="134" spans="1:10" ht="31" x14ac:dyDescent="0.35">
      <c r="A134" s="294"/>
      <c r="B134" s="9" t="s">
        <v>103</v>
      </c>
      <c r="C134" s="114" t="s">
        <v>74</v>
      </c>
      <c r="D134" s="135">
        <v>1600</v>
      </c>
      <c r="E134" s="212">
        <f t="shared" si="28"/>
        <v>0</v>
      </c>
      <c r="F134" s="212">
        <f t="shared" si="31"/>
        <v>0</v>
      </c>
      <c r="G134" s="212">
        <f t="shared" si="31"/>
        <v>0</v>
      </c>
      <c r="H134" s="212">
        <f t="shared" si="31"/>
        <v>0</v>
      </c>
      <c r="I134" s="212">
        <f t="shared" si="31"/>
        <v>0</v>
      </c>
      <c r="J134" s="291"/>
    </row>
    <row r="135" spans="1:10" ht="31" x14ac:dyDescent="0.35">
      <c r="A135" s="293" t="s">
        <v>77</v>
      </c>
      <c r="B135" s="9" t="s">
        <v>78</v>
      </c>
      <c r="C135" s="114" t="s">
        <v>79</v>
      </c>
      <c r="D135" s="135" t="s">
        <v>84</v>
      </c>
      <c r="E135" s="212">
        <f t="shared" si="28"/>
        <v>0</v>
      </c>
      <c r="F135" s="212">
        <f t="shared" si="31"/>
        <v>0</v>
      </c>
      <c r="G135" s="212">
        <f t="shared" si="31"/>
        <v>0</v>
      </c>
      <c r="H135" s="212">
        <f t="shared" si="31"/>
        <v>0</v>
      </c>
      <c r="I135" s="212">
        <f t="shared" si="31"/>
        <v>0</v>
      </c>
      <c r="J135" s="291"/>
    </row>
    <row r="136" spans="1:10" ht="31" x14ac:dyDescent="0.35">
      <c r="A136" s="294"/>
      <c r="B136" s="9" t="s">
        <v>81</v>
      </c>
      <c r="C136" s="114" t="s">
        <v>79</v>
      </c>
      <c r="D136" s="135" t="s">
        <v>104</v>
      </c>
      <c r="E136" s="212">
        <f t="shared" si="28"/>
        <v>0</v>
      </c>
      <c r="F136" s="212">
        <f t="shared" si="31"/>
        <v>0</v>
      </c>
      <c r="G136" s="212">
        <f t="shared" si="31"/>
        <v>0</v>
      </c>
      <c r="H136" s="212">
        <f t="shared" si="31"/>
        <v>0</v>
      </c>
      <c r="I136" s="212">
        <f t="shared" si="31"/>
        <v>0</v>
      </c>
      <c r="J136" s="291"/>
    </row>
    <row r="137" spans="1:10" ht="18" customHeight="1" x14ac:dyDescent="0.35">
      <c r="A137" s="126" t="s">
        <v>282</v>
      </c>
      <c r="B137" s="9" t="s">
        <v>113</v>
      </c>
      <c r="C137" s="114" t="s">
        <v>79</v>
      </c>
      <c r="D137" s="135" t="s">
        <v>84</v>
      </c>
      <c r="E137" s="212">
        <f t="shared" si="28"/>
        <v>0</v>
      </c>
      <c r="F137" s="212">
        <f t="shared" si="31"/>
        <v>0</v>
      </c>
      <c r="G137" s="212">
        <f t="shared" si="31"/>
        <v>0</v>
      </c>
      <c r="H137" s="212">
        <f t="shared" si="31"/>
        <v>0</v>
      </c>
      <c r="I137" s="212">
        <f t="shared" si="31"/>
        <v>0</v>
      </c>
      <c r="J137" s="291"/>
    </row>
    <row r="138" spans="1:10" ht="15.5" x14ac:dyDescent="0.35">
      <c r="A138" s="126" t="s">
        <v>106</v>
      </c>
      <c r="B138" s="9" t="s">
        <v>132</v>
      </c>
      <c r="C138" s="114" t="s">
        <v>79</v>
      </c>
      <c r="D138" s="135" t="s">
        <v>84</v>
      </c>
      <c r="E138" s="212">
        <f t="shared" si="28"/>
        <v>0</v>
      </c>
      <c r="F138" s="212">
        <f t="shared" si="31"/>
        <v>0</v>
      </c>
      <c r="G138" s="212">
        <f t="shared" si="31"/>
        <v>0</v>
      </c>
      <c r="H138" s="212">
        <f t="shared" si="31"/>
        <v>0</v>
      </c>
      <c r="I138" s="212">
        <f t="shared" si="31"/>
        <v>0</v>
      </c>
      <c r="J138" s="291"/>
    </row>
    <row r="139" spans="1:10" ht="31" x14ac:dyDescent="0.35">
      <c r="A139" s="126" t="s">
        <v>87</v>
      </c>
      <c r="B139" s="14" t="s">
        <v>138</v>
      </c>
      <c r="C139" s="101" t="s">
        <v>79</v>
      </c>
      <c r="D139" s="135" t="s">
        <v>79</v>
      </c>
      <c r="E139" s="212">
        <f t="shared" si="28"/>
        <v>0</v>
      </c>
      <c r="F139" s="212">
        <f t="shared" si="31"/>
        <v>0</v>
      </c>
      <c r="G139" s="212">
        <f t="shared" si="31"/>
        <v>0</v>
      </c>
      <c r="H139" s="212">
        <f t="shared" si="31"/>
        <v>0</v>
      </c>
      <c r="I139" s="212">
        <f t="shared" si="31"/>
        <v>0</v>
      </c>
      <c r="J139" s="291"/>
    </row>
    <row r="140" spans="1:10" ht="15.5" x14ac:dyDescent="0.35">
      <c r="A140" s="214" t="s">
        <v>89</v>
      </c>
      <c r="B140" s="214"/>
      <c r="C140" s="214"/>
      <c r="D140" s="214"/>
      <c r="E140" s="214"/>
      <c r="F140" s="214"/>
      <c r="G140" s="214"/>
      <c r="H140" s="215"/>
      <c r="I140" s="201"/>
      <c r="J140" s="291"/>
    </row>
    <row r="141" spans="1:10" ht="46.5" x14ac:dyDescent="0.35">
      <c r="A141" s="166" t="s">
        <v>109</v>
      </c>
      <c r="B141" s="98" t="s">
        <v>127</v>
      </c>
      <c r="C141" s="101">
        <v>1</v>
      </c>
      <c r="D141" s="135">
        <v>25</v>
      </c>
      <c r="E141" s="212">
        <f>F56</f>
        <v>0</v>
      </c>
      <c r="F141" s="212">
        <f>E141*(1+F124)</f>
        <v>0</v>
      </c>
      <c r="G141" s="212">
        <f t="shared" ref="G141:I141" si="32">F141*(1+G124)</f>
        <v>0</v>
      </c>
      <c r="H141" s="212">
        <f t="shared" si="32"/>
        <v>0</v>
      </c>
      <c r="I141" s="212">
        <f t="shared" si="32"/>
        <v>0</v>
      </c>
      <c r="J141" s="291"/>
    </row>
    <row r="142" spans="1:10" ht="15.5" x14ac:dyDescent="0.35">
      <c r="A142" s="5"/>
      <c r="B142" s="5"/>
      <c r="C142" s="5"/>
      <c r="D142" s="5"/>
      <c r="E142" s="5"/>
      <c r="F142" s="5"/>
      <c r="G142" s="5"/>
      <c r="H142" s="5"/>
      <c r="I142" s="5"/>
      <c r="J142" s="5"/>
    </row>
    <row r="143" spans="1:10" ht="15.5" x14ac:dyDescent="0.35">
      <c r="A143" s="306" t="s">
        <v>287</v>
      </c>
      <c r="B143" s="306"/>
      <c r="C143" s="306"/>
      <c r="D143" s="306"/>
      <c r="E143" s="306"/>
      <c r="F143" s="306"/>
      <c r="G143" s="5"/>
      <c r="H143" s="5"/>
      <c r="I143" s="5"/>
      <c r="J143" s="5"/>
    </row>
    <row r="144" spans="1:10" ht="15.5" x14ac:dyDescent="0.35">
      <c r="A144" s="110"/>
      <c r="B144" s="110"/>
      <c r="C144" s="110"/>
      <c r="D144" s="110"/>
      <c r="E144" s="110"/>
      <c r="F144" s="110"/>
      <c r="G144" s="5"/>
      <c r="H144" s="5"/>
      <c r="I144" s="5"/>
      <c r="J144" s="5"/>
    </row>
    <row r="145" spans="1:10" ht="15.5" x14ac:dyDescent="0.35">
      <c r="A145" s="216" t="s">
        <v>139</v>
      </c>
      <c r="B145" s="216" t="s">
        <v>46</v>
      </c>
      <c r="C145" s="216" t="s">
        <v>47</v>
      </c>
      <c r="D145" s="216" t="s">
        <v>48</v>
      </c>
      <c r="E145" s="216" t="s">
        <v>49</v>
      </c>
      <c r="F145" s="216" t="s">
        <v>50</v>
      </c>
      <c r="G145" s="5"/>
      <c r="H145" s="5"/>
      <c r="I145" s="5"/>
      <c r="J145" s="5"/>
    </row>
    <row r="146" spans="1:10" ht="31" x14ac:dyDescent="0.35">
      <c r="A146" s="21" t="s">
        <v>68</v>
      </c>
      <c r="B146" s="212">
        <f>E129</f>
        <v>0</v>
      </c>
      <c r="C146" s="212">
        <f>F129</f>
        <v>0</v>
      </c>
      <c r="D146" s="212">
        <f t="shared" ref="D146:F148" si="33">G129</f>
        <v>0</v>
      </c>
      <c r="E146" s="212">
        <f t="shared" si="33"/>
        <v>0</v>
      </c>
      <c r="F146" s="212">
        <f t="shared" si="33"/>
        <v>0</v>
      </c>
      <c r="G146" s="5"/>
      <c r="H146" s="5"/>
      <c r="I146" s="5"/>
      <c r="J146" s="5"/>
    </row>
    <row r="147" spans="1:10" ht="31" x14ac:dyDescent="0.35">
      <c r="A147" s="21" t="s">
        <v>70</v>
      </c>
      <c r="B147" s="212">
        <f>E130</f>
        <v>0</v>
      </c>
      <c r="C147" s="212">
        <f t="shared" ref="B147:C148" si="34">F130</f>
        <v>0</v>
      </c>
      <c r="D147" s="212">
        <f t="shared" si="33"/>
        <v>0</v>
      </c>
      <c r="E147" s="212">
        <f t="shared" si="33"/>
        <v>0</v>
      </c>
      <c r="F147" s="212">
        <f t="shared" si="33"/>
        <v>0</v>
      </c>
      <c r="G147" s="5"/>
      <c r="H147" s="5"/>
      <c r="I147" s="5"/>
      <c r="J147" s="5"/>
    </row>
    <row r="148" spans="1:10" ht="31" x14ac:dyDescent="0.35">
      <c r="A148" s="98" t="s">
        <v>72</v>
      </c>
      <c r="B148" s="212">
        <f t="shared" si="34"/>
        <v>0</v>
      </c>
      <c r="C148" s="212">
        <f t="shared" si="34"/>
        <v>0</v>
      </c>
      <c r="D148" s="212">
        <f t="shared" si="33"/>
        <v>0</v>
      </c>
      <c r="E148" s="212">
        <f t="shared" si="33"/>
        <v>0</v>
      </c>
      <c r="F148" s="212">
        <f t="shared" si="33"/>
        <v>0</v>
      </c>
      <c r="G148" s="5"/>
      <c r="H148" s="5"/>
      <c r="I148" s="5"/>
      <c r="J148" s="5"/>
    </row>
    <row r="149" spans="1:10" ht="22.5" customHeight="1" x14ac:dyDescent="0.35">
      <c r="A149" s="168" t="s">
        <v>140</v>
      </c>
      <c r="B149" s="217">
        <f>SUM(B146:B148)</f>
        <v>0</v>
      </c>
      <c r="C149" s="217">
        <f>SUM(C146:C148)</f>
        <v>0</v>
      </c>
      <c r="D149" s="217">
        <f t="shared" ref="D149:F149" si="35">SUM(D146:D148)</f>
        <v>0</v>
      </c>
      <c r="E149" s="217">
        <f t="shared" si="35"/>
        <v>0</v>
      </c>
      <c r="F149" s="217">
        <f t="shared" si="35"/>
        <v>0</v>
      </c>
      <c r="G149" s="5"/>
      <c r="H149" s="5"/>
      <c r="I149" s="5"/>
      <c r="J149" s="5"/>
    </row>
    <row r="150" spans="1:10" ht="15.5" x14ac:dyDescent="0.35">
      <c r="A150" s="5"/>
      <c r="B150" s="5"/>
      <c r="C150" s="5"/>
      <c r="D150" s="5"/>
      <c r="E150" s="5"/>
      <c r="F150" s="5"/>
      <c r="G150" s="5"/>
      <c r="H150" s="5"/>
      <c r="I150" s="5"/>
      <c r="J150" s="5"/>
    </row>
    <row r="151" spans="1:10" ht="15.5" x14ac:dyDescent="0.35">
      <c r="A151" s="218" t="s">
        <v>288</v>
      </c>
      <c r="B151" s="218"/>
      <c r="C151" s="218"/>
      <c r="D151" s="218"/>
      <c r="E151" s="201"/>
      <c r="F151" s="201"/>
      <c r="G151" s="5"/>
      <c r="H151" s="5"/>
      <c r="I151" s="5"/>
      <c r="J151" s="5"/>
    </row>
    <row r="152" spans="1:10" ht="15.5" x14ac:dyDescent="0.35">
      <c r="A152" s="216" t="s">
        <v>139</v>
      </c>
      <c r="B152" s="216" t="s">
        <v>46</v>
      </c>
      <c r="C152" s="216" t="s">
        <v>47</v>
      </c>
      <c r="D152" s="216" t="s">
        <v>48</v>
      </c>
      <c r="E152" s="216" t="s">
        <v>49</v>
      </c>
      <c r="F152" s="216" t="s">
        <v>50</v>
      </c>
      <c r="G152" s="5"/>
      <c r="H152" s="5"/>
      <c r="I152" s="5"/>
      <c r="J152" s="5"/>
    </row>
    <row r="153" spans="1:10" ht="31" x14ac:dyDescent="0.35">
      <c r="A153" s="11" t="s">
        <v>68</v>
      </c>
      <c r="B153" s="212">
        <f>E132</f>
        <v>0</v>
      </c>
      <c r="C153" s="212">
        <f>F132</f>
        <v>0</v>
      </c>
      <c r="D153" s="212">
        <f t="shared" ref="D153:D160" si="36">G132</f>
        <v>0</v>
      </c>
      <c r="E153" s="212">
        <f t="shared" ref="E153:E160" si="37">H132</f>
        <v>0</v>
      </c>
      <c r="F153" s="212">
        <f t="shared" ref="F153:F160" si="38">I132</f>
        <v>0</v>
      </c>
      <c r="G153" s="5"/>
      <c r="H153" s="5"/>
      <c r="I153" s="5"/>
      <c r="J153" s="5"/>
    </row>
    <row r="154" spans="1:10" ht="31" x14ac:dyDescent="0.35">
      <c r="A154" s="13" t="s">
        <v>70</v>
      </c>
      <c r="B154" s="212">
        <f>E133</f>
        <v>0</v>
      </c>
      <c r="C154" s="212">
        <f t="shared" ref="B154:C160" si="39">F133</f>
        <v>0</v>
      </c>
      <c r="D154" s="212">
        <f t="shared" si="36"/>
        <v>0</v>
      </c>
      <c r="E154" s="212">
        <f t="shared" si="37"/>
        <v>0</v>
      </c>
      <c r="F154" s="212">
        <f t="shared" si="38"/>
        <v>0</v>
      </c>
      <c r="G154" s="5"/>
      <c r="H154" s="5"/>
      <c r="I154" s="5"/>
      <c r="J154" s="5"/>
    </row>
    <row r="155" spans="1:10" ht="31" x14ac:dyDescent="0.35">
      <c r="A155" s="9" t="s">
        <v>103</v>
      </c>
      <c r="B155" s="212">
        <f t="shared" si="39"/>
        <v>0</v>
      </c>
      <c r="C155" s="212">
        <f t="shared" si="39"/>
        <v>0</v>
      </c>
      <c r="D155" s="212">
        <f t="shared" si="36"/>
        <v>0</v>
      </c>
      <c r="E155" s="212">
        <f t="shared" si="37"/>
        <v>0</v>
      </c>
      <c r="F155" s="212">
        <f t="shared" si="38"/>
        <v>0</v>
      </c>
      <c r="G155" s="5"/>
      <c r="H155" s="5"/>
      <c r="I155" s="5"/>
      <c r="J155" s="5"/>
    </row>
    <row r="156" spans="1:10" ht="31" x14ac:dyDescent="0.35">
      <c r="A156" s="9" t="s">
        <v>78</v>
      </c>
      <c r="B156" s="212">
        <f t="shared" si="39"/>
        <v>0</v>
      </c>
      <c r="C156" s="212">
        <f t="shared" si="39"/>
        <v>0</v>
      </c>
      <c r="D156" s="212">
        <f t="shared" si="36"/>
        <v>0</v>
      </c>
      <c r="E156" s="212">
        <f t="shared" si="37"/>
        <v>0</v>
      </c>
      <c r="F156" s="212">
        <f t="shared" si="38"/>
        <v>0</v>
      </c>
      <c r="G156" s="5"/>
      <c r="H156" s="5"/>
      <c r="I156" s="5"/>
      <c r="J156" s="5"/>
    </row>
    <row r="157" spans="1:10" ht="31" x14ac:dyDescent="0.35">
      <c r="A157" s="9" t="s">
        <v>81</v>
      </c>
      <c r="B157" s="212">
        <f t="shared" si="39"/>
        <v>0</v>
      </c>
      <c r="C157" s="212">
        <f t="shared" si="39"/>
        <v>0</v>
      </c>
      <c r="D157" s="212">
        <f t="shared" si="36"/>
        <v>0</v>
      </c>
      <c r="E157" s="212">
        <f t="shared" si="37"/>
        <v>0</v>
      </c>
      <c r="F157" s="212">
        <f t="shared" si="38"/>
        <v>0</v>
      </c>
      <c r="G157" s="5"/>
      <c r="H157" s="5"/>
      <c r="I157" s="5"/>
      <c r="J157" s="5"/>
    </row>
    <row r="158" spans="1:10" ht="15.5" x14ac:dyDescent="0.35">
      <c r="A158" s="9" t="s">
        <v>141</v>
      </c>
      <c r="B158" s="212">
        <f t="shared" si="39"/>
        <v>0</v>
      </c>
      <c r="C158" s="212">
        <f t="shared" si="39"/>
        <v>0</v>
      </c>
      <c r="D158" s="212">
        <f t="shared" si="36"/>
        <v>0</v>
      </c>
      <c r="E158" s="212">
        <f t="shared" si="37"/>
        <v>0</v>
      </c>
      <c r="F158" s="212">
        <f t="shared" si="38"/>
        <v>0</v>
      </c>
      <c r="G158" s="5"/>
      <c r="H158" s="5"/>
      <c r="I158" s="5"/>
      <c r="J158" s="5"/>
    </row>
    <row r="159" spans="1:10" ht="31" x14ac:dyDescent="0.35">
      <c r="A159" s="9" t="s">
        <v>142</v>
      </c>
      <c r="B159" s="212">
        <f t="shared" si="39"/>
        <v>0</v>
      </c>
      <c r="C159" s="212">
        <f t="shared" si="39"/>
        <v>0</v>
      </c>
      <c r="D159" s="212">
        <f t="shared" si="36"/>
        <v>0</v>
      </c>
      <c r="E159" s="212">
        <f t="shared" si="37"/>
        <v>0</v>
      </c>
      <c r="F159" s="212">
        <f t="shared" si="38"/>
        <v>0</v>
      </c>
      <c r="G159" s="5"/>
      <c r="H159" s="5"/>
      <c r="I159" s="5"/>
      <c r="J159" s="5"/>
    </row>
    <row r="160" spans="1:10" ht="28.9" customHeight="1" x14ac:dyDescent="0.35">
      <c r="A160" s="9" t="s">
        <v>88</v>
      </c>
      <c r="B160" s="212">
        <f t="shared" si="39"/>
        <v>0</v>
      </c>
      <c r="C160" s="212">
        <f t="shared" si="39"/>
        <v>0</v>
      </c>
      <c r="D160" s="212">
        <f t="shared" si="36"/>
        <v>0</v>
      </c>
      <c r="E160" s="212">
        <f t="shared" si="37"/>
        <v>0</v>
      </c>
      <c r="F160" s="212">
        <f t="shared" si="38"/>
        <v>0</v>
      </c>
      <c r="G160" s="5"/>
      <c r="H160" s="5"/>
      <c r="I160" s="5"/>
      <c r="J160" s="5"/>
    </row>
    <row r="161" spans="1:10" ht="20.5" customHeight="1" x14ac:dyDescent="0.35">
      <c r="A161" s="219" t="s">
        <v>143</v>
      </c>
      <c r="B161" s="217">
        <f>SUM(B153:B160)</f>
        <v>0</v>
      </c>
      <c r="C161" s="217">
        <f>SUM(C153:C160)</f>
        <v>0</v>
      </c>
      <c r="D161" s="217">
        <f t="shared" ref="D161:F161" si="40">SUM(D153:D160)</f>
        <v>0</v>
      </c>
      <c r="E161" s="217">
        <f t="shared" si="40"/>
        <v>0</v>
      </c>
      <c r="F161" s="217">
        <f t="shared" si="40"/>
        <v>0</v>
      </c>
      <c r="G161" s="5"/>
      <c r="H161" s="5"/>
      <c r="I161" s="5"/>
      <c r="J161" s="5"/>
    </row>
    <row r="162" spans="1:10" ht="15.5" x14ac:dyDescent="0.35">
      <c r="A162" s="5"/>
      <c r="B162" s="5"/>
      <c r="C162" s="5"/>
      <c r="D162" s="5"/>
      <c r="E162" s="5"/>
      <c r="F162" s="5"/>
      <c r="G162" s="5"/>
      <c r="H162" s="5"/>
      <c r="I162" s="5"/>
      <c r="J162" s="5"/>
    </row>
    <row r="163" spans="1:10" ht="26.65" customHeight="1" x14ac:dyDescent="0.35">
      <c r="A163" s="303" t="s">
        <v>289</v>
      </c>
      <c r="B163" s="303"/>
      <c r="C163" s="303"/>
      <c r="D163" s="303"/>
      <c r="E163" s="303"/>
      <c r="F163" s="303"/>
      <c r="G163" s="5"/>
      <c r="H163" s="5"/>
      <c r="I163" s="5"/>
      <c r="J163" s="5"/>
    </row>
    <row r="164" spans="1:10" ht="15.5" x14ac:dyDescent="0.35">
      <c r="A164" s="216" t="s">
        <v>139</v>
      </c>
      <c r="B164" s="216" t="s">
        <v>46</v>
      </c>
      <c r="C164" s="216" t="s">
        <v>47</v>
      </c>
      <c r="D164" s="216" t="s">
        <v>48</v>
      </c>
      <c r="E164" s="216" t="s">
        <v>49</v>
      </c>
      <c r="F164" s="216" t="s">
        <v>50</v>
      </c>
      <c r="G164" s="5"/>
      <c r="H164" s="5"/>
      <c r="I164" s="5"/>
      <c r="J164" s="5"/>
    </row>
    <row r="165" spans="1:10" ht="62" x14ac:dyDescent="0.35">
      <c r="A165" s="14" t="s">
        <v>127</v>
      </c>
      <c r="B165" s="212">
        <f t="shared" ref="B165:C165" si="41">E141</f>
        <v>0</v>
      </c>
      <c r="C165" s="212">
        <f t="shared" si="41"/>
        <v>0</v>
      </c>
      <c r="D165" s="212">
        <f t="shared" ref="D165" si="42">G141</f>
        <v>0</v>
      </c>
      <c r="E165" s="212">
        <f t="shared" ref="E165" si="43">H141</f>
        <v>0</v>
      </c>
      <c r="F165" s="212">
        <f t="shared" ref="F165" si="44">I141</f>
        <v>0</v>
      </c>
      <c r="G165" s="5"/>
      <c r="H165" s="5"/>
      <c r="I165" s="5"/>
      <c r="J165" s="5"/>
    </row>
    <row r="166" spans="1:10" ht="22" customHeight="1" x14ac:dyDescent="0.35">
      <c r="A166" s="168" t="s">
        <v>143</v>
      </c>
      <c r="B166" s="217">
        <f>SUM(B165)</f>
        <v>0</v>
      </c>
      <c r="C166" s="217">
        <f t="shared" ref="C166:F166" si="45">SUM(C165)</f>
        <v>0</v>
      </c>
      <c r="D166" s="217">
        <f t="shared" si="45"/>
        <v>0</v>
      </c>
      <c r="E166" s="217">
        <f t="shared" si="45"/>
        <v>0</v>
      </c>
      <c r="F166" s="217">
        <f t="shared" si="45"/>
        <v>0</v>
      </c>
      <c r="G166" s="5"/>
      <c r="H166" s="5"/>
      <c r="I166" s="5"/>
      <c r="J166" s="5"/>
    </row>
  </sheetData>
  <mergeCells count="45">
    <mergeCell ref="A26:A28"/>
    <mergeCell ref="A29:A34"/>
    <mergeCell ref="A37:I37"/>
    <mergeCell ref="A89:I89"/>
    <mergeCell ref="A106:I106"/>
    <mergeCell ref="A59:G59"/>
    <mergeCell ref="A58:G58"/>
    <mergeCell ref="A61:A63"/>
    <mergeCell ref="A50:A51"/>
    <mergeCell ref="A75:J75"/>
    <mergeCell ref="A92:J92"/>
    <mergeCell ref="A98:A100"/>
    <mergeCell ref="A163:F163"/>
    <mergeCell ref="A2:G2"/>
    <mergeCell ref="A78:A80"/>
    <mergeCell ref="A143:F143"/>
    <mergeCell ref="A95:A97"/>
    <mergeCell ref="A44:A46"/>
    <mergeCell ref="A8:A10"/>
    <mergeCell ref="A5:I5"/>
    <mergeCell ref="A6:I6"/>
    <mergeCell ref="A3:G3"/>
    <mergeCell ref="A22:I22"/>
    <mergeCell ref="A23:I23"/>
    <mergeCell ref="A11:A13"/>
    <mergeCell ref="A14:A15"/>
    <mergeCell ref="A19:I19"/>
    <mergeCell ref="A47:A49"/>
    <mergeCell ref="A55:F55"/>
    <mergeCell ref="A40:F40"/>
    <mergeCell ref="A42:F42"/>
    <mergeCell ref="A64:A66"/>
    <mergeCell ref="A67:A68"/>
    <mergeCell ref="J78:J90"/>
    <mergeCell ref="J95:J141"/>
    <mergeCell ref="A101:A102"/>
    <mergeCell ref="A115:A117"/>
    <mergeCell ref="A132:A134"/>
    <mergeCell ref="A135:A136"/>
    <mergeCell ref="A81:A83"/>
    <mergeCell ref="A84:A85"/>
    <mergeCell ref="A110:G110"/>
    <mergeCell ref="A112:A114"/>
    <mergeCell ref="A129:A131"/>
    <mergeCell ref="A109:H109"/>
  </mergeCells>
  <phoneticPr fontId="20" type="noConversion"/>
  <pageMargins left="0.7" right="0.7" top="0.75" bottom="0.75" header="0.3" footer="0.3"/>
  <pageSetup paperSize="9" orientation="portrait" r:id="rId1"/>
  <ignoredErrors>
    <ignoredError sqref="G73 G61:G7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5"/>
  <sheetViews>
    <sheetView zoomScale="88" zoomScaleNormal="88" workbookViewId="0">
      <selection activeCell="A165" sqref="A165"/>
    </sheetView>
  </sheetViews>
  <sheetFormatPr defaultColWidth="11.54296875" defaultRowHeight="14.5" x14ac:dyDescent="0.35"/>
  <cols>
    <col min="1" max="1" width="33" customWidth="1"/>
    <col min="2" max="2" width="23.1796875" customWidth="1"/>
    <col min="3" max="3" width="25.7265625" customWidth="1"/>
    <col min="4" max="4" width="17.1796875" customWidth="1"/>
    <col min="5" max="5" width="21.7265625" customWidth="1"/>
    <col min="6" max="6" width="17.453125" customWidth="1"/>
    <col min="7" max="7" width="14.7265625" customWidth="1"/>
  </cols>
  <sheetData>
    <row r="1" spans="1:9" ht="18.5" x14ac:dyDescent="0.45">
      <c r="A1" s="253" t="s">
        <v>23</v>
      </c>
      <c r="B1" s="253"/>
      <c r="C1" s="253"/>
      <c r="D1" s="253"/>
      <c r="E1" s="2"/>
      <c r="F1" s="2"/>
      <c r="G1" s="2"/>
      <c r="H1" s="2"/>
      <c r="I1" s="2"/>
    </row>
    <row r="2" spans="1:9" ht="18.5" customHeight="1" x14ac:dyDescent="0.35">
      <c r="A2" s="356" t="s">
        <v>250</v>
      </c>
      <c r="B2" s="356"/>
      <c r="C2" s="356"/>
      <c r="D2" s="356"/>
      <c r="E2" s="356"/>
      <c r="F2" s="356"/>
      <c r="G2" s="2"/>
      <c r="H2" s="2"/>
      <c r="I2" s="2"/>
    </row>
    <row r="3" spans="1:9" ht="18.5" x14ac:dyDescent="0.45">
      <c r="G3" s="18"/>
      <c r="H3" s="18"/>
      <c r="I3" s="18"/>
    </row>
    <row r="4" spans="1:9" ht="15.5" x14ac:dyDescent="0.35">
      <c r="A4" s="357" t="s">
        <v>291</v>
      </c>
      <c r="B4" s="358"/>
      <c r="C4" s="358"/>
      <c r="D4" s="358"/>
      <c r="E4" s="358"/>
      <c r="F4" s="359"/>
      <c r="G4" s="28"/>
      <c r="H4" s="28"/>
      <c r="I4" s="32"/>
    </row>
    <row r="5" spans="1:9" ht="14.65" customHeight="1" x14ac:dyDescent="0.35">
      <c r="A5" s="157" t="s">
        <v>144</v>
      </c>
      <c r="B5" s="255" t="s">
        <v>145</v>
      </c>
      <c r="C5" s="254"/>
      <c r="D5" s="254"/>
      <c r="E5" s="254"/>
      <c r="F5" s="157" t="s">
        <v>253</v>
      </c>
      <c r="G5" s="26"/>
      <c r="H5" s="26"/>
      <c r="I5" s="26"/>
    </row>
    <row r="6" spans="1:9" ht="15.5" x14ac:dyDescent="0.35">
      <c r="A6" s="100"/>
      <c r="B6" s="156" t="s">
        <v>275</v>
      </c>
      <c r="C6" s="156" t="s">
        <v>276</v>
      </c>
      <c r="D6" s="156" t="s">
        <v>277</v>
      </c>
      <c r="E6" s="220" t="s">
        <v>278</v>
      </c>
      <c r="F6" s="101"/>
      <c r="G6" s="26"/>
      <c r="H6" s="26"/>
      <c r="I6" s="26"/>
    </row>
    <row r="7" spans="1:9" ht="15.5" x14ac:dyDescent="0.35">
      <c r="A7" s="98" t="s">
        <v>150</v>
      </c>
      <c r="B7" s="189">
        <v>0</v>
      </c>
      <c r="C7" s="189">
        <v>0</v>
      </c>
      <c r="D7" s="189">
        <v>0</v>
      </c>
      <c r="E7" s="221">
        <v>0</v>
      </c>
      <c r="F7" s="96"/>
      <c r="G7" s="26"/>
      <c r="H7" s="26"/>
      <c r="I7" s="26"/>
    </row>
    <row r="8" spans="1:9" ht="35.65" customHeight="1" x14ac:dyDescent="0.35">
      <c r="A8" s="98" t="s">
        <v>251</v>
      </c>
      <c r="B8" s="189">
        <v>0</v>
      </c>
      <c r="C8" s="189">
        <v>0</v>
      </c>
      <c r="D8" s="189">
        <v>0</v>
      </c>
      <c r="E8" s="221">
        <v>0</v>
      </c>
      <c r="F8" s="96"/>
      <c r="G8" s="26"/>
      <c r="H8" s="26"/>
      <c r="I8" s="26"/>
    </row>
    <row r="9" spans="1:9" ht="48.5" customHeight="1" x14ac:dyDescent="0.35">
      <c r="A9" s="98" t="s">
        <v>252</v>
      </c>
      <c r="B9" s="189">
        <v>0</v>
      </c>
      <c r="C9" s="189">
        <v>0</v>
      </c>
      <c r="D9" s="189">
        <v>0</v>
      </c>
      <c r="E9" s="221">
        <v>0</v>
      </c>
      <c r="F9" s="96"/>
      <c r="G9" s="26"/>
      <c r="H9" s="26"/>
      <c r="I9" s="26"/>
    </row>
    <row r="10" spans="1:9" ht="48" customHeight="1" x14ac:dyDescent="0.35">
      <c r="A10" s="98" t="s">
        <v>54</v>
      </c>
      <c r="B10" s="189">
        <v>0</v>
      </c>
      <c r="C10" s="189">
        <v>0</v>
      </c>
      <c r="D10" s="189">
        <v>0</v>
      </c>
      <c r="E10" s="221">
        <v>0</v>
      </c>
      <c r="F10" s="96"/>
      <c r="G10" s="26"/>
      <c r="H10" s="26"/>
      <c r="I10" s="26"/>
    </row>
    <row r="11" spans="1:9" ht="43.9" customHeight="1" x14ac:dyDescent="0.35">
      <c r="A11" s="20" t="s">
        <v>56</v>
      </c>
      <c r="B11" s="189">
        <v>0</v>
      </c>
      <c r="C11" s="189">
        <v>0</v>
      </c>
      <c r="D11" s="189">
        <v>0</v>
      </c>
      <c r="E11" s="221">
        <v>0</v>
      </c>
      <c r="F11" s="96"/>
      <c r="G11" s="26"/>
      <c r="H11" s="26"/>
      <c r="I11" s="26"/>
    </row>
    <row r="12" spans="1:9" ht="31" x14ac:dyDescent="0.35">
      <c r="A12" s="20" t="s">
        <v>57</v>
      </c>
      <c r="B12" s="189">
        <v>0</v>
      </c>
      <c r="C12" s="189">
        <v>0</v>
      </c>
      <c r="D12" s="189">
        <v>0</v>
      </c>
      <c r="E12" s="189">
        <v>0</v>
      </c>
      <c r="F12" s="96"/>
      <c r="G12" s="26"/>
      <c r="H12" s="26"/>
      <c r="I12" s="26"/>
    </row>
    <row r="13" spans="1:9" ht="31" x14ac:dyDescent="0.35">
      <c r="A13" s="20" t="s">
        <v>151</v>
      </c>
      <c r="B13" s="189">
        <v>0</v>
      </c>
      <c r="C13" s="189">
        <v>0</v>
      </c>
      <c r="D13" s="189">
        <v>0</v>
      </c>
      <c r="E13" s="189">
        <v>0</v>
      </c>
      <c r="F13" s="101"/>
      <c r="G13" s="26"/>
      <c r="H13" s="26"/>
      <c r="I13" s="26"/>
    </row>
    <row r="14" spans="1:9" ht="31" x14ac:dyDescent="0.35">
      <c r="A14" s="20" t="s">
        <v>152</v>
      </c>
      <c r="B14" s="189">
        <v>0</v>
      </c>
      <c r="C14" s="189">
        <v>0</v>
      </c>
      <c r="D14" s="189">
        <v>0</v>
      </c>
      <c r="E14" s="189">
        <v>0</v>
      </c>
      <c r="F14" s="101"/>
      <c r="G14" s="26"/>
      <c r="H14" s="26"/>
      <c r="I14" s="26"/>
    </row>
    <row r="15" spans="1:9" ht="31" x14ac:dyDescent="0.35">
      <c r="A15" s="20" t="s">
        <v>153</v>
      </c>
      <c r="B15" s="189">
        <v>0</v>
      </c>
      <c r="C15" s="189">
        <v>0</v>
      </c>
      <c r="D15" s="189">
        <v>0</v>
      </c>
      <c r="E15" s="189">
        <v>0</v>
      </c>
      <c r="F15" s="101"/>
      <c r="G15" s="26"/>
      <c r="H15" s="26"/>
      <c r="I15" s="26"/>
    </row>
    <row r="16" spans="1:9" ht="31" x14ac:dyDescent="0.35">
      <c r="A16" s="20" t="s">
        <v>154</v>
      </c>
      <c r="B16" s="189">
        <v>0</v>
      </c>
      <c r="C16" s="189">
        <v>0</v>
      </c>
      <c r="D16" s="189">
        <v>0</v>
      </c>
      <c r="E16" s="189">
        <v>0</v>
      </c>
      <c r="F16" s="101"/>
      <c r="G16" s="26"/>
      <c r="H16" s="26"/>
      <c r="I16" s="26"/>
    </row>
    <row r="17" spans="1:10" ht="31" x14ac:dyDescent="0.35">
      <c r="A17" s="20" t="s">
        <v>254</v>
      </c>
      <c r="B17" s="189">
        <v>0</v>
      </c>
      <c r="C17" s="189">
        <v>0</v>
      </c>
      <c r="D17" s="189">
        <v>0</v>
      </c>
      <c r="E17" s="189">
        <v>0</v>
      </c>
      <c r="F17" s="101"/>
      <c r="G17" s="26"/>
      <c r="H17" s="26"/>
      <c r="I17" s="26"/>
    </row>
    <row r="18" spans="1:10" ht="31" x14ac:dyDescent="0.35">
      <c r="A18" s="20" t="s">
        <v>155</v>
      </c>
      <c r="B18" s="189">
        <v>0</v>
      </c>
      <c r="C18" s="189">
        <v>0</v>
      </c>
      <c r="D18" s="189">
        <v>0</v>
      </c>
      <c r="E18" s="189">
        <v>0</v>
      </c>
      <c r="F18" s="101"/>
      <c r="G18" s="26"/>
      <c r="H18" s="26"/>
      <c r="I18" s="26"/>
    </row>
    <row r="19" spans="1:10" ht="31" x14ac:dyDescent="0.35">
      <c r="A19" s="98" t="s">
        <v>156</v>
      </c>
      <c r="B19" s="189">
        <v>0</v>
      </c>
      <c r="C19" s="189">
        <v>0</v>
      </c>
      <c r="D19" s="189">
        <v>0</v>
      </c>
      <c r="E19" s="189">
        <v>0</v>
      </c>
      <c r="F19" s="101"/>
      <c r="G19" s="26"/>
      <c r="H19" s="26"/>
      <c r="I19" s="26"/>
    </row>
    <row r="20" spans="1:10" ht="28.9" customHeight="1" x14ac:dyDescent="0.35">
      <c r="A20" s="335" t="s">
        <v>255</v>
      </c>
      <c r="B20" s="335"/>
      <c r="C20" s="335"/>
      <c r="D20" s="335"/>
      <c r="E20" s="335"/>
      <c r="F20" s="336"/>
      <c r="G20" s="26"/>
      <c r="H20" s="26"/>
      <c r="I20" s="26"/>
    </row>
    <row r="21" spans="1:10" ht="31" x14ac:dyDescent="0.35">
      <c r="A21" s="22" t="s">
        <v>157</v>
      </c>
      <c r="B21" s="135">
        <v>0</v>
      </c>
      <c r="C21" s="135">
        <v>0</v>
      </c>
      <c r="D21" s="135">
        <v>0</v>
      </c>
      <c r="E21" s="135">
        <v>0</v>
      </c>
      <c r="F21" s="8"/>
      <c r="G21" s="26"/>
      <c r="H21" s="26"/>
      <c r="I21" s="26"/>
    </row>
    <row r="22" spans="1:10" ht="31" x14ac:dyDescent="0.35">
      <c r="A22" s="22" t="s">
        <v>158</v>
      </c>
      <c r="B22" s="135">
        <v>0</v>
      </c>
      <c r="C22" s="135">
        <v>0</v>
      </c>
      <c r="D22" s="135">
        <v>0</v>
      </c>
      <c r="E22" s="135">
        <v>0</v>
      </c>
      <c r="F22" s="50"/>
      <c r="G22" s="26"/>
      <c r="H22" s="26"/>
      <c r="I22" s="26"/>
    </row>
    <row r="23" spans="1:10" ht="43.9" customHeight="1" x14ac:dyDescent="0.35">
      <c r="A23" s="224" t="s">
        <v>159</v>
      </c>
      <c r="B23" s="225">
        <v>0</v>
      </c>
      <c r="C23" s="225">
        <v>0</v>
      </c>
      <c r="D23" s="225">
        <v>0</v>
      </c>
      <c r="E23" s="225">
        <v>0</v>
      </c>
      <c r="F23" s="226"/>
      <c r="G23" s="26"/>
      <c r="H23" s="26"/>
      <c r="I23" s="26"/>
    </row>
    <row r="24" spans="1:10" ht="29.65" customHeight="1" x14ac:dyDescent="0.35">
      <c r="A24" s="227" t="s">
        <v>290</v>
      </c>
      <c r="B24" s="227"/>
      <c r="C24" s="227"/>
      <c r="D24" s="227"/>
      <c r="E24" s="227"/>
      <c r="F24" s="227"/>
      <c r="G24" s="228"/>
      <c r="H24" s="228"/>
      <c r="I24" s="228"/>
      <c r="J24" s="229"/>
    </row>
    <row r="25" spans="1:10" ht="15.5" x14ac:dyDescent="0.35">
      <c r="A25" s="337" t="s">
        <v>62</v>
      </c>
      <c r="B25" s="338"/>
      <c r="C25" s="338"/>
      <c r="D25" s="338"/>
      <c r="E25" s="339"/>
      <c r="F25" s="334" t="s">
        <v>145</v>
      </c>
      <c r="G25" s="334"/>
      <c r="H25" s="334"/>
      <c r="I25" s="334"/>
      <c r="J25" s="230"/>
    </row>
    <row r="26" spans="1:10" ht="47.5" x14ac:dyDescent="0.45">
      <c r="A26" s="156" t="s">
        <v>63</v>
      </c>
      <c r="B26" s="156" t="s">
        <v>64</v>
      </c>
      <c r="C26" s="175" t="s">
        <v>65</v>
      </c>
      <c r="D26" s="175" t="s">
        <v>66</v>
      </c>
      <c r="E26" s="222" t="s">
        <v>67</v>
      </c>
      <c r="F26" s="183" t="s">
        <v>146</v>
      </c>
      <c r="G26" s="183" t="s">
        <v>147</v>
      </c>
      <c r="H26" s="183" t="s">
        <v>148</v>
      </c>
      <c r="I26" s="183" t="s">
        <v>149</v>
      </c>
      <c r="J26" s="223" t="s">
        <v>143</v>
      </c>
    </row>
    <row r="27" spans="1:10" ht="62" x14ac:dyDescent="0.35">
      <c r="A27" s="293" t="s">
        <v>246</v>
      </c>
      <c r="B27" s="117" t="s">
        <v>68</v>
      </c>
      <c r="C27" s="21" t="s">
        <v>69</v>
      </c>
      <c r="D27" s="136" t="s">
        <v>69</v>
      </c>
      <c r="E27" s="135">
        <v>1</v>
      </c>
      <c r="F27" s="231">
        <f>B21*$E$27</f>
        <v>0</v>
      </c>
      <c r="G27" s="231">
        <f>C21*$E$27</f>
        <v>0</v>
      </c>
      <c r="H27" s="231">
        <f>D21*$E$27</f>
        <v>0</v>
      </c>
      <c r="I27" s="231">
        <f>E21*$E$27</f>
        <v>0</v>
      </c>
      <c r="J27" s="232">
        <f>SUM(F27:I27)</f>
        <v>0</v>
      </c>
    </row>
    <row r="28" spans="1:10" ht="62" x14ac:dyDescent="0.35">
      <c r="A28" s="292"/>
      <c r="B28" s="117" t="s">
        <v>70</v>
      </c>
      <c r="C28" s="95" t="s">
        <v>69</v>
      </c>
      <c r="D28" s="213" t="s">
        <v>71</v>
      </c>
      <c r="E28" s="135">
        <v>1</v>
      </c>
      <c r="F28" s="231">
        <f>B22*$E$28</f>
        <v>0</v>
      </c>
      <c r="G28" s="231">
        <f>C22*$E$28</f>
        <v>0</v>
      </c>
      <c r="H28" s="231">
        <f>D22*$E$28</f>
        <v>0</v>
      </c>
      <c r="I28" s="231">
        <f>E22*$E$28</f>
        <v>0</v>
      </c>
      <c r="J28" s="232">
        <f t="shared" ref="J28:J36" si="0">SUM(F28:I28)</f>
        <v>0</v>
      </c>
    </row>
    <row r="29" spans="1:10" ht="62" x14ac:dyDescent="0.35">
      <c r="A29" s="294"/>
      <c r="B29" s="118" t="s">
        <v>72</v>
      </c>
      <c r="C29" s="95" t="s">
        <v>69</v>
      </c>
      <c r="D29" s="213" t="s">
        <v>73</v>
      </c>
      <c r="E29" s="135">
        <v>1</v>
      </c>
      <c r="F29" s="231">
        <f>B23*$E$29</f>
        <v>0</v>
      </c>
      <c r="G29" s="231">
        <f>C23*$E$29</f>
        <v>0</v>
      </c>
      <c r="H29" s="231">
        <f>D23*$E$29</f>
        <v>0</v>
      </c>
      <c r="I29" s="231">
        <f>E23*$E$29</f>
        <v>0</v>
      </c>
      <c r="J29" s="232">
        <f t="shared" si="0"/>
        <v>0</v>
      </c>
    </row>
    <row r="30" spans="1:10" ht="31" customHeight="1" x14ac:dyDescent="0.35">
      <c r="A30" s="293" t="s">
        <v>281</v>
      </c>
      <c r="B30" s="98" t="s">
        <v>68</v>
      </c>
      <c r="C30" s="21" t="s">
        <v>74</v>
      </c>
      <c r="D30" s="135">
        <v>0</v>
      </c>
      <c r="E30" s="135">
        <v>0</v>
      </c>
      <c r="F30" s="231">
        <f>B21*$E$30</f>
        <v>0</v>
      </c>
      <c r="G30" s="231">
        <f>C21*$E$30</f>
        <v>0</v>
      </c>
      <c r="H30" s="231">
        <f>D21*$E$30</f>
        <v>0</v>
      </c>
      <c r="I30" s="231">
        <f>E21*$E$30</f>
        <v>0</v>
      </c>
      <c r="J30" s="232">
        <f t="shared" si="0"/>
        <v>0</v>
      </c>
    </row>
    <row r="31" spans="1:10" ht="31" x14ac:dyDescent="0.35">
      <c r="A31" s="292"/>
      <c r="B31" s="21" t="s">
        <v>70</v>
      </c>
      <c r="C31" s="21" t="s">
        <v>74</v>
      </c>
      <c r="D31" s="135">
        <v>800</v>
      </c>
      <c r="E31" s="135">
        <v>4</v>
      </c>
      <c r="F31" s="231">
        <f>B22*$E$31</f>
        <v>0</v>
      </c>
      <c r="G31" s="231">
        <f>C22*$E$31</f>
        <v>0</v>
      </c>
      <c r="H31" s="231">
        <f>D22*$E$31</f>
        <v>0</v>
      </c>
      <c r="I31" s="231">
        <f>E22*$E$31</f>
        <v>0</v>
      </c>
      <c r="J31" s="232">
        <f t="shared" si="0"/>
        <v>0</v>
      </c>
    </row>
    <row r="32" spans="1:10" ht="31" x14ac:dyDescent="0.35">
      <c r="A32" s="294"/>
      <c r="B32" s="98" t="s">
        <v>103</v>
      </c>
      <c r="C32" s="21" t="s">
        <v>74</v>
      </c>
      <c r="D32" s="135">
        <v>1600</v>
      </c>
      <c r="E32" s="135">
        <v>8</v>
      </c>
      <c r="F32" s="231">
        <f>B23*$E$32</f>
        <v>0</v>
      </c>
      <c r="G32" s="231">
        <f>C23*$E$32</f>
        <v>0</v>
      </c>
      <c r="H32" s="231">
        <f>D23*$E$32</f>
        <v>0</v>
      </c>
      <c r="I32" s="231">
        <f>E23*$E$32</f>
        <v>0</v>
      </c>
      <c r="J32" s="232">
        <f t="shared" si="0"/>
        <v>0</v>
      </c>
    </row>
    <row r="33" spans="1:10" ht="31" x14ac:dyDescent="0.35">
      <c r="A33" s="293" t="s">
        <v>77</v>
      </c>
      <c r="B33" s="98" t="s">
        <v>78</v>
      </c>
      <c r="C33" s="21" t="s">
        <v>79</v>
      </c>
      <c r="D33" s="135" t="s">
        <v>84</v>
      </c>
      <c r="E33" s="135">
        <v>4</v>
      </c>
      <c r="F33" s="231">
        <f>B13*$E$33</f>
        <v>0</v>
      </c>
      <c r="G33" s="231">
        <f>C13*$E$33</f>
        <v>0</v>
      </c>
      <c r="H33" s="231">
        <f>D13*$E$33</f>
        <v>0</v>
      </c>
      <c r="I33" s="231">
        <f>E13*$E$33</f>
        <v>0</v>
      </c>
      <c r="J33" s="232">
        <f t="shared" si="0"/>
        <v>0</v>
      </c>
    </row>
    <row r="34" spans="1:10" ht="31" x14ac:dyDescent="0.35">
      <c r="A34" s="294"/>
      <c r="B34" s="98" t="s">
        <v>81</v>
      </c>
      <c r="C34" s="101" t="s">
        <v>79</v>
      </c>
      <c r="D34" s="135" t="s">
        <v>104</v>
      </c>
      <c r="E34" s="135">
        <v>7</v>
      </c>
      <c r="F34" s="231">
        <f>B14*$E$34</f>
        <v>0</v>
      </c>
      <c r="G34" s="231">
        <f>C14*$E$34</f>
        <v>0</v>
      </c>
      <c r="H34" s="231">
        <f>D14*$E$34</f>
        <v>0</v>
      </c>
      <c r="I34" s="231">
        <f>E14*$E$34</f>
        <v>0</v>
      </c>
      <c r="J34" s="232">
        <f t="shared" si="0"/>
        <v>0</v>
      </c>
    </row>
    <row r="35" spans="1:10" ht="31" customHeight="1" x14ac:dyDescent="0.35">
      <c r="A35" s="126" t="s">
        <v>282</v>
      </c>
      <c r="B35" s="98" t="s">
        <v>83</v>
      </c>
      <c r="C35" s="101" t="s">
        <v>79</v>
      </c>
      <c r="D35" s="135" t="s">
        <v>84</v>
      </c>
      <c r="E35" s="135">
        <v>4</v>
      </c>
      <c r="F35" s="231">
        <f>B17*$E$35</f>
        <v>0</v>
      </c>
      <c r="G35" s="231">
        <f>C17*$E$35</f>
        <v>0</v>
      </c>
      <c r="H35" s="231">
        <f>D17*$E$35</f>
        <v>0</v>
      </c>
      <c r="I35" s="231">
        <f>E17*$E$35</f>
        <v>0</v>
      </c>
      <c r="J35" s="232">
        <f t="shared" si="0"/>
        <v>0</v>
      </c>
    </row>
    <row r="36" spans="1:10" ht="43.15" customHeight="1" x14ac:dyDescent="0.35">
      <c r="A36" s="126" t="s">
        <v>160</v>
      </c>
      <c r="B36" s="98" t="s">
        <v>132</v>
      </c>
      <c r="C36" s="101" t="s">
        <v>79</v>
      </c>
      <c r="D36" s="135" t="s">
        <v>84</v>
      </c>
      <c r="E36" s="135">
        <v>4</v>
      </c>
      <c r="F36" s="231">
        <f>B18*$E$36</f>
        <v>0</v>
      </c>
      <c r="G36" s="231">
        <f>C18*$E$36</f>
        <v>0</v>
      </c>
      <c r="H36" s="231">
        <f>D18*$E$36</f>
        <v>0</v>
      </c>
      <c r="I36" s="231">
        <f>E18*$E$36</f>
        <v>0</v>
      </c>
      <c r="J36" s="232">
        <f t="shared" si="0"/>
        <v>0</v>
      </c>
    </row>
    <row r="37" spans="1:10" ht="43.15" customHeight="1" x14ac:dyDescent="0.35">
      <c r="A37" s="164" t="s">
        <v>87</v>
      </c>
      <c r="B37" s="98" t="s">
        <v>96</v>
      </c>
      <c r="C37" s="101" t="s">
        <v>79</v>
      </c>
      <c r="D37" s="135" t="s">
        <v>79</v>
      </c>
      <c r="E37" s="135">
        <v>1</v>
      </c>
      <c r="F37" s="231">
        <f>B19*$E$37</f>
        <v>0</v>
      </c>
      <c r="G37" s="231">
        <f>C19*$E$37</f>
        <v>0</v>
      </c>
      <c r="H37" s="231">
        <f>D19*$E$37</f>
        <v>0</v>
      </c>
      <c r="I37" s="231">
        <f>E19*$E$37</f>
        <v>0</v>
      </c>
      <c r="J37" s="232">
        <f>SUM(F37:I37)</f>
        <v>0</v>
      </c>
    </row>
    <row r="38" spans="1:10" ht="31.15" customHeight="1" x14ac:dyDescent="0.35">
      <c r="A38" s="233" t="s">
        <v>89</v>
      </c>
      <c r="B38" s="234"/>
      <c r="C38" s="234"/>
      <c r="D38" s="234"/>
      <c r="E38" s="234"/>
      <c r="F38" s="234"/>
      <c r="G38" s="228"/>
      <c r="H38" s="228"/>
      <c r="I38" s="228"/>
      <c r="J38" s="173"/>
    </row>
    <row r="39" spans="1:10" ht="62" x14ac:dyDescent="0.35">
      <c r="A39" s="21" t="s">
        <v>109</v>
      </c>
      <c r="B39" s="98" t="s">
        <v>127</v>
      </c>
      <c r="C39" s="101">
        <v>1</v>
      </c>
      <c r="D39" s="135">
        <v>25</v>
      </c>
      <c r="E39" s="102">
        <f>C39/D39</f>
        <v>0.04</v>
      </c>
      <c r="F39" s="212">
        <f>(B8+B11+B16)*$E$39</f>
        <v>0</v>
      </c>
      <c r="G39" s="212">
        <f>(C8+C11+C16)*$E$39</f>
        <v>0</v>
      </c>
      <c r="H39" s="212">
        <f>(D8+D11+D16)*$E$39</f>
        <v>0</v>
      </c>
      <c r="I39" s="212">
        <f>(E8+E11+E16)*$E$39</f>
        <v>0</v>
      </c>
      <c r="J39" s="212">
        <f>SUM(F39+G39+H39+I39)</f>
        <v>0</v>
      </c>
    </row>
    <row r="40" spans="1:10" x14ac:dyDescent="0.35">
      <c r="A40" s="340" t="s">
        <v>161</v>
      </c>
      <c r="B40" s="341"/>
      <c r="C40" s="341"/>
      <c r="D40" s="341"/>
      <c r="E40" s="341"/>
      <c r="F40" s="341"/>
      <c r="G40" s="341"/>
      <c r="H40" s="341"/>
      <c r="I40" s="341"/>
      <c r="J40" s="342"/>
    </row>
    <row r="41" spans="1:10" ht="18" customHeight="1" x14ac:dyDescent="0.35">
      <c r="A41" s="343"/>
      <c r="B41" s="344"/>
      <c r="C41" s="344"/>
      <c r="D41" s="344"/>
      <c r="E41" s="344"/>
      <c r="F41" s="344"/>
      <c r="G41" s="344"/>
      <c r="H41" s="344"/>
      <c r="I41" s="344"/>
      <c r="J41" s="345"/>
    </row>
    <row r="42" spans="1:10" ht="52.5" customHeight="1" x14ac:dyDescent="0.35">
      <c r="A42" s="169" t="s">
        <v>63</v>
      </c>
      <c r="B42" s="156" t="s">
        <v>64</v>
      </c>
      <c r="C42" s="155" t="s">
        <v>65</v>
      </c>
      <c r="D42" s="155" t="s">
        <v>66</v>
      </c>
      <c r="E42" s="155" t="s">
        <v>67</v>
      </c>
      <c r="F42" s="170" t="s">
        <v>146</v>
      </c>
      <c r="G42" s="170" t="s">
        <v>147</v>
      </c>
      <c r="H42" s="170" t="s">
        <v>148</v>
      </c>
      <c r="I42" s="170" t="s">
        <v>149</v>
      </c>
      <c r="J42" s="195" t="s">
        <v>162</v>
      </c>
    </row>
    <row r="43" spans="1:10" ht="78" customHeight="1" x14ac:dyDescent="0.35">
      <c r="A43" s="304" t="s">
        <v>246</v>
      </c>
      <c r="B43" s="21" t="s">
        <v>68</v>
      </c>
      <c r="C43" s="21" t="s">
        <v>69</v>
      </c>
      <c r="D43" s="136" t="s">
        <v>69</v>
      </c>
      <c r="E43" s="172">
        <v>1</v>
      </c>
      <c r="F43" s="102">
        <f t="shared" ref="F43:I53" si="1">F27/3</f>
        <v>0</v>
      </c>
      <c r="G43" s="102">
        <f t="shared" si="1"/>
        <v>0</v>
      </c>
      <c r="H43" s="102">
        <f t="shared" si="1"/>
        <v>0</v>
      </c>
      <c r="I43" s="102">
        <f t="shared" si="1"/>
        <v>0</v>
      </c>
      <c r="J43" s="102">
        <f>(F43+G43+H43+I43)*3</f>
        <v>0</v>
      </c>
    </row>
    <row r="44" spans="1:10" ht="62" x14ac:dyDescent="0.35">
      <c r="A44" s="304"/>
      <c r="B44" s="10" t="s">
        <v>70</v>
      </c>
      <c r="C44" s="21" t="s">
        <v>69</v>
      </c>
      <c r="D44" s="235" t="s">
        <v>71</v>
      </c>
      <c r="E44" s="172">
        <v>1</v>
      </c>
      <c r="F44" s="102">
        <f t="shared" si="1"/>
        <v>0</v>
      </c>
      <c r="G44" s="102">
        <f t="shared" si="1"/>
        <v>0</v>
      </c>
      <c r="H44" s="102">
        <f t="shared" si="1"/>
        <v>0</v>
      </c>
      <c r="I44" s="102">
        <f t="shared" si="1"/>
        <v>0</v>
      </c>
      <c r="J44" s="102">
        <f t="shared" ref="J44:J52" si="2">(F44+G44+H44+I44)*3</f>
        <v>0</v>
      </c>
    </row>
    <row r="45" spans="1:10" ht="62" x14ac:dyDescent="0.35">
      <c r="A45" s="305"/>
      <c r="B45" s="11" t="s">
        <v>72</v>
      </c>
      <c r="C45" s="21" t="s">
        <v>69</v>
      </c>
      <c r="D45" s="235" t="s">
        <v>73</v>
      </c>
      <c r="E45" s="172">
        <v>1</v>
      </c>
      <c r="F45" s="102">
        <f t="shared" si="1"/>
        <v>0</v>
      </c>
      <c r="G45" s="102">
        <f t="shared" si="1"/>
        <v>0</v>
      </c>
      <c r="H45" s="102">
        <f t="shared" si="1"/>
        <v>0</v>
      </c>
      <c r="I45" s="102">
        <f t="shared" si="1"/>
        <v>0</v>
      </c>
      <c r="J45" s="102">
        <f t="shared" si="2"/>
        <v>0</v>
      </c>
    </row>
    <row r="46" spans="1:10" ht="31" x14ac:dyDescent="0.35">
      <c r="A46" s="293" t="s">
        <v>163</v>
      </c>
      <c r="B46" s="11" t="s">
        <v>68</v>
      </c>
      <c r="C46" s="101" t="s">
        <v>74</v>
      </c>
      <c r="D46" s="135">
        <v>0</v>
      </c>
      <c r="E46" s="172">
        <v>0</v>
      </c>
      <c r="F46" s="102">
        <f t="shared" si="1"/>
        <v>0</v>
      </c>
      <c r="G46" s="102">
        <f t="shared" si="1"/>
        <v>0</v>
      </c>
      <c r="H46" s="102">
        <f t="shared" si="1"/>
        <v>0</v>
      </c>
      <c r="I46" s="102">
        <f t="shared" si="1"/>
        <v>0</v>
      </c>
      <c r="J46" s="102">
        <f t="shared" si="2"/>
        <v>0</v>
      </c>
    </row>
    <row r="47" spans="1:10" ht="31" x14ac:dyDescent="0.35">
      <c r="A47" s="292"/>
      <c r="B47" s="13" t="s">
        <v>70</v>
      </c>
      <c r="C47" s="101" t="s">
        <v>74</v>
      </c>
      <c r="D47" s="135">
        <v>800</v>
      </c>
      <c r="E47" s="172">
        <v>4</v>
      </c>
      <c r="F47" s="102">
        <f t="shared" si="1"/>
        <v>0</v>
      </c>
      <c r="G47" s="102">
        <f t="shared" si="1"/>
        <v>0</v>
      </c>
      <c r="H47" s="102">
        <f t="shared" si="1"/>
        <v>0</v>
      </c>
      <c r="I47" s="102">
        <f t="shared" si="1"/>
        <v>0</v>
      </c>
      <c r="J47" s="102">
        <f t="shared" si="2"/>
        <v>0</v>
      </c>
    </row>
    <row r="48" spans="1:10" ht="31" x14ac:dyDescent="0.35">
      <c r="A48" s="292"/>
      <c r="B48" s="9" t="s">
        <v>103</v>
      </c>
      <c r="C48" s="101" t="s">
        <v>74</v>
      </c>
      <c r="D48" s="135">
        <v>1600</v>
      </c>
      <c r="E48" s="172">
        <v>8</v>
      </c>
      <c r="F48" s="102">
        <f t="shared" si="1"/>
        <v>0</v>
      </c>
      <c r="G48" s="102">
        <f t="shared" si="1"/>
        <v>0</v>
      </c>
      <c r="H48" s="102">
        <f t="shared" si="1"/>
        <v>0</v>
      </c>
      <c r="I48" s="102">
        <f t="shared" si="1"/>
        <v>0</v>
      </c>
      <c r="J48" s="102">
        <f t="shared" si="2"/>
        <v>0</v>
      </c>
    </row>
    <row r="49" spans="1:10" ht="31" x14ac:dyDescent="0.35">
      <c r="A49" s="292"/>
      <c r="B49" s="9" t="s">
        <v>78</v>
      </c>
      <c r="C49" s="101" t="s">
        <v>79</v>
      </c>
      <c r="D49" s="135" t="s">
        <v>84</v>
      </c>
      <c r="E49" s="172">
        <v>4</v>
      </c>
      <c r="F49" s="102">
        <f t="shared" si="1"/>
        <v>0</v>
      </c>
      <c r="G49" s="102">
        <f t="shared" si="1"/>
        <v>0</v>
      </c>
      <c r="H49" s="102">
        <f t="shared" si="1"/>
        <v>0</v>
      </c>
      <c r="I49" s="102">
        <f t="shared" si="1"/>
        <v>0</v>
      </c>
      <c r="J49" s="102">
        <f t="shared" si="2"/>
        <v>0</v>
      </c>
    </row>
    <row r="50" spans="1:10" ht="31" x14ac:dyDescent="0.35">
      <c r="A50" s="292"/>
      <c r="B50" s="9" t="s">
        <v>81</v>
      </c>
      <c r="C50" s="101" t="s">
        <v>79</v>
      </c>
      <c r="D50" s="135" t="s">
        <v>104</v>
      </c>
      <c r="E50" s="172">
        <v>7</v>
      </c>
      <c r="F50" s="102">
        <f t="shared" si="1"/>
        <v>0</v>
      </c>
      <c r="G50" s="102">
        <f t="shared" si="1"/>
        <v>0</v>
      </c>
      <c r="H50" s="102">
        <f t="shared" si="1"/>
        <v>0</v>
      </c>
      <c r="I50" s="102">
        <f t="shared" si="1"/>
        <v>0</v>
      </c>
      <c r="J50" s="102">
        <f>J34/3</f>
        <v>0</v>
      </c>
    </row>
    <row r="51" spans="1:10" ht="15.5" x14ac:dyDescent="0.35">
      <c r="A51" s="294"/>
      <c r="B51" s="9" t="s">
        <v>113</v>
      </c>
      <c r="C51" s="101" t="s">
        <v>79</v>
      </c>
      <c r="D51" s="135" t="s">
        <v>84</v>
      </c>
      <c r="E51" s="172">
        <v>4</v>
      </c>
      <c r="F51" s="102">
        <f t="shared" si="1"/>
        <v>0</v>
      </c>
      <c r="G51" s="102">
        <f t="shared" si="1"/>
        <v>0</v>
      </c>
      <c r="H51" s="102">
        <f t="shared" si="1"/>
        <v>0</v>
      </c>
      <c r="I51" s="102">
        <f t="shared" si="1"/>
        <v>0</v>
      </c>
      <c r="J51" s="102">
        <f>J35/3</f>
        <v>0</v>
      </c>
    </row>
    <row r="52" spans="1:10" ht="30" customHeight="1" x14ac:dyDescent="0.35">
      <c r="A52" s="164" t="s">
        <v>164</v>
      </c>
      <c r="B52" s="98" t="s">
        <v>132</v>
      </c>
      <c r="C52" s="101" t="s">
        <v>79</v>
      </c>
      <c r="D52" s="135" t="s">
        <v>84</v>
      </c>
      <c r="E52" s="172">
        <v>4</v>
      </c>
      <c r="F52" s="102">
        <f t="shared" si="1"/>
        <v>0</v>
      </c>
      <c r="G52" s="102">
        <f t="shared" si="1"/>
        <v>0</v>
      </c>
      <c r="H52" s="102">
        <f t="shared" si="1"/>
        <v>0</v>
      </c>
      <c r="I52" s="102">
        <f t="shared" si="1"/>
        <v>0</v>
      </c>
      <c r="J52" s="102">
        <f t="shared" si="2"/>
        <v>0</v>
      </c>
    </row>
    <row r="53" spans="1:10" ht="30" customHeight="1" x14ac:dyDescent="0.35">
      <c r="A53" s="121" t="s">
        <v>165</v>
      </c>
      <c r="B53" s="125" t="s">
        <v>166</v>
      </c>
      <c r="C53" s="113" t="s">
        <v>79</v>
      </c>
      <c r="D53" s="236" t="s">
        <v>79</v>
      </c>
      <c r="E53" s="237">
        <v>1</v>
      </c>
      <c r="F53" s="238">
        <f t="shared" si="1"/>
        <v>0</v>
      </c>
      <c r="G53" s="238">
        <f t="shared" si="1"/>
        <v>0</v>
      </c>
      <c r="H53" s="238">
        <f t="shared" si="1"/>
        <v>0</v>
      </c>
      <c r="I53" s="238">
        <f t="shared" si="1"/>
        <v>0</v>
      </c>
      <c r="J53" s="238">
        <f>J37/3</f>
        <v>0</v>
      </c>
    </row>
    <row r="54" spans="1:10" ht="15.5" x14ac:dyDescent="0.35">
      <c r="A54" s="346" t="s">
        <v>89</v>
      </c>
      <c r="B54" s="346"/>
      <c r="C54" s="346"/>
      <c r="D54" s="346"/>
      <c r="E54" s="346"/>
      <c r="F54" s="8"/>
      <c r="G54" s="8"/>
      <c r="H54" s="8"/>
      <c r="I54" s="8"/>
      <c r="J54" s="8"/>
    </row>
    <row r="55" spans="1:10" ht="62" x14ac:dyDescent="0.35">
      <c r="A55" s="239" t="s">
        <v>109</v>
      </c>
      <c r="B55" s="14" t="s">
        <v>167</v>
      </c>
      <c r="C55" s="101">
        <v>1</v>
      </c>
      <c r="D55" s="135">
        <v>25</v>
      </c>
      <c r="E55" s="179">
        <f>C55/D55</f>
        <v>0.04</v>
      </c>
      <c r="F55" s="102">
        <f>F39/3</f>
        <v>0</v>
      </c>
      <c r="G55" s="102">
        <f>G39/3</f>
        <v>0</v>
      </c>
      <c r="H55" s="102">
        <f>H39/3</f>
        <v>0</v>
      </c>
      <c r="I55" s="102">
        <f>I39/3</f>
        <v>0</v>
      </c>
      <c r="J55" s="102">
        <f>(F55+G55+H55+I55)*3</f>
        <v>0</v>
      </c>
    </row>
    <row r="56" spans="1:10" ht="15.5" x14ac:dyDescent="0.35">
      <c r="A56" s="34"/>
      <c r="B56" s="32"/>
      <c r="C56" s="35"/>
      <c r="D56" s="35"/>
      <c r="E56" s="36"/>
      <c r="F56" s="37"/>
      <c r="G56" s="37"/>
      <c r="H56" s="37"/>
      <c r="I56" s="37"/>
      <c r="J56" s="23"/>
    </row>
    <row r="57" spans="1:10" ht="25" customHeight="1" x14ac:dyDescent="0.35">
      <c r="A57" s="312" t="s">
        <v>168</v>
      </c>
      <c r="B57" s="313"/>
      <c r="C57" s="313"/>
      <c r="D57" s="313"/>
      <c r="E57" s="313"/>
      <c r="F57" s="313"/>
      <c r="G57" s="313"/>
      <c r="H57" s="240"/>
      <c r="I57" s="240"/>
      <c r="J57" s="23"/>
    </row>
    <row r="58" spans="1:10" ht="15.5" x14ac:dyDescent="0.35">
      <c r="A58" s="318" t="s">
        <v>62</v>
      </c>
      <c r="B58" s="318"/>
      <c r="C58" s="318"/>
      <c r="D58" s="318"/>
      <c r="E58" s="318"/>
      <c r="F58" s="318"/>
      <c r="G58" s="318"/>
      <c r="H58" s="26"/>
      <c r="I58" s="26"/>
    </row>
    <row r="59" spans="1:10" ht="93" x14ac:dyDescent="0.35">
      <c r="A59" s="159" t="s">
        <v>63</v>
      </c>
      <c r="B59" s="160" t="s">
        <v>64</v>
      </c>
      <c r="C59" s="176" t="s">
        <v>65</v>
      </c>
      <c r="D59" s="176" t="s">
        <v>66</v>
      </c>
      <c r="E59" s="184" t="s">
        <v>169</v>
      </c>
      <c r="F59" s="184" t="s">
        <v>120</v>
      </c>
      <c r="G59" s="157" t="s">
        <v>170</v>
      </c>
      <c r="H59" s="26"/>
      <c r="I59" s="26"/>
    </row>
    <row r="60" spans="1:10" ht="62" x14ac:dyDescent="0.35">
      <c r="A60" s="304" t="s">
        <v>246</v>
      </c>
      <c r="B60" s="21" t="s">
        <v>68</v>
      </c>
      <c r="C60" s="21" t="s">
        <v>69</v>
      </c>
      <c r="D60" s="136" t="s">
        <v>69</v>
      </c>
      <c r="E60" s="172">
        <v>0</v>
      </c>
      <c r="F60" s="189">
        <v>0</v>
      </c>
      <c r="G60" s="102" t="e">
        <f t="shared" ref="G60:G70" si="3">(F60/E60)*100</f>
        <v>#DIV/0!</v>
      </c>
      <c r="H60" s="26"/>
      <c r="I60" s="26"/>
    </row>
    <row r="61" spans="1:10" ht="62" x14ac:dyDescent="0.35">
      <c r="A61" s="304"/>
      <c r="B61" s="21" t="s">
        <v>70</v>
      </c>
      <c r="C61" s="21" t="s">
        <v>69</v>
      </c>
      <c r="D61" s="136" t="s">
        <v>71</v>
      </c>
      <c r="E61" s="172">
        <v>0</v>
      </c>
      <c r="F61" s="189">
        <v>0</v>
      </c>
      <c r="G61" s="102" t="e">
        <f t="shared" si="3"/>
        <v>#DIV/0!</v>
      </c>
      <c r="H61" s="26"/>
      <c r="I61" s="26"/>
    </row>
    <row r="62" spans="1:10" ht="62" x14ac:dyDescent="0.35">
      <c r="A62" s="305"/>
      <c r="B62" s="98" t="s">
        <v>72</v>
      </c>
      <c r="C62" s="21" t="s">
        <v>69</v>
      </c>
      <c r="D62" s="136" t="s">
        <v>73</v>
      </c>
      <c r="E62" s="172">
        <v>0</v>
      </c>
      <c r="F62" s="189">
        <v>0</v>
      </c>
      <c r="G62" s="102" t="e">
        <f t="shared" si="3"/>
        <v>#DIV/0!</v>
      </c>
      <c r="H62" s="26"/>
      <c r="I62" s="26"/>
    </row>
    <row r="63" spans="1:10" ht="31" customHeight="1" x14ac:dyDescent="0.35">
      <c r="A63" s="300" t="s">
        <v>281</v>
      </c>
      <c r="B63" s="14" t="s">
        <v>68</v>
      </c>
      <c r="C63" s="101" t="s">
        <v>74</v>
      </c>
      <c r="D63" s="135">
        <v>0</v>
      </c>
      <c r="E63" s="172">
        <v>0</v>
      </c>
      <c r="F63" s="189">
        <v>0</v>
      </c>
      <c r="G63" s="102" t="e">
        <f t="shared" si="3"/>
        <v>#DIV/0!</v>
      </c>
      <c r="H63" s="26"/>
      <c r="I63" s="26"/>
    </row>
    <row r="64" spans="1:10" ht="31" x14ac:dyDescent="0.35">
      <c r="A64" s="301"/>
      <c r="B64" s="95" t="s">
        <v>70</v>
      </c>
      <c r="C64" s="101" t="s">
        <v>74</v>
      </c>
      <c r="D64" s="135">
        <v>800</v>
      </c>
      <c r="E64" s="172">
        <v>0</v>
      </c>
      <c r="F64" s="189">
        <v>0</v>
      </c>
      <c r="G64" s="102" t="e">
        <f t="shared" si="3"/>
        <v>#DIV/0!</v>
      </c>
      <c r="H64" s="26"/>
      <c r="I64" s="26"/>
    </row>
    <row r="65" spans="1:9" ht="31" x14ac:dyDescent="0.35">
      <c r="A65" s="302"/>
      <c r="B65" s="14" t="s">
        <v>103</v>
      </c>
      <c r="C65" s="101" t="s">
        <v>74</v>
      </c>
      <c r="D65" s="135">
        <v>1600</v>
      </c>
      <c r="E65" s="172">
        <v>0</v>
      </c>
      <c r="F65" s="189">
        <v>0</v>
      </c>
      <c r="G65" s="102" t="e">
        <f t="shared" si="3"/>
        <v>#DIV/0!</v>
      </c>
      <c r="H65" s="26"/>
      <c r="I65" s="26"/>
    </row>
    <row r="66" spans="1:9" ht="31" x14ac:dyDescent="0.35">
      <c r="A66" s="300" t="s">
        <v>77</v>
      </c>
      <c r="B66" s="14" t="s">
        <v>78</v>
      </c>
      <c r="C66" s="101" t="s">
        <v>79</v>
      </c>
      <c r="D66" s="135" t="s">
        <v>84</v>
      </c>
      <c r="E66" s="172">
        <v>0</v>
      </c>
      <c r="F66" s="189">
        <v>0</v>
      </c>
      <c r="G66" s="102" t="e">
        <f t="shared" si="3"/>
        <v>#DIV/0!</v>
      </c>
      <c r="H66" s="26"/>
      <c r="I66" s="26"/>
    </row>
    <row r="67" spans="1:9" ht="31" x14ac:dyDescent="0.35">
      <c r="A67" s="302"/>
      <c r="B67" s="14" t="s">
        <v>81</v>
      </c>
      <c r="C67" s="101" t="s">
        <v>79</v>
      </c>
      <c r="D67" s="135" t="s">
        <v>104</v>
      </c>
      <c r="E67" s="172">
        <v>0</v>
      </c>
      <c r="F67" s="189">
        <v>0</v>
      </c>
      <c r="G67" s="102" t="e">
        <f t="shared" si="3"/>
        <v>#DIV/0!</v>
      </c>
      <c r="H67" s="5"/>
      <c r="I67" s="5"/>
    </row>
    <row r="68" spans="1:9" ht="15.5" x14ac:dyDescent="0.35">
      <c r="A68" s="95" t="s">
        <v>282</v>
      </c>
      <c r="B68" s="14" t="s">
        <v>83</v>
      </c>
      <c r="C68" s="101" t="s">
        <v>79</v>
      </c>
      <c r="D68" s="135" t="s">
        <v>84</v>
      </c>
      <c r="E68" s="172">
        <v>0</v>
      </c>
      <c r="F68" s="189">
        <v>0</v>
      </c>
      <c r="G68" s="102" t="e">
        <f t="shared" si="3"/>
        <v>#DIV/0!</v>
      </c>
      <c r="H68" s="5"/>
      <c r="I68" s="5"/>
    </row>
    <row r="69" spans="1:9" ht="35.65" customHeight="1" x14ac:dyDescent="0.35">
      <c r="A69" s="126" t="s">
        <v>171</v>
      </c>
      <c r="B69" s="14" t="s">
        <v>132</v>
      </c>
      <c r="C69" s="101" t="s">
        <v>79</v>
      </c>
      <c r="D69" s="135" t="s">
        <v>84</v>
      </c>
      <c r="E69" s="172">
        <v>0</v>
      </c>
      <c r="F69" s="189">
        <v>0</v>
      </c>
      <c r="G69" s="102" t="e">
        <f t="shared" si="3"/>
        <v>#DIV/0!</v>
      </c>
      <c r="H69" s="5"/>
      <c r="I69" s="5"/>
    </row>
    <row r="70" spans="1:9" ht="35.65" customHeight="1" x14ac:dyDescent="0.35">
      <c r="A70" s="164" t="s">
        <v>172</v>
      </c>
      <c r="B70" s="14" t="s">
        <v>173</v>
      </c>
      <c r="C70" s="123" t="s">
        <v>79</v>
      </c>
      <c r="D70" s="135" t="s">
        <v>79</v>
      </c>
      <c r="E70" s="172">
        <v>0</v>
      </c>
      <c r="F70" s="189">
        <v>0</v>
      </c>
      <c r="G70" s="102" t="e">
        <f t="shared" si="3"/>
        <v>#DIV/0!</v>
      </c>
      <c r="H70" s="5"/>
      <c r="I70" s="5"/>
    </row>
    <row r="71" spans="1:9" ht="15.5" x14ac:dyDescent="0.35">
      <c r="A71" s="295" t="s">
        <v>89</v>
      </c>
      <c r="B71" s="295"/>
      <c r="C71" s="295"/>
      <c r="D71" s="295"/>
      <c r="E71" s="295"/>
      <c r="F71" s="295"/>
      <c r="G71" s="296"/>
      <c r="H71" s="5"/>
      <c r="I71" s="5"/>
    </row>
    <row r="72" spans="1:9" ht="60.75" customHeight="1" x14ac:dyDescent="0.35">
      <c r="A72" s="166" t="s">
        <v>109</v>
      </c>
      <c r="B72" s="98" t="s">
        <v>127</v>
      </c>
      <c r="C72" s="101">
        <v>1</v>
      </c>
      <c r="D72" s="135">
        <v>25</v>
      </c>
      <c r="E72" s="172">
        <v>8800</v>
      </c>
      <c r="F72" s="136">
        <v>440</v>
      </c>
      <c r="G72" s="102">
        <f>(F72/E72)*100</f>
        <v>5</v>
      </c>
      <c r="H72" s="5"/>
      <c r="I72" s="5"/>
    </row>
    <row r="73" spans="1:9" ht="15.5" x14ac:dyDescent="0.35">
      <c r="A73" s="5"/>
      <c r="B73" s="5"/>
      <c r="C73" s="5"/>
      <c r="D73" s="5"/>
      <c r="E73" s="5"/>
      <c r="F73" s="5"/>
      <c r="G73" s="5"/>
      <c r="H73" s="5"/>
      <c r="I73" s="5"/>
    </row>
    <row r="74" spans="1:9" ht="15.65" customHeight="1" x14ac:dyDescent="0.35">
      <c r="A74" s="352" t="s">
        <v>292</v>
      </c>
      <c r="B74" s="353"/>
      <c r="C74" s="353"/>
      <c r="D74" s="353"/>
      <c r="E74" s="353"/>
      <c r="F74" s="353"/>
      <c r="G74" s="353"/>
      <c r="H74" s="353"/>
      <c r="I74" s="354"/>
    </row>
    <row r="75" spans="1:9" ht="15.5" x14ac:dyDescent="0.35">
      <c r="A75" s="202" t="s">
        <v>62</v>
      </c>
      <c r="B75" s="202"/>
      <c r="C75" s="202"/>
      <c r="D75" s="202"/>
      <c r="E75" s="202"/>
      <c r="F75" s="202"/>
      <c r="G75" s="202"/>
      <c r="H75" s="201"/>
      <c r="I75" s="201"/>
    </row>
    <row r="76" spans="1:9" ht="31" x14ac:dyDescent="0.35">
      <c r="A76" s="27" t="s">
        <v>63</v>
      </c>
      <c r="B76" s="33" t="s">
        <v>64</v>
      </c>
      <c r="C76" s="115" t="s">
        <v>65</v>
      </c>
      <c r="D76" s="115" t="s">
        <v>66</v>
      </c>
      <c r="E76" s="105" t="s">
        <v>46</v>
      </c>
      <c r="F76" s="105" t="s">
        <v>47</v>
      </c>
      <c r="G76" s="105" t="s">
        <v>48</v>
      </c>
      <c r="H76" s="105" t="s">
        <v>49</v>
      </c>
      <c r="I76" s="105" t="s">
        <v>50</v>
      </c>
    </row>
    <row r="77" spans="1:9" ht="42.65" customHeight="1" x14ac:dyDescent="0.35">
      <c r="A77" s="276" t="s">
        <v>246</v>
      </c>
      <c r="B77" s="21" t="s">
        <v>68</v>
      </c>
      <c r="C77" s="21" t="s">
        <v>69</v>
      </c>
      <c r="D77" s="136" t="s">
        <v>69</v>
      </c>
      <c r="E77" s="193">
        <v>0</v>
      </c>
      <c r="F77" s="193">
        <v>0</v>
      </c>
      <c r="G77" s="193">
        <v>0</v>
      </c>
      <c r="H77" s="193">
        <v>0</v>
      </c>
      <c r="I77" s="193">
        <v>0</v>
      </c>
    </row>
    <row r="78" spans="1:9" ht="62" x14ac:dyDescent="0.35">
      <c r="A78" s="276"/>
      <c r="B78" s="21" t="s">
        <v>70</v>
      </c>
      <c r="C78" s="21" t="s">
        <v>69</v>
      </c>
      <c r="D78" s="136" t="s">
        <v>71</v>
      </c>
      <c r="E78" s="193">
        <v>0</v>
      </c>
      <c r="F78" s="193">
        <v>0</v>
      </c>
      <c r="G78" s="193">
        <v>0</v>
      </c>
      <c r="H78" s="193">
        <v>0</v>
      </c>
      <c r="I78" s="193">
        <v>0</v>
      </c>
    </row>
    <row r="79" spans="1:9" ht="62" x14ac:dyDescent="0.35">
      <c r="A79" s="277"/>
      <c r="B79" s="98" t="s">
        <v>72</v>
      </c>
      <c r="C79" s="21" t="s">
        <v>69</v>
      </c>
      <c r="D79" s="136" t="s">
        <v>73</v>
      </c>
      <c r="E79" s="193">
        <v>0</v>
      </c>
      <c r="F79" s="193">
        <v>0</v>
      </c>
      <c r="G79" s="193">
        <v>0</v>
      </c>
      <c r="H79" s="193">
        <v>0</v>
      </c>
      <c r="I79" s="193">
        <v>0</v>
      </c>
    </row>
    <row r="80" spans="1:9" ht="31" customHeight="1" x14ac:dyDescent="0.35">
      <c r="A80" s="293" t="s">
        <v>281</v>
      </c>
      <c r="B80" s="98" t="s">
        <v>68</v>
      </c>
      <c r="C80" s="101" t="s">
        <v>74</v>
      </c>
      <c r="D80" s="135">
        <v>0</v>
      </c>
      <c r="E80" s="193">
        <v>0</v>
      </c>
      <c r="F80" s="193">
        <v>0</v>
      </c>
      <c r="G80" s="193">
        <v>0</v>
      </c>
      <c r="H80" s="193">
        <v>0</v>
      </c>
      <c r="I80" s="193">
        <v>0</v>
      </c>
    </row>
    <row r="81" spans="1:9" ht="31" x14ac:dyDescent="0.35">
      <c r="A81" s="292"/>
      <c r="B81" s="21" t="s">
        <v>70</v>
      </c>
      <c r="C81" s="101" t="s">
        <v>74</v>
      </c>
      <c r="D81" s="135">
        <v>800</v>
      </c>
      <c r="E81" s="193">
        <v>0</v>
      </c>
      <c r="F81" s="193">
        <v>0</v>
      </c>
      <c r="G81" s="193">
        <v>0</v>
      </c>
      <c r="H81" s="193">
        <v>0</v>
      </c>
      <c r="I81" s="193">
        <v>0</v>
      </c>
    </row>
    <row r="82" spans="1:9" ht="31" x14ac:dyDescent="0.35">
      <c r="A82" s="294"/>
      <c r="B82" s="98" t="s">
        <v>103</v>
      </c>
      <c r="C82" s="101" t="s">
        <v>74</v>
      </c>
      <c r="D82" s="135">
        <v>1600</v>
      </c>
      <c r="E82" s="193">
        <v>0</v>
      </c>
      <c r="F82" s="193">
        <v>0</v>
      </c>
      <c r="G82" s="193">
        <v>0</v>
      </c>
      <c r="H82" s="193">
        <v>0</v>
      </c>
      <c r="I82" s="193">
        <v>0</v>
      </c>
    </row>
    <row r="83" spans="1:9" ht="31" x14ac:dyDescent="0.35">
      <c r="A83" s="293" t="s">
        <v>77</v>
      </c>
      <c r="B83" s="98" t="s">
        <v>78</v>
      </c>
      <c r="C83" s="101" t="s">
        <v>79</v>
      </c>
      <c r="D83" s="135" t="s">
        <v>84</v>
      </c>
      <c r="E83" s="193">
        <v>0</v>
      </c>
      <c r="F83" s="193">
        <v>0</v>
      </c>
      <c r="G83" s="193">
        <v>0</v>
      </c>
      <c r="H83" s="193">
        <v>0</v>
      </c>
      <c r="I83" s="193">
        <v>0</v>
      </c>
    </row>
    <row r="84" spans="1:9" ht="31" x14ac:dyDescent="0.35">
      <c r="A84" s="294"/>
      <c r="B84" s="14" t="s">
        <v>81</v>
      </c>
      <c r="C84" s="114" t="s">
        <v>79</v>
      </c>
      <c r="D84" s="241" t="s">
        <v>104</v>
      </c>
      <c r="E84" s="193">
        <v>0</v>
      </c>
      <c r="F84" s="193">
        <v>0</v>
      </c>
      <c r="G84" s="193">
        <v>0</v>
      </c>
      <c r="H84" s="193">
        <v>0</v>
      </c>
      <c r="I84" s="193">
        <v>0</v>
      </c>
    </row>
    <row r="85" spans="1:9" ht="15.5" x14ac:dyDescent="0.35">
      <c r="A85" s="126" t="s">
        <v>282</v>
      </c>
      <c r="B85" s="14" t="s">
        <v>113</v>
      </c>
      <c r="C85" s="114" t="s">
        <v>79</v>
      </c>
      <c r="D85" s="241" t="s">
        <v>84</v>
      </c>
      <c r="E85" s="193">
        <v>0</v>
      </c>
      <c r="F85" s="193">
        <v>0</v>
      </c>
      <c r="G85" s="193">
        <v>0</v>
      </c>
      <c r="H85" s="193">
        <v>0</v>
      </c>
      <c r="I85" s="193">
        <v>0</v>
      </c>
    </row>
    <row r="86" spans="1:9" ht="30" customHeight="1" x14ac:dyDescent="0.35">
      <c r="A86" s="164" t="s">
        <v>171</v>
      </c>
      <c r="B86" s="14" t="s">
        <v>132</v>
      </c>
      <c r="C86" s="114" t="s">
        <v>79</v>
      </c>
      <c r="D86" s="241" t="s">
        <v>84</v>
      </c>
      <c r="E86" s="193">
        <v>0</v>
      </c>
      <c r="F86" s="193">
        <v>0</v>
      </c>
      <c r="G86" s="193">
        <v>0</v>
      </c>
      <c r="H86" s="193">
        <v>0</v>
      </c>
      <c r="I86" s="193">
        <v>0</v>
      </c>
    </row>
    <row r="87" spans="1:9" ht="30" customHeight="1" x14ac:dyDescent="0.35">
      <c r="A87" s="164" t="s">
        <v>135</v>
      </c>
      <c r="B87" s="98" t="s">
        <v>96</v>
      </c>
      <c r="C87" s="101" t="s">
        <v>79</v>
      </c>
      <c r="D87" s="135" t="s">
        <v>79</v>
      </c>
      <c r="E87" s="193">
        <v>0</v>
      </c>
      <c r="F87" s="193">
        <v>0</v>
      </c>
      <c r="G87" s="193">
        <v>0</v>
      </c>
      <c r="H87" s="193">
        <v>0</v>
      </c>
      <c r="I87" s="193">
        <v>0</v>
      </c>
    </row>
    <row r="88" spans="1:9" ht="15.5" x14ac:dyDescent="0.35">
      <c r="A88" s="180" t="s">
        <v>89</v>
      </c>
      <c r="B88" s="180"/>
      <c r="C88" s="180"/>
      <c r="D88" s="180"/>
      <c r="E88" s="180"/>
      <c r="F88" s="243"/>
      <c r="G88" s="242"/>
      <c r="H88" s="201"/>
      <c r="I88" s="201"/>
    </row>
    <row r="89" spans="1:9" ht="62" x14ac:dyDescent="0.35">
      <c r="A89" s="166" t="s">
        <v>109</v>
      </c>
      <c r="B89" s="98" t="s">
        <v>127</v>
      </c>
      <c r="C89" s="101">
        <v>1</v>
      </c>
      <c r="D89" s="135">
        <v>25</v>
      </c>
      <c r="E89" s="191">
        <v>0</v>
      </c>
      <c r="F89" s="191">
        <v>0</v>
      </c>
      <c r="G89" s="191">
        <v>0</v>
      </c>
      <c r="H89" s="191">
        <v>0</v>
      </c>
      <c r="I89" s="191">
        <v>0</v>
      </c>
    </row>
    <row r="90" spans="1:9" ht="15.5" x14ac:dyDescent="0.35">
      <c r="A90" s="5"/>
      <c r="B90" s="5"/>
      <c r="C90" s="5"/>
      <c r="D90" s="5"/>
      <c r="E90" s="5"/>
      <c r="F90" s="5"/>
      <c r="G90" s="5"/>
      <c r="H90" s="5"/>
      <c r="I90" s="5"/>
    </row>
    <row r="91" spans="1:9" ht="15.5" customHeight="1" x14ac:dyDescent="0.35">
      <c r="A91" s="313" t="s">
        <v>256</v>
      </c>
      <c r="B91" s="313"/>
      <c r="C91" s="313"/>
      <c r="D91" s="313"/>
      <c r="E91" s="313"/>
      <c r="F91" s="313"/>
      <c r="G91" s="313"/>
      <c r="H91" s="313"/>
      <c r="I91" s="313"/>
    </row>
    <row r="92" spans="1:9" ht="15.5" x14ac:dyDescent="0.35">
      <c r="A92" s="244" t="s">
        <v>62</v>
      </c>
      <c r="B92" s="244"/>
      <c r="C92" s="244"/>
      <c r="D92" s="244"/>
      <c r="E92" s="244"/>
      <c r="F92" s="244"/>
      <c r="G92" s="244"/>
      <c r="H92" s="228"/>
      <c r="I92" s="228"/>
    </row>
    <row r="93" spans="1:9" ht="31" x14ac:dyDescent="0.35">
      <c r="A93" s="156" t="s">
        <v>63</v>
      </c>
      <c r="B93" s="156" t="s">
        <v>64</v>
      </c>
      <c r="C93" s="155" t="s">
        <v>65</v>
      </c>
      <c r="D93" s="155" t="s">
        <v>66</v>
      </c>
      <c r="E93" s="157" t="s">
        <v>46</v>
      </c>
      <c r="F93" s="157" t="s">
        <v>47</v>
      </c>
      <c r="G93" s="157" t="s">
        <v>48</v>
      </c>
      <c r="H93" s="157" t="s">
        <v>49</v>
      </c>
      <c r="I93" s="157" t="s">
        <v>50</v>
      </c>
    </row>
    <row r="94" spans="1:9" ht="62" x14ac:dyDescent="0.35">
      <c r="A94" s="355" t="s">
        <v>246</v>
      </c>
      <c r="B94" s="21" t="s">
        <v>68</v>
      </c>
      <c r="C94" s="21" t="s">
        <v>69</v>
      </c>
      <c r="D94" s="136" t="s">
        <v>69</v>
      </c>
      <c r="E94" s="193">
        <v>0</v>
      </c>
      <c r="F94" s="193">
        <v>0</v>
      </c>
      <c r="G94" s="193">
        <v>0</v>
      </c>
      <c r="H94" s="193">
        <v>0</v>
      </c>
      <c r="I94" s="193">
        <v>0</v>
      </c>
    </row>
    <row r="95" spans="1:9" ht="62" x14ac:dyDescent="0.35">
      <c r="A95" s="355"/>
      <c r="B95" s="21" t="s">
        <v>70</v>
      </c>
      <c r="C95" s="21" t="s">
        <v>69</v>
      </c>
      <c r="D95" s="136" t="s">
        <v>71</v>
      </c>
      <c r="E95" s="193">
        <v>0</v>
      </c>
      <c r="F95" s="193">
        <v>0</v>
      </c>
      <c r="G95" s="193">
        <v>0</v>
      </c>
      <c r="H95" s="193">
        <v>0</v>
      </c>
      <c r="I95" s="193">
        <v>0</v>
      </c>
    </row>
    <row r="96" spans="1:9" ht="62" x14ac:dyDescent="0.35">
      <c r="A96" s="355"/>
      <c r="B96" s="120" t="s">
        <v>72</v>
      </c>
      <c r="C96" s="21" t="s">
        <v>69</v>
      </c>
      <c r="D96" s="136" t="s">
        <v>73</v>
      </c>
      <c r="E96" s="193">
        <v>0</v>
      </c>
      <c r="F96" s="193">
        <v>0</v>
      </c>
      <c r="G96" s="193">
        <v>0</v>
      </c>
      <c r="H96" s="193">
        <v>0</v>
      </c>
      <c r="I96" s="193">
        <v>0</v>
      </c>
    </row>
    <row r="97" spans="1:9" ht="31" customHeight="1" x14ac:dyDescent="0.35">
      <c r="A97" s="293" t="s">
        <v>281</v>
      </c>
      <c r="B97" s="120" t="s">
        <v>68</v>
      </c>
      <c r="C97" s="106" t="s">
        <v>74</v>
      </c>
      <c r="D97" s="135">
        <v>0</v>
      </c>
      <c r="E97" s="193">
        <v>0</v>
      </c>
      <c r="F97" s="193">
        <v>0</v>
      </c>
      <c r="G97" s="193">
        <v>0</v>
      </c>
      <c r="H97" s="193">
        <v>0</v>
      </c>
      <c r="I97" s="193">
        <v>0</v>
      </c>
    </row>
    <row r="98" spans="1:9" ht="31" x14ac:dyDescent="0.35">
      <c r="A98" s="292"/>
      <c r="B98" s="21" t="s">
        <v>70</v>
      </c>
      <c r="C98" s="106" t="s">
        <v>74</v>
      </c>
      <c r="D98" s="135">
        <v>800</v>
      </c>
      <c r="E98" s="193">
        <v>0</v>
      </c>
      <c r="F98" s="193">
        <v>0</v>
      </c>
      <c r="G98" s="193">
        <v>0</v>
      </c>
      <c r="H98" s="193">
        <v>0</v>
      </c>
      <c r="I98" s="193">
        <v>0</v>
      </c>
    </row>
    <row r="99" spans="1:9" ht="31" x14ac:dyDescent="0.35">
      <c r="A99" s="294"/>
      <c r="B99" s="120" t="s">
        <v>103</v>
      </c>
      <c r="C99" s="106" t="s">
        <v>74</v>
      </c>
      <c r="D99" s="135">
        <v>1600</v>
      </c>
      <c r="E99" s="193">
        <v>0</v>
      </c>
      <c r="F99" s="193">
        <v>0</v>
      </c>
      <c r="G99" s="193">
        <v>0</v>
      </c>
      <c r="H99" s="193">
        <v>0</v>
      </c>
      <c r="I99" s="193">
        <v>0</v>
      </c>
    </row>
    <row r="100" spans="1:9" ht="31" x14ac:dyDescent="0.35">
      <c r="A100" s="293" t="s">
        <v>77</v>
      </c>
      <c r="B100" s="120" t="s">
        <v>78</v>
      </c>
      <c r="C100" s="106" t="s">
        <v>79</v>
      </c>
      <c r="D100" s="135" t="s">
        <v>84</v>
      </c>
      <c r="E100" s="193">
        <v>0</v>
      </c>
      <c r="F100" s="193">
        <v>0</v>
      </c>
      <c r="G100" s="193">
        <v>0</v>
      </c>
      <c r="H100" s="193">
        <v>0</v>
      </c>
      <c r="I100" s="193">
        <v>0</v>
      </c>
    </row>
    <row r="101" spans="1:9" ht="31" x14ac:dyDescent="0.35">
      <c r="A101" s="294"/>
      <c r="B101" s="120" t="s">
        <v>81</v>
      </c>
      <c r="C101" s="106" t="s">
        <v>79</v>
      </c>
      <c r="D101" s="135" t="s">
        <v>104</v>
      </c>
      <c r="E101" s="193">
        <v>0</v>
      </c>
      <c r="F101" s="193">
        <v>0</v>
      </c>
      <c r="G101" s="193">
        <v>0</v>
      </c>
      <c r="H101" s="193">
        <v>0</v>
      </c>
      <c r="I101" s="193">
        <v>0</v>
      </c>
    </row>
    <row r="102" spans="1:9" ht="15.5" x14ac:dyDescent="0.35">
      <c r="A102" s="126" t="s">
        <v>282</v>
      </c>
      <c r="B102" s="120" t="s">
        <v>174</v>
      </c>
      <c r="C102" s="106" t="s">
        <v>79</v>
      </c>
      <c r="D102" s="135" t="s">
        <v>84</v>
      </c>
      <c r="E102" s="193">
        <v>0</v>
      </c>
      <c r="F102" s="193">
        <v>0</v>
      </c>
      <c r="G102" s="193">
        <v>0</v>
      </c>
      <c r="H102" s="193">
        <v>0</v>
      </c>
      <c r="I102" s="193">
        <v>0</v>
      </c>
    </row>
    <row r="103" spans="1:9" ht="15.5" x14ac:dyDescent="0.35">
      <c r="A103" s="126" t="s">
        <v>106</v>
      </c>
      <c r="B103" s="120" t="s">
        <v>132</v>
      </c>
      <c r="C103" s="106" t="s">
        <v>79</v>
      </c>
      <c r="D103" s="135" t="s">
        <v>84</v>
      </c>
      <c r="E103" s="193">
        <v>0</v>
      </c>
      <c r="F103" s="193">
        <v>0</v>
      </c>
      <c r="G103" s="193">
        <v>0</v>
      </c>
      <c r="H103" s="193">
        <v>0</v>
      </c>
      <c r="I103" s="193">
        <v>0</v>
      </c>
    </row>
    <row r="104" spans="1:9" ht="15.5" x14ac:dyDescent="0.35">
      <c r="A104" s="126" t="s">
        <v>137</v>
      </c>
      <c r="B104" s="120" t="s">
        <v>96</v>
      </c>
      <c r="C104" s="106" t="s">
        <v>79</v>
      </c>
      <c r="D104" s="135" t="s">
        <v>79</v>
      </c>
      <c r="E104" s="193">
        <v>0</v>
      </c>
      <c r="F104" s="193">
        <v>0</v>
      </c>
      <c r="G104" s="193">
        <v>0</v>
      </c>
      <c r="H104" s="193">
        <v>0</v>
      </c>
      <c r="I104" s="193">
        <v>0</v>
      </c>
    </row>
    <row r="105" spans="1:9" ht="28.15" customHeight="1" x14ac:dyDescent="0.35">
      <c r="A105" s="351" t="s">
        <v>89</v>
      </c>
      <c r="B105" s="310"/>
      <c r="C105" s="310"/>
      <c r="D105" s="310"/>
      <c r="E105" s="310"/>
      <c r="F105" s="310"/>
      <c r="G105" s="310"/>
      <c r="H105" s="310"/>
      <c r="I105" s="310"/>
    </row>
    <row r="106" spans="1:9" ht="62" x14ac:dyDescent="0.35">
      <c r="A106" s="126" t="s">
        <v>109</v>
      </c>
      <c r="B106" s="120" t="s">
        <v>127</v>
      </c>
      <c r="C106" s="106">
        <v>1</v>
      </c>
      <c r="D106" s="135">
        <v>25</v>
      </c>
      <c r="E106" s="193">
        <v>0</v>
      </c>
      <c r="F106" s="193">
        <v>0</v>
      </c>
      <c r="G106" s="193">
        <v>0</v>
      </c>
      <c r="H106" s="193">
        <v>0</v>
      </c>
      <c r="I106" s="193">
        <v>0</v>
      </c>
    </row>
    <row r="107" spans="1:9" ht="15.5" x14ac:dyDescent="0.35">
      <c r="A107" s="57"/>
      <c r="B107" s="14"/>
      <c r="C107" s="12"/>
      <c r="D107" s="12"/>
      <c r="E107" s="17"/>
      <c r="F107" s="17"/>
      <c r="G107" s="17"/>
      <c r="H107" s="5"/>
      <c r="I107" s="5"/>
    </row>
    <row r="108" spans="1:9" ht="15.5" customHeight="1" x14ac:dyDescent="0.35">
      <c r="A108" s="312" t="s">
        <v>257</v>
      </c>
      <c r="B108" s="313"/>
      <c r="C108" s="313"/>
      <c r="D108" s="313"/>
      <c r="E108" s="313"/>
      <c r="F108" s="313"/>
      <c r="G108" s="313"/>
      <c r="H108" s="313"/>
      <c r="I108" s="313"/>
    </row>
    <row r="109" spans="1:9" ht="15.5" x14ac:dyDescent="0.35">
      <c r="A109" s="330" t="s">
        <v>62</v>
      </c>
      <c r="B109" s="318"/>
      <c r="C109" s="318"/>
      <c r="D109" s="318"/>
      <c r="E109" s="318"/>
      <c r="F109" s="318"/>
      <c r="G109" s="318"/>
      <c r="H109" s="318"/>
      <c r="I109" s="318"/>
    </row>
    <row r="110" spans="1:9" ht="31" x14ac:dyDescent="0.35">
      <c r="A110" s="160" t="s">
        <v>63</v>
      </c>
      <c r="B110" s="156" t="s">
        <v>64</v>
      </c>
      <c r="C110" s="155" t="s">
        <v>65</v>
      </c>
      <c r="D110" s="155" t="s">
        <v>66</v>
      </c>
      <c r="E110" s="157" t="s">
        <v>46</v>
      </c>
      <c r="F110" s="157" t="s">
        <v>47</v>
      </c>
      <c r="G110" s="157" t="s">
        <v>48</v>
      </c>
      <c r="H110" s="157" t="s">
        <v>49</v>
      </c>
      <c r="I110" s="157" t="s">
        <v>50</v>
      </c>
    </row>
    <row r="111" spans="1:9" ht="62" x14ac:dyDescent="0.35">
      <c r="A111" s="282" t="s">
        <v>136</v>
      </c>
      <c r="B111" s="21" t="s">
        <v>68</v>
      </c>
      <c r="C111" s="21" t="s">
        <v>69</v>
      </c>
      <c r="D111" s="136" t="s">
        <v>69</v>
      </c>
      <c r="E111" s="127">
        <f t="shared" ref="E111:I113" si="4">E77+E94</f>
        <v>0</v>
      </c>
      <c r="F111" s="127">
        <f t="shared" si="4"/>
        <v>0</v>
      </c>
      <c r="G111" s="127">
        <f t="shared" si="4"/>
        <v>0</v>
      </c>
      <c r="H111" s="127">
        <f t="shared" si="4"/>
        <v>0</v>
      </c>
      <c r="I111" s="127">
        <f t="shared" si="4"/>
        <v>0</v>
      </c>
    </row>
    <row r="112" spans="1:9" ht="62" x14ac:dyDescent="0.35">
      <c r="A112" s="282"/>
      <c r="B112" s="21" t="s">
        <v>70</v>
      </c>
      <c r="C112" s="21" t="s">
        <v>69</v>
      </c>
      <c r="D112" s="136" t="s">
        <v>71</v>
      </c>
      <c r="E112" s="127">
        <f t="shared" si="4"/>
        <v>0</v>
      </c>
      <c r="F112" s="127">
        <f t="shared" si="4"/>
        <v>0</v>
      </c>
      <c r="G112" s="127">
        <f t="shared" si="4"/>
        <v>0</v>
      </c>
      <c r="H112" s="127">
        <f t="shared" si="4"/>
        <v>0</v>
      </c>
      <c r="I112" s="127">
        <f t="shared" si="4"/>
        <v>0</v>
      </c>
    </row>
    <row r="113" spans="1:10" ht="62" x14ac:dyDescent="0.35">
      <c r="A113" s="282"/>
      <c r="B113" s="120" t="s">
        <v>72</v>
      </c>
      <c r="C113" s="21" t="s">
        <v>69</v>
      </c>
      <c r="D113" s="136" t="s">
        <v>73</v>
      </c>
      <c r="E113" s="127">
        <f t="shared" si="4"/>
        <v>0</v>
      </c>
      <c r="F113" s="127">
        <f t="shared" si="4"/>
        <v>0</v>
      </c>
      <c r="G113" s="127">
        <f t="shared" si="4"/>
        <v>0</v>
      </c>
      <c r="H113" s="127">
        <f t="shared" si="4"/>
        <v>0</v>
      </c>
      <c r="I113" s="127">
        <f t="shared" si="4"/>
        <v>0</v>
      </c>
    </row>
    <row r="114" spans="1:10" ht="31" customHeight="1" x14ac:dyDescent="0.35">
      <c r="A114" s="293" t="s">
        <v>281</v>
      </c>
      <c r="B114" s="120" t="s">
        <v>68</v>
      </c>
      <c r="C114" s="106" t="s">
        <v>74</v>
      </c>
      <c r="D114" s="135">
        <v>0</v>
      </c>
      <c r="E114" s="127">
        <f t="shared" ref="E114:G121" si="5">E80+E97</f>
        <v>0</v>
      </c>
      <c r="F114" s="127">
        <f t="shared" si="5"/>
        <v>0</v>
      </c>
      <c r="G114" s="127">
        <f t="shared" si="5"/>
        <v>0</v>
      </c>
      <c r="H114" s="127">
        <f t="shared" ref="H114:I114" si="6">H80+H97</f>
        <v>0</v>
      </c>
      <c r="I114" s="127">
        <f t="shared" si="6"/>
        <v>0</v>
      </c>
    </row>
    <row r="115" spans="1:10" ht="31" x14ac:dyDescent="0.35">
      <c r="A115" s="292"/>
      <c r="B115" s="21" t="s">
        <v>70</v>
      </c>
      <c r="C115" s="106" t="s">
        <v>74</v>
      </c>
      <c r="D115" s="135">
        <v>800</v>
      </c>
      <c r="E115" s="127">
        <f t="shared" si="5"/>
        <v>0</v>
      </c>
      <c r="F115" s="127">
        <f t="shared" si="5"/>
        <v>0</v>
      </c>
      <c r="G115" s="127">
        <f t="shared" si="5"/>
        <v>0</v>
      </c>
      <c r="H115" s="127">
        <f t="shared" ref="H115:I115" si="7">H81+H98</f>
        <v>0</v>
      </c>
      <c r="I115" s="127">
        <f t="shared" si="7"/>
        <v>0</v>
      </c>
    </row>
    <row r="116" spans="1:10" ht="31" x14ac:dyDescent="0.35">
      <c r="A116" s="294"/>
      <c r="B116" s="120" t="s">
        <v>103</v>
      </c>
      <c r="C116" s="106" t="s">
        <v>74</v>
      </c>
      <c r="D116" s="135">
        <v>1600</v>
      </c>
      <c r="E116" s="127">
        <f t="shared" si="5"/>
        <v>0</v>
      </c>
      <c r="F116" s="127">
        <f t="shared" si="5"/>
        <v>0</v>
      </c>
      <c r="G116" s="127">
        <f t="shared" si="5"/>
        <v>0</v>
      </c>
      <c r="H116" s="127">
        <f t="shared" ref="H116:I116" si="8">H82+H99</f>
        <v>0</v>
      </c>
      <c r="I116" s="127">
        <f t="shared" si="8"/>
        <v>0</v>
      </c>
    </row>
    <row r="117" spans="1:10" ht="31" x14ac:dyDescent="0.35">
      <c r="A117" s="293" t="s">
        <v>77</v>
      </c>
      <c r="B117" s="120" t="s">
        <v>78</v>
      </c>
      <c r="C117" s="106" t="s">
        <v>79</v>
      </c>
      <c r="D117" s="135" t="s">
        <v>84</v>
      </c>
      <c r="E117" s="127">
        <f t="shared" si="5"/>
        <v>0</v>
      </c>
      <c r="F117" s="127">
        <f t="shared" si="5"/>
        <v>0</v>
      </c>
      <c r="G117" s="127">
        <f t="shared" si="5"/>
        <v>0</v>
      </c>
      <c r="H117" s="127">
        <f t="shared" ref="H117:I117" si="9">H83+H100</f>
        <v>0</v>
      </c>
      <c r="I117" s="127">
        <f t="shared" si="9"/>
        <v>0</v>
      </c>
    </row>
    <row r="118" spans="1:10" ht="31" x14ac:dyDescent="0.35">
      <c r="A118" s="294"/>
      <c r="B118" s="120" t="s">
        <v>81</v>
      </c>
      <c r="C118" s="106" t="s">
        <v>79</v>
      </c>
      <c r="D118" s="135" t="s">
        <v>104</v>
      </c>
      <c r="E118" s="127">
        <f t="shared" si="5"/>
        <v>0</v>
      </c>
      <c r="F118" s="127">
        <f t="shared" si="5"/>
        <v>0</v>
      </c>
      <c r="G118" s="127">
        <f t="shared" si="5"/>
        <v>0</v>
      </c>
      <c r="H118" s="127">
        <f t="shared" ref="H118:I118" si="10">H84+H101</f>
        <v>0</v>
      </c>
      <c r="I118" s="127">
        <f t="shared" si="10"/>
        <v>0</v>
      </c>
    </row>
    <row r="119" spans="1:10" ht="15.5" x14ac:dyDescent="0.35">
      <c r="A119" s="126" t="s">
        <v>282</v>
      </c>
      <c r="B119" s="120" t="s">
        <v>113</v>
      </c>
      <c r="C119" s="106" t="s">
        <v>79</v>
      </c>
      <c r="D119" s="135" t="s">
        <v>84</v>
      </c>
      <c r="E119" s="127">
        <f t="shared" si="5"/>
        <v>0</v>
      </c>
      <c r="F119" s="127">
        <f t="shared" si="5"/>
        <v>0</v>
      </c>
      <c r="G119" s="127">
        <f t="shared" si="5"/>
        <v>0</v>
      </c>
      <c r="H119" s="127">
        <f t="shared" ref="H119:I119" si="11">H85+H102</f>
        <v>0</v>
      </c>
      <c r="I119" s="127">
        <f t="shared" si="11"/>
        <v>0</v>
      </c>
      <c r="J119">
        <f>+K138</f>
        <v>0</v>
      </c>
    </row>
    <row r="120" spans="1:10" ht="31.9" customHeight="1" x14ac:dyDescent="0.35">
      <c r="A120" s="126" t="s">
        <v>175</v>
      </c>
      <c r="B120" s="120" t="s">
        <v>132</v>
      </c>
      <c r="C120" s="106" t="s">
        <v>79</v>
      </c>
      <c r="D120" s="135" t="s">
        <v>84</v>
      </c>
      <c r="E120" s="127">
        <f t="shared" si="5"/>
        <v>0</v>
      </c>
      <c r="F120" s="127">
        <f t="shared" si="5"/>
        <v>0</v>
      </c>
      <c r="G120" s="127">
        <f t="shared" si="5"/>
        <v>0</v>
      </c>
      <c r="H120" s="127">
        <f t="shared" ref="H120:I120" si="12">H86+H103</f>
        <v>0</v>
      </c>
      <c r="I120" s="127">
        <f t="shared" si="12"/>
        <v>0</v>
      </c>
    </row>
    <row r="121" spans="1:10" ht="31.9" customHeight="1" x14ac:dyDescent="0.35">
      <c r="A121" s="126" t="s">
        <v>135</v>
      </c>
      <c r="B121" s="120" t="s">
        <v>138</v>
      </c>
      <c r="C121" s="106" t="s">
        <v>79</v>
      </c>
      <c r="D121" s="135" t="s">
        <v>79</v>
      </c>
      <c r="E121" s="127">
        <f t="shared" si="5"/>
        <v>0</v>
      </c>
      <c r="F121" s="127">
        <f t="shared" si="5"/>
        <v>0</v>
      </c>
      <c r="G121" s="127">
        <f t="shared" si="5"/>
        <v>0</v>
      </c>
      <c r="H121" s="127">
        <f t="shared" ref="H121:I121" si="13">H87+H104</f>
        <v>0</v>
      </c>
      <c r="I121" s="127">
        <f t="shared" si="13"/>
        <v>0</v>
      </c>
    </row>
    <row r="122" spans="1:10" ht="15.5" x14ac:dyDescent="0.35">
      <c r="A122" s="351" t="s">
        <v>89</v>
      </c>
      <c r="B122" s="310"/>
      <c r="C122" s="310"/>
      <c r="D122" s="310"/>
      <c r="E122" s="310"/>
      <c r="F122" s="310"/>
      <c r="G122" s="310"/>
      <c r="H122" s="310"/>
      <c r="I122" s="310"/>
    </row>
    <row r="123" spans="1:10" ht="62" x14ac:dyDescent="0.35">
      <c r="A123" s="126" t="s">
        <v>242</v>
      </c>
      <c r="B123" s="120" t="s">
        <v>127</v>
      </c>
      <c r="C123" s="106">
        <v>1</v>
      </c>
      <c r="D123" s="135">
        <v>25</v>
      </c>
      <c r="E123" s="127">
        <f>E89+E106</f>
        <v>0</v>
      </c>
      <c r="F123" s="127">
        <f>F89+F106</f>
        <v>0</v>
      </c>
      <c r="G123" s="127">
        <f t="shared" ref="G123:H123" si="14">G89+G106</f>
        <v>0</v>
      </c>
      <c r="H123" s="127">
        <f t="shared" si="14"/>
        <v>0</v>
      </c>
      <c r="I123" s="127">
        <v>0.3</v>
      </c>
    </row>
    <row r="124" spans="1:10" ht="15.5" x14ac:dyDescent="0.35">
      <c r="A124" s="245"/>
      <c r="B124" s="331"/>
      <c r="C124" s="332"/>
      <c r="D124" s="332"/>
      <c r="E124" s="332"/>
      <c r="F124" s="332"/>
      <c r="G124" s="332"/>
      <c r="H124" s="332"/>
      <c r="I124" s="332"/>
    </row>
    <row r="125" spans="1:10" ht="15.65" customHeight="1" x14ac:dyDescent="0.35">
      <c r="A125" s="333" t="s">
        <v>176</v>
      </c>
      <c r="B125" s="333"/>
      <c r="C125" s="333"/>
      <c r="D125" s="333"/>
      <c r="E125" s="333"/>
      <c r="F125" s="333"/>
      <c r="G125" s="333"/>
      <c r="H125" s="333"/>
      <c r="I125" s="333"/>
    </row>
    <row r="126" spans="1:10" ht="15.5" x14ac:dyDescent="0.35">
      <c r="A126" s="330" t="s">
        <v>62</v>
      </c>
      <c r="B126" s="318"/>
      <c r="C126" s="318"/>
      <c r="D126" s="318"/>
      <c r="E126" s="318"/>
      <c r="F126" s="318"/>
      <c r="G126" s="318"/>
      <c r="H126" s="318"/>
      <c r="I126" s="318"/>
    </row>
    <row r="127" spans="1:10" ht="31" x14ac:dyDescent="0.35">
      <c r="A127" s="156" t="s">
        <v>63</v>
      </c>
      <c r="B127" s="156" t="s">
        <v>64</v>
      </c>
      <c r="C127" s="155" t="s">
        <v>65</v>
      </c>
      <c r="D127" s="155" t="s">
        <v>66</v>
      </c>
      <c r="E127" s="157" t="s">
        <v>46</v>
      </c>
      <c r="F127" s="157" t="s">
        <v>47</v>
      </c>
      <c r="G127" s="157" t="s">
        <v>48</v>
      </c>
      <c r="H127" s="157" t="s">
        <v>49</v>
      </c>
      <c r="I127" s="157" t="s">
        <v>50</v>
      </c>
    </row>
    <row r="128" spans="1:10" ht="62" x14ac:dyDescent="0.35">
      <c r="A128" s="282" t="s">
        <v>246</v>
      </c>
      <c r="B128" s="21" t="s">
        <v>68</v>
      </c>
      <c r="C128" s="21" t="s">
        <v>69</v>
      </c>
      <c r="D128" s="136" t="s">
        <v>69</v>
      </c>
      <c r="E128" s="102">
        <f t="shared" ref="E128:E138" si="15">J43</f>
        <v>0</v>
      </c>
      <c r="F128" s="102">
        <f>E128*(1+F111)</f>
        <v>0</v>
      </c>
      <c r="G128" s="102">
        <f t="shared" ref="G128:I128" si="16">F128*(1+G111)</f>
        <v>0</v>
      </c>
      <c r="H128" s="102">
        <f t="shared" si="16"/>
        <v>0</v>
      </c>
      <c r="I128" s="102">
        <f t="shared" si="16"/>
        <v>0</v>
      </c>
    </row>
    <row r="129" spans="1:9" ht="62" x14ac:dyDescent="0.35">
      <c r="A129" s="282"/>
      <c r="B129" s="21" t="s">
        <v>70</v>
      </c>
      <c r="C129" s="21" t="s">
        <v>69</v>
      </c>
      <c r="D129" s="136" t="s">
        <v>71</v>
      </c>
      <c r="E129" s="102">
        <f t="shared" si="15"/>
        <v>0</v>
      </c>
      <c r="F129" s="102">
        <f>E129*(1+F112)</f>
        <v>0</v>
      </c>
      <c r="G129" s="102">
        <f t="shared" ref="G129:I129" si="17">F129*(1+G112)</f>
        <v>0</v>
      </c>
      <c r="H129" s="102">
        <f t="shared" si="17"/>
        <v>0</v>
      </c>
      <c r="I129" s="102">
        <f t="shared" si="17"/>
        <v>0</v>
      </c>
    </row>
    <row r="130" spans="1:9" ht="62" x14ac:dyDescent="0.35">
      <c r="A130" s="282"/>
      <c r="B130" s="120" t="s">
        <v>72</v>
      </c>
      <c r="C130" s="21" t="s">
        <v>69</v>
      </c>
      <c r="D130" s="136" t="s">
        <v>73</v>
      </c>
      <c r="E130" s="102">
        <f t="shared" si="15"/>
        <v>0</v>
      </c>
      <c r="F130" s="102">
        <f>E130*(1+F113)</f>
        <v>0</v>
      </c>
      <c r="G130" s="102">
        <f t="shared" ref="G130:I130" si="18">F130*(1+G113)</f>
        <v>0</v>
      </c>
      <c r="H130" s="102">
        <f t="shared" si="18"/>
        <v>0</v>
      </c>
      <c r="I130" s="102">
        <f t="shared" si="18"/>
        <v>0</v>
      </c>
    </row>
    <row r="131" spans="1:9" ht="31" customHeight="1" x14ac:dyDescent="0.35">
      <c r="A131" s="293" t="s">
        <v>281</v>
      </c>
      <c r="B131" s="120" t="s">
        <v>68</v>
      </c>
      <c r="C131" s="106" t="s">
        <v>74</v>
      </c>
      <c r="D131" s="135">
        <v>0</v>
      </c>
      <c r="E131" s="102">
        <f t="shared" si="15"/>
        <v>0</v>
      </c>
      <c r="F131" s="102">
        <f>E131*(1+F114)</f>
        <v>0</v>
      </c>
      <c r="G131" s="102">
        <f t="shared" ref="G131:I131" si="19">F131*(1+G114)</f>
        <v>0</v>
      </c>
      <c r="H131" s="102">
        <f t="shared" si="19"/>
        <v>0</v>
      </c>
      <c r="I131" s="102">
        <f t="shared" si="19"/>
        <v>0</v>
      </c>
    </row>
    <row r="132" spans="1:9" ht="31" x14ac:dyDescent="0.35">
      <c r="A132" s="292"/>
      <c r="B132" s="21" t="s">
        <v>70</v>
      </c>
      <c r="C132" s="106" t="s">
        <v>74</v>
      </c>
      <c r="D132" s="135">
        <v>800</v>
      </c>
      <c r="E132" s="102">
        <f t="shared" si="15"/>
        <v>0</v>
      </c>
      <c r="F132" s="102">
        <f t="shared" ref="F132:I132" si="20">E132*(1+F115)</f>
        <v>0</v>
      </c>
      <c r="G132" s="102">
        <f t="shared" si="20"/>
        <v>0</v>
      </c>
      <c r="H132" s="102">
        <f t="shared" si="20"/>
        <v>0</v>
      </c>
      <c r="I132" s="102">
        <f t="shared" si="20"/>
        <v>0</v>
      </c>
    </row>
    <row r="133" spans="1:9" ht="31" x14ac:dyDescent="0.35">
      <c r="A133" s="294"/>
      <c r="B133" s="120" t="s">
        <v>103</v>
      </c>
      <c r="C133" s="106" t="s">
        <v>74</v>
      </c>
      <c r="D133" s="135">
        <v>1600</v>
      </c>
      <c r="E133" s="102">
        <f t="shared" si="15"/>
        <v>0</v>
      </c>
      <c r="F133" s="102">
        <f>E133*(1+F116)</f>
        <v>0</v>
      </c>
      <c r="G133" s="102">
        <f t="shared" ref="G133:I133" si="21">F133*(1+G116)</f>
        <v>0</v>
      </c>
      <c r="H133" s="102">
        <f t="shared" si="21"/>
        <v>0</v>
      </c>
      <c r="I133" s="102">
        <f t="shared" si="21"/>
        <v>0</v>
      </c>
    </row>
    <row r="134" spans="1:9" ht="31" x14ac:dyDescent="0.35">
      <c r="A134" s="293" t="s">
        <v>77</v>
      </c>
      <c r="B134" s="120" t="s">
        <v>78</v>
      </c>
      <c r="C134" s="106" t="s">
        <v>79</v>
      </c>
      <c r="D134" s="135" t="s">
        <v>84</v>
      </c>
      <c r="E134" s="102">
        <f t="shared" si="15"/>
        <v>0</v>
      </c>
      <c r="F134" s="102">
        <f>E134*(1+F117)</f>
        <v>0</v>
      </c>
      <c r="G134" s="102">
        <f t="shared" ref="G134:I134" si="22">F134*(1+G117)</f>
        <v>0</v>
      </c>
      <c r="H134" s="102">
        <f t="shared" si="22"/>
        <v>0</v>
      </c>
      <c r="I134" s="102">
        <f t="shared" si="22"/>
        <v>0</v>
      </c>
    </row>
    <row r="135" spans="1:9" ht="31" x14ac:dyDescent="0.35">
      <c r="A135" s="294"/>
      <c r="B135" s="120" t="s">
        <v>177</v>
      </c>
      <c r="C135" s="106" t="s">
        <v>79</v>
      </c>
      <c r="D135" s="135" t="s">
        <v>104</v>
      </c>
      <c r="E135" s="102">
        <f t="shared" si="15"/>
        <v>0</v>
      </c>
      <c r="F135" s="102">
        <f t="shared" ref="F135:I135" si="23">E135*(1+F118)</f>
        <v>0</v>
      </c>
      <c r="G135" s="102">
        <f t="shared" si="23"/>
        <v>0</v>
      </c>
      <c r="H135" s="102">
        <f t="shared" si="23"/>
        <v>0</v>
      </c>
      <c r="I135" s="102">
        <f t="shared" si="23"/>
        <v>0</v>
      </c>
    </row>
    <row r="136" spans="1:9" ht="15.5" x14ac:dyDescent="0.35">
      <c r="A136" s="126" t="s">
        <v>282</v>
      </c>
      <c r="B136" s="120" t="s">
        <v>113</v>
      </c>
      <c r="C136" s="106" t="s">
        <v>79</v>
      </c>
      <c r="D136" s="135" t="s">
        <v>84</v>
      </c>
      <c r="E136" s="102">
        <f t="shared" si="15"/>
        <v>0</v>
      </c>
      <c r="F136" s="102">
        <f t="shared" ref="F136:I136" si="24">E136*(1+F119)</f>
        <v>0</v>
      </c>
      <c r="G136" s="102">
        <f t="shared" si="24"/>
        <v>0</v>
      </c>
      <c r="H136" s="102">
        <f t="shared" si="24"/>
        <v>0</v>
      </c>
      <c r="I136" s="102">
        <f t="shared" si="24"/>
        <v>0</v>
      </c>
    </row>
    <row r="137" spans="1:9" ht="30" customHeight="1" x14ac:dyDescent="0.35">
      <c r="A137" s="126" t="s">
        <v>164</v>
      </c>
      <c r="B137" s="120" t="s">
        <v>132</v>
      </c>
      <c r="C137" s="106" t="s">
        <v>79</v>
      </c>
      <c r="D137" s="135" t="s">
        <v>84</v>
      </c>
      <c r="E137" s="102">
        <f t="shared" si="15"/>
        <v>0</v>
      </c>
      <c r="F137" s="102">
        <f t="shared" ref="F137:I137" si="25">E137*(1+F120)</f>
        <v>0</v>
      </c>
      <c r="G137" s="102">
        <f t="shared" si="25"/>
        <v>0</v>
      </c>
      <c r="H137" s="102">
        <f t="shared" si="25"/>
        <v>0</v>
      </c>
      <c r="I137" s="102">
        <f t="shared" si="25"/>
        <v>0</v>
      </c>
    </row>
    <row r="138" spans="1:9" ht="30" customHeight="1" x14ac:dyDescent="0.35">
      <c r="A138" s="126" t="s">
        <v>135</v>
      </c>
      <c r="B138" s="120" t="s">
        <v>96</v>
      </c>
      <c r="C138" s="106" t="s">
        <v>79</v>
      </c>
      <c r="D138" s="135" t="s">
        <v>79</v>
      </c>
      <c r="E138" s="102">
        <f t="shared" si="15"/>
        <v>0</v>
      </c>
      <c r="F138" s="102">
        <f t="shared" ref="F138:I138" si="26">E138*(1+F121)</f>
        <v>0</v>
      </c>
      <c r="G138" s="102">
        <f t="shared" si="26"/>
        <v>0</v>
      </c>
      <c r="H138" s="102">
        <f t="shared" si="26"/>
        <v>0</v>
      </c>
      <c r="I138" s="102">
        <f t="shared" si="26"/>
        <v>0</v>
      </c>
    </row>
    <row r="139" spans="1:9" ht="15.5" x14ac:dyDescent="0.35">
      <c r="A139" s="348" t="s">
        <v>89</v>
      </c>
      <c r="B139" s="295"/>
      <c r="C139" s="295"/>
      <c r="D139" s="295"/>
      <c r="E139" s="295"/>
      <c r="F139" s="295"/>
      <c r="G139" s="295"/>
      <c r="H139" s="295"/>
      <c r="I139" s="295"/>
    </row>
    <row r="140" spans="1:9" ht="62" x14ac:dyDescent="0.35">
      <c r="A140" s="126" t="s">
        <v>109</v>
      </c>
      <c r="B140" s="120" t="s">
        <v>127</v>
      </c>
      <c r="C140" s="106">
        <v>1</v>
      </c>
      <c r="D140" s="135">
        <v>25</v>
      </c>
      <c r="E140" s="102">
        <f>J55</f>
        <v>0</v>
      </c>
      <c r="F140" s="102">
        <f>E140*(1+F123)</f>
        <v>0</v>
      </c>
      <c r="G140" s="102">
        <f t="shared" ref="G140:I140" si="27">F140*(1+G123)</f>
        <v>0</v>
      </c>
      <c r="H140" s="102">
        <f t="shared" si="27"/>
        <v>0</v>
      </c>
      <c r="I140" s="102">
        <f t="shared" si="27"/>
        <v>0</v>
      </c>
    </row>
    <row r="142" spans="1:9" ht="15.5" x14ac:dyDescent="0.35">
      <c r="A142" s="347" t="s">
        <v>293</v>
      </c>
      <c r="B142" s="347"/>
      <c r="C142" s="347"/>
      <c r="D142" s="347"/>
      <c r="E142" s="347"/>
      <c r="F142" s="347"/>
    </row>
    <row r="143" spans="1:9" ht="15.5" x14ac:dyDescent="0.35">
      <c r="A143" s="5"/>
      <c r="B143" s="5"/>
      <c r="C143" s="5"/>
      <c r="D143" s="5"/>
      <c r="E143" s="5"/>
      <c r="F143" s="5"/>
    </row>
    <row r="144" spans="1:9" ht="15.5" x14ac:dyDescent="0.35">
      <c r="A144" s="216" t="s">
        <v>139</v>
      </c>
      <c r="B144" s="216" t="s">
        <v>46</v>
      </c>
      <c r="C144" s="216" t="s">
        <v>47</v>
      </c>
      <c r="D144" s="216" t="s">
        <v>48</v>
      </c>
      <c r="E144" s="216" t="s">
        <v>49</v>
      </c>
      <c r="F144" s="216" t="s">
        <v>50</v>
      </c>
    </row>
    <row r="145" spans="1:6" ht="15.5" x14ac:dyDescent="0.35">
      <c r="A145" s="10" t="s">
        <v>68</v>
      </c>
      <c r="B145" s="102">
        <f>E128</f>
        <v>0</v>
      </c>
      <c r="C145" s="102">
        <f>F128</f>
        <v>0</v>
      </c>
      <c r="D145" s="102">
        <f t="shared" ref="D145:F147" si="28">G128</f>
        <v>0</v>
      </c>
      <c r="E145" s="102">
        <f t="shared" si="28"/>
        <v>0</v>
      </c>
      <c r="F145" s="102">
        <f t="shared" si="28"/>
        <v>0</v>
      </c>
    </row>
    <row r="146" spans="1:6" ht="31" x14ac:dyDescent="0.35">
      <c r="A146" s="10" t="s">
        <v>70</v>
      </c>
      <c r="B146" s="102">
        <f t="shared" ref="B146:C147" si="29">E129</f>
        <v>0</v>
      </c>
      <c r="C146" s="102">
        <f t="shared" si="29"/>
        <v>0</v>
      </c>
      <c r="D146" s="102">
        <f t="shared" si="28"/>
        <v>0</v>
      </c>
      <c r="E146" s="102">
        <f t="shared" si="28"/>
        <v>0</v>
      </c>
      <c r="F146" s="102">
        <f t="shared" si="28"/>
        <v>0</v>
      </c>
    </row>
    <row r="147" spans="1:6" ht="31" x14ac:dyDescent="0.35">
      <c r="A147" s="11" t="s">
        <v>72</v>
      </c>
      <c r="B147" s="102">
        <f t="shared" si="29"/>
        <v>0</v>
      </c>
      <c r="C147" s="102">
        <f t="shared" si="29"/>
        <v>0</v>
      </c>
      <c r="D147" s="102">
        <f t="shared" si="28"/>
        <v>0</v>
      </c>
      <c r="E147" s="102">
        <f t="shared" si="28"/>
        <v>0</v>
      </c>
      <c r="F147" s="102">
        <f t="shared" si="28"/>
        <v>0</v>
      </c>
    </row>
    <row r="148" spans="1:6" ht="25.5" customHeight="1" x14ac:dyDescent="0.35">
      <c r="A148" s="156" t="s">
        <v>140</v>
      </c>
      <c r="B148" s="107">
        <f>SUM(B145:B147)</f>
        <v>0</v>
      </c>
      <c r="C148" s="107">
        <f t="shared" ref="C148:F148" si="30">SUM(C145:C147)</f>
        <v>0</v>
      </c>
      <c r="D148" s="107">
        <f t="shared" si="30"/>
        <v>0</v>
      </c>
      <c r="E148" s="107">
        <f t="shared" si="30"/>
        <v>0</v>
      </c>
      <c r="F148" s="107">
        <f t="shared" si="30"/>
        <v>0</v>
      </c>
    </row>
    <row r="149" spans="1:6" ht="15.5" x14ac:dyDescent="0.35">
      <c r="A149" s="5"/>
      <c r="B149" s="5"/>
      <c r="C149" s="5"/>
      <c r="D149" s="5"/>
      <c r="E149" s="5"/>
      <c r="F149" s="5"/>
    </row>
    <row r="150" spans="1:6" ht="15.5" x14ac:dyDescent="0.35">
      <c r="A150" s="349" t="s">
        <v>294</v>
      </c>
      <c r="B150" s="349"/>
      <c r="C150" s="349"/>
      <c r="D150" s="349"/>
      <c r="E150" s="349"/>
      <c r="F150" s="349"/>
    </row>
    <row r="151" spans="1:6" ht="15.5" x14ac:dyDescent="0.35">
      <c r="A151" s="216" t="s">
        <v>139</v>
      </c>
      <c r="B151" s="216" t="s">
        <v>46</v>
      </c>
      <c r="C151" s="216" t="s">
        <v>47</v>
      </c>
      <c r="D151" s="216" t="s">
        <v>48</v>
      </c>
      <c r="E151" s="216" t="s">
        <v>49</v>
      </c>
      <c r="F151" s="216" t="s">
        <v>50</v>
      </c>
    </row>
    <row r="152" spans="1:6" ht="15.5" x14ac:dyDescent="0.35">
      <c r="A152" s="11" t="s">
        <v>68</v>
      </c>
      <c r="B152" s="102">
        <f t="shared" ref="B152:F156" si="31">E131</f>
        <v>0</v>
      </c>
      <c r="C152" s="102">
        <f t="shared" si="31"/>
        <v>0</v>
      </c>
      <c r="D152" s="102">
        <f t="shared" ref="D152" si="32">G131</f>
        <v>0</v>
      </c>
      <c r="E152" s="102">
        <f t="shared" ref="E152" si="33">H131</f>
        <v>0</v>
      </c>
      <c r="F152" s="102">
        <f t="shared" ref="F152" si="34">I131</f>
        <v>0</v>
      </c>
    </row>
    <row r="153" spans="1:6" ht="31" x14ac:dyDescent="0.35">
      <c r="A153" s="13" t="s">
        <v>70</v>
      </c>
      <c r="B153" s="102">
        <f t="shared" si="31"/>
        <v>0</v>
      </c>
      <c r="C153" s="102">
        <f t="shared" si="31"/>
        <v>0</v>
      </c>
      <c r="D153" s="102">
        <f>G132</f>
        <v>0</v>
      </c>
      <c r="E153" s="102">
        <f t="shared" si="31"/>
        <v>0</v>
      </c>
      <c r="F153" s="102">
        <f>I132</f>
        <v>0</v>
      </c>
    </row>
    <row r="154" spans="1:6" ht="31" x14ac:dyDescent="0.35">
      <c r="A154" s="9" t="s">
        <v>103</v>
      </c>
      <c r="B154" s="102">
        <f t="shared" si="31"/>
        <v>0</v>
      </c>
      <c r="C154" s="102">
        <f t="shared" si="31"/>
        <v>0</v>
      </c>
      <c r="D154" s="102">
        <f t="shared" si="31"/>
        <v>0</v>
      </c>
      <c r="E154" s="102">
        <f t="shared" si="31"/>
        <v>0</v>
      </c>
      <c r="F154" s="102">
        <f t="shared" si="31"/>
        <v>0</v>
      </c>
    </row>
    <row r="155" spans="1:6" ht="31" x14ac:dyDescent="0.35">
      <c r="A155" s="9" t="s">
        <v>78</v>
      </c>
      <c r="B155" s="102">
        <f t="shared" si="31"/>
        <v>0</v>
      </c>
      <c r="C155" s="102">
        <f t="shared" si="31"/>
        <v>0</v>
      </c>
      <c r="D155" s="102">
        <f t="shared" si="31"/>
        <v>0</v>
      </c>
      <c r="E155" s="102">
        <f t="shared" ref="E155:E159" si="35">H134</f>
        <v>0</v>
      </c>
      <c r="F155" s="102">
        <f t="shared" si="31"/>
        <v>0</v>
      </c>
    </row>
    <row r="156" spans="1:6" ht="31" x14ac:dyDescent="0.35">
      <c r="A156" s="9" t="s">
        <v>81</v>
      </c>
      <c r="B156" s="102">
        <f t="shared" si="31"/>
        <v>0</v>
      </c>
      <c r="C156" s="102">
        <f t="shared" si="31"/>
        <v>0</v>
      </c>
      <c r="D156" s="102">
        <f t="shared" si="31"/>
        <v>0</v>
      </c>
      <c r="E156" s="102">
        <f t="shared" si="35"/>
        <v>0</v>
      </c>
      <c r="F156" s="102">
        <f t="shared" ref="F156:F159" si="36">I135</f>
        <v>0</v>
      </c>
    </row>
    <row r="157" spans="1:6" ht="15.5" x14ac:dyDescent="0.35">
      <c r="A157" s="9" t="s">
        <v>83</v>
      </c>
      <c r="B157" s="102">
        <f>E136</f>
        <v>0</v>
      </c>
      <c r="C157" s="102">
        <f t="shared" ref="C157:C159" si="37">F136</f>
        <v>0</v>
      </c>
      <c r="D157" s="102">
        <f t="shared" ref="D157:D159" si="38">G136</f>
        <v>0</v>
      </c>
      <c r="E157" s="102">
        <f t="shared" si="35"/>
        <v>0</v>
      </c>
      <c r="F157" s="102">
        <f t="shared" si="36"/>
        <v>0</v>
      </c>
    </row>
    <row r="158" spans="1:6" ht="15.5" x14ac:dyDescent="0.35">
      <c r="A158" s="9" t="s">
        <v>95</v>
      </c>
      <c r="B158" s="102">
        <f>E137</f>
        <v>0</v>
      </c>
      <c r="C158" s="102">
        <f t="shared" si="37"/>
        <v>0</v>
      </c>
      <c r="D158" s="102">
        <f t="shared" si="38"/>
        <v>0</v>
      </c>
      <c r="E158" s="102">
        <f t="shared" si="35"/>
        <v>0</v>
      </c>
      <c r="F158" s="102">
        <f t="shared" si="36"/>
        <v>0</v>
      </c>
    </row>
    <row r="159" spans="1:6" ht="15.5" x14ac:dyDescent="0.35">
      <c r="A159" s="9" t="s">
        <v>96</v>
      </c>
      <c r="B159" s="102">
        <f>E138</f>
        <v>0</v>
      </c>
      <c r="C159" s="102">
        <f t="shared" si="37"/>
        <v>0</v>
      </c>
      <c r="D159" s="102">
        <f t="shared" si="38"/>
        <v>0</v>
      </c>
      <c r="E159" s="102">
        <f t="shared" si="35"/>
        <v>0</v>
      </c>
      <c r="F159" s="102">
        <f t="shared" si="36"/>
        <v>0</v>
      </c>
    </row>
    <row r="160" spans="1:6" ht="24" customHeight="1" x14ac:dyDescent="0.35">
      <c r="A160" s="157" t="s">
        <v>143</v>
      </c>
      <c r="B160" s="107">
        <f>SUM(B152:B159)</f>
        <v>0</v>
      </c>
      <c r="C160" s="107">
        <f t="shared" ref="C160:F160" si="39">SUM(C152:C159)</f>
        <v>0</v>
      </c>
      <c r="D160" s="107">
        <f>SUM(D152:D159)</f>
        <v>0</v>
      </c>
      <c r="E160" s="107">
        <f t="shared" si="39"/>
        <v>0</v>
      </c>
      <c r="F160" s="107">
        <f t="shared" si="39"/>
        <v>0</v>
      </c>
    </row>
    <row r="161" spans="1:6" ht="15.5" x14ac:dyDescent="0.35">
      <c r="A161" s="5"/>
      <c r="B161" s="5"/>
      <c r="C161" s="5"/>
      <c r="D161" s="5"/>
      <c r="E161" s="5"/>
      <c r="F161" s="5"/>
    </row>
    <row r="162" spans="1:6" ht="15.5" x14ac:dyDescent="0.35">
      <c r="A162" s="350" t="s">
        <v>295</v>
      </c>
      <c r="B162" s="350"/>
      <c r="C162" s="350"/>
      <c r="D162" s="350"/>
      <c r="E162" s="350"/>
      <c r="F162" s="350"/>
    </row>
    <row r="163" spans="1:6" ht="15.5" x14ac:dyDescent="0.35">
      <c r="A163" s="216" t="s">
        <v>139</v>
      </c>
      <c r="B163" s="216" t="s">
        <v>46</v>
      </c>
      <c r="C163" s="216" t="s">
        <v>47</v>
      </c>
      <c r="D163" s="216" t="s">
        <v>48</v>
      </c>
      <c r="E163" s="216" t="s">
        <v>49</v>
      </c>
      <c r="F163" s="216" t="s">
        <v>50</v>
      </c>
    </row>
    <row r="164" spans="1:6" ht="46.5" x14ac:dyDescent="0.35">
      <c r="A164" s="14" t="s">
        <v>178</v>
      </c>
      <c r="B164" s="102">
        <f>E140</f>
        <v>0</v>
      </c>
      <c r="C164" s="102">
        <f>F140</f>
        <v>0</v>
      </c>
      <c r="D164" s="102">
        <f t="shared" ref="D164:F164" si="40">G140</f>
        <v>0</v>
      </c>
      <c r="E164" s="102">
        <f t="shared" si="40"/>
        <v>0</v>
      </c>
      <c r="F164" s="102">
        <f t="shared" si="40"/>
        <v>0</v>
      </c>
    </row>
    <row r="165" spans="1:6" ht="26.65" customHeight="1" x14ac:dyDescent="0.35">
      <c r="A165" s="156" t="s">
        <v>143</v>
      </c>
      <c r="B165" s="107">
        <f>SUM(B164)</f>
        <v>0</v>
      </c>
      <c r="C165" s="107">
        <f t="shared" ref="C165:F165" si="41">SUM(C164)</f>
        <v>0</v>
      </c>
      <c r="D165" s="107">
        <f t="shared" si="41"/>
        <v>0</v>
      </c>
      <c r="E165" s="107">
        <f t="shared" si="41"/>
        <v>0</v>
      </c>
      <c r="F165" s="107">
        <f t="shared" si="41"/>
        <v>0</v>
      </c>
    </row>
  </sheetData>
  <mergeCells count="45">
    <mergeCell ref="A105:I105"/>
    <mergeCell ref="A100:A101"/>
    <mergeCell ref="A108:I108"/>
    <mergeCell ref="A1:D1"/>
    <mergeCell ref="A122:I122"/>
    <mergeCell ref="A74:I74"/>
    <mergeCell ref="A111:A113"/>
    <mergeCell ref="A60:A62"/>
    <mergeCell ref="A77:A79"/>
    <mergeCell ref="A94:A96"/>
    <mergeCell ref="A2:F2"/>
    <mergeCell ref="A30:A32"/>
    <mergeCell ref="A33:A34"/>
    <mergeCell ref="A57:G57"/>
    <mergeCell ref="A63:A65"/>
    <mergeCell ref="A4:F4"/>
    <mergeCell ref="A142:F142"/>
    <mergeCell ref="A134:A135"/>
    <mergeCell ref="A139:I139"/>
    <mergeCell ref="A150:F150"/>
    <mergeCell ref="A162:F162"/>
    <mergeCell ref="B5:E5"/>
    <mergeCell ref="F25:I25"/>
    <mergeCell ref="A58:G58"/>
    <mergeCell ref="A20:F20"/>
    <mergeCell ref="A25:E25"/>
    <mergeCell ref="A27:A29"/>
    <mergeCell ref="A40:J41"/>
    <mergeCell ref="A43:A45"/>
    <mergeCell ref="A46:A51"/>
    <mergeCell ref="A54:E54"/>
    <mergeCell ref="A66:A67"/>
    <mergeCell ref="A80:A82"/>
    <mergeCell ref="A83:A84"/>
    <mergeCell ref="A91:I91"/>
    <mergeCell ref="A97:A99"/>
    <mergeCell ref="A71:G71"/>
    <mergeCell ref="A109:I109"/>
    <mergeCell ref="A114:A116"/>
    <mergeCell ref="A117:A118"/>
    <mergeCell ref="A126:I126"/>
    <mergeCell ref="A131:A133"/>
    <mergeCell ref="A128:A130"/>
    <mergeCell ref="B124:I124"/>
    <mergeCell ref="A125:I125"/>
  </mergeCells>
  <phoneticPr fontId="20" type="noConversion"/>
  <pageMargins left="0.7" right="0.7" top="0.75" bottom="0.75" header="0.3" footer="0.3"/>
  <pageSetup paperSize="9" orientation="portrait" r:id="rId1"/>
  <ignoredErrors>
    <ignoredError sqref="J52" formula="1"/>
    <ignoredError sqref="G60:G7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R20"/>
  <sheetViews>
    <sheetView zoomScaleNormal="100" workbookViewId="0"/>
  </sheetViews>
  <sheetFormatPr defaultColWidth="11.54296875" defaultRowHeight="14.5" x14ac:dyDescent="0.35"/>
  <cols>
    <col min="2" max="2" width="4.7265625" customWidth="1"/>
    <col min="3" max="3" width="20.54296875" customWidth="1"/>
    <col min="4" max="4" width="18.453125" customWidth="1"/>
    <col min="5" max="5" width="19" customWidth="1"/>
    <col min="6" max="6" width="17" customWidth="1"/>
    <col min="7" max="7" width="19.1796875" customWidth="1"/>
    <col min="8" max="8" width="18.54296875" customWidth="1"/>
    <col min="9" max="9" width="15.26953125" customWidth="1"/>
    <col min="10" max="11" width="19.26953125" customWidth="1"/>
    <col min="12" max="12" width="15.54296875" customWidth="1"/>
    <col min="13" max="13" width="20" customWidth="1"/>
    <col min="14" max="14" width="18.7265625" customWidth="1"/>
    <col min="15" max="15" width="14.1796875" customWidth="1"/>
    <col min="16" max="16" width="16.453125" customWidth="1"/>
    <col min="17" max="17" width="21.54296875" customWidth="1"/>
    <col min="18" max="18" width="16" customWidth="1"/>
  </cols>
  <sheetData>
    <row r="2" spans="2:18" ht="18.5" x14ac:dyDescent="0.35">
      <c r="B2" s="360" t="s">
        <v>179</v>
      </c>
      <c r="C2" s="360"/>
      <c r="D2" s="360"/>
      <c r="E2" s="360"/>
      <c r="F2" s="360"/>
    </row>
    <row r="4" spans="2:18" ht="15.5" x14ac:dyDescent="0.35">
      <c r="B4" s="361" t="s">
        <v>180</v>
      </c>
      <c r="C4" s="363" t="s">
        <v>303</v>
      </c>
      <c r="D4" s="366" t="s">
        <v>145</v>
      </c>
      <c r="E4" s="367"/>
      <c r="F4" s="368"/>
      <c r="G4" s="365" t="s">
        <v>181</v>
      </c>
      <c r="H4" s="365"/>
      <c r="I4" s="365"/>
      <c r="J4" s="365" t="s">
        <v>182</v>
      </c>
      <c r="K4" s="365"/>
      <c r="L4" s="365"/>
      <c r="M4" s="365" t="s">
        <v>183</v>
      </c>
      <c r="N4" s="365"/>
      <c r="O4" s="365"/>
      <c r="P4" s="365" t="s">
        <v>184</v>
      </c>
      <c r="Q4" s="365"/>
      <c r="R4" s="365"/>
    </row>
    <row r="5" spans="2:18" ht="31" x14ac:dyDescent="0.35">
      <c r="B5" s="362"/>
      <c r="C5" s="364"/>
      <c r="D5" s="131" t="s">
        <v>185</v>
      </c>
      <c r="E5" s="131" t="s">
        <v>186</v>
      </c>
      <c r="F5" s="131" t="s">
        <v>189</v>
      </c>
      <c r="G5" s="131" t="s">
        <v>190</v>
      </c>
      <c r="H5" s="131" t="s">
        <v>186</v>
      </c>
      <c r="I5" s="131" t="s">
        <v>187</v>
      </c>
      <c r="J5" s="131" t="s">
        <v>185</v>
      </c>
      <c r="K5" s="131" t="s">
        <v>186</v>
      </c>
      <c r="L5" s="131" t="s">
        <v>187</v>
      </c>
      <c r="M5" s="131" t="s">
        <v>185</v>
      </c>
      <c r="N5" s="131" t="s">
        <v>186</v>
      </c>
      <c r="O5" s="131" t="s">
        <v>187</v>
      </c>
      <c r="P5" s="131" t="s">
        <v>185</v>
      </c>
      <c r="Q5" s="131" t="s">
        <v>186</v>
      </c>
      <c r="R5" s="131" t="s">
        <v>187</v>
      </c>
    </row>
    <row r="6" spans="2:18" ht="65.650000000000006" customHeight="1" x14ac:dyDescent="0.35">
      <c r="B6" s="124">
        <v>1</v>
      </c>
      <c r="C6" s="129" t="s">
        <v>258</v>
      </c>
      <c r="D6" s="132">
        <f>'Morbidity forecast'!B73</f>
        <v>0</v>
      </c>
      <c r="E6" s="132">
        <f>'Consumption forecast'!B149</f>
        <v>0</v>
      </c>
      <c r="F6" s="132">
        <f>'Services forecast'!B148</f>
        <v>0</v>
      </c>
      <c r="G6" s="132">
        <f>'Morbidity forecast'!C73</f>
        <v>0</v>
      </c>
      <c r="H6" s="132">
        <f>'Consumption forecast'!C149</f>
        <v>0</v>
      </c>
      <c r="I6" s="132">
        <f>'Services forecast'!C148</f>
        <v>0</v>
      </c>
      <c r="J6" s="132">
        <f>'Morbidity forecast'!D73</f>
        <v>0</v>
      </c>
      <c r="K6" s="132">
        <f>'Consumption forecast'!D149</f>
        <v>0</v>
      </c>
      <c r="L6" s="132">
        <f>'Services forecast'!D148</f>
        <v>0</v>
      </c>
      <c r="M6" s="132">
        <f>'Morbidity forecast'!E73</f>
        <v>0</v>
      </c>
      <c r="N6" s="132">
        <f>'Consumption forecast'!E149</f>
        <v>0</v>
      </c>
      <c r="O6" s="132">
        <f>'Services forecast'!E148</f>
        <v>0</v>
      </c>
      <c r="P6" s="132">
        <f>'Morbidity forecast'!F73</f>
        <v>0</v>
      </c>
      <c r="Q6" s="132">
        <f>'Consumption forecast'!F149</f>
        <v>0</v>
      </c>
      <c r="R6" s="132">
        <f>'Services forecast'!F148</f>
        <v>0</v>
      </c>
    </row>
    <row r="7" spans="2:18" ht="27" customHeight="1" x14ac:dyDescent="0.35">
      <c r="B7" s="124">
        <v>2</v>
      </c>
      <c r="C7" s="130" t="s">
        <v>188</v>
      </c>
      <c r="D7" s="132">
        <f>'Morbidity forecast'!B85</f>
        <v>0</v>
      </c>
      <c r="E7" s="132">
        <f>'Consumption forecast'!B161</f>
        <v>0</v>
      </c>
      <c r="F7" s="132">
        <f>'Services forecast'!B160</f>
        <v>0</v>
      </c>
      <c r="G7" s="132">
        <f>'Morbidity forecast'!C85</f>
        <v>0</v>
      </c>
      <c r="H7" s="132">
        <f>'Consumption forecast'!C161</f>
        <v>0</v>
      </c>
      <c r="I7" s="132">
        <f>'Services forecast'!C160</f>
        <v>0</v>
      </c>
      <c r="J7" s="132">
        <f>'Morbidity forecast'!D85</f>
        <v>0</v>
      </c>
      <c r="K7" s="132">
        <f>'Consumption forecast'!D161</f>
        <v>0</v>
      </c>
      <c r="L7" s="132">
        <f>'Services forecast'!D160</f>
        <v>0</v>
      </c>
      <c r="M7" s="132">
        <f>'Morbidity forecast'!E85</f>
        <v>0</v>
      </c>
      <c r="N7" s="132">
        <f>'Consumption forecast'!E161</f>
        <v>0</v>
      </c>
      <c r="O7" s="132">
        <f>'Services forecast'!E160</f>
        <v>0</v>
      </c>
      <c r="P7" s="132">
        <f>'Morbidity forecast'!F85</f>
        <v>0</v>
      </c>
      <c r="Q7" s="132">
        <f>'Consumption forecast'!F161</f>
        <v>0</v>
      </c>
      <c r="R7" s="132">
        <f>'Services forecast'!F160</f>
        <v>0</v>
      </c>
    </row>
    <row r="8" spans="2:18" ht="27" customHeight="1" x14ac:dyDescent="0.35">
      <c r="B8" s="124">
        <v>3</v>
      </c>
      <c r="C8" s="130" t="s">
        <v>109</v>
      </c>
      <c r="D8" s="132">
        <f>'Morbidity forecast'!B90</f>
        <v>0</v>
      </c>
      <c r="E8" s="132">
        <f>'Consumption forecast'!B166</f>
        <v>0</v>
      </c>
      <c r="F8" s="132">
        <f>'Services forecast'!B165</f>
        <v>0</v>
      </c>
      <c r="G8" s="132">
        <f>'Morbidity forecast'!C90</f>
        <v>0</v>
      </c>
      <c r="H8" s="132">
        <f>'Consumption forecast'!C166</f>
        <v>0</v>
      </c>
      <c r="I8" s="132">
        <f>'Services forecast'!C165</f>
        <v>0</v>
      </c>
      <c r="J8" s="132">
        <f>'Morbidity forecast'!D90</f>
        <v>0</v>
      </c>
      <c r="K8" s="132">
        <f>'Consumption forecast'!D166</f>
        <v>0</v>
      </c>
      <c r="L8" s="132">
        <f>'Services forecast'!D165</f>
        <v>0</v>
      </c>
      <c r="M8" s="132">
        <f>'Morbidity forecast'!E90</f>
        <v>0</v>
      </c>
      <c r="N8" s="132">
        <f>'Consumption forecast'!E166</f>
        <v>0</v>
      </c>
      <c r="O8" s="132">
        <f>'Services forecast'!E165</f>
        <v>0</v>
      </c>
      <c r="P8" s="132">
        <f>'Morbidity forecast'!F90</f>
        <v>0</v>
      </c>
      <c r="Q8" s="132">
        <f>'Consumption forecast'!F166</f>
        <v>0</v>
      </c>
      <c r="R8" s="132">
        <f>'Services forecast'!F165</f>
        <v>0</v>
      </c>
    </row>
    <row r="11" spans="2:18" ht="18.5" x14ac:dyDescent="0.45">
      <c r="C11" s="3" t="s">
        <v>237</v>
      </c>
    </row>
    <row r="12" spans="2:18" ht="18.5" x14ac:dyDescent="0.45">
      <c r="C12" s="3"/>
    </row>
    <row r="13" spans="2:18" ht="18.5" x14ac:dyDescent="0.45">
      <c r="C13" s="3" t="s">
        <v>191</v>
      </c>
    </row>
    <row r="14" spans="2:18" ht="26" customHeight="1" x14ac:dyDescent="0.45">
      <c r="C14" s="58"/>
      <c r="D14" s="62" t="s">
        <v>192</v>
      </c>
    </row>
    <row r="15" spans="2:18" ht="18.5" x14ac:dyDescent="0.45">
      <c r="C15" s="58"/>
      <c r="D15" t="s">
        <v>193</v>
      </c>
    </row>
    <row r="16" spans="2:18" ht="18.5" x14ac:dyDescent="0.45">
      <c r="C16" s="58"/>
      <c r="D16" s="62" t="s">
        <v>194</v>
      </c>
    </row>
    <row r="17" spans="4:4" x14ac:dyDescent="0.35">
      <c r="D17" s="62" t="s">
        <v>196</v>
      </c>
    </row>
    <row r="18" spans="4:4" x14ac:dyDescent="0.35">
      <c r="D18" s="62" t="s">
        <v>195</v>
      </c>
    </row>
    <row r="19" spans="4:4" x14ac:dyDescent="0.35">
      <c r="D19" s="63" t="s">
        <v>197</v>
      </c>
    </row>
    <row r="20" spans="4:4" x14ac:dyDescent="0.35">
      <c r="D20" s="63" t="s">
        <v>198</v>
      </c>
    </row>
  </sheetData>
  <mergeCells count="8">
    <mergeCell ref="B2:F2"/>
    <mergeCell ref="B4:B5"/>
    <mergeCell ref="C4:C5"/>
    <mergeCell ref="M4:O4"/>
    <mergeCell ref="P4:R4"/>
    <mergeCell ref="D4:F4"/>
    <mergeCell ref="G4:I4"/>
    <mergeCell ref="J4: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A8DC-F1E5-48D0-8A1A-B6636624A22B}">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F9D94C3004867F4181F55BB3ADD5DB7F" ma:contentTypeVersion="16" ma:contentTypeDescription="Створення нового документа." ma:contentTypeScope="" ma:versionID="653780ad8551d5b3518f8a54d00a21de">
  <xsd:schema xmlns:xsd="http://www.w3.org/2001/XMLSchema" xmlns:xs="http://www.w3.org/2001/XMLSchema" xmlns:p="http://schemas.microsoft.com/office/2006/metadata/properties" xmlns:ns2="3aa5de09-6d45-497a-a459-a7dbf93d85f4" xmlns:ns3="19bcd500-6145-4ade-96a3-a8deee3baad5" targetNamespace="http://schemas.microsoft.com/office/2006/metadata/properties" ma:root="true" ma:fieldsID="3f584fc396528ee40720b37a4cd0d204" ns2:_="" ns3:_="">
    <xsd:import namespace="3aa5de09-6d45-497a-a459-a7dbf93d85f4"/>
    <xsd:import namespace="19bcd500-6145-4ade-96a3-a8deee3baa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5de09-6d45-497a-a459-a7dbf93d85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Теги зображень" ma:readOnly="false" ma:fieldId="{5cf76f15-5ced-4ddc-b409-7134ff3c332f}" ma:taxonomyMulti="true" ma:sspId="525c16b0-6aaa-4cf7-a925-32cff1b999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bcd500-6145-4ade-96a3-a8deee3baad5" elementFormDefault="qualified">
    <xsd:import namespace="http://schemas.microsoft.com/office/2006/documentManagement/types"/>
    <xsd:import namespace="http://schemas.microsoft.com/office/infopath/2007/PartnerControls"/>
    <xsd:element name="SharedWithUsers" ma:index="10" nillable="true" ma:displayName="Спільний доступ"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Відомості про тих, хто має доступ" ma:internalName="SharedWithDetails" ma:readOnly="true">
      <xsd:simpleType>
        <xsd:restriction base="dms:Note">
          <xsd:maxLength value="255"/>
        </xsd:restriction>
      </xsd:simpleType>
    </xsd:element>
    <xsd:element name="TaxCatchAll" ma:index="22" nillable="true" ma:displayName="Taxonomy Catch All Column" ma:hidden="true" ma:list="{ce03167e-e3f1-4ae6-97db-03058b5801f2}" ma:internalName="TaxCatchAll" ma:showField="CatchAllData" ma:web="19bcd500-6145-4ade-96a3-a8deee3baa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33BE1-7E0E-41B5-8123-B6CC0952D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a5de09-6d45-497a-a459-a7dbf93d85f4"/>
    <ds:schemaRef ds:uri="19bcd500-6145-4ade-96a3-a8deee3ba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7F4B59-3CF4-41C1-A2AE-49F946C0C1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USER GUIDE</vt:lpstr>
      <vt:lpstr>GENERAL INFORMATION</vt:lpstr>
      <vt:lpstr>Morbidity forecast</vt:lpstr>
      <vt:lpstr>Consumption forecast</vt:lpstr>
      <vt:lpstr>Services forecast</vt:lpstr>
      <vt:lpstr>Reconciliation of forecasts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Prisca MASSAMBA</dc:creator>
  <cp:lastModifiedBy>Safia Ahsan</cp:lastModifiedBy>
  <dcterms:created xsi:type="dcterms:W3CDTF">2020-06-26T09:56:01Z</dcterms:created>
  <dcterms:modified xsi:type="dcterms:W3CDTF">2022-09-12T14:37:57Z</dcterms:modified>
</cp:coreProperties>
</file>