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workbookProtection lockStructure="1"/>
  <bookViews>
    <workbookView xWindow="-90" yWindow="600" windowWidth="15300" windowHeight="4935" tabRatio="598" firstSheet="1" activeTab="1"/>
  </bookViews>
  <sheets>
    <sheet name="Data" sheetId="1" state="hidden" r:id="rId1"/>
    <sheet name="Ethiopia" sheetId="2" r:id="rId2"/>
    <sheet name="2009 Survey" sheetId="3" r:id="rId3"/>
    <sheet name="2010 Survey" sheetId="4" r:id="rId4"/>
    <sheet name="2011 Survey" sheetId="5" r:id="rId5"/>
    <sheet name="2012 Survey" sheetId="6" r:id="rId6"/>
    <sheet name="2013 Survey" sheetId="7" r:id="rId7"/>
    <sheet name="Sheet6" sheetId="8" state="hidden" r:id="rId8"/>
  </sheets>
  <externalReferences>
    <externalReference r:id="rId9"/>
    <externalReference r:id="rId10"/>
  </externalReferences>
  <definedNames>
    <definedName name="_xlnm.Print_Area" localSheetId="5">'2012 Survey'!$A$1:$Z$147</definedName>
    <definedName name="_xlnm.Print_Area" localSheetId="6">'2013 Survey'!$A$1:$H$154</definedName>
    <definedName name="_xlnm.Print_Area" localSheetId="1">Ethiopia!$A$1:$AB$62</definedName>
    <definedName name="YearPicked">Data!$B$19</definedName>
    <definedName name="YearSelected">Data!$B$1</definedName>
  </definedNames>
  <calcPr calcId="145621"/>
</workbook>
</file>

<file path=xl/calcChain.xml><?xml version="1.0" encoding="utf-8"?>
<calcChain xmlns="http://schemas.openxmlformats.org/spreadsheetml/2006/main">
  <c r="B37" i="1" l="1"/>
  <c r="C37" i="1"/>
  <c r="D37" i="1"/>
  <c r="X156" i="7" l="1"/>
  <c r="O154" i="7"/>
  <c r="K154" i="7"/>
  <c r="Y153" i="7"/>
  <c r="J153" i="7"/>
  <c r="Y152" i="7"/>
  <c r="J152" i="7"/>
  <c r="R150" i="7"/>
  <c r="Q150" i="7"/>
  <c r="R149" i="7"/>
  <c r="Q149" i="7"/>
  <c r="Y148" i="7"/>
  <c r="J148" i="7"/>
  <c r="Y147" i="7"/>
  <c r="J147" i="7"/>
  <c r="Y146" i="7"/>
  <c r="J146" i="7"/>
  <c r="Y145" i="7"/>
  <c r="J145" i="7"/>
  <c r="Y144" i="7"/>
  <c r="J144" i="7"/>
  <c r="Y143" i="7"/>
  <c r="J143" i="7"/>
  <c r="Y142" i="7"/>
  <c r="J142" i="7"/>
  <c r="Y141" i="7"/>
  <c r="J141" i="7"/>
  <c r="Y140" i="7"/>
  <c r="J140" i="7"/>
  <c r="X139" i="7"/>
  <c r="Y138" i="7"/>
  <c r="J138" i="7"/>
  <c r="O136" i="7"/>
  <c r="K136" i="7"/>
  <c r="Y135" i="7"/>
  <c r="J135" i="7"/>
  <c r="Y134" i="7"/>
  <c r="J134" i="7"/>
  <c r="Y133" i="7"/>
  <c r="J133" i="7"/>
  <c r="Y132" i="7"/>
  <c r="J132" i="7"/>
  <c r="R131" i="7"/>
  <c r="J131" i="7"/>
  <c r="X130" i="7"/>
  <c r="O129" i="7"/>
  <c r="K129" i="7"/>
  <c r="O128" i="7"/>
  <c r="K128" i="7"/>
  <c r="R127" i="7"/>
  <c r="J127" i="7"/>
  <c r="R126" i="7"/>
  <c r="J126" i="7"/>
  <c r="Y125" i="7"/>
  <c r="J125" i="7"/>
  <c r="Y124" i="7"/>
  <c r="J124" i="7"/>
  <c r="Y123" i="7"/>
  <c r="J123" i="7"/>
  <c r="Y122" i="7"/>
  <c r="J122" i="7"/>
  <c r="Y121" i="7"/>
  <c r="J121" i="7"/>
  <c r="Y120" i="7"/>
  <c r="J120" i="7"/>
  <c r="Y119" i="7"/>
  <c r="J119" i="7"/>
  <c r="Y118" i="7"/>
  <c r="J118" i="7"/>
  <c r="Y117" i="7"/>
  <c r="J117" i="7"/>
  <c r="Y116" i="7"/>
  <c r="J116" i="7"/>
  <c r="X115" i="7"/>
  <c r="O114" i="7"/>
  <c r="K114" i="7"/>
  <c r="Y113" i="7"/>
  <c r="J113" i="7"/>
  <c r="Y112" i="7"/>
  <c r="J112" i="7"/>
  <c r="Y111" i="7"/>
  <c r="J111" i="7"/>
  <c r="X110" i="7"/>
  <c r="K109" i="7"/>
  <c r="V108" i="7"/>
  <c r="M108" i="7"/>
  <c r="K108" i="7"/>
  <c r="V107" i="7"/>
  <c r="M107" i="7"/>
  <c r="K107" i="7"/>
  <c r="V106" i="7"/>
  <c r="M106" i="7"/>
  <c r="K106" i="7"/>
  <c r="V105" i="7"/>
  <c r="K105" i="7"/>
  <c r="K104" i="7"/>
  <c r="O103" i="7"/>
  <c r="K103" i="7"/>
  <c r="T102" i="7"/>
  <c r="J102" i="7"/>
  <c r="T101" i="7"/>
  <c r="J101" i="7"/>
  <c r="T100" i="7"/>
  <c r="J100" i="7"/>
  <c r="T99" i="7"/>
  <c r="J99" i="7"/>
  <c r="T98" i="7"/>
  <c r="J98" i="7"/>
  <c r="T97" i="7"/>
  <c r="J97" i="7"/>
  <c r="T96" i="7"/>
  <c r="J96" i="7"/>
  <c r="T95" i="7"/>
  <c r="J95" i="7"/>
  <c r="T94" i="7"/>
  <c r="J94" i="7"/>
  <c r="Y93" i="7"/>
  <c r="O92" i="7"/>
  <c r="K92" i="7"/>
  <c r="I91" i="7"/>
  <c r="O90" i="7"/>
  <c r="K90" i="7"/>
  <c r="I89" i="7"/>
  <c r="P88" i="7"/>
  <c r="N88" i="7"/>
  <c r="P87" i="7"/>
  <c r="N87" i="7"/>
  <c r="R86" i="7"/>
  <c r="Q86" i="7"/>
  <c r="S85" i="7"/>
  <c r="M85" i="7"/>
  <c r="K85" i="7"/>
  <c r="J85" i="7"/>
  <c r="S84" i="7"/>
  <c r="M84" i="7"/>
  <c r="K84" i="7"/>
  <c r="J84" i="7"/>
  <c r="I82" i="7"/>
  <c r="O80" i="7"/>
  <c r="K80" i="7"/>
  <c r="K79" i="7"/>
  <c r="K78" i="7"/>
  <c r="K77" i="7"/>
  <c r="K76" i="7"/>
  <c r="K75" i="7"/>
  <c r="K74" i="7"/>
  <c r="K73" i="7"/>
  <c r="K72" i="7"/>
  <c r="K71" i="7"/>
  <c r="K70" i="7"/>
  <c r="K69" i="7"/>
  <c r="K68" i="7"/>
  <c r="K67" i="7"/>
  <c r="X66" i="7"/>
  <c r="O64" i="7"/>
  <c r="K64" i="7"/>
  <c r="R63" i="7"/>
  <c r="Q63" i="7"/>
  <c r="R62" i="7"/>
  <c r="Q62" i="7"/>
  <c r="M62" i="7"/>
  <c r="R61" i="7"/>
  <c r="Q61" i="7"/>
  <c r="K60" i="7"/>
  <c r="R59" i="7"/>
  <c r="J59" i="7"/>
  <c r="R58" i="7"/>
  <c r="J58" i="7"/>
  <c r="R57" i="7"/>
  <c r="J57" i="7"/>
  <c r="R56" i="7"/>
  <c r="J56" i="7"/>
  <c r="X55" i="7"/>
  <c r="K54" i="7"/>
  <c r="K53" i="7"/>
  <c r="E53" i="7"/>
  <c r="F56" i="7" s="1"/>
  <c r="K52" i="7"/>
  <c r="K51" i="7"/>
  <c r="O50" i="7"/>
  <c r="K50" i="7"/>
  <c r="K49" i="7"/>
  <c r="K48" i="7"/>
  <c r="X47" i="7"/>
  <c r="K46" i="7"/>
  <c r="K45" i="7"/>
  <c r="E45" i="7"/>
  <c r="F58" i="7" s="1"/>
  <c r="O44" i="7"/>
  <c r="K44" i="7"/>
  <c r="K43" i="7"/>
  <c r="O42" i="7"/>
  <c r="K42" i="7"/>
  <c r="K41" i="7"/>
  <c r="K40" i="7"/>
  <c r="X39" i="7"/>
  <c r="I38" i="7"/>
  <c r="K37" i="7"/>
  <c r="E37" i="7"/>
  <c r="K36" i="7"/>
  <c r="K35" i="7"/>
  <c r="K34" i="7"/>
  <c r="X33" i="7"/>
  <c r="I32" i="7"/>
  <c r="I31" i="7"/>
  <c r="Y30" i="7"/>
  <c r="M30" i="7"/>
  <c r="J30" i="7"/>
  <c r="Y29" i="7"/>
  <c r="M29" i="7"/>
  <c r="J29" i="7"/>
  <c r="K28" i="7"/>
  <c r="K26" i="7"/>
  <c r="I25" i="7"/>
  <c r="I24" i="7"/>
  <c r="Q23" i="7"/>
  <c r="K23" i="7"/>
  <c r="Q22" i="7"/>
  <c r="K22" i="7"/>
  <c r="Q21" i="7"/>
  <c r="K21" i="7"/>
  <c r="Q20" i="7"/>
  <c r="K20" i="7"/>
  <c r="Q19" i="7"/>
  <c r="K19" i="7"/>
  <c r="Q18" i="7"/>
  <c r="K18" i="7"/>
  <c r="Q17" i="7"/>
  <c r="K17" i="7"/>
  <c r="Q16" i="7"/>
  <c r="K16" i="7"/>
  <c r="Q15" i="7"/>
  <c r="K15" i="7"/>
  <c r="K14" i="7"/>
  <c r="O13" i="7"/>
  <c r="L13" i="7"/>
  <c r="K13" i="7"/>
  <c r="I12" i="7"/>
  <c r="X10" i="7"/>
  <c r="X9" i="7"/>
  <c r="K8" i="7"/>
  <c r="X7" i="7"/>
  <c r="X149" i="6"/>
  <c r="O147" i="6"/>
  <c r="K147" i="6"/>
  <c r="Y146" i="6"/>
  <c r="J146" i="6"/>
  <c r="Y145" i="6"/>
  <c r="J145" i="6"/>
  <c r="R143" i="6"/>
  <c r="Q143" i="6"/>
  <c r="R142" i="6"/>
  <c r="Q142" i="6"/>
  <c r="Y141" i="6"/>
  <c r="J141" i="6"/>
  <c r="Y140" i="6"/>
  <c r="J140" i="6"/>
  <c r="Y139" i="6"/>
  <c r="J139" i="6"/>
  <c r="Y138" i="6"/>
  <c r="J138" i="6"/>
  <c r="Y137" i="6"/>
  <c r="J137" i="6"/>
  <c r="Y136" i="6"/>
  <c r="J136" i="6"/>
  <c r="Y135" i="6"/>
  <c r="J135" i="6"/>
  <c r="Y134" i="6"/>
  <c r="J134" i="6"/>
  <c r="Y133" i="6"/>
  <c r="J133" i="6"/>
  <c r="X132" i="6"/>
  <c r="Y131" i="6"/>
  <c r="J131" i="6"/>
  <c r="O129" i="6"/>
  <c r="K129" i="6"/>
  <c r="Y128" i="6"/>
  <c r="J128" i="6"/>
  <c r="Y127" i="6"/>
  <c r="J127" i="6"/>
  <c r="Y126" i="6"/>
  <c r="J126" i="6"/>
  <c r="Y125" i="6"/>
  <c r="J125" i="6"/>
  <c r="R124" i="6"/>
  <c r="J124" i="6"/>
  <c r="X123" i="6"/>
  <c r="O122" i="6"/>
  <c r="K122" i="6"/>
  <c r="O121" i="6"/>
  <c r="K121" i="6"/>
  <c r="R120" i="6"/>
  <c r="J120" i="6"/>
  <c r="R119" i="6"/>
  <c r="J119" i="6"/>
  <c r="Y118" i="6"/>
  <c r="J118" i="6"/>
  <c r="Y117" i="6"/>
  <c r="J117" i="6"/>
  <c r="Y116" i="6"/>
  <c r="J116" i="6"/>
  <c r="Y115" i="6"/>
  <c r="J115" i="6"/>
  <c r="Y114" i="6"/>
  <c r="J114" i="6"/>
  <c r="Y113" i="6"/>
  <c r="J113" i="6"/>
  <c r="Y112" i="6"/>
  <c r="J112" i="6"/>
  <c r="Y111" i="6"/>
  <c r="J111" i="6"/>
  <c r="Y110" i="6"/>
  <c r="J110" i="6"/>
  <c r="Y109" i="6"/>
  <c r="J109" i="6"/>
  <c r="X108" i="6"/>
  <c r="O107" i="6"/>
  <c r="K107" i="6"/>
  <c r="Y106" i="6"/>
  <c r="J106" i="6"/>
  <c r="Y105" i="6"/>
  <c r="J105" i="6"/>
  <c r="Y104" i="6"/>
  <c r="J104" i="6"/>
  <c r="X103" i="6"/>
  <c r="K102" i="6"/>
  <c r="V101" i="6"/>
  <c r="M101" i="6"/>
  <c r="K101" i="6"/>
  <c r="V100" i="6"/>
  <c r="M100" i="6"/>
  <c r="K100" i="6"/>
  <c r="V99" i="6"/>
  <c r="M99" i="6"/>
  <c r="K99" i="6"/>
  <c r="V98" i="6"/>
  <c r="K98" i="6"/>
  <c r="K97" i="6"/>
  <c r="U96" i="6"/>
  <c r="P96" i="6"/>
  <c r="M96" i="6"/>
  <c r="J96" i="6"/>
  <c r="U95" i="6"/>
  <c r="P95" i="6"/>
  <c r="M95" i="6"/>
  <c r="J95" i="6"/>
  <c r="U94" i="6"/>
  <c r="P94" i="6"/>
  <c r="M94" i="6"/>
  <c r="J94" i="6"/>
  <c r="U93" i="6"/>
  <c r="P93" i="6"/>
  <c r="J93" i="6"/>
  <c r="I91" i="6"/>
  <c r="O90" i="6"/>
  <c r="K90" i="6"/>
  <c r="I89" i="6"/>
  <c r="O88" i="6"/>
  <c r="K88" i="6"/>
  <c r="I87" i="6"/>
  <c r="R86" i="6"/>
  <c r="N86" i="6"/>
  <c r="M86" i="6"/>
  <c r="R85" i="6"/>
  <c r="N85" i="6"/>
  <c r="M85" i="6"/>
  <c r="R84" i="6"/>
  <c r="Q84" i="6"/>
  <c r="S83" i="6"/>
  <c r="M83" i="6"/>
  <c r="K83" i="6"/>
  <c r="J83" i="6"/>
  <c r="S82" i="6"/>
  <c r="M82" i="6"/>
  <c r="K82" i="6"/>
  <c r="J82" i="6"/>
  <c r="I80" i="6"/>
  <c r="O78" i="6"/>
  <c r="K78" i="6"/>
  <c r="K77" i="6"/>
  <c r="K76" i="6"/>
  <c r="K75" i="6"/>
  <c r="K74" i="6"/>
  <c r="K73" i="6"/>
  <c r="K72" i="6"/>
  <c r="K71" i="6"/>
  <c r="K70" i="6"/>
  <c r="K69" i="6"/>
  <c r="K68" i="6"/>
  <c r="K67" i="6"/>
  <c r="K66" i="6"/>
  <c r="K65" i="6"/>
  <c r="X64" i="6"/>
  <c r="O62" i="6"/>
  <c r="K62" i="6"/>
  <c r="R61" i="6"/>
  <c r="Q61" i="6"/>
  <c r="R60" i="6"/>
  <c r="Q60" i="6"/>
  <c r="M60" i="6"/>
  <c r="R59" i="6"/>
  <c r="Q59" i="6"/>
  <c r="K58" i="6"/>
  <c r="R57" i="6"/>
  <c r="J57" i="6"/>
  <c r="R56" i="6"/>
  <c r="J56" i="6"/>
  <c r="R55" i="6"/>
  <c r="J55" i="6"/>
  <c r="X54" i="6"/>
  <c r="K53" i="6"/>
  <c r="K52" i="6"/>
  <c r="E52" i="6"/>
  <c r="K51" i="6"/>
  <c r="K50" i="6"/>
  <c r="O49" i="6"/>
  <c r="K49" i="6"/>
  <c r="K48" i="6"/>
  <c r="K47" i="6"/>
  <c r="X46" i="6"/>
  <c r="K45" i="6"/>
  <c r="K44" i="6"/>
  <c r="E44" i="6"/>
  <c r="F56" i="6" s="1"/>
  <c r="O43" i="6"/>
  <c r="K43" i="6"/>
  <c r="K42" i="6"/>
  <c r="O41" i="6"/>
  <c r="K41" i="6"/>
  <c r="K40" i="6"/>
  <c r="K39" i="6"/>
  <c r="X38" i="6"/>
  <c r="I37" i="6"/>
  <c r="K35" i="6"/>
  <c r="K34" i="6"/>
  <c r="X33" i="6"/>
  <c r="I32" i="6"/>
  <c r="I31" i="6"/>
  <c r="Y30" i="6"/>
  <c r="M30" i="6"/>
  <c r="J30" i="6"/>
  <c r="Y29" i="6"/>
  <c r="M29" i="6"/>
  <c r="J29" i="6"/>
  <c r="K28" i="6"/>
  <c r="K26" i="6"/>
  <c r="I25" i="6"/>
  <c r="I24" i="6"/>
  <c r="Q23" i="6"/>
  <c r="K23" i="6"/>
  <c r="Q22" i="6"/>
  <c r="K22" i="6"/>
  <c r="Q21" i="6"/>
  <c r="K21" i="6"/>
  <c r="Q20" i="6"/>
  <c r="K20" i="6"/>
  <c r="Q19" i="6"/>
  <c r="K19" i="6"/>
  <c r="Q18" i="6"/>
  <c r="K18" i="6"/>
  <c r="Q17" i="6"/>
  <c r="K17" i="6"/>
  <c r="Q16" i="6"/>
  <c r="K16" i="6"/>
  <c r="Q15" i="6"/>
  <c r="K15" i="6"/>
  <c r="K14" i="6"/>
  <c r="O13" i="6"/>
  <c r="L13" i="6"/>
  <c r="K13" i="6"/>
  <c r="I12" i="6"/>
  <c r="X10" i="6"/>
  <c r="S9" i="6"/>
  <c r="K9" i="6"/>
  <c r="J9" i="6"/>
  <c r="T8" i="6"/>
  <c r="K8" i="6"/>
  <c r="J8" i="6"/>
  <c r="X7" i="6"/>
  <c r="O147" i="5"/>
  <c r="K147" i="5"/>
  <c r="Y146" i="5"/>
  <c r="J146" i="5"/>
  <c r="Y145" i="5"/>
  <c r="J145" i="5"/>
  <c r="R143" i="5"/>
  <c r="Q143" i="5"/>
  <c r="R142" i="5"/>
  <c r="Q142" i="5"/>
  <c r="Y141" i="5"/>
  <c r="J141" i="5"/>
  <c r="Y140" i="5"/>
  <c r="J140" i="5"/>
  <c r="Y139" i="5"/>
  <c r="J139" i="5"/>
  <c r="Y138" i="5"/>
  <c r="J138" i="5"/>
  <c r="Y137" i="5"/>
  <c r="J137" i="5"/>
  <c r="Y136" i="5"/>
  <c r="J136" i="5"/>
  <c r="Y135" i="5"/>
  <c r="J135" i="5"/>
  <c r="Y134" i="5"/>
  <c r="J134" i="5"/>
  <c r="Y133" i="5"/>
  <c r="J133" i="5"/>
  <c r="X132" i="5"/>
  <c r="Y131" i="5"/>
  <c r="J131" i="5"/>
  <c r="O129" i="5"/>
  <c r="K129" i="5"/>
  <c r="Y128" i="5"/>
  <c r="J128" i="5"/>
  <c r="Y127" i="5"/>
  <c r="J127" i="5"/>
  <c r="Y126" i="5"/>
  <c r="J126" i="5"/>
  <c r="Y125" i="5"/>
  <c r="J125" i="5"/>
  <c r="R124" i="5"/>
  <c r="J124" i="5"/>
  <c r="X123" i="5"/>
  <c r="O122" i="5"/>
  <c r="K122" i="5"/>
  <c r="O121" i="5"/>
  <c r="K121" i="5"/>
  <c r="R120" i="5"/>
  <c r="J120" i="5"/>
  <c r="R119" i="5"/>
  <c r="J119" i="5"/>
  <c r="Y118" i="5"/>
  <c r="J118" i="5"/>
  <c r="Y117" i="5"/>
  <c r="J117" i="5"/>
  <c r="Y116" i="5"/>
  <c r="J116" i="5"/>
  <c r="Y115" i="5"/>
  <c r="J115" i="5"/>
  <c r="Y114" i="5"/>
  <c r="J114" i="5"/>
  <c r="Y113" i="5"/>
  <c r="J113" i="5"/>
  <c r="Y112" i="5"/>
  <c r="J112" i="5"/>
  <c r="Y111" i="5"/>
  <c r="J111" i="5"/>
  <c r="Y110" i="5"/>
  <c r="J110" i="5"/>
  <c r="Y109" i="5"/>
  <c r="J109" i="5"/>
  <c r="X108" i="5"/>
  <c r="O107" i="5"/>
  <c r="K107" i="5"/>
  <c r="Y106" i="5"/>
  <c r="J106" i="5"/>
  <c r="Y105" i="5"/>
  <c r="J105" i="5"/>
  <c r="Y104" i="5"/>
  <c r="J104" i="5"/>
  <c r="X103" i="5"/>
  <c r="K102" i="5"/>
  <c r="V101" i="5"/>
  <c r="M101" i="5"/>
  <c r="K101" i="5"/>
  <c r="V100" i="5"/>
  <c r="M100" i="5"/>
  <c r="K100" i="5"/>
  <c r="V99" i="5"/>
  <c r="M99" i="5"/>
  <c r="K99" i="5"/>
  <c r="V98" i="5"/>
  <c r="K98" i="5"/>
  <c r="K97" i="5"/>
  <c r="U96" i="5"/>
  <c r="P96" i="5"/>
  <c r="M96" i="5"/>
  <c r="J96" i="5"/>
  <c r="U95" i="5"/>
  <c r="P95" i="5"/>
  <c r="M95" i="5"/>
  <c r="J95" i="5"/>
  <c r="U94" i="5"/>
  <c r="P94" i="5"/>
  <c r="M94" i="5"/>
  <c r="J94" i="5"/>
  <c r="U93" i="5"/>
  <c r="P93" i="5"/>
  <c r="J93" i="5"/>
  <c r="I91" i="5"/>
  <c r="O90" i="5"/>
  <c r="K90" i="5"/>
  <c r="I89" i="5"/>
  <c r="O88" i="5"/>
  <c r="K88" i="5"/>
  <c r="I87" i="5"/>
  <c r="R86" i="5"/>
  <c r="N86" i="5"/>
  <c r="R85" i="5"/>
  <c r="N85" i="5"/>
  <c r="M85" i="5"/>
  <c r="R84" i="5"/>
  <c r="Q84" i="5"/>
  <c r="S83" i="5"/>
  <c r="M83" i="5"/>
  <c r="K83" i="5"/>
  <c r="J83" i="5"/>
  <c r="S82" i="5"/>
  <c r="M82" i="5"/>
  <c r="K82" i="5"/>
  <c r="J82" i="5"/>
  <c r="I80" i="5"/>
  <c r="O78" i="5"/>
  <c r="K78" i="5"/>
  <c r="K77" i="5"/>
  <c r="K76" i="5"/>
  <c r="K75" i="5"/>
  <c r="K74" i="5"/>
  <c r="K73" i="5"/>
  <c r="K72" i="5"/>
  <c r="K71" i="5"/>
  <c r="K70" i="5"/>
  <c r="K69" i="5"/>
  <c r="K68" i="5"/>
  <c r="K67" i="5"/>
  <c r="K66" i="5"/>
  <c r="K65" i="5"/>
  <c r="X64" i="5"/>
  <c r="O62" i="5"/>
  <c r="K62" i="5"/>
  <c r="R61" i="5"/>
  <c r="Q61" i="5"/>
  <c r="R60" i="5"/>
  <c r="Q60" i="5"/>
  <c r="M60" i="5"/>
  <c r="R59" i="5"/>
  <c r="Q59" i="5"/>
  <c r="K58" i="5"/>
  <c r="R57" i="5"/>
  <c r="J57" i="5"/>
  <c r="R56" i="5"/>
  <c r="J56" i="5"/>
  <c r="R55" i="5"/>
  <c r="J55" i="5"/>
  <c r="X54" i="5"/>
  <c r="K53" i="5"/>
  <c r="K52" i="5"/>
  <c r="E52" i="5"/>
  <c r="K51" i="5"/>
  <c r="K50" i="5"/>
  <c r="O49" i="5"/>
  <c r="K49" i="5"/>
  <c r="K48" i="5"/>
  <c r="K47" i="5"/>
  <c r="X46" i="5"/>
  <c r="K45" i="5"/>
  <c r="K44" i="5"/>
  <c r="E44" i="5"/>
  <c r="F56" i="5" s="1"/>
  <c r="O43" i="5"/>
  <c r="K43" i="5"/>
  <c r="K42" i="5"/>
  <c r="O41" i="5"/>
  <c r="K41" i="5"/>
  <c r="K40" i="5"/>
  <c r="K39" i="5"/>
  <c r="X38" i="5"/>
  <c r="I37" i="5"/>
  <c r="K35" i="5"/>
  <c r="K34" i="5"/>
  <c r="X33" i="5"/>
  <c r="I32" i="5"/>
  <c r="I31" i="5"/>
  <c r="Y30" i="5"/>
  <c r="M30" i="5"/>
  <c r="J30" i="5"/>
  <c r="Y29" i="5"/>
  <c r="M29" i="5"/>
  <c r="J29" i="5"/>
  <c r="K28" i="5"/>
  <c r="K26" i="5"/>
  <c r="I25" i="5"/>
  <c r="I24" i="5"/>
  <c r="Q23" i="5"/>
  <c r="K23" i="5"/>
  <c r="Q22" i="5"/>
  <c r="K22" i="5"/>
  <c r="Q21" i="5"/>
  <c r="K21" i="5"/>
  <c r="Q20" i="5"/>
  <c r="K20" i="5"/>
  <c r="Q19" i="5"/>
  <c r="K19" i="5"/>
  <c r="Q18" i="5"/>
  <c r="K18" i="5"/>
  <c r="Q17" i="5"/>
  <c r="K17" i="5"/>
  <c r="Q16" i="5"/>
  <c r="K16" i="5"/>
  <c r="Q15" i="5"/>
  <c r="K15" i="5"/>
  <c r="K14" i="5"/>
  <c r="O13" i="5"/>
  <c r="L13" i="5"/>
  <c r="K13" i="5"/>
  <c r="I12" i="5"/>
  <c r="X10" i="5"/>
  <c r="S9" i="5"/>
  <c r="K9" i="5"/>
  <c r="J9" i="5"/>
  <c r="T8" i="5"/>
  <c r="K8" i="5"/>
  <c r="J8" i="5"/>
  <c r="X130" i="4"/>
  <c r="O128" i="4"/>
  <c r="K128" i="4"/>
  <c r="Y127" i="4"/>
  <c r="J127" i="4"/>
  <c r="Y126" i="4"/>
  <c r="J126" i="4"/>
  <c r="R124" i="4"/>
  <c r="Q124" i="4"/>
  <c r="J124" i="4"/>
  <c r="Q123" i="4"/>
  <c r="M123" i="4"/>
  <c r="J123" i="4"/>
  <c r="Y122" i="4"/>
  <c r="J122" i="4"/>
  <c r="Y121" i="4"/>
  <c r="J121" i="4"/>
  <c r="Y120" i="4"/>
  <c r="J120" i="4"/>
  <c r="Y119" i="4"/>
  <c r="J119" i="4"/>
  <c r="Y118" i="4"/>
  <c r="J118" i="4"/>
  <c r="Y117" i="4"/>
  <c r="J117" i="4"/>
  <c r="Y116" i="4"/>
  <c r="J116" i="4"/>
  <c r="Y115" i="4"/>
  <c r="J115" i="4"/>
  <c r="Y114" i="4"/>
  <c r="J114" i="4"/>
  <c r="X113" i="4"/>
  <c r="Y112" i="4"/>
  <c r="J112" i="4"/>
  <c r="O110" i="4"/>
  <c r="K110" i="4"/>
  <c r="R109" i="4"/>
  <c r="J109" i="4"/>
  <c r="R108" i="4"/>
  <c r="J108" i="4"/>
  <c r="Y107" i="4"/>
  <c r="J107" i="4"/>
  <c r="Y106" i="4"/>
  <c r="J106" i="4"/>
  <c r="Y105" i="4"/>
  <c r="J105" i="4"/>
  <c r="Y104" i="4"/>
  <c r="J104" i="4"/>
  <c r="Y103" i="4"/>
  <c r="J103" i="4"/>
  <c r="Y102" i="4"/>
  <c r="J102" i="4"/>
  <c r="Y101" i="4"/>
  <c r="J101" i="4"/>
  <c r="Y100" i="4"/>
  <c r="J100" i="4"/>
  <c r="Y99" i="4"/>
  <c r="J99" i="4"/>
  <c r="X98" i="4"/>
  <c r="O97" i="4"/>
  <c r="K97" i="4"/>
  <c r="Y96" i="4"/>
  <c r="J96" i="4"/>
  <c r="Y95" i="4"/>
  <c r="J95" i="4"/>
  <c r="Y94" i="4"/>
  <c r="J94" i="4"/>
  <c r="Y93" i="4"/>
  <c r="J93" i="4"/>
  <c r="R92" i="4"/>
  <c r="J92" i="4"/>
  <c r="X91" i="4"/>
  <c r="O90" i="4"/>
  <c r="K90" i="4"/>
  <c r="Y89" i="4"/>
  <c r="J89" i="4"/>
  <c r="Y88" i="4"/>
  <c r="J88" i="4"/>
  <c r="Y87" i="4"/>
  <c r="J87" i="4"/>
  <c r="X86" i="4"/>
  <c r="K85" i="4"/>
  <c r="V84" i="4"/>
  <c r="M84" i="4"/>
  <c r="K84" i="4"/>
  <c r="V83" i="4"/>
  <c r="M83" i="4"/>
  <c r="K83" i="4"/>
  <c r="V82" i="4"/>
  <c r="M82" i="4"/>
  <c r="K82" i="4"/>
  <c r="V81" i="4"/>
  <c r="K81" i="4"/>
  <c r="K80" i="4"/>
  <c r="U79" i="4"/>
  <c r="P79" i="4"/>
  <c r="M79" i="4"/>
  <c r="J79" i="4"/>
  <c r="U78" i="4"/>
  <c r="P78" i="4"/>
  <c r="M78" i="4"/>
  <c r="J78" i="4"/>
  <c r="U77" i="4"/>
  <c r="P77" i="4"/>
  <c r="M77" i="4"/>
  <c r="J77" i="4"/>
  <c r="U76" i="4"/>
  <c r="P76" i="4"/>
  <c r="J76" i="4"/>
  <c r="I74" i="4"/>
  <c r="O73" i="4"/>
  <c r="K73" i="4"/>
  <c r="I72" i="4"/>
  <c r="R71" i="4"/>
  <c r="N71" i="4"/>
  <c r="M71" i="4"/>
  <c r="Q70" i="4"/>
  <c r="P70" i="4"/>
  <c r="Q69" i="4"/>
  <c r="P69" i="4"/>
  <c r="R68" i="4"/>
  <c r="Q68" i="4"/>
  <c r="S67" i="4"/>
  <c r="M67" i="4"/>
  <c r="K67" i="4"/>
  <c r="J67" i="4"/>
  <c r="S66" i="4"/>
  <c r="M66" i="4"/>
  <c r="K66" i="4"/>
  <c r="J66" i="4"/>
  <c r="I64" i="4"/>
  <c r="K62" i="4"/>
  <c r="K61" i="4"/>
  <c r="K60" i="4"/>
  <c r="K59" i="4"/>
  <c r="K58" i="4"/>
  <c r="K57" i="4"/>
  <c r="K56" i="4"/>
  <c r="K55" i="4"/>
  <c r="K54" i="4"/>
  <c r="K53" i="4"/>
  <c r="K52" i="4"/>
  <c r="K51" i="4"/>
  <c r="K50" i="4"/>
  <c r="X49" i="4"/>
  <c r="O47" i="4"/>
  <c r="K47" i="4"/>
  <c r="R45" i="4"/>
  <c r="Q45" i="4"/>
  <c r="R44" i="4"/>
  <c r="Q44" i="4"/>
  <c r="M44" i="4"/>
  <c r="R43" i="4"/>
  <c r="Q43" i="4"/>
  <c r="R42" i="4"/>
  <c r="J42" i="4"/>
  <c r="K41" i="4"/>
  <c r="O40" i="4"/>
  <c r="K40" i="4"/>
  <c r="K39" i="4"/>
  <c r="K38" i="4"/>
  <c r="K37" i="4"/>
  <c r="K36" i="4"/>
  <c r="E36" i="4"/>
  <c r="F42" i="4" s="1"/>
  <c r="O35" i="4"/>
  <c r="K35" i="4"/>
  <c r="K34" i="4"/>
  <c r="K33" i="4"/>
  <c r="K32" i="4"/>
  <c r="X30" i="4"/>
  <c r="I29" i="4"/>
  <c r="I28" i="4"/>
  <c r="I27" i="4"/>
  <c r="K25" i="4"/>
  <c r="I24" i="4"/>
  <c r="I23" i="4"/>
  <c r="Q22" i="4"/>
  <c r="K22" i="4"/>
  <c r="Q21" i="4"/>
  <c r="K21" i="4"/>
  <c r="Q20" i="4"/>
  <c r="K20" i="4"/>
  <c r="Q19" i="4"/>
  <c r="K19" i="4"/>
  <c r="Q18" i="4"/>
  <c r="K18" i="4"/>
  <c r="Q17" i="4"/>
  <c r="K17" i="4"/>
  <c r="Q16" i="4"/>
  <c r="K16" i="4"/>
  <c r="Q15" i="4"/>
  <c r="K15" i="4"/>
  <c r="K14" i="4"/>
  <c r="O13" i="4"/>
  <c r="L13" i="4"/>
  <c r="K13" i="4"/>
  <c r="I12" i="4"/>
  <c r="X10" i="4"/>
  <c r="S9" i="4"/>
  <c r="K9" i="4"/>
  <c r="J9" i="4"/>
  <c r="T8" i="4"/>
  <c r="K8" i="4"/>
  <c r="J8" i="4"/>
  <c r="D43" i="3"/>
  <c r="D45" i="3" s="1"/>
  <c r="F55" i="5" l="1"/>
  <c r="F55" i="6"/>
  <c r="F57" i="7"/>
  <c r="B60" i="1" l="1"/>
  <c r="B61" i="1"/>
  <c r="B59" i="1"/>
  <c r="H36" i="1"/>
  <c r="D36" i="1"/>
  <c r="B36" i="1"/>
  <c r="H35" i="1"/>
  <c r="H34" i="1"/>
  <c r="H33" i="1"/>
  <c r="C36" i="1"/>
  <c r="D35" i="1"/>
  <c r="C35" i="1"/>
  <c r="B35" i="1"/>
  <c r="D34" i="1"/>
  <c r="B34" i="1"/>
  <c r="D33" i="1"/>
  <c r="B33" i="1"/>
  <c r="J224" i="1" l="1"/>
  <c r="J35" i="2" l="1"/>
  <c r="B1" i="1" l="1"/>
  <c r="CX121" i="1"/>
  <c r="CN121" i="1"/>
  <c r="CD121" i="1"/>
  <c r="CD136" i="1" s="1"/>
  <c r="BT121" i="1"/>
  <c r="BT136" i="1" s="1"/>
  <c r="BJ121" i="1"/>
  <c r="BJ136" i="1" s="1"/>
  <c r="AZ121" i="1"/>
  <c r="AZ136" i="1" s="1"/>
  <c r="AP121" i="1"/>
  <c r="AP136" i="1" s="1"/>
  <c r="AF121" i="1"/>
  <c r="AF136" i="1" s="1"/>
  <c r="V121" i="1"/>
  <c r="V136" i="1" s="1"/>
  <c r="L121" i="1"/>
  <c r="L136" i="1" s="1"/>
  <c r="B121" i="1"/>
  <c r="B136" i="1" s="1"/>
  <c r="DF117" i="1"/>
  <c r="DG117" i="1" s="1"/>
  <c r="DE117" i="1"/>
  <c r="DC117" i="1"/>
  <c r="CZ117" i="1"/>
  <c r="DA117" i="1" s="1"/>
  <c r="CY117" i="1"/>
  <c r="CV117" i="1"/>
  <c r="CW117" i="1" s="1"/>
  <c r="CU117" i="1"/>
  <c r="CS117" i="1"/>
  <c r="CP117" i="1"/>
  <c r="CQ117" i="1" s="1"/>
  <c r="CO117" i="1"/>
  <c r="CL117" i="1"/>
  <c r="CM117" i="1" s="1"/>
  <c r="CE117" i="1"/>
  <c r="CB117" i="1"/>
  <c r="CC117" i="1" s="1"/>
  <c r="BR117" i="1"/>
  <c r="BS117" i="1" s="1"/>
  <c r="BH117" i="1"/>
  <c r="BI117" i="1" s="1"/>
  <c r="AX117" i="1"/>
  <c r="AY117" i="1" s="1"/>
  <c r="AN117" i="1"/>
  <c r="AO117" i="1" s="1"/>
  <c r="AD117" i="1"/>
  <c r="AE117" i="1" s="1"/>
  <c r="T117" i="1"/>
  <c r="U117" i="1" s="1"/>
  <c r="J117" i="1"/>
  <c r="K117" i="1" s="1"/>
  <c r="DF116" i="1"/>
  <c r="DG116" i="1" s="1"/>
  <c r="DE116" i="1"/>
  <c r="DC116" i="1"/>
  <c r="CZ116" i="1"/>
  <c r="DA116" i="1" s="1"/>
  <c r="CY116" i="1"/>
  <c r="CV116" i="1"/>
  <c r="CW116" i="1" s="1"/>
  <c r="CU116" i="1"/>
  <c r="CS116" i="1"/>
  <c r="CP116" i="1"/>
  <c r="CQ116" i="1" s="1"/>
  <c r="CO116" i="1"/>
  <c r="CL116" i="1"/>
  <c r="CM116" i="1" s="1"/>
  <c r="CF116" i="1"/>
  <c r="CG116" i="1" s="1"/>
  <c r="CE116" i="1"/>
  <c r="CB116" i="1"/>
  <c r="CC116" i="1" s="1"/>
  <c r="BR116" i="1"/>
  <c r="BS116" i="1" s="1"/>
  <c r="BH116" i="1"/>
  <c r="BI116" i="1" s="1"/>
  <c r="AX116" i="1"/>
  <c r="AY116" i="1" s="1"/>
  <c r="AN116" i="1"/>
  <c r="AO116" i="1" s="1"/>
  <c r="AD116" i="1"/>
  <c r="AE116" i="1" s="1"/>
  <c r="T116" i="1"/>
  <c r="U116" i="1" s="1"/>
  <c r="J116" i="1"/>
  <c r="K116" i="1" s="1"/>
  <c r="DF115" i="1"/>
  <c r="DG115" i="1" s="1"/>
  <c r="CZ115" i="1"/>
  <c r="DA115" i="1" s="1"/>
  <c r="CY115" i="1"/>
  <c r="CV115" i="1"/>
  <c r="CW115" i="1" s="1"/>
  <c r="CP115" i="1"/>
  <c r="CQ115" i="1" s="1"/>
  <c r="CO115" i="1"/>
  <c r="CL115" i="1"/>
  <c r="CM115" i="1" s="1"/>
  <c r="CF115" i="1"/>
  <c r="CG115" i="1" s="1"/>
  <c r="CE115" i="1"/>
  <c r="CB115" i="1"/>
  <c r="CC115" i="1" s="1"/>
  <c r="BV115" i="1"/>
  <c r="BW115" i="1" s="1"/>
  <c r="BT115" i="1"/>
  <c r="BU115" i="1" s="1"/>
  <c r="BR115" i="1"/>
  <c r="BS115" i="1" s="1"/>
  <c r="BL115" i="1"/>
  <c r="BM115" i="1" s="1"/>
  <c r="BJ115" i="1"/>
  <c r="BK115" i="1" s="1"/>
  <c r="BH115" i="1"/>
  <c r="BI115" i="1" s="1"/>
  <c r="BB115" i="1"/>
  <c r="BC115" i="1" s="1"/>
  <c r="AZ115" i="1"/>
  <c r="BA115" i="1" s="1"/>
  <c r="AX115" i="1"/>
  <c r="AY115" i="1" s="1"/>
  <c r="AR115" i="1"/>
  <c r="AS115" i="1" s="1"/>
  <c r="AP115" i="1"/>
  <c r="AQ115" i="1" s="1"/>
  <c r="AN115" i="1"/>
  <c r="AO115" i="1" s="1"/>
  <c r="AH115" i="1"/>
  <c r="AI115" i="1" s="1"/>
  <c r="AF115" i="1"/>
  <c r="AG115" i="1" s="1"/>
  <c r="AD115" i="1"/>
  <c r="AE115" i="1" s="1"/>
  <c r="X115" i="1"/>
  <c r="Y115" i="1" s="1"/>
  <c r="V115" i="1"/>
  <c r="W115" i="1" s="1"/>
  <c r="T115" i="1"/>
  <c r="U115" i="1" s="1"/>
  <c r="N115" i="1"/>
  <c r="O115" i="1" s="1"/>
  <c r="L115" i="1"/>
  <c r="M115" i="1" s="1"/>
  <c r="J115" i="1"/>
  <c r="K115" i="1" s="1"/>
  <c r="D115" i="1"/>
  <c r="E115" i="1" s="1"/>
  <c r="B115" i="1"/>
  <c r="C115" i="1" s="1"/>
  <c r="DF114" i="1"/>
  <c r="DG114" i="1" s="1"/>
  <c r="CY114" i="1"/>
  <c r="CV114" i="1"/>
  <c r="CW114" i="1" s="1"/>
  <c r="CO114" i="1"/>
  <c r="CL114" i="1"/>
  <c r="CM114" i="1" s="1"/>
  <c r="CE114" i="1"/>
  <c r="CB114" i="1"/>
  <c r="CC114" i="1" s="1"/>
  <c r="BR114" i="1"/>
  <c r="BS114" i="1" s="1"/>
  <c r="BH114" i="1"/>
  <c r="BI114" i="1" s="1"/>
  <c r="AX114" i="1"/>
  <c r="AY114" i="1" s="1"/>
  <c r="AN114" i="1"/>
  <c r="AO114" i="1" s="1"/>
  <c r="AD114" i="1"/>
  <c r="AE114" i="1" s="1"/>
  <c r="T114" i="1"/>
  <c r="U114" i="1" s="1"/>
  <c r="J114" i="1"/>
  <c r="K114" i="1" s="1"/>
  <c r="DF113" i="1"/>
  <c r="DG113" i="1" s="1"/>
  <c r="CY113" i="1"/>
  <c r="CV113" i="1"/>
  <c r="CW113" i="1" s="1"/>
  <c r="CO113" i="1"/>
  <c r="CL113" i="1"/>
  <c r="CM113" i="1" s="1"/>
  <c r="CE113" i="1"/>
  <c r="CB113" i="1"/>
  <c r="CC113" i="1" s="1"/>
  <c r="BR113" i="1"/>
  <c r="BS113" i="1" s="1"/>
  <c r="BH113" i="1"/>
  <c r="BI113" i="1" s="1"/>
  <c r="AX113" i="1"/>
  <c r="AY113" i="1" s="1"/>
  <c r="AN113" i="1"/>
  <c r="AO113" i="1" s="1"/>
  <c r="AD113" i="1"/>
  <c r="AE113" i="1" s="1"/>
  <c r="T113" i="1"/>
  <c r="U113" i="1" s="1"/>
  <c r="J113" i="1"/>
  <c r="K113" i="1" s="1"/>
  <c r="DF112" i="1"/>
  <c r="DG112" i="1" s="1"/>
  <c r="CY112" i="1"/>
  <c r="CV112" i="1"/>
  <c r="CW112" i="1" s="1"/>
  <c r="CO112" i="1"/>
  <c r="CL112" i="1"/>
  <c r="CM112" i="1" s="1"/>
  <c r="CE112" i="1"/>
  <c r="CB112" i="1"/>
  <c r="CC112" i="1" s="1"/>
  <c r="BU112" i="1"/>
  <c r="BR112" i="1"/>
  <c r="BS112" i="1" s="1"/>
  <c r="BK112" i="1"/>
  <c r="BH112" i="1"/>
  <c r="BI112" i="1" s="1"/>
  <c r="BA112" i="1"/>
  <c r="AX112" i="1"/>
  <c r="AY112" i="1" s="1"/>
  <c r="AQ112" i="1"/>
  <c r="AN112" i="1"/>
  <c r="AO112" i="1" s="1"/>
  <c r="AG112" i="1"/>
  <c r="AD112" i="1"/>
  <c r="AE112" i="1" s="1"/>
  <c r="W112" i="1"/>
  <c r="T112" i="1"/>
  <c r="U112" i="1" s="1"/>
  <c r="M112" i="1"/>
  <c r="J112" i="1"/>
  <c r="K112" i="1" s="1"/>
  <c r="C112" i="1"/>
  <c r="DG108" i="1"/>
  <c r="DE108" i="1"/>
  <c r="DC108" i="1"/>
  <c r="DA108" i="1"/>
  <c r="CY108" i="1"/>
  <c r="CW108" i="1"/>
  <c r="CU108" i="1"/>
  <c r="CS108" i="1"/>
  <c r="CQ108" i="1"/>
  <c r="CO108" i="1"/>
  <c r="CM108" i="1"/>
  <c r="CJ108" i="1"/>
  <c r="CJ117" i="1" s="1"/>
  <c r="CK117" i="1" s="1"/>
  <c r="CH108" i="1"/>
  <c r="CH117" i="1" s="1"/>
  <c r="CI117" i="1" s="1"/>
  <c r="CF108" i="1"/>
  <c r="CF117" i="1" s="1"/>
  <c r="CG117" i="1" s="1"/>
  <c r="CE108" i="1"/>
  <c r="CC108" i="1"/>
  <c r="BZ108" i="1"/>
  <c r="BZ117" i="1" s="1"/>
  <c r="CA117" i="1" s="1"/>
  <c r="BX108" i="1"/>
  <c r="BX117" i="1" s="1"/>
  <c r="BY117" i="1" s="1"/>
  <c r="BV108" i="1"/>
  <c r="BV117" i="1" s="1"/>
  <c r="BW117" i="1" s="1"/>
  <c r="BT108" i="1"/>
  <c r="BT117" i="1" s="1"/>
  <c r="BU117" i="1" s="1"/>
  <c r="BS108" i="1"/>
  <c r="BP108" i="1"/>
  <c r="BN108" i="1"/>
  <c r="BN117" i="1" s="1"/>
  <c r="BO117" i="1" s="1"/>
  <c r="BL108" i="1"/>
  <c r="BJ108" i="1"/>
  <c r="BJ117" i="1" s="1"/>
  <c r="BK117" i="1" s="1"/>
  <c r="BI108" i="1"/>
  <c r="BF108" i="1"/>
  <c r="BF117" i="1" s="1"/>
  <c r="BG117" i="1" s="1"/>
  <c r="BD108" i="1"/>
  <c r="BD117" i="1" s="1"/>
  <c r="BE117" i="1" s="1"/>
  <c r="BB108" i="1"/>
  <c r="BB117" i="1" s="1"/>
  <c r="BC117" i="1" s="1"/>
  <c r="AZ108" i="1"/>
  <c r="AZ117" i="1" s="1"/>
  <c r="BA117" i="1" s="1"/>
  <c r="AY108" i="1"/>
  <c r="AV108" i="1"/>
  <c r="AV117" i="1" s="1"/>
  <c r="AW117" i="1" s="1"/>
  <c r="AT108" i="1"/>
  <c r="AR108" i="1"/>
  <c r="AR117" i="1" s="1"/>
  <c r="AS117" i="1" s="1"/>
  <c r="AP108" i="1"/>
  <c r="AO108" i="1"/>
  <c r="AL108" i="1"/>
  <c r="AL117" i="1" s="1"/>
  <c r="AM117" i="1" s="1"/>
  <c r="AJ108" i="1"/>
  <c r="AJ117" i="1" s="1"/>
  <c r="AK117" i="1" s="1"/>
  <c r="AH108" i="1"/>
  <c r="AH117" i="1" s="1"/>
  <c r="AI117" i="1" s="1"/>
  <c r="AF108" i="1"/>
  <c r="AF117" i="1" s="1"/>
  <c r="AG117" i="1" s="1"/>
  <c r="AE108" i="1"/>
  <c r="AB108" i="1"/>
  <c r="Z108" i="1"/>
  <c r="Z117" i="1" s="1"/>
  <c r="AA117" i="1" s="1"/>
  <c r="X108" i="1"/>
  <c r="V108" i="1"/>
  <c r="V117" i="1" s="1"/>
  <c r="W117" i="1" s="1"/>
  <c r="U108" i="1"/>
  <c r="R108" i="1"/>
  <c r="R117" i="1" s="1"/>
  <c r="S117" i="1" s="1"/>
  <c r="P108" i="1"/>
  <c r="P117" i="1" s="1"/>
  <c r="Q117" i="1" s="1"/>
  <c r="N108" i="1"/>
  <c r="N117" i="1" s="1"/>
  <c r="O117" i="1" s="1"/>
  <c r="L108" i="1"/>
  <c r="L117" i="1" s="1"/>
  <c r="M117" i="1" s="1"/>
  <c r="K108" i="1"/>
  <c r="H108" i="1"/>
  <c r="H117" i="1" s="1"/>
  <c r="I117" i="1" s="1"/>
  <c r="F108" i="1"/>
  <c r="D108" i="1"/>
  <c r="D117" i="1" s="1"/>
  <c r="E117" i="1" s="1"/>
  <c r="B108" i="1"/>
  <c r="DG107" i="1"/>
  <c r="DE107" i="1"/>
  <c r="DC107" i="1"/>
  <c r="DA107" i="1"/>
  <c r="CY107" i="1"/>
  <c r="CW107" i="1"/>
  <c r="CU107" i="1"/>
  <c r="CS107" i="1"/>
  <c r="CQ107" i="1"/>
  <c r="CO107" i="1"/>
  <c r="CM107" i="1"/>
  <c r="CJ107" i="1"/>
  <c r="CJ116" i="1" s="1"/>
  <c r="CK116" i="1" s="1"/>
  <c r="CH107" i="1"/>
  <c r="CH116" i="1" s="1"/>
  <c r="CI116" i="1" s="1"/>
  <c r="CG107" i="1"/>
  <c r="CE107" i="1"/>
  <c r="CC107" i="1"/>
  <c r="BZ107" i="1"/>
  <c r="BX107" i="1"/>
  <c r="BX116" i="1" s="1"/>
  <c r="BY116" i="1" s="1"/>
  <c r="BV107" i="1"/>
  <c r="BT107" i="1"/>
  <c r="BT116" i="1" s="1"/>
  <c r="BU116" i="1" s="1"/>
  <c r="BS107" i="1"/>
  <c r="BP107" i="1"/>
  <c r="BP116" i="1" s="1"/>
  <c r="BQ116" i="1" s="1"/>
  <c r="BN107" i="1"/>
  <c r="BN116" i="1" s="1"/>
  <c r="BO116" i="1" s="1"/>
  <c r="BL107" i="1"/>
  <c r="BL116" i="1" s="1"/>
  <c r="BM116" i="1" s="1"/>
  <c r="BJ107" i="1"/>
  <c r="BJ116" i="1" s="1"/>
  <c r="BK116" i="1" s="1"/>
  <c r="BI107" i="1"/>
  <c r="BF107" i="1"/>
  <c r="BF116" i="1" s="1"/>
  <c r="BG116" i="1" s="1"/>
  <c r="BD107" i="1"/>
  <c r="BB107" i="1"/>
  <c r="BC107" i="1" s="1"/>
  <c r="AZ107" i="1"/>
  <c r="AY107" i="1"/>
  <c r="AV107" i="1"/>
  <c r="AW107" i="1" s="1"/>
  <c r="AT107" i="1"/>
  <c r="AT116" i="1" s="1"/>
  <c r="AU116" i="1" s="1"/>
  <c r="AR107" i="1"/>
  <c r="AS107" i="1" s="1"/>
  <c r="AP107" i="1"/>
  <c r="AP116" i="1" s="1"/>
  <c r="AQ116" i="1" s="1"/>
  <c r="AO107" i="1"/>
  <c r="AL107" i="1"/>
  <c r="AM107" i="1" s="1"/>
  <c r="AJ107" i="1"/>
  <c r="AJ116" i="1" s="1"/>
  <c r="AK116" i="1" s="1"/>
  <c r="AH107" i="1"/>
  <c r="AF107" i="1"/>
  <c r="AF116" i="1" s="1"/>
  <c r="AG116" i="1" s="1"/>
  <c r="AE107" i="1"/>
  <c r="AB107" i="1"/>
  <c r="AC107" i="1" s="1"/>
  <c r="Z107" i="1"/>
  <c r="AA107" i="1" s="1"/>
  <c r="X107" i="1"/>
  <c r="X116" i="1" s="1"/>
  <c r="Y116" i="1" s="1"/>
  <c r="V107" i="1"/>
  <c r="W107" i="1" s="1"/>
  <c r="U107" i="1"/>
  <c r="R107" i="1"/>
  <c r="R116" i="1" s="1"/>
  <c r="S116" i="1" s="1"/>
  <c r="P107" i="1"/>
  <c r="N107" i="1"/>
  <c r="N116" i="1" s="1"/>
  <c r="O116" i="1" s="1"/>
  <c r="L107" i="1"/>
  <c r="M107" i="1" s="1"/>
  <c r="K107" i="1"/>
  <c r="H107" i="1"/>
  <c r="I107" i="1" s="1"/>
  <c r="F107" i="1"/>
  <c r="F116" i="1" s="1"/>
  <c r="G116" i="1" s="1"/>
  <c r="D107" i="1"/>
  <c r="E107" i="1" s="1"/>
  <c r="B107" i="1"/>
  <c r="B116" i="1" s="1"/>
  <c r="C116" i="1" s="1"/>
  <c r="DG106" i="1"/>
  <c r="DD106" i="1"/>
  <c r="DB106" i="1"/>
  <c r="DC106" i="1" s="1"/>
  <c r="DA106" i="1"/>
  <c r="CY106" i="1"/>
  <c r="CW106" i="1"/>
  <c r="CT106" i="1"/>
  <c r="CU106" i="1" s="1"/>
  <c r="CR106" i="1"/>
  <c r="CR115" i="1" s="1"/>
  <c r="CS115" i="1" s="1"/>
  <c r="CQ106" i="1"/>
  <c r="CO106" i="1"/>
  <c r="CM106" i="1"/>
  <c r="CJ106" i="1"/>
  <c r="CK106" i="1" s="1"/>
  <c r="CH106" i="1"/>
  <c r="CG106" i="1"/>
  <c r="CE106" i="1"/>
  <c r="CC106" i="1"/>
  <c r="BZ106" i="1"/>
  <c r="BZ115" i="1" s="1"/>
  <c r="CA115" i="1" s="1"/>
  <c r="BX106" i="1"/>
  <c r="BY106" i="1" s="1"/>
  <c r="BW106" i="1"/>
  <c r="BU106" i="1"/>
  <c r="BS106" i="1"/>
  <c r="BP106" i="1"/>
  <c r="BN106" i="1"/>
  <c r="BN115" i="1" s="1"/>
  <c r="BO115" i="1" s="1"/>
  <c r="BM106" i="1"/>
  <c r="BK106" i="1"/>
  <c r="BI106" i="1"/>
  <c r="BF106" i="1"/>
  <c r="BG106" i="1" s="1"/>
  <c r="BD106" i="1"/>
  <c r="BD115" i="1" s="1"/>
  <c r="BE115" i="1" s="1"/>
  <c r="BC106" i="1"/>
  <c r="BA106" i="1"/>
  <c r="AY106" i="1"/>
  <c r="AV106" i="1"/>
  <c r="AV115" i="1" s="1"/>
  <c r="AW115" i="1" s="1"/>
  <c r="AT106" i="1"/>
  <c r="AS106" i="1"/>
  <c r="AQ106" i="1"/>
  <c r="AO106" i="1"/>
  <c r="AL106" i="1"/>
  <c r="AL115" i="1" s="1"/>
  <c r="AM115" i="1" s="1"/>
  <c r="AJ106" i="1"/>
  <c r="AK106" i="1" s="1"/>
  <c r="AI106" i="1"/>
  <c r="AG106" i="1"/>
  <c r="AE106" i="1"/>
  <c r="AB106" i="1"/>
  <c r="Z106" i="1"/>
  <c r="Z115" i="1" s="1"/>
  <c r="AA115" i="1" s="1"/>
  <c r="Y106" i="1"/>
  <c r="W106" i="1"/>
  <c r="U106" i="1"/>
  <c r="R106" i="1"/>
  <c r="S106" i="1" s="1"/>
  <c r="P106" i="1"/>
  <c r="P115" i="1" s="1"/>
  <c r="Q115" i="1" s="1"/>
  <c r="O106" i="1"/>
  <c r="M106" i="1"/>
  <c r="K106" i="1"/>
  <c r="H106" i="1"/>
  <c r="H115" i="1" s="1"/>
  <c r="I115" i="1" s="1"/>
  <c r="F106" i="1"/>
  <c r="E106" i="1"/>
  <c r="C106" i="1"/>
  <c r="DG105" i="1"/>
  <c r="DD105" i="1"/>
  <c r="DD114" i="1" s="1"/>
  <c r="DE114" i="1" s="1"/>
  <c r="DB105" i="1"/>
  <c r="DC105" i="1" s="1"/>
  <c r="CZ105" i="1"/>
  <c r="CZ114" i="1" s="1"/>
  <c r="DA114" i="1" s="1"/>
  <c r="CY105" i="1"/>
  <c r="CW105" i="1"/>
  <c r="CT105" i="1"/>
  <c r="CT114" i="1" s="1"/>
  <c r="CU114" i="1" s="1"/>
  <c r="CR105" i="1"/>
  <c r="CS105" i="1" s="1"/>
  <c r="CP105" i="1"/>
  <c r="CP114" i="1" s="1"/>
  <c r="CQ114" i="1" s="1"/>
  <c r="CO105" i="1"/>
  <c r="CM105" i="1"/>
  <c r="CJ105" i="1"/>
  <c r="CJ114" i="1" s="1"/>
  <c r="CK114" i="1" s="1"/>
  <c r="CH105" i="1"/>
  <c r="CI105" i="1" s="1"/>
  <c r="CF105" i="1"/>
  <c r="CF114" i="1" s="1"/>
  <c r="CG114" i="1" s="1"/>
  <c r="CE105" i="1"/>
  <c r="CC105" i="1"/>
  <c r="BZ105" i="1"/>
  <c r="BZ114" i="1" s="1"/>
  <c r="CA114" i="1" s="1"/>
  <c r="BX105" i="1"/>
  <c r="BX114" i="1" s="1"/>
  <c r="BY114" i="1" s="1"/>
  <c r="BV105" i="1"/>
  <c r="BW105" i="1" s="1"/>
  <c r="BT105" i="1"/>
  <c r="BT114" i="1" s="1"/>
  <c r="BU114" i="1" s="1"/>
  <c r="BS105" i="1"/>
  <c r="BP105" i="1"/>
  <c r="BP114" i="1" s="1"/>
  <c r="BQ114" i="1" s="1"/>
  <c r="BN105" i="1"/>
  <c r="BO105" i="1" s="1"/>
  <c r="BL105" i="1"/>
  <c r="BL114" i="1" s="1"/>
  <c r="BM114" i="1" s="1"/>
  <c r="BJ105" i="1"/>
  <c r="BK105" i="1" s="1"/>
  <c r="BI105" i="1"/>
  <c r="BF105" i="1"/>
  <c r="BG105" i="1" s="1"/>
  <c r="BD105" i="1"/>
  <c r="BD114" i="1" s="1"/>
  <c r="BE114" i="1" s="1"/>
  <c r="BB105" i="1"/>
  <c r="BC105" i="1" s="1"/>
  <c r="AZ105" i="1"/>
  <c r="AZ114" i="1" s="1"/>
  <c r="BA114" i="1" s="1"/>
  <c r="AY105" i="1"/>
  <c r="AV105" i="1"/>
  <c r="AT105" i="1"/>
  <c r="AU105" i="1" s="1"/>
  <c r="AR105" i="1"/>
  <c r="AP105" i="1"/>
  <c r="AQ105" i="1" s="1"/>
  <c r="AO105" i="1"/>
  <c r="AL105" i="1"/>
  <c r="AM105" i="1" s="1"/>
  <c r="AJ105" i="1"/>
  <c r="AJ114" i="1" s="1"/>
  <c r="AK114" i="1" s="1"/>
  <c r="AH105" i="1"/>
  <c r="AI105" i="1" s="1"/>
  <c r="AF105" i="1"/>
  <c r="AF114" i="1" s="1"/>
  <c r="AG114" i="1" s="1"/>
  <c r="AE105" i="1"/>
  <c r="AB105" i="1"/>
  <c r="AB114" i="1" s="1"/>
  <c r="AC114" i="1" s="1"/>
  <c r="Z105" i="1"/>
  <c r="AA105" i="1" s="1"/>
  <c r="X105" i="1"/>
  <c r="X114" i="1" s="1"/>
  <c r="Y114" i="1" s="1"/>
  <c r="V105" i="1"/>
  <c r="W105" i="1" s="1"/>
  <c r="U105" i="1"/>
  <c r="R105" i="1"/>
  <c r="S105" i="1" s="1"/>
  <c r="P105" i="1"/>
  <c r="P114" i="1" s="1"/>
  <c r="Q114" i="1" s="1"/>
  <c r="N105" i="1"/>
  <c r="O105" i="1" s="1"/>
  <c r="L105" i="1"/>
  <c r="L114" i="1" s="1"/>
  <c r="M114" i="1" s="1"/>
  <c r="K105" i="1"/>
  <c r="H105" i="1"/>
  <c r="F105" i="1"/>
  <c r="G105" i="1" s="1"/>
  <c r="D105" i="1"/>
  <c r="B105" i="1"/>
  <c r="C105" i="1" s="1"/>
  <c r="DG104" i="1"/>
  <c r="DD104" i="1"/>
  <c r="DD113" i="1" s="1"/>
  <c r="DE113" i="1" s="1"/>
  <c r="DB104" i="1"/>
  <c r="DB113" i="1" s="1"/>
  <c r="DC113" i="1" s="1"/>
  <c r="CZ104" i="1"/>
  <c r="DA104" i="1" s="1"/>
  <c r="CY104" i="1"/>
  <c r="CW104" i="1"/>
  <c r="CT104" i="1"/>
  <c r="CT113" i="1" s="1"/>
  <c r="CU113" i="1" s="1"/>
  <c r="CR104" i="1"/>
  <c r="CS104" i="1" s="1"/>
  <c r="CP104" i="1"/>
  <c r="CP113" i="1" s="1"/>
  <c r="CQ113" i="1" s="1"/>
  <c r="CO104" i="1"/>
  <c r="CM104" i="1"/>
  <c r="CJ104" i="1"/>
  <c r="CJ113" i="1" s="1"/>
  <c r="CK113" i="1" s="1"/>
  <c r="CH104" i="1"/>
  <c r="CI104" i="1" s="1"/>
  <c r="CF104" i="1"/>
  <c r="CF113" i="1" s="1"/>
  <c r="CG113" i="1" s="1"/>
  <c r="CE104" i="1"/>
  <c r="CC104" i="1"/>
  <c r="BZ104" i="1"/>
  <c r="BZ113" i="1" s="1"/>
  <c r="CA113" i="1" s="1"/>
  <c r="BX104" i="1"/>
  <c r="BY104" i="1" s="1"/>
  <c r="BV104" i="1"/>
  <c r="BV113" i="1" s="1"/>
  <c r="BW113" i="1" s="1"/>
  <c r="BT104" i="1"/>
  <c r="BU104" i="1" s="1"/>
  <c r="BS104" i="1"/>
  <c r="BP104" i="1"/>
  <c r="BP113" i="1" s="1"/>
  <c r="BQ113" i="1" s="1"/>
  <c r="BN104" i="1"/>
  <c r="BL104" i="1"/>
  <c r="BL113" i="1" s="1"/>
  <c r="BM113" i="1" s="1"/>
  <c r="BJ104" i="1"/>
  <c r="BI104" i="1"/>
  <c r="BF104" i="1"/>
  <c r="BG104" i="1" s="1"/>
  <c r="BD104" i="1"/>
  <c r="BD113" i="1" s="1"/>
  <c r="BE113" i="1" s="1"/>
  <c r="BB104" i="1"/>
  <c r="BC104" i="1" s="1"/>
  <c r="AZ104" i="1"/>
  <c r="AZ113" i="1" s="1"/>
  <c r="BA113" i="1" s="1"/>
  <c r="AY104" i="1"/>
  <c r="AV104" i="1"/>
  <c r="AT104" i="1"/>
  <c r="AT113" i="1" s="1"/>
  <c r="AU113" i="1" s="1"/>
  <c r="AR104" i="1"/>
  <c r="AP104" i="1"/>
  <c r="AP113" i="1" s="1"/>
  <c r="AQ113" i="1" s="1"/>
  <c r="AO104" i="1"/>
  <c r="AL104" i="1"/>
  <c r="AL113" i="1" s="1"/>
  <c r="AM113" i="1" s="1"/>
  <c r="AJ104" i="1"/>
  <c r="AK104" i="1" s="1"/>
  <c r="AH104" i="1"/>
  <c r="AH113" i="1" s="1"/>
  <c r="AI113" i="1" s="1"/>
  <c r="AF104" i="1"/>
  <c r="AG104" i="1" s="1"/>
  <c r="AE104" i="1"/>
  <c r="AB104" i="1"/>
  <c r="AB113" i="1" s="1"/>
  <c r="AC113" i="1" s="1"/>
  <c r="Z104" i="1"/>
  <c r="X104" i="1"/>
  <c r="X113" i="1" s="1"/>
  <c r="Y113" i="1" s="1"/>
  <c r="V104" i="1"/>
  <c r="U104" i="1"/>
  <c r="R104" i="1"/>
  <c r="S104" i="1" s="1"/>
  <c r="P104" i="1"/>
  <c r="P113" i="1" s="1"/>
  <c r="Q113" i="1" s="1"/>
  <c r="N104" i="1"/>
  <c r="O104" i="1" s="1"/>
  <c r="L104" i="1"/>
  <c r="L113" i="1" s="1"/>
  <c r="M113" i="1" s="1"/>
  <c r="K104" i="1"/>
  <c r="H104" i="1"/>
  <c r="F104" i="1"/>
  <c r="F113" i="1" s="1"/>
  <c r="G113" i="1" s="1"/>
  <c r="D104" i="1"/>
  <c r="B104" i="1"/>
  <c r="B113" i="1" s="1"/>
  <c r="C113" i="1" s="1"/>
  <c r="DG103" i="1"/>
  <c r="DD103" i="1"/>
  <c r="DD112" i="1" s="1"/>
  <c r="DE112" i="1" s="1"/>
  <c r="DB103" i="1"/>
  <c r="DC103" i="1" s="1"/>
  <c r="CZ103" i="1"/>
  <c r="CZ112" i="1" s="1"/>
  <c r="DA112" i="1" s="1"/>
  <c r="CY103" i="1"/>
  <c r="CW103" i="1"/>
  <c r="CT103" i="1"/>
  <c r="CT112" i="1" s="1"/>
  <c r="CU112" i="1" s="1"/>
  <c r="CR103" i="1"/>
  <c r="CR112" i="1" s="1"/>
  <c r="CS112" i="1" s="1"/>
  <c r="CP103" i="1"/>
  <c r="CP112" i="1" s="1"/>
  <c r="CQ112" i="1" s="1"/>
  <c r="CO103" i="1"/>
  <c r="CM103" i="1"/>
  <c r="CJ103" i="1"/>
  <c r="CJ112" i="1" s="1"/>
  <c r="CK112" i="1" s="1"/>
  <c r="CH103" i="1"/>
  <c r="CH112" i="1" s="1"/>
  <c r="CI112" i="1" s="1"/>
  <c r="CF103" i="1"/>
  <c r="CF112" i="1" s="1"/>
  <c r="CG112" i="1" s="1"/>
  <c r="CE103" i="1"/>
  <c r="CC103" i="1"/>
  <c r="BZ103" i="1"/>
  <c r="BZ112" i="1" s="1"/>
  <c r="CA112" i="1" s="1"/>
  <c r="BX103" i="1"/>
  <c r="BY103" i="1" s="1"/>
  <c r="BV103" i="1"/>
  <c r="BV112" i="1" s="1"/>
  <c r="BW112" i="1" s="1"/>
  <c r="BU103" i="1"/>
  <c r="BS103" i="1"/>
  <c r="BP103" i="1"/>
  <c r="BP112" i="1" s="1"/>
  <c r="BQ112" i="1" s="1"/>
  <c r="BN103" i="1"/>
  <c r="BO103" i="1" s="1"/>
  <c r="BL103" i="1"/>
  <c r="BL112" i="1" s="1"/>
  <c r="BM112" i="1" s="1"/>
  <c r="BK103" i="1"/>
  <c r="BI103" i="1"/>
  <c r="BF103" i="1"/>
  <c r="BF112" i="1" s="1"/>
  <c r="BG112" i="1" s="1"/>
  <c r="BD103" i="1"/>
  <c r="BD112" i="1" s="1"/>
  <c r="BE112" i="1" s="1"/>
  <c r="BB103" i="1"/>
  <c r="BC103" i="1" s="1"/>
  <c r="BA103" i="1"/>
  <c r="AY103" i="1"/>
  <c r="AV103" i="1"/>
  <c r="AV112" i="1" s="1"/>
  <c r="AW112" i="1" s="1"/>
  <c r="AT103" i="1"/>
  <c r="AU103" i="1" s="1"/>
  <c r="AR103" i="1"/>
  <c r="AR112" i="1" s="1"/>
  <c r="AS112" i="1" s="1"/>
  <c r="AQ103" i="1"/>
  <c r="AO103" i="1"/>
  <c r="AL103" i="1"/>
  <c r="AL112" i="1" s="1"/>
  <c r="AM112" i="1" s="1"/>
  <c r="AJ103" i="1"/>
  <c r="AK103" i="1" s="1"/>
  <c r="AH103" i="1"/>
  <c r="AH112" i="1" s="1"/>
  <c r="AI112" i="1" s="1"/>
  <c r="AG103" i="1"/>
  <c r="AE103" i="1"/>
  <c r="AB103" i="1"/>
  <c r="AB112" i="1" s="1"/>
  <c r="AC112" i="1" s="1"/>
  <c r="Z103" i="1"/>
  <c r="AA103" i="1" s="1"/>
  <c r="X103" i="1"/>
  <c r="X112" i="1" s="1"/>
  <c r="Y112" i="1" s="1"/>
  <c r="W103" i="1"/>
  <c r="U103" i="1"/>
  <c r="R103" i="1"/>
  <c r="R112" i="1" s="1"/>
  <c r="S112" i="1" s="1"/>
  <c r="P103" i="1"/>
  <c r="P112" i="1" s="1"/>
  <c r="Q112" i="1" s="1"/>
  <c r="N103" i="1"/>
  <c r="N112" i="1" s="1"/>
  <c r="O112" i="1" s="1"/>
  <c r="M103" i="1"/>
  <c r="K103" i="1"/>
  <c r="H103" i="1"/>
  <c r="H112" i="1" s="1"/>
  <c r="I112" i="1" s="1"/>
  <c r="F103" i="1"/>
  <c r="F112" i="1" s="1"/>
  <c r="G112" i="1" s="1"/>
  <c r="D103" i="1"/>
  <c r="D112" i="1" s="1"/>
  <c r="E112" i="1" s="1"/>
  <c r="C103" i="1"/>
  <c r="E61" i="1" l="1"/>
  <c r="E60" i="1"/>
  <c r="F59" i="1"/>
  <c r="D61" i="1"/>
  <c r="D60" i="1"/>
  <c r="E59" i="1"/>
  <c r="F60" i="1"/>
  <c r="C61" i="1"/>
  <c r="C60" i="1"/>
  <c r="D59" i="1"/>
  <c r="F61" i="1"/>
  <c r="C59" i="1"/>
  <c r="S35" i="2"/>
  <c r="S62" i="2"/>
  <c r="AX126" i="1"/>
  <c r="AY126" i="1" s="1"/>
  <c r="N124" i="1"/>
  <c r="O124" i="1" s="1"/>
  <c r="B126" i="1"/>
  <c r="C126" i="1" s="1"/>
  <c r="BE104" i="1"/>
  <c r="CK104" i="1"/>
  <c r="CQ104" i="1"/>
  <c r="BB112" i="1"/>
  <c r="BC112" i="1" s="1"/>
  <c r="CR114" i="1"/>
  <c r="CS114" i="1" s="1"/>
  <c r="DB115" i="1"/>
  <c r="DC115" i="1" s="1"/>
  <c r="AB116" i="1"/>
  <c r="AC116" i="1" s="1"/>
  <c r="BF124" i="1"/>
  <c r="BG124" i="1" s="1"/>
  <c r="I103" i="1"/>
  <c r="O103" i="1"/>
  <c r="AW103" i="1"/>
  <c r="CK103" i="1"/>
  <c r="CQ103" i="1"/>
  <c r="AJ112" i="1"/>
  <c r="AK112" i="1" s="1"/>
  <c r="N114" i="1"/>
  <c r="O114" i="1" s="1"/>
  <c r="AH114" i="1"/>
  <c r="AI114" i="1" s="1"/>
  <c r="BH123" i="1"/>
  <c r="BI123" i="1" s="1"/>
  <c r="CP124" i="1"/>
  <c r="CQ124" i="1" s="1"/>
  <c r="AT114" i="1"/>
  <c r="AU114" i="1" s="1"/>
  <c r="E103" i="1"/>
  <c r="AM103" i="1"/>
  <c r="AS103" i="1"/>
  <c r="CA103" i="1"/>
  <c r="CG103" i="1"/>
  <c r="Q104" i="1"/>
  <c r="CU105" i="1"/>
  <c r="DA105" i="1"/>
  <c r="AK108" i="1"/>
  <c r="R114" i="1"/>
  <c r="S114" i="1" s="1"/>
  <c r="CX123" i="1"/>
  <c r="CY123" i="1" s="1"/>
  <c r="AV125" i="1"/>
  <c r="AW125" i="1" s="1"/>
  <c r="DE103" i="1"/>
  <c r="AM104" i="1"/>
  <c r="BA104" i="1"/>
  <c r="CG104" i="1"/>
  <c r="AM106" i="1"/>
  <c r="G107" i="1"/>
  <c r="AU107" i="1"/>
  <c r="BO107" i="1"/>
  <c r="AG108" i="1"/>
  <c r="BY108" i="1"/>
  <c r="AL114" i="1"/>
  <c r="AM114" i="1" s="1"/>
  <c r="BB116" i="1"/>
  <c r="BC116" i="1" s="1"/>
  <c r="S103" i="1"/>
  <c r="Y103" i="1"/>
  <c r="BG103" i="1"/>
  <c r="BM103" i="1"/>
  <c r="CU103" i="1"/>
  <c r="DA103" i="1"/>
  <c r="AI104" i="1"/>
  <c r="BW104" i="1"/>
  <c r="DE104" i="1"/>
  <c r="M105" i="1"/>
  <c r="BA105" i="1"/>
  <c r="CA105" i="1"/>
  <c r="CG105" i="1"/>
  <c r="C107" i="1"/>
  <c r="AQ107" i="1"/>
  <c r="CK107" i="1"/>
  <c r="AM108" i="1"/>
  <c r="BG108" i="1"/>
  <c r="BU108" i="1"/>
  <c r="CZ113" i="1"/>
  <c r="DA113" i="1" s="1"/>
  <c r="F114" i="1"/>
  <c r="G114" i="1" s="1"/>
  <c r="BB114" i="1"/>
  <c r="BC114" i="1" s="1"/>
  <c r="BV114" i="1"/>
  <c r="BW114" i="1" s="1"/>
  <c r="D116" i="1"/>
  <c r="E116" i="1" s="1"/>
  <c r="AC103" i="1"/>
  <c r="AI103" i="1"/>
  <c r="BQ103" i="1"/>
  <c r="BW103" i="1"/>
  <c r="M104" i="1"/>
  <c r="CA104" i="1"/>
  <c r="Q105" i="1"/>
  <c r="BE105" i="1"/>
  <c r="CK105" i="1"/>
  <c r="CQ105" i="1"/>
  <c r="Q106" i="1"/>
  <c r="CS106" i="1"/>
  <c r="O108" i="1"/>
  <c r="S108" i="1"/>
  <c r="CK108" i="1"/>
  <c r="B114" i="1"/>
  <c r="C114" i="1" s="1"/>
  <c r="L116" i="1"/>
  <c r="M116" i="1" s="1"/>
  <c r="CU104" i="1"/>
  <c r="DE105" i="1"/>
  <c r="BE106" i="1"/>
  <c r="CA106" i="1"/>
  <c r="Y107" i="1"/>
  <c r="BM107" i="1"/>
  <c r="BQ107" i="1"/>
  <c r="Q108" i="1"/>
  <c r="BC108" i="1"/>
  <c r="CI108" i="1"/>
  <c r="BX112" i="1"/>
  <c r="BY112" i="1" s="1"/>
  <c r="CH113" i="1"/>
  <c r="CI113" i="1" s="1"/>
  <c r="AP114" i="1"/>
  <c r="AQ114" i="1" s="1"/>
  <c r="BF114" i="1"/>
  <c r="BG114" i="1" s="1"/>
  <c r="CJ115" i="1"/>
  <c r="CK115" i="1" s="1"/>
  <c r="H116" i="1"/>
  <c r="I116" i="1" s="1"/>
  <c r="V116" i="1"/>
  <c r="W116" i="1" s="1"/>
  <c r="AR116" i="1"/>
  <c r="AS116" i="1" s="1"/>
  <c r="H114" i="1"/>
  <c r="I114" i="1" s="1"/>
  <c r="I105" i="1"/>
  <c r="AV114" i="1"/>
  <c r="AW114" i="1" s="1"/>
  <c r="AW105" i="1"/>
  <c r="G106" i="1"/>
  <c r="F115" i="1"/>
  <c r="G115" i="1" s="1"/>
  <c r="DD115" i="1"/>
  <c r="DE115" i="1" s="1"/>
  <c r="DE106" i="1"/>
  <c r="BP117" i="1"/>
  <c r="BQ117" i="1" s="1"/>
  <c r="BQ108" i="1"/>
  <c r="I104" i="1"/>
  <c r="H113" i="1"/>
  <c r="I113" i="1" s="1"/>
  <c r="AW104" i="1"/>
  <c r="AV113" i="1"/>
  <c r="AW113" i="1" s="1"/>
  <c r="Q107" i="1"/>
  <c r="P116" i="1"/>
  <c r="Q116" i="1" s="1"/>
  <c r="BD116" i="1"/>
  <c r="BE116" i="1" s="1"/>
  <c r="BE107" i="1"/>
  <c r="BV116" i="1"/>
  <c r="BW116" i="1" s="1"/>
  <c r="BW107" i="1"/>
  <c r="B117" i="1"/>
  <c r="C117" i="1" s="1"/>
  <c r="C108" i="1"/>
  <c r="AB117" i="1"/>
  <c r="AC117" i="1" s="1"/>
  <c r="AC108" i="1"/>
  <c r="AT117" i="1"/>
  <c r="AU117" i="1" s="1"/>
  <c r="AU108" i="1"/>
  <c r="AL116" i="1"/>
  <c r="AM116" i="1" s="1"/>
  <c r="V113" i="1"/>
  <c r="W113" i="1" s="1"/>
  <c r="W104" i="1"/>
  <c r="BJ113" i="1"/>
  <c r="BK113" i="1" s="1"/>
  <c r="BK104" i="1"/>
  <c r="AB115" i="1"/>
  <c r="AC115" i="1" s="1"/>
  <c r="AC106" i="1"/>
  <c r="CH115" i="1"/>
  <c r="CI115" i="1" s="1"/>
  <c r="CI106" i="1"/>
  <c r="E104" i="1"/>
  <c r="D113" i="1"/>
  <c r="E113" i="1" s="1"/>
  <c r="AS104" i="1"/>
  <c r="AR113" i="1"/>
  <c r="AS113" i="1" s="1"/>
  <c r="AZ116" i="1"/>
  <c r="BA116" i="1" s="1"/>
  <c r="BA107" i="1"/>
  <c r="BZ116" i="1"/>
  <c r="CA116" i="1" s="1"/>
  <c r="CA107" i="1"/>
  <c r="F117" i="1"/>
  <c r="G117" i="1" s="1"/>
  <c r="G108" i="1"/>
  <c r="X117" i="1"/>
  <c r="Y117" i="1" s="1"/>
  <c r="Y108" i="1"/>
  <c r="AP117" i="1"/>
  <c r="AQ117" i="1" s="1"/>
  <c r="AQ108" i="1"/>
  <c r="V114" i="1"/>
  <c r="W114" i="1" s="1"/>
  <c r="BJ114" i="1"/>
  <c r="BK114" i="1" s="1"/>
  <c r="Z113" i="1"/>
  <c r="AA113" i="1" s="1"/>
  <c r="AA104" i="1"/>
  <c r="BN113" i="1"/>
  <c r="BO113" i="1" s="1"/>
  <c r="BO104" i="1"/>
  <c r="D114" i="1"/>
  <c r="E114" i="1" s="1"/>
  <c r="E105" i="1"/>
  <c r="AR114" i="1"/>
  <c r="AS114" i="1" s="1"/>
  <c r="AS105" i="1"/>
  <c r="AU106" i="1"/>
  <c r="AT115" i="1"/>
  <c r="AU115" i="1" s="1"/>
  <c r="BP115" i="1"/>
  <c r="BQ115" i="1" s="1"/>
  <c r="BQ106" i="1"/>
  <c r="AH116" i="1"/>
  <c r="AI116" i="1" s="1"/>
  <c r="AI107" i="1"/>
  <c r="BL117" i="1"/>
  <c r="BM117" i="1" s="1"/>
  <c r="BM108" i="1"/>
  <c r="Z114" i="1"/>
  <c r="AA114" i="1" s="1"/>
  <c r="BN114" i="1"/>
  <c r="BO114" i="1" s="1"/>
  <c r="G103" i="1"/>
  <c r="Q103" i="1"/>
  <c r="CI103" i="1"/>
  <c r="C104" i="1"/>
  <c r="G104" i="1"/>
  <c r="Y104" i="1"/>
  <c r="AC104" i="1"/>
  <c r="AQ104" i="1"/>
  <c r="AU104" i="1"/>
  <c r="BM104" i="1"/>
  <c r="BQ104" i="1"/>
  <c r="Y105" i="1"/>
  <c r="AC105" i="1"/>
  <c r="BM105" i="1"/>
  <c r="BQ105" i="1"/>
  <c r="I106" i="1"/>
  <c r="AA106" i="1"/>
  <c r="AW106" i="1"/>
  <c r="BO106" i="1"/>
  <c r="O107" i="1"/>
  <c r="S107" i="1"/>
  <c r="AG107" i="1"/>
  <c r="AK107" i="1"/>
  <c r="BG107" i="1"/>
  <c r="BU107" i="1"/>
  <c r="BY107" i="1"/>
  <c r="E108" i="1"/>
  <c r="I108" i="1"/>
  <c r="W108" i="1"/>
  <c r="AA108" i="1"/>
  <c r="AS108" i="1"/>
  <c r="AW108" i="1"/>
  <c r="BK108" i="1"/>
  <c r="BO108" i="1"/>
  <c r="Z112" i="1"/>
  <c r="AA112" i="1" s="1"/>
  <c r="BN112" i="1"/>
  <c r="BO112" i="1" s="1"/>
  <c r="DB112" i="1"/>
  <c r="DC112" i="1" s="1"/>
  <c r="AF113" i="1"/>
  <c r="AG113" i="1" s="1"/>
  <c r="AJ113" i="1"/>
  <c r="AK113" i="1" s="1"/>
  <c r="BT113" i="1"/>
  <c r="BU113" i="1" s="1"/>
  <c r="BX113" i="1"/>
  <c r="BY113" i="1" s="1"/>
  <c r="CH114" i="1"/>
  <c r="CI114" i="1" s="1"/>
  <c r="R115" i="1"/>
  <c r="S115" i="1" s="1"/>
  <c r="BF115" i="1"/>
  <c r="BG115" i="1" s="1"/>
  <c r="Z116" i="1"/>
  <c r="AA116" i="1" s="1"/>
  <c r="AV116" i="1"/>
  <c r="AW116" i="1" s="1"/>
  <c r="BX123" i="1"/>
  <c r="BY123" i="1" s="1"/>
  <c r="H124" i="1"/>
  <c r="I124" i="1" s="1"/>
  <c r="AD124" i="1"/>
  <c r="AE124" i="1" s="1"/>
  <c r="CD124" i="1"/>
  <c r="CE124" i="1" s="1"/>
  <c r="AF125" i="1"/>
  <c r="AG125" i="1" s="1"/>
  <c r="CR125" i="1"/>
  <c r="CS125" i="1" s="1"/>
  <c r="CL140" i="1"/>
  <c r="CM140" i="1" s="1"/>
  <c r="CH140" i="1"/>
  <c r="CI140" i="1" s="1"/>
  <c r="CD140" i="1"/>
  <c r="CE140" i="1" s="1"/>
  <c r="BZ140" i="1"/>
  <c r="CA140" i="1" s="1"/>
  <c r="BV140" i="1"/>
  <c r="BW140" i="1" s="1"/>
  <c r="BR140" i="1"/>
  <c r="BS140" i="1" s="1"/>
  <c r="BN140" i="1"/>
  <c r="BO140" i="1" s="1"/>
  <c r="BJ140" i="1"/>
  <c r="BK140" i="1" s="1"/>
  <c r="BF140" i="1"/>
  <c r="BG140" i="1" s="1"/>
  <c r="BB140" i="1"/>
  <c r="BC140" i="1" s="1"/>
  <c r="AX140" i="1"/>
  <c r="AY140" i="1" s="1"/>
  <c r="AT140" i="1"/>
  <c r="AU140" i="1" s="1"/>
  <c r="AP140" i="1"/>
  <c r="AQ140" i="1" s="1"/>
  <c r="AL140" i="1"/>
  <c r="AM140" i="1" s="1"/>
  <c r="AH140" i="1"/>
  <c r="AI140" i="1" s="1"/>
  <c r="AD140" i="1"/>
  <c r="AE140" i="1" s="1"/>
  <c r="Z140" i="1"/>
  <c r="AA140" i="1" s="1"/>
  <c r="R140" i="1"/>
  <c r="S140" i="1" s="1"/>
  <c r="N140" i="1"/>
  <c r="O140" i="1" s="1"/>
  <c r="J140" i="1"/>
  <c r="K140" i="1" s="1"/>
  <c r="F140" i="1"/>
  <c r="G140" i="1" s="1"/>
  <c r="B140" i="1"/>
  <c r="C140" i="1" s="1"/>
  <c r="CJ139" i="1"/>
  <c r="CK139" i="1" s="1"/>
  <c r="CF139" i="1"/>
  <c r="CG139" i="1" s="1"/>
  <c r="CB139" i="1"/>
  <c r="CC139" i="1" s="1"/>
  <c r="BX139" i="1"/>
  <c r="BY139" i="1" s="1"/>
  <c r="BP139" i="1"/>
  <c r="BQ139" i="1" s="1"/>
  <c r="BL139" i="1"/>
  <c r="BM139" i="1" s="1"/>
  <c r="BH139" i="1"/>
  <c r="BI139" i="1" s="1"/>
  <c r="BD139" i="1"/>
  <c r="BE139" i="1" s="1"/>
  <c r="AZ139" i="1"/>
  <c r="BA139" i="1" s="1"/>
  <c r="AV139" i="1"/>
  <c r="AW139" i="1" s="1"/>
  <c r="AR139" i="1"/>
  <c r="AS139" i="1" s="1"/>
  <c r="AN139" i="1"/>
  <c r="AO139" i="1" s="1"/>
  <c r="AJ139" i="1"/>
  <c r="AK139" i="1" s="1"/>
  <c r="AB139" i="1"/>
  <c r="AC139" i="1" s="1"/>
  <c r="X139" i="1"/>
  <c r="Y139" i="1" s="1"/>
  <c r="T139" i="1"/>
  <c r="U139" i="1" s="1"/>
  <c r="P139" i="1"/>
  <c r="Q139" i="1" s="1"/>
  <c r="L139" i="1"/>
  <c r="M139" i="1" s="1"/>
  <c r="H139" i="1"/>
  <c r="I139" i="1" s="1"/>
  <c r="D139" i="1"/>
  <c r="E139" i="1" s="1"/>
  <c r="CL138" i="1"/>
  <c r="CM138" i="1" s="1"/>
  <c r="CH138" i="1"/>
  <c r="CI138" i="1" s="1"/>
  <c r="CD138" i="1"/>
  <c r="CE138" i="1" s="1"/>
  <c r="BZ138" i="1"/>
  <c r="CA138" i="1" s="1"/>
  <c r="BV138" i="1"/>
  <c r="BW138" i="1" s="1"/>
  <c r="BR138" i="1"/>
  <c r="BS138" i="1" s="1"/>
  <c r="BN138" i="1"/>
  <c r="BO138" i="1" s="1"/>
  <c r="BJ138" i="1"/>
  <c r="BK138" i="1" s="1"/>
  <c r="BF138" i="1"/>
  <c r="BG138" i="1" s="1"/>
  <c r="BB138" i="1"/>
  <c r="BC138" i="1" s="1"/>
  <c r="AX138" i="1"/>
  <c r="AY138" i="1" s="1"/>
  <c r="AT138" i="1"/>
  <c r="AU138" i="1" s="1"/>
  <c r="AL138" i="1"/>
  <c r="AM138" i="1" s="1"/>
  <c r="AH138" i="1"/>
  <c r="AI138" i="1" s="1"/>
  <c r="AD138" i="1"/>
  <c r="AE138" i="1" s="1"/>
  <c r="Z138" i="1"/>
  <c r="AA138" i="1" s="1"/>
  <c r="V138" i="1"/>
  <c r="W138" i="1" s="1"/>
  <c r="R138" i="1"/>
  <c r="S138" i="1" s="1"/>
  <c r="N138" i="1"/>
  <c r="O138" i="1" s="1"/>
  <c r="J138" i="1"/>
  <c r="K138" i="1" s="1"/>
  <c r="F138" i="1"/>
  <c r="G138" i="1" s="1"/>
  <c r="CJ140" i="1"/>
  <c r="CK140" i="1" s="1"/>
  <c r="CF140" i="1"/>
  <c r="CG140" i="1" s="1"/>
  <c r="CB140" i="1"/>
  <c r="CC140" i="1" s="1"/>
  <c r="BX140" i="1"/>
  <c r="BY140" i="1" s="1"/>
  <c r="BT140" i="1"/>
  <c r="BU140" i="1" s="1"/>
  <c r="BP140" i="1"/>
  <c r="BQ140" i="1" s="1"/>
  <c r="BL140" i="1"/>
  <c r="BM140" i="1" s="1"/>
  <c r="BH140" i="1"/>
  <c r="BI140" i="1" s="1"/>
  <c r="BD140" i="1"/>
  <c r="BE140" i="1" s="1"/>
  <c r="AV140" i="1"/>
  <c r="AW140" i="1" s="1"/>
  <c r="AR140" i="1"/>
  <c r="AS140" i="1" s="1"/>
  <c r="AN140" i="1"/>
  <c r="AO140" i="1" s="1"/>
  <c r="AJ140" i="1"/>
  <c r="AK140" i="1" s="1"/>
  <c r="AF140" i="1"/>
  <c r="AG140" i="1" s="1"/>
  <c r="AB140" i="1"/>
  <c r="AC140" i="1" s="1"/>
  <c r="X140" i="1"/>
  <c r="Y140" i="1" s="1"/>
  <c r="T140" i="1"/>
  <c r="U140" i="1" s="1"/>
  <c r="P140" i="1"/>
  <c r="Q140" i="1" s="1"/>
  <c r="H140" i="1"/>
  <c r="I140" i="1" s="1"/>
  <c r="D140" i="1"/>
  <c r="E140" i="1" s="1"/>
  <c r="CL139" i="1"/>
  <c r="CM139" i="1" s="1"/>
  <c r="CH139" i="1"/>
  <c r="CI139" i="1" s="1"/>
  <c r="CD139" i="1"/>
  <c r="CE139" i="1" s="1"/>
  <c r="BZ139" i="1"/>
  <c r="CA139" i="1" s="1"/>
  <c r="BV139" i="1"/>
  <c r="BW139" i="1" s="1"/>
  <c r="BR139" i="1"/>
  <c r="BS139" i="1" s="1"/>
  <c r="BN139" i="1"/>
  <c r="BO139" i="1" s="1"/>
  <c r="BF139" i="1"/>
  <c r="BG139" i="1" s="1"/>
  <c r="BB139" i="1"/>
  <c r="BC139" i="1" s="1"/>
  <c r="AX139" i="1"/>
  <c r="AY139" i="1" s="1"/>
  <c r="AT139" i="1"/>
  <c r="AU139" i="1" s="1"/>
  <c r="AP139" i="1"/>
  <c r="AQ139" i="1" s="1"/>
  <c r="AL139" i="1"/>
  <c r="AM139" i="1" s="1"/>
  <c r="AH139" i="1"/>
  <c r="AI139" i="1" s="1"/>
  <c r="AD139" i="1"/>
  <c r="AE139" i="1" s="1"/>
  <c r="Z139" i="1"/>
  <c r="AA139" i="1" s="1"/>
  <c r="R139" i="1"/>
  <c r="S139" i="1" s="1"/>
  <c r="N139" i="1"/>
  <c r="O139" i="1" s="1"/>
  <c r="J139" i="1"/>
  <c r="K139" i="1" s="1"/>
  <c r="F139" i="1"/>
  <c r="G139" i="1" s="1"/>
  <c r="B139" i="1"/>
  <c r="C139" i="1" s="1"/>
  <c r="CJ138" i="1"/>
  <c r="CK138" i="1" s="1"/>
  <c r="CF138" i="1"/>
  <c r="CG138" i="1" s="1"/>
  <c r="CB138" i="1"/>
  <c r="CC138" i="1" s="1"/>
  <c r="BX138" i="1"/>
  <c r="BY138" i="1" s="1"/>
  <c r="BT138" i="1"/>
  <c r="BU138" i="1" s="1"/>
  <c r="BP138" i="1"/>
  <c r="BQ138" i="1" s="1"/>
  <c r="BL138" i="1"/>
  <c r="BM138" i="1" s="1"/>
  <c r="BH138" i="1"/>
  <c r="BI138" i="1" s="1"/>
  <c r="BD138" i="1"/>
  <c r="BE138" i="1" s="1"/>
  <c r="AZ138" i="1"/>
  <c r="BA138" i="1" s="1"/>
  <c r="AV138" i="1"/>
  <c r="AW138" i="1" s="1"/>
  <c r="AR138" i="1"/>
  <c r="AS138" i="1" s="1"/>
  <c r="AN138" i="1"/>
  <c r="AO138" i="1" s="1"/>
  <c r="AJ138" i="1"/>
  <c r="AK138" i="1" s="1"/>
  <c r="AF138" i="1"/>
  <c r="AG138" i="1" s="1"/>
  <c r="AB138" i="1"/>
  <c r="AC138" i="1" s="1"/>
  <c r="X138" i="1"/>
  <c r="Y138" i="1" s="1"/>
  <c r="T138" i="1"/>
  <c r="U138" i="1" s="1"/>
  <c r="P138" i="1"/>
  <c r="Q138" i="1" s="1"/>
  <c r="L138" i="1"/>
  <c r="M138" i="1" s="1"/>
  <c r="H138" i="1"/>
  <c r="I138" i="1" s="1"/>
  <c r="D138" i="1"/>
  <c r="E138" i="1" s="1"/>
  <c r="DF126" i="1"/>
  <c r="DG126" i="1" s="1"/>
  <c r="CX126" i="1"/>
  <c r="CY126" i="1" s="1"/>
  <c r="CR126" i="1"/>
  <c r="CS126" i="1" s="1"/>
  <c r="CL126" i="1"/>
  <c r="CM126" i="1" s="1"/>
  <c r="CB126" i="1"/>
  <c r="CC126" i="1" s="1"/>
  <c r="BV126" i="1"/>
  <c r="BW126" i="1" s="1"/>
  <c r="BL126" i="1"/>
  <c r="BM126" i="1" s="1"/>
  <c r="BF126" i="1"/>
  <c r="BG126" i="1" s="1"/>
  <c r="AV126" i="1"/>
  <c r="AW126" i="1" s="1"/>
  <c r="AR126" i="1"/>
  <c r="AS126" i="1" s="1"/>
  <c r="AN126" i="1"/>
  <c r="AO126" i="1" s="1"/>
  <c r="AJ126" i="1"/>
  <c r="AK126" i="1" s="1"/>
  <c r="AB126" i="1"/>
  <c r="AC126" i="1" s="1"/>
  <c r="X126" i="1"/>
  <c r="Y126" i="1" s="1"/>
  <c r="T126" i="1"/>
  <c r="U126" i="1" s="1"/>
  <c r="P126" i="1"/>
  <c r="Q126" i="1" s="1"/>
  <c r="L126" i="1"/>
  <c r="M126" i="1" s="1"/>
  <c r="H126" i="1"/>
  <c r="I126" i="1" s="1"/>
  <c r="D126" i="1"/>
  <c r="E126" i="1" s="1"/>
  <c r="DF125" i="1"/>
  <c r="DG125" i="1" s="1"/>
  <c r="DB125" i="1"/>
  <c r="DC125" i="1" s="1"/>
  <c r="CX125" i="1"/>
  <c r="CY125" i="1" s="1"/>
  <c r="CT125" i="1"/>
  <c r="CU125" i="1" s="1"/>
  <c r="CP125" i="1"/>
  <c r="CQ125" i="1" s="1"/>
  <c r="CL125" i="1"/>
  <c r="CM125" i="1" s="1"/>
  <c r="CH125" i="1"/>
  <c r="CI125" i="1" s="1"/>
  <c r="CD125" i="1"/>
  <c r="CE125" i="1" s="1"/>
  <c r="BZ125" i="1"/>
  <c r="CA125" i="1" s="1"/>
  <c r="BV125" i="1"/>
  <c r="BW125" i="1" s="1"/>
  <c r="BR125" i="1"/>
  <c r="BS125" i="1" s="1"/>
  <c r="BN125" i="1"/>
  <c r="BO125" i="1" s="1"/>
  <c r="BJ125" i="1"/>
  <c r="BK125" i="1" s="1"/>
  <c r="BF125" i="1"/>
  <c r="BG125" i="1" s="1"/>
  <c r="BB125" i="1"/>
  <c r="BC125" i="1" s="1"/>
  <c r="AX125" i="1"/>
  <c r="AY125" i="1" s="1"/>
  <c r="AT125" i="1"/>
  <c r="AU125" i="1" s="1"/>
  <c r="AP125" i="1"/>
  <c r="AQ125" i="1" s="1"/>
  <c r="AL125" i="1"/>
  <c r="AM125" i="1" s="1"/>
  <c r="AH125" i="1"/>
  <c r="AI125" i="1" s="1"/>
  <c r="AD125" i="1"/>
  <c r="AE125" i="1" s="1"/>
  <c r="Z125" i="1"/>
  <c r="AA125" i="1" s="1"/>
  <c r="V125" i="1"/>
  <c r="W125" i="1" s="1"/>
  <c r="R125" i="1"/>
  <c r="S125" i="1" s="1"/>
  <c r="N125" i="1"/>
  <c r="O125" i="1" s="1"/>
  <c r="J125" i="1"/>
  <c r="K125" i="1" s="1"/>
  <c r="F125" i="1"/>
  <c r="G125" i="1" s="1"/>
  <c r="B125" i="1"/>
  <c r="C125" i="1" s="1"/>
  <c r="DD124" i="1"/>
  <c r="DE124" i="1" s="1"/>
  <c r="CZ124" i="1"/>
  <c r="DA124" i="1" s="1"/>
  <c r="CV124" i="1"/>
  <c r="CW124" i="1" s="1"/>
  <c r="CR124" i="1"/>
  <c r="CS124" i="1" s="1"/>
  <c r="CN124" i="1"/>
  <c r="CO124" i="1" s="1"/>
  <c r="CJ124" i="1"/>
  <c r="CK124" i="1" s="1"/>
  <c r="DD126" i="1"/>
  <c r="DE126" i="1" s="1"/>
  <c r="CV126" i="1"/>
  <c r="CW126" i="1" s="1"/>
  <c r="CP126" i="1"/>
  <c r="CQ126" i="1" s="1"/>
  <c r="CF126" i="1"/>
  <c r="CG126" i="1" s="1"/>
  <c r="BZ126" i="1"/>
  <c r="CA126" i="1" s="1"/>
  <c r="BP126" i="1"/>
  <c r="BQ126" i="1" s="1"/>
  <c r="AZ126" i="1"/>
  <c r="BA126" i="1" s="1"/>
  <c r="CZ126" i="1"/>
  <c r="DA126" i="1" s="1"/>
  <c r="CN126" i="1"/>
  <c r="CO126" i="1" s="1"/>
  <c r="CH126" i="1"/>
  <c r="CI126" i="1" s="1"/>
  <c r="BX126" i="1"/>
  <c r="BY126" i="1" s="1"/>
  <c r="BR126" i="1"/>
  <c r="BS126" i="1" s="1"/>
  <c r="BH126" i="1"/>
  <c r="BI126" i="1" s="1"/>
  <c r="BB126" i="1"/>
  <c r="BC126" i="1" s="1"/>
  <c r="DB126" i="1"/>
  <c r="DC126" i="1" s="1"/>
  <c r="CD126" i="1"/>
  <c r="CE126" i="1" s="1"/>
  <c r="AP126" i="1"/>
  <c r="AQ126" i="1" s="1"/>
  <c r="Z126" i="1"/>
  <c r="AA126" i="1" s="1"/>
  <c r="J126" i="1"/>
  <c r="K126" i="1" s="1"/>
  <c r="CZ125" i="1"/>
  <c r="DA125" i="1" s="1"/>
  <c r="CJ125" i="1"/>
  <c r="CK125" i="1" s="1"/>
  <c r="BT125" i="1"/>
  <c r="BU125" i="1" s="1"/>
  <c r="BD125" i="1"/>
  <c r="BE125" i="1" s="1"/>
  <c r="AN125" i="1"/>
  <c r="AO125" i="1" s="1"/>
  <c r="X125" i="1"/>
  <c r="Y125" i="1" s="1"/>
  <c r="H125" i="1"/>
  <c r="I125" i="1" s="1"/>
  <c r="CX124" i="1"/>
  <c r="CY124" i="1" s="1"/>
  <c r="CH124" i="1"/>
  <c r="CI124" i="1" s="1"/>
  <c r="BZ124" i="1"/>
  <c r="CA124" i="1" s="1"/>
  <c r="BR124" i="1"/>
  <c r="BS124" i="1" s="1"/>
  <c r="BB124" i="1"/>
  <c r="BC124" i="1" s="1"/>
  <c r="AV124" i="1"/>
  <c r="AW124" i="1" s="1"/>
  <c r="AL124" i="1"/>
  <c r="AM124" i="1" s="1"/>
  <c r="AF124" i="1"/>
  <c r="AG124" i="1" s="1"/>
  <c r="P124" i="1"/>
  <c r="Q124" i="1" s="1"/>
  <c r="F124" i="1"/>
  <c r="G124" i="1" s="1"/>
  <c r="DF123" i="1"/>
  <c r="DG123" i="1" s="1"/>
  <c r="CV123" i="1"/>
  <c r="CW123" i="1" s="1"/>
  <c r="CP123" i="1"/>
  <c r="CQ123" i="1" s="1"/>
  <c r="CF123" i="1"/>
  <c r="CG123" i="1" s="1"/>
  <c r="BZ123" i="1"/>
  <c r="CA123" i="1" s="1"/>
  <c r="BP123" i="1"/>
  <c r="BQ123" i="1" s="1"/>
  <c r="BJ123" i="1"/>
  <c r="BK123" i="1" s="1"/>
  <c r="CT126" i="1"/>
  <c r="CU126" i="1" s="1"/>
  <c r="BD126" i="1"/>
  <c r="BE126" i="1" s="1"/>
  <c r="AL126" i="1"/>
  <c r="AM126" i="1" s="1"/>
  <c r="F126" i="1"/>
  <c r="G126" i="1" s="1"/>
  <c r="CV125" i="1"/>
  <c r="CW125" i="1" s="1"/>
  <c r="CF125" i="1"/>
  <c r="CG125" i="1" s="1"/>
  <c r="BP125" i="1"/>
  <c r="BQ125" i="1" s="1"/>
  <c r="AZ125" i="1"/>
  <c r="BA125" i="1" s="1"/>
  <c r="AJ125" i="1"/>
  <c r="AK125" i="1" s="1"/>
  <c r="T125" i="1"/>
  <c r="U125" i="1" s="1"/>
  <c r="D125" i="1"/>
  <c r="E125" i="1" s="1"/>
  <c r="CT124" i="1"/>
  <c r="CU124" i="1" s="1"/>
  <c r="CF124" i="1"/>
  <c r="CG124" i="1" s="1"/>
  <c r="BX124" i="1"/>
  <c r="BY124" i="1" s="1"/>
  <c r="BP124" i="1"/>
  <c r="BQ124" i="1" s="1"/>
  <c r="BH124" i="1"/>
  <c r="BI124" i="1" s="1"/>
  <c r="AZ124" i="1"/>
  <c r="BA124" i="1" s="1"/>
  <c r="AJ124" i="1"/>
  <c r="AK124" i="1" s="1"/>
  <c r="Z124" i="1"/>
  <c r="AA124" i="1" s="1"/>
  <c r="T124" i="1"/>
  <c r="U124" i="1" s="1"/>
  <c r="J124" i="1"/>
  <c r="K124" i="1" s="1"/>
  <c r="D124" i="1"/>
  <c r="E124" i="1" s="1"/>
  <c r="CZ123" i="1"/>
  <c r="DA123" i="1" s="1"/>
  <c r="CT123" i="1"/>
  <c r="CU123" i="1" s="1"/>
  <c r="CJ123" i="1"/>
  <c r="CK123" i="1" s="1"/>
  <c r="CD123" i="1"/>
  <c r="CE123" i="1" s="1"/>
  <c r="BT123" i="1"/>
  <c r="BU123" i="1" s="1"/>
  <c r="BN123" i="1"/>
  <c r="BO123" i="1" s="1"/>
  <c r="BD123" i="1"/>
  <c r="BE123" i="1" s="1"/>
  <c r="AZ123" i="1"/>
  <c r="BA123" i="1" s="1"/>
  <c r="AV123" i="1"/>
  <c r="AW123" i="1" s="1"/>
  <c r="AR123" i="1"/>
  <c r="AS123" i="1" s="1"/>
  <c r="AN123" i="1"/>
  <c r="AO123" i="1" s="1"/>
  <c r="AJ123" i="1"/>
  <c r="AK123" i="1" s="1"/>
  <c r="AF123" i="1"/>
  <c r="AG123" i="1" s="1"/>
  <c r="AB123" i="1"/>
  <c r="AC123" i="1" s="1"/>
  <c r="X123" i="1"/>
  <c r="Y123" i="1" s="1"/>
  <c r="T123" i="1"/>
  <c r="U123" i="1" s="1"/>
  <c r="P123" i="1"/>
  <c r="Q123" i="1" s="1"/>
  <c r="L123" i="1"/>
  <c r="M123" i="1" s="1"/>
  <c r="H123" i="1"/>
  <c r="I123" i="1" s="1"/>
  <c r="D123" i="1"/>
  <c r="E123" i="1" s="1"/>
  <c r="CJ126" i="1"/>
  <c r="CK126" i="1" s="1"/>
  <c r="BN126" i="1"/>
  <c r="BO126" i="1" s="1"/>
  <c r="AT126" i="1"/>
  <c r="AU126" i="1" s="1"/>
  <c r="AD126" i="1"/>
  <c r="AE126" i="1" s="1"/>
  <c r="N126" i="1"/>
  <c r="O126" i="1" s="1"/>
  <c r="DD125" i="1"/>
  <c r="DE125" i="1" s="1"/>
  <c r="CN125" i="1"/>
  <c r="CO125" i="1" s="1"/>
  <c r="BX125" i="1"/>
  <c r="BY125" i="1" s="1"/>
  <c r="BH125" i="1"/>
  <c r="BI125" i="1" s="1"/>
  <c r="AR125" i="1"/>
  <c r="AS125" i="1" s="1"/>
  <c r="AB125" i="1"/>
  <c r="AC125" i="1" s="1"/>
  <c r="L125" i="1"/>
  <c r="M125" i="1" s="1"/>
  <c r="DB124" i="1"/>
  <c r="DC124" i="1" s="1"/>
  <c r="CL124" i="1"/>
  <c r="CM124" i="1" s="1"/>
  <c r="CB124" i="1"/>
  <c r="CC124" i="1" s="1"/>
  <c r="BT124" i="1"/>
  <c r="BU124" i="1" s="1"/>
  <c r="BL124" i="1"/>
  <c r="BM124" i="1" s="1"/>
  <c r="BD124" i="1"/>
  <c r="BE124" i="1" s="1"/>
  <c r="AX124" i="1"/>
  <c r="AY124" i="1" s="1"/>
  <c r="AR124" i="1"/>
  <c r="AS124" i="1" s="1"/>
  <c r="AH124" i="1"/>
  <c r="AI124" i="1" s="1"/>
  <c r="AB124" i="1"/>
  <c r="AC124" i="1" s="1"/>
  <c r="R124" i="1"/>
  <c r="S124" i="1" s="1"/>
  <c r="L124" i="1"/>
  <c r="M124" i="1" s="1"/>
  <c r="DB123" i="1"/>
  <c r="DC123" i="1" s="1"/>
  <c r="CR123" i="1"/>
  <c r="CS123" i="1" s="1"/>
  <c r="CL123" i="1"/>
  <c r="CM123" i="1" s="1"/>
  <c r="CB123" i="1"/>
  <c r="CC123" i="1" s="1"/>
  <c r="BV123" i="1"/>
  <c r="BW123" i="1" s="1"/>
  <c r="BL123" i="1"/>
  <c r="BM123" i="1" s="1"/>
  <c r="BF123" i="1"/>
  <c r="BG123" i="1" s="1"/>
  <c r="BB123" i="1"/>
  <c r="BC123" i="1" s="1"/>
  <c r="AX123" i="1"/>
  <c r="AY123" i="1" s="1"/>
  <c r="AT123" i="1"/>
  <c r="AU123" i="1" s="1"/>
  <c r="AP123" i="1"/>
  <c r="AQ123" i="1" s="1"/>
  <c r="AL123" i="1"/>
  <c r="AM123" i="1" s="1"/>
  <c r="AH123" i="1"/>
  <c r="AI123" i="1" s="1"/>
  <c r="AD123" i="1"/>
  <c r="AE123" i="1" s="1"/>
  <c r="Z123" i="1"/>
  <c r="AA123" i="1" s="1"/>
  <c r="V123" i="1"/>
  <c r="W123" i="1" s="1"/>
  <c r="R123" i="1"/>
  <c r="S123" i="1" s="1"/>
  <c r="N123" i="1"/>
  <c r="O123" i="1" s="1"/>
  <c r="J123" i="1"/>
  <c r="K123" i="1" s="1"/>
  <c r="F123" i="1"/>
  <c r="G123" i="1" s="1"/>
  <c r="B123" i="1"/>
  <c r="C123" i="1" s="1"/>
  <c r="AT112" i="1"/>
  <c r="AU112" i="1" s="1"/>
  <c r="N113" i="1"/>
  <c r="O113" i="1" s="1"/>
  <c r="R113" i="1"/>
  <c r="S113" i="1" s="1"/>
  <c r="BB113" i="1"/>
  <c r="BC113" i="1" s="1"/>
  <c r="BF113" i="1"/>
  <c r="BG113" i="1" s="1"/>
  <c r="CR113" i="1"/>
  <c r="CS113" i="1" s="1"/>
  <c r="DB114" i="1"/>
  <c r="DC114" i="1" s="1"/>
  <c r="AJ115" i="1"/>
  <c r="AK115" i="1" s="1"/>
  <c r="BX115" i="1"/>
  <c r="BY115" i="1" s="1"/>
  <c r="CT115" i="1"/>
  <c r="CU115" i="1" s="1"/>
  <c r="CH123" i="1"/>
  <c r="CI123" i="1" s="1"/>
  <c r="DD123" i="1"/>
  <c r="DE123" i="1" s="1"/>
  <c r="AN124" i="1"/>
  <c r="AO124" i="1" s="1"/>
  <c r="BN124" i="1"/>
  <c r="BO124" i="1" s="1"/>
  <c r="DF124" i="1"/>
  <c r="DG124" i="1" s="1"/>
  <c r="BL125" i="1"/>
  <c r="BM125" i="1" s="1"/>
  <c r="R126" i="1"/>
  <c r="S126" i="1" s="1"/>
  <c r="BE103" i="1"/>
  <c r="CS103" i="1"/>
  <c r="DC104" i="1"/>
  <c r="AG105" i="1"/>
  <c r="AK105" i="1"/>
  <c r="BU105" i="1"/>
  <c r="BY105" i="1"/>
  <c r="BK107" i="1"/>
  <c r="CI107" i="1"/>
  <c r="M108" i="1"/>
  <c r="AI108" i="1"/>
  <c r="BA108" i="1"/>
  <c r="BE108" i="1"/>
  <c r="BW108" i="1"/>
  <c r="CA108" i="1"/>
  <c r="CG108" i="1"/>
  <c r="BR123" i="1"/>
  <c r="BS123" i="1" s="1"/>
  <c r="CN123" i="1"/>
  <c r="CO123" i="1" s="1"/>
  <c r="X124" i="1"/>
  <c r="Y124" i="1" s="1"/>
  <c r="AT124" i="1"/>
  <c r="AU124" i="1" s="1"/>
  <c r="BV124" i="1"/>
  <c r="BW124" i="1" s="1"/>
  <c r="P125" i="1"/>
  <c r="Q125" i="1" s="1"/>
  <c r="CB125" i="1"/>
  <c r="CC125" i="1" s="1"/>
  <c r="AH126" i="1"/>
  <c r="AI126" i="1" s="1"/>
  <c r="L140" i="1" l="1"/>
  <c r="M140" i="1" s="1"/>
  <c r="BJ126" i="1"/>
  <c r="BK126" i="1" s="1"/>
  <c r="V126" i="1"/>
  <c r="W126" i="1" s="1"/>
  <c r="V139" i="1"/>
  <c r="W139" i="1" s="1"/>
  <c r="AF126" i="1"/>
  <c r="AG126" i="1" s="1"/>
  <c r="BJ139" i="1"/>
  <c r="BK139" i="1" s="1"/>
  <c r="V124" i="1"/>
  <c r="W124" i="1" s="1"/>
  <c r="BT139" i="1"/>
  <c r="BU139" i="1" s="1"/>
  <c r="AF139" i="1"/>
  <c r="AG139" i="1" s="1"/>
  <c r="AP124" i="1"/>
  <c r="AQ124" i="1" s="1"/>
  <c r="AZ140" i="1"/>
  <c r="BA140" i="1" s="1"/>
  <c r="AP138" i="1"/>
  <c r="AQ138" i="1" s="1"/>
  <c r="V140" i="1"/>
  <c r="W140" i="1" s="1"/>
  <c r="BJ124" i="1"/>
  <c r="BK124" i="1" s="1"/>
  <c r="B124" i="1"/>
  <c r="C124" i="1" s="1"/>
  <c r="B138" i="1"/>
  <c r="C138" i="1" s="1"/>
  <c r="BT126" i="1"/>
  <c r="BU126" i="1" s="1"/>
  <c r="B156" i="1"/>
  <c r="B155" i="1"/>
  <c r="B154" i="1"/>
  <c r="B153" i="1"/>
  <c r="B152" i="1"/>
  <c r="B151" i="1"/>
  <c r="B150" i="1"/>
  <c r="B149" i="1"/>
  <c r="B148" i="1"/>
  <c r="B147" i="1"/>
  <c r="B146" i="1"/>
  <c r="BS156" i="1"/>
  <c r="BS155" i="1"/>
  <c r="BS154" i="1"/>
  <c r="BS153" i="1"/>
  <c r="BS152" i="1"/>
  <c r="BS151" i="1"/>
  <c r="BS150" i="1"/>
  <c r="BS149" i="1"/>
  <c r="BS148" i="1"/>
  <c r="BS147" i="1"/>
  <c r="BS146" i="1"/>
  <c r="H159" i="1" l="1"/>
  <c r="H163" i="1"/>
  <c r="H160" i="1"/>
  <c r="H161" i="1"/>
  <c r="H162" i="1"/>
  <c r="F219" i="1"/>
  <c r="F223" i="1"/>
  <c r="E222" i="1"/>
  <c r="F220" i="1"/>
  <c r="E219" i="1"/>
  <c r="E223" i="1"/>
  <c r="F221" i="1"/>
  <c r="E220" i="1"/>
  <c r="F222" i="1"/>
  <c r="E221" i="1"/>
  <c r="F207" i="1"/>
  <c r="F211" i="1"/>
  <c r="E210" i="1"/>
  <c r="F208" i="1"/>
  <c r="E207" i="1"/>
  <c r="E211" i="1"/>
  <c r="E209" i="1"/>
  <c r="F209" i="1"/>
  <c r="E208" i="1"/>
  <c r="F210" i="1"/>
  <c r="F216" i="1"/>
  <c r="E215" i="1"/>
  <c r="D214" i="1"/>
  <c r="C213" i="1"/>
  <c r="C217" i="1"/>
  <c r="F213" i="1"/>
  <c r="F217" i="1"/>
  <c r="E216" i="1"/>
  <c r="D215" i="1"/>
  <c r="C214" i="1"/>
  <c r="F214" i="1"/>
  <c r="E213" i="1"/>
  <c r="E217" i="1"/>
  <c r="D216" i="1"/>
  <c r="C215" i="1"/>
  <c r="F215" i="1"/>
  <c r="E214" i="1"/>
  <c r="D213" i="1"/>
  <c r="D217" i="1"/>
  <c r="C216" i="1"/>
  <c r="I158" i="1"/>
  <c r="H158" i="1"/>
  <c r="F218" i="1"/>
  <c r="D221" i="1"/>
  <c r="C219" i="1"/>
  <c r="C223" i="1"/>
  <c r="E218" i="1"/>
  <c r="C220" i="1"/>
  <c r="D219" i="1"/>
  <c r="D223" i="1"/>
  <c r="C221" i="1"/>
  <c r="D220" i="1"/>
  <c r="D218" i="1"/>
  <c r="C222" i="1"/>
  <c r="D222" i="1"/>
  <c r="C218" i="1"/>
  <c r="D165" i="1"/>
  <c r="G165" i="1" s="1"/>
  <c r="D166" i="1"/>
  <c r="G166" i="1" s="1"/>
  <c r="D167" i="1"/>
  <c r="G167" i="1" s="1"/>
  <c r="D168" i="1"/>
  <c r="G168" i="1" s="1"/>
  <c r="D169" i="1"/>
  <c r="G169" i="1" s="1"/>
  <c r="E164" i="1"/>
  <c r="E165" i="1"/>
  <c r="F166" i="1"/>
  <c r="C168" i="1"/>
  <c r="E169" i="1"/>
  <c r="C164" i="1"/>
  <c r="F165" i="1"/>
  <c r="C167" i="1"/>
  <c r="E168" i="1"/>
  <c r="F169" i="1"/>
  <c r="E167" i="1"/>
  <c r="F164" i="1"/>
  <c r="C165" i="1"/>
  <c r="F167" i="1"/>
  <c r="D164" i="1"/>
  <c r="G164" i="1" s="1"/>
  <c r="C166" i="1"/>
  <c r="F168" i="1"/>
  <c r="E166" i="1"/>
  <c r="C169" i="1"/>
  <c r="D189" i="1"/>
  <c r="G189" i="1" s="1"/>
  <c r="D190" i="1"/>
  <c r="D191" i="1"/>
  <c r="G191" i="1" s="1"/>
  <c r="D192" i="1"/>
  <c r="G192" i="1" s="1"/>
  <c r="D193" i="1"/>
  <c r="G193" i="1" s="1"/>
  <c r="E188" i="1"/>
  <c r="E189" i="1"/>
  <c r="F190" i="1"/>
  <c r="C192" i="1"/>
  <c r="E193" i="1"/>
  <c r="C188" i="1"/>
  <c r="F189" i="1"/>
  <c r="C191" i="1"/>
  <c r="E192" i="1"/>
  <c r="F193" i="1"/>
  <c r="E191" i="1"/>
  <c r="F188" i="1"/>
  <c r="C189" i="1"/>
  <c r="F191" i="1"/>
  <c r="D188" i="1"/>
  <c r="G188" i="1" s="1"/>
  <c r="C190" i="1"/>
  <c r="F192" i="1"/>
  <c r="E190" i="1"/>
  <c r="C193" i="1"/>
  <c r="A216" i="1"/>
  <c r="F212" i="1"/>
  <c r="C212" i="1"/>
  <c r="E212" i="1"/>
  <c r="D212" i="1"/>
  <c r="D171" i="1"/>
  <c r="G171" i="1" s="1"/>
  <c r="D172" i="1"/>
  <c r="G172" i="1" s="1"/>
  <c r="D173" i="1"/>
  <c r="G173" i="1" s="1"/>
  <c r="D174" i="1"/>
  <c r="G174" i="1" s="1"/>
  <c r="D175" i="1"/>
  <c r="G175" i="1" s="1"/>
  <c r="E170" i="1"/>
  <c r="C172" i="1"/>
  <c r="E173" i="1"/>
  <c r="F174" i="1"/>
  <c r="F170" i="1"/>
  <c r="C171" i="1"/>
  <c r="E172" i="1"/>
  <c r="F173" i="1"/>
  <c r="C175" i="1"/>
  <c r="D170" i="1"/>
  <c r="G170" i="1" s="1"/>
  <c r="E171" i="1"/>
  <c r="C174" i="1"/>
  <c r="C170" i="1"/>
  <c r="F171" i="1"/>
  <c r="E174" i="1"/>
  <c r="F172" i="1"/>
  <c r="E175" i="1"/>
  <c r="C173" i="1"/>
  <c r="F175" i="1"/>
  <c r="D195" i="1"/>
  <c r="G195" i="1" s="1"/>
  <c r="D196" i="1"/>
  <c r="G196" i="1" s="1"/>
  <c r="D197" i="1"/>
  <c r="G197" i="1" s="1"/>
  <c r="D198" i="1"/>
  <c r="G198" i="1" s="1"/>
  <c r="D199" i="1"/>
  <c r="G199" i="1" s="1"/>
  <c r="E194" i="1"/>
  <c r="E195" i="1"/>
  <c r="E196" i="1"/>
  <c r="E197" i="1"/>
  <c r="E198" i="1"/>
  <c r="E199" i="1"/>
  <c r="D194" i="1"/>
  <c r="G194" i="1" s="1"/>
  <c r="F195" i="1"/>
  <c r="F197" i="1"/>
  <c r="F199" i="1"/>
  <c r="C196" i="1"/>
  <c r="C198" i="1"/>
  <c r="F194" i="1"/>
  <c r="F196" i="1"/>
  <c r="C195" i="1"/>
  <c r="C194" i="1"/>
  <c r="C197" i="1"/>
  <c r="F198" i="1"/>
  <c r="C199" i="1"/>
  <c r="D177" i="1"/>
  <c r="G177" i="1" s="1"/>
  <c r="D178" i="1"/>
  <c r="G178" i="1" s="1"/>
  <c r="D179" i="1"/>
  <c r="G179" i="1" s="1"/>
  <c r="D180" i="1"/>
  <c r="G180" i="1" s="1"/>
  <c r="D181" i="1"/>
  <c r="G181" i="1" s="1"/>
  <c r="E176" i="1"/>
  <c r="E177" i="1"/>
  <c r="F178" i="1"/>
  <c r="C180" i="1"/>
  <c r="E181" i="1"/>
  <c r="C176" i="1"/>
  <c r="F177" i="1"/>
  <c r="C179" i="1"/>
  <c r="E180" i="1"/>
  <c r="F181" i="1"/>
  <c r="C178" i="1"/>
  <c r="F180" i="1"/>
  <c r="E178" i="1"/>
  <c r="C181" i="1"/>
  <c r="E179" i="1"/>
  <c r="F176" i="1"/>
  <c r="C177" i="1"/>
  <c r="F179" i="1"/>
  <c r="D176" i="1"/>
  <c r="G176" i="1" s="1"/>
  <c r="D201" i="1"/>
  <c r="G201" i="1" s="1"/>
  <c r="D202" i="1"/>
  <c r="G202" i="1" s="1"/>
  <c r="D203" i="1"/>
  <c r="G203" i="1" s="1"/>
  <c r="D204" i="1"/>
  <c r="G204" i="1" s="1"/>
  <c r="D205" i="1"/>
  <c r="G205" i="1" s="1"/>
  <c r="E200" i="1"/>
  <c r="E201" i="1"/>
  <c r="E202" i="1"/>
  <c r="E203" i="1"/>
  <c r="E204" i="1"/>
  <c r="E205" i="1"/>
  <c r="D200" i="1"/>
  <c r="G200" i="1" s="1"/>
  <c r="F201" i="1"/>
  <c r="F203" i="1"/>
  <c r="F205" i="1"/>
  <c r="C202" i="1"/>
  <c r="C204" i="1"/>
  <c r="F200" i="1"/>
  <c r="F202" i="1"/>
  <c r="F204" i="1"/>
  <c r="C200" i="1"/>
  <c r="C201" i="1"/>
  <c r="C203" i="1"/>
  <c r="C205" i="1"/>
  <c r="C160" i="1"/>
  <c r="C163" i="1"/>
  <c r="C159" i="1"/>
  <c r="C161" i="1"/>
  <c r="C162" i="1"/>
  <c r="D183" i="1"/>
  <c r="G183" i="1" s="1"/>
  <c r="D184" i="1"/>
  <c r="G184" i="1" s="1"/>
  <c r="D185" i="1"/>
  <c r="G185" i="1" s="1"/>
  <c r="D186" i="1"/>
  <c r="G186" i="1" s="1"/>
  <c r="D187" i="1"/>
  <c r="G187" i="1" s="1"/>
  <c r="E182" i="1"/>
  <c r="C184" i="1"/>
  <c r="E185" i="1"/>
  <c r="F186" i="1"/>
  <c r="F182" i="1"/>
  <c r="C183" i="1"/>
  <c r="E184" i="1"/>
  <c r="F185" i="1"/>
  <c r="C187" i="1"/>
  <c r="D182" i="1"/>
  <c r="G182" i="1" s="1"/>
  <c r="F184" i="1"/>
  <c r="E187" i="1"/>
  <c r="C185" i="1"/>
  <c r="F187" i="1"/>
  <c r="E183" i="1"/>
  <c r="C186" i="1"/>
  <c r="C182" i="1"/>
  <c r="F183" i="1"/>
  <c r="E186" i="1"/>
  <c r="D207" i="1"/>
  <c r="G207" i="1" s="1"/>
  <c r="D211" i="1"/>
  <c r="G211" i="1" s="1"/>
  <c r="C209" i="1"/>
  <c r="E206" i="1"/>
  <c r="D208" i="1"/>
  <c r="G208" i="1" s="1"/>
  <c r="C210" i="1"/>
  <c r="D206" i="1"/>
  <c r="G206" i="1" s="1"/>
  <c r="D209" i="1"/>
  <c r="G209" i="1" s="1"/>
  <c r="C211" i="1"/>
  <c r="D210" i="1"/>
  <c r="G210" i="1" s="1"/>
  <c r="F206" i="1"/>
  <c r="C207" i="1"/>
  <c r="C206" i="1"/>
  <c r="C208" i="1"/>
  <c r="BU181" i="1"/>
  <c r="H177" i="1"/>
  <c r="H181" i="1"/>
  <c r="I177" i="1"/>
  <c r="I181" i="1"/>
  <c r="H180" i="1"/>
  <c r="I180" i="1"/>
  <c r="H178" i="1"/>
  <c r="H176" i="1"/>
  <c r="I178" i="1"/>
  <c r="I176" i="1"/>
  <c r="H179" i="1"/>
  <c r="I179" i="1"/>
  <c r="H185" i="1"/>
  <c r="I185" i="1"/>
  <c r="H184" i="1"/>
  <c r="H182" i="1"/>
  <c r="I184" i="1"/>
  <c r="I182" i="1"/>
  <c r="H186" i="1"/>
  <c r="I186" i="1"/>
  <c r="H183" i="1"/>
  <c r="H187" i="1"/>
  <c r="I183" i="1"/>
  <c r="I187" i="1"/>
  <c r="BV169" i="1"/>
  <c r="H165" i="1"/>
  <c r="H169" i="1"/>
  <c r="I165" i="1"/>
  <c r="I169" i="1"/>
  <c r="H168" i="1"/>
  <c r="I168" i="1"/>
  <c r="H166" i="1"/>
  <c r="H164" i="1"/>
  <c r="I166" i="1"/>
  <c r="I164" i="1"/>
  <c r="H167" i="1"/>
  <c r="I167" i="1"/>
  <c r="BV193" i="1"/>
  <c r="H190" i="1"/>
  <c r="I189" i="1"/>
  <c r="I193" i="1"/>
  <c r="H189" i="1"/>
  <c r="H193" i="1"/>
  <c r="I192" i="1"/>
  <c r="H191" i="1"/>
  <c r="H188" i="1"/>
  <c r="I190" i="1"/>
  <c r="I188" i="1"/>
  <c r="H192" i="1"/>
  <c r="I191" i="1"/>
  <c r="BW205" i="1"/>
  <c r="H201" i="1"/>
  <c r="H205" i="1"/>
  <c r="I201" i="1"/>
  <c r="I205" i="1"/>
  <c r="H204" i="1"/>
  <c r="I204" i="1"/>
  <c r="H202" i="1"/>
  <c r="H200" i="1"/>
  <c r="I202" i="1"/>
  <c r="I200" i="1"/>
  <c r="H203" i="1"/>
  <c r="I203" i="1"/>
  <c r="I161" i="1"/>
  <c r="I160" i="1"/>
  <c r="I162" i="1"/>
  <c r="I159" i="1"/>
  <c r="I163" i="1"/>
  <c r="BW206" i="1"/>
  <c r="H209" i="1"/>
  <c r="I209" i="1"/>
  <c r="H208" i="1"/>
  <c r="H206" i="1"/>
  <c r="I208" i="1"/>
  <c r="I206" i="1"/>
  <c r="H210" i="1"/>
  <c r="I210" i="1"/>
  <c r="H207" i="1"/>
  <c r="H211" i="1"/>
  <c r="I207" i="1"/>
  <c r="I211" i="1"/>
  <c r="BU172" i="1"/>
  <c r="H173" i="1"/>
  <c r="I173" i="1"/>
  <c r="H172" i="1"/>
  <c r="H170" i="1"/>
  <c r="I172" i="1"/>
  <c r="I170" i="1"/>
  <c r="H174" i="1"/>
  <c r="I174" i="1"/>
  <c r="H171" i="1"/>
  <c r="H175" i="1"/>
  <c r="I171" i="1"/>
  <c r="I175" i="1"/>
  <c r="H197" i="1"/>
  <c r="H194" i="1"/>
  <c r="I197" i="1"/>
  <c r="H196" i="1"/>
  <c r="I196" i="1"/>
  <c r="I194" i="1"/>
  <c r="H198" i="1"/>
  <c r="I198" i="1"/>
  <c r="H195" i="1"/>
  <c r="H199" i="1"/>
  <c r="I195" i="1"/>
  <c r="I199" i="1"/>
  <c r="BW218" i="1"/>
  <c r="BV164" i="1"/>
  <c r="BW165" i="1"/>
  <c r="BV190" i="1"/>
  <c r="BW215" i="1"/>
  <c r="BR189" i="1"/>
  <c r="BU214" i="1"/>
  <c r="BU193" i="1"/>
  <c r="BR192" i="1"/>
  <c r="BR213" i="1"/>
  <c r="BU175" i="1"/>
  <c r="BR169" i="1"/>
  <c r="BT193" i="1"/>
  <c r="BU217" i="1"/>
  <c r="BW189" i="1"/>
  <c r="BW192" i="1"/>
  <c r="BV213" i="1"/>
  <c r="BV216" i="1"/>
  <c r="BU188" i="1"/>
  <c r="BT191" i="1"/>
  <c r="BT212" i="1"/>
  <c r="BT215" i="1"/>
  <c r="A217" i="1"/>
  <c r="BT160" i="1"/>
  <c r="BW166" i="1"/>
  <c r="BT209" i="1"/>
  <c r="A162" i="1"/>
  <c r="BU163" i="1"/>
  <c r="BW167" i="1"/>
  <c r="BR159" i="1"/>
  <c r="BW188" i="1"/>
  <c r="BR190" i="1"/>
  <c r="BV191" i="1"/>
  <c r="BR193" i="1"/>
  <c r="BR212" i="1"/>
  <c r="BU213" i="1"/>
  <c r="BV214" i="1"/>
  <c r="BT216" i="1"/>
  <c r="BV217" i="1"/>
  <c r="BV161" i="1"/>
  <c r="BR188" i="1"/>
  <c r="BV189" i="1"/>
  <c r="BW190" i="1"/>
  <c r="BT192" i="1"/>
  <c r="BW193" i="1"/>
  <c r="BV212" i="1"/>
  <c r="BT214" i="1"/>
  <c r="BU215" i="1"/>
  <c r="BW216" i="1"/>
  <c r="A215" i="1"/>
  <c r="E158" i="1"/>
  <c r="BT159" i="1"/>
  <c r="BV160" i="1"/>
  <c r="BT162" i="1"/>
  <c r="BV163" i="1"/>
  <c r="BV200" i="1"/>
  <c r="F158" i="1"/>
  <c r="BT158" i="1"/>
  <c r="BU159" i="1"/>
  <c r="BR161" i="1"/>
  <c r="BU162" i="1"/>
  <c r="BU204" i="1"/>
  <c r="D160" i="1"/>
  <c r="G160" i="1" s="1"/>
  <c r="E162" i="1"/>
  <c r="F163" i="1"/>
  <c r="A161" i="1"/>
  <c r="D163" i="1"/>
  <c r="G163" i="1" s="1"/>
  <c r="D159" i="1"/>
  <c r="G159" i="1" s="1"/>
  <c r="F161" i="1"/>
  <c r="E163" i="1"/>
  <c r="BU158" i="1"/>
  <c r="BR160" i="1"/>
  <c r="BU161" i="1"/>
  <c r="BV162" i="1"/>
  <c r="BW163" i="1"/>
  <c r="BR165" i="1"/>
  <c r="BR167" i="1"/>
  <c r="BT169" i="1"/>
  <c r="BT177" i="1"/>
  <c r="A201" i="1"/>
  <c r="BT164" i="1"/>
  <c r="BT165" i="1"/>
  <c r="BT166" i="1"/>
  <c r="BU167" i="1"/>
  <c r="BU168" i="1"/>
  <c r="BU169" i="1"/>
  <c r="BV183" i="1"/>
  <c r="BT202" i="1"/>
  <c r="BT205" i="1"/>
  <c r="BR166" i="1"/>
  <c r="BT168" i="1"/>
  <c r="BU201" i="1"/>
  <c r="A165" i="1"/>
  <c r="A169" i="1"/>
  <c r="BU164" i="1"/>
  <c r="BU165" i="1"/>
  <c r="BV166" i="1"/>
  <c r="BV167" i="1"/>
  <c r="BV168" i="1"/>
  <c r="BW169" i="1"/>
  <c r="BW203" i="1"/>
  <c r="BU187" i="1"/>
  <c r="BT197" i="1"/>
  <c r="BV211" i="1"/>
  <c r="A186" i="1"/>
  <c r="BW186" i="1"/>
  <c r="A172" i="1"/>
  <c r="A174" i="1"/>
  <c r="BR175" i="1"/>
  <c r="BU173" i="1"/>
  <c r="BT172" i="1"/>
  <c r="BW170" i="1"/>
  <c r="A171" i="1"/>
  <c r="BV175" i="1"/>
  <c r="BT174" i="1"/>
  <c r="BR173" i="1"/>
  <c r="BU171" i="1"/>
  <c r="BR170" i="1"/>
  <c r="BT221" i="1"/>
  <c r="BW222" i="1"/>
  <c r="BU223" i="1"/>
  <c r="BV219" i="1"/>
  <c r="BT170" i="1"/>
  <c r="BT173" i="1"/>
  <c r="BR194" i="1"/>
  <c r="BR222" i="1"/>
  <c r="BR171" i="1"/>
  <c r="BR174" i="1"/>
  <c r="BR195" i="1"/>
  <c r="BT199" i="1"/>
  <c r="A175" i="1"/>
  <c r="BV187" i="1"/>
  <c r="BW182" i="1"/>
  <c r="BT185" i="1"/>
  <c r="BU211" i="1"/>
  <c r="BU208" i="1"/>
  <c r="BR210" i="1"/>
  <c r="BR206" i="1"/>
  <c r="BR199" i="1"/>
  <c r="BU199" i="1"/>
  <c r="BV199" i="1"/>
  <c r="BU197" i="1"/>
  <c r="BT195" i="1"/>
  <c r="BU198" i="1"/>
  <c r="BU196" i="1"/>
  <c r="BT194" i="1"/>
  <c r="BT198" i="1"/>
  <c r="BW171" i="1"/>
  <c r="BV174" i="1"/>
  <c r="BR196" i="1"/>
  <c r="A173" i="1"/>
  <c r="BU220" i="1"/>
  <c r="BV223" i="1"/>
  <c r="BR218" i="1"/>
  <c r="BW217" i="1"/>
  <c r="A214" i="1"/>
  <c r="BW212" i="1"/>
  <c r="BW213" i="1"/>
  <c r="BR215" i="1"/>
  <c r="BR216" i="1"/>
  <c r="BR217" i="1"/>
  <c r="A212" i="1"/>
  <c r="A213" i="1"/>
  <c r="A206" i="1"/>
  <c r="BV207" i="1"/>
  <c r="BW210" i="1"/>
  <c r="BW202" i="1"/>
  <c r="BV204" i="1"/>
  <c r="BT201" i="1"/>
  <c r="BR203" i="1"/>
  <c r="BU205" i="1"/>
  <c r="BU194" i="1"/>
  <c r="BV195" i="1"/>
  <c r="BV196" i="1"/>
  <c r="BV197" i="1"/>
  <c r="BW198" i="1"/>
  <c r="BW199" i="1"/>
  <c r="BW194" i="1"/>
  <c r="BW195" i="1"/>
  <c r="BW196" i="1"/>
  <c r="BR198" i="1"/>
  <c r="A189" i="1"/>
  <c r="A193" i="1"/>
  <c r="BT188" i="1"/>
  <c r="BT189" i="1"/>
  <c r="BU190" i="1"/>
  <c r="BU191" i="1"/>
  <c r="BU192" i="1"/>
  <c r="BR182" i="1"/>
  <c r="BR186" i="1"/>
  <c r="BW178" i="1"/>
  <c r="BU180" i="1"/>
  <c r="BV170" i="1"/>
  <c r="BV171" i="1"/>
  <c r="BV172" i="1"/>
  <c r="BW173" i="1"/>
  <c r="BW174" i="1"/>
  <c r="BW175" i="1"/>
  <c r="BT175" i="1"/>
  <c r="BR219" i="1"/>
  <c r="BU221" i="1"/>
  <c r="BR223" i="1"/>
  <c r="BU218" i="1"/>
  <c r="BT219" i="1"/>
  <c r="BR220" i="1"/>
  <c r="BW220" i="1"/>
  <c r="BV221" i="1"/>
  <c r="BU222" i="1"/>
  <c r="BT223" i="1"/>
  <c r="BT218" i="1"/>
  <c r="BW219" i="1"/>
  <c r="BV220" i="1"/>
  <c r="BT222" i="1"/>
  <c r="BW223" i="1"/>
  <c r="BV218" i="1"/>
  <c r="BU219" i="1"/>
  <c r="BT220" i="1"/>
  <c r="BR221" i="1"/>
  <c r="BW221" i="1"/>
  <c r="BV222" i="1"/>
  <c r="BU212" i="1"/>
  <c r="BT213" i="1"/>
  <c r="BR214" i="1"/>
  <c r="BW214" i="1"/>
  <c r="BV215" i="1"/>
  <c r="BU216" i="1"/>
  <c r="BT217" i="1"/>
  <c r="BU200" i="1"/>
  <c r="BR202" i="1"/>
  <c r="BV203" i="1"/>
  <c r="BV194" i="1"/>
  <c r="BU195" i="1"/>
  <c r="BT196" i="1"/>
  <c r="BR197" i="1"/>
  <c r="BW197" i="1"/>
  <c r="BV198" i="1"/>
  <c r="A190" i="1"/>
  <c r="BV188" i="1"/>
  <c r="BU189" i="1"/>
  <c r="BT190" i="1"/>
  <c r="BR191" i="1"/>
  <c r="BW191" i="1"/>
  <c r="BV192" i="1"/>
  <c r="BU184" i="1"/>
  <c r="BU177" i="1"/>
  <c r="BR179" i="1"/>
  <c r="BV180" i="1"/>
  <c r="BW181" i="1"/>
  <c r="BU176" i="1"/>
  <c r="BR178" i="1"/>
  <c r="BV179" i="1"/>
  <c r="BT181" i="1"/>
  <c r="BV176" i="1"/>
  <c r="BT178" i="1"/>
  <c r="BW179" i="1"/>
  <c r="BU170" i="1"/>
  <c r="BT171" i="1"/>
  <c r="BR172" i="1"/>
  <c r="BW172" i="1"/>
  <c r="BV173" i="1"/>
  <c r="BU174" i="1"/>
  <c r="A166" i="1"/>
  <c r="BR164" i="1"/>
  <c r="BW164" i="1"/>
  <c r="BV165" i="1"/>
  <c r="BU166" i="1"/>
  <c r="BT167" i="1"/>
  <c r="BR168" i="1"/>
  <c r="BW168" i="1"/>
  <c r="A185" i="1"/>
  <c r="BR183" i="1"/>
  <c r="BU185" i="1"/>
  <c r="BW187" i="1"/>
  <c r="BR207" i="1"/>
  <c r="BU209" i="1"/>
  <c r="BT210" i="1"/>
  <c r="BR211" i="1"/>
  <c r="A177" i="1"/>
  <c r="A182" i="1"/>
  <c r="A210" i="1"/>
  <c r="BR176" i="1"/>
  <c r="BW176" i="1"/>
  <c r="BV177" i="1"/>
  <c r="BU178" i="1"/>
  <c r="BT179" i="1"/>
  <c r="BR180" i="1"/>
  <c r="BW180" i="1"/>
  <c r="BV181" i="1"/>
  <c r="BU182" i="1"/>
  <c r="BT183" i="1"/>
  <c r="BR184" i="1"/>
  <c r="BW184" i="1"/>
  <c r="BV185" i="1"/>
  <c r="BU186" i="1"/>
  <c r="BT187" i="1"/>
  <c r="BR200" i="1"/>
  <c r="BW200" i="1"/>
  <c r="BV201" i="1"/>
  <c r="BU202" i="1"/>
  <c r="BT203" i="1"/>
  <c r="BR204" i="1"/>
  <c r="BW204" i="1"/>
  <c r="BV205" i="1"/>
  <c r="BU206" i="1"/>
  <c r="BT207" i="1"/>
  <c r="BR208" i="1"/>
  <c r="BW208" i="1"/>
  <c r="BV209" i="1"/>
  <c r="BU210" i="1"/>
  <c r="BT211" i="1"/>
  <c r="BT182" i="1"/>
  <c r="BW183" i="1"/>
  <c r="BV184" i="1"/>
  <c r="BT186" i="1"/>
  <c r="BR187" i="1"/>
  <c r="BT206" i="1"/>
  <c r="BW207" i="1"/>
  <c r="BV208" i="1"/>
  <c r="BW211" i="1"/>
  <c r="A209" i="1"/>
  <c r="BT176" i="1"/>
  <c r="BR177" i="1"/>
  <c r="BW177" i="1"/>
  <c r="BV178" i="1"/>
  <c r="BU179" i="1"/>
  <c r="BT180" i="1"/>
  <c r="BR181" i="1"/>
  <c r="BV182" i="1"/>
  <c r="BU183" i="1"/>
  <c r="BT184" i="1"/>
  <c r="BR185" i="1"/>
  <c r="BW185" i="1"/>
  <c r="BV186" i="1"/>
  <c r="BT200" i="1"/>
  <c r="BR201" i="1"/>
  <c r="BW201" i="1"/>
  <c r="BV202" i="1"/>
  <c r="BU203" i="1"/>
  <c r="BT204" i="1"/>
  <c r="BR205" i="1"/>
  <c r="BV206" i="1"/>
  <c r="BU207" i="1"/>
  <c r="BT208" i="1"/>
  <c r="BR209" i="1"/>
  <c r="BW209" i="1"/>
  <c r="BV210" i="1"/>
  <c r="A158" i="1"/>
  <c r="E159" i="1"/>
  <c r="F162" i="1"/>
  <c r="BV158" i="1"/>
  <c r="BW159" i="1"/>
  <c r="BW160" i="1"/>
  <c r="BW161" i="1"/>
  <c r="BT163" i="1"/>
  <c r="BR158" i="1"/>
  <c r="BW158" i="1"/>
  <c r="BV159" i="1"/>
  <c r="BU160" i="1"/>
  <c r="BT161" i="1"/>
  <c r="BR162" i="1"/>
  <c r="BW162" i="1"/>
  <c r="BR163" i="1"/>
  <c r="A199" i="1"/>
  <c r="A195" i="1"/>
  <c r="A196" i="1"/>
  <c r="A179" i="1"/>
  <c r="A180" i="1"/>
  <c r="A176" i="1"/>
  <c r="A198" i="1"/>
  <c r="A170" i="1"/>
  <c r="A178" i="1"/>
  <c r="A194" i="1"/>
  <c r="A202" i="1"/>
  <c r="A218" i="1"/>
  <c r="A223" i="1"/>
  <c r="A219" i="1"/>
  <c r="A220" i="1"/>
  <c r="A222" i="1"/>
  <c r="A203" i="1"/>
  <c r="A204" i="1"/>
  <c r="A200" i="1"/>
  <c r="A181" i="1"/>
  <c r="A197" i="1"/>
  <c r="A205" i="1"/>
  <c r="A221" i="1"/>
  <c r="D158" i="1"/>
  <c r="G158" i="1" s="1"/>
  <c r="A160" i="1"/>
  <c r="F160" i="1"/>
  <c r="E161" i="1"/>
  <c r="D162" i="1"/>
  <c r="G162" i="1" s="1"/>
  <c r="A164" i="1"/>
  <c r="A168" i="1"/>
  <c r="A184" i="1"/>
  <c r="A188" i="1"/>
  <c r="A192" i="1"/>
  <c r="A208" i="1"/>
  <c r="C158" i="1"/>
  <c r="A159" i="1"/>
  <c r="F159" i="1"/>
  <c r="E160" i="1"/>
  <c r="D161" i="1"/>
  <c r="G161" i="1" s="1"/>
  <c r="A163" i="1"/>
  <c r="A167" i="1"/>
  <c r="A183" i="1"/>
  <c r="A187" i="1"/>
  <c r="A191" i="1"/>
  <c r="A207" i="1"/>
  <c r="A211" i="1"/>
  <c r="J187" i="1" l="1"/>
  <c r="J202" i="1"/>
  <c r="J190" i="1"/>
  <c r="J206" i="1"/>
  <c r="G190" i="1"/>
  <c r="J186" i="1"/>
  <c r="J174" i="1"/>
  <c r="J161" i="1"/>
  <c r="J217" i="1"/>
  <c r="J221" i="1"/>
  <c r="J166" i="1"/>
  <c r="J179" i="1"/>
  <c r="J188" i="1"/>
  <c r="J160" i="1"/>
  <c r="J220" i="1"/>
  <c r="J215" i="1"/>
  <c r="J211" i="1"/>
  <c r="J176" i="1"/>
  <c r="J222" i="1"/>
  <c r="J218" i="1"/>
  <c r="J159" i="1"/>
  <c r="J201" i="1"/>
  <c r="J195" i="1"/>
  <c r="J170" i="1"/>
  <c r="J208" i="1"/>
  <c r="J193" i="1"/>
  <c r="J209" i="1"/>
  <c r="J165" i="1"/>
  <c r="J172" i="1"/>
  <c r="Y12" i="2"/>
  <c r="Y14" i="2"/>
  <c r="Y16" i="2"/>
  <c r="Y18" i="2"/>
  <c r="Y20" i="2"/>
  <c r="Y22" i="2"/>
  <c r="Y24" i="2"/>
  <c r="Y26" i="2"/>
  <c r="Y28" i="2"/>
  <c r="Y30" i="2"/>
  <c r="X10" i="2"/>
  <c r="X12" i="2"/>
  <c r="X14" i="2"/>
  <c r="X16" i="2"/>
  <c r="X18" i="2"/>
  <c r="X20" i="2"/>
  <c r="X22" i="2"/>
  <c r="X24" i="2"/>
  <c r="X26" i="2"/>
  <c r="X28" i="2"/>
  <c r="X30" i="2"/>
  <c r="Y10" i="2"/>
  <c r="J199" i="1"/>
  <c r="J207" i="1"/>
  <c r="J167" i="1"/>
  <c r="J200" i="1"/>
  <c r="J203" i="1"/>
  <c r="J181" i="1"/>
  <c r="J194" i="1"/>
  <c r="J169" i="1"/>
  <c r="J164" i="1"/>
  <c r="J212" i="1"/>
  <c r="J216" i="1"/>
  <c r="J223" i="1"/>
  <c r="J182" i="1"/>
  <c r="J162" i="1"/>
  <c r="J183" i="1"/>
  <c r="J204" i="1"/>
  <c r="J205" i="1"/>
  <c r="J213" i="1"/>
  <c r="J189" i="1"/>
  <c r="J158" i="1"/>
  <c r="Z10" i="2"/>
  <c r="Z12" i="2"/>
  <c r="Z14" i="2"/>
  <c r="Z16" i="2"/>
  <c r="Z18" i="2"/>
  <c r="Z20" i="2"/>
  <c r="Z22" i="2"/>
  <c r="Z24" i="2"/>
  <c r="Z26" i="2"/>
  <c r="Z28" i="2"/>
  <c r="Z30" i="2"/>
  <c r="AA10" i="2"/>
  <c r="AA12" i="2"/>
  <c r="AA14" i="2"/>
  <c r="AA16" i="2"/>
  <c r="AA18" i="2"/>
  <c r="AA20" i="2"/>
  <c r="AA22" i="2"/>
  <c r="AA24" i="2"/>
  <c r="AA26" i="2"/>
  <c r="AA28" i="2"/>
  <c r="AA30" i="2"/>
  <c r="J214" i="1"/>
  <c r="J210" i="1"/>
  <c r="J191" i="1"/>
  <c r="J163" i="1"/>
  <c r="J177" i="1"/>
  <c r="J196" i="1"/>
  <c r="J197" i="1"/>
  <c r="J173" i="1"/>
  <c r="J178" i="1"/>
  <c r="J198" i="1"/>
  <c r="J171" i="1"/>
  <c r="J175" i="1"/>
  <c r="J184" i="1"/>
  <c r="J185" i="1"/>
  <c r="J180" i="1"/>
  <c r="J168" i="1"/>
  <c r="J192" i="1"/>
  <c r="J219" i="1"/>
  <c r="Z42" i="2"/>
  <c r="Z50" i="2"/>
  <c r="Z40" i="2"/>
  <c r="Y48" i="2"/>
  <c r="Y56" i="2"/>
  <c r="X46" i="2"/>
  <c r="X54" i="2"/>
  <c r="Z44" i="2"/>
  <c r="Z52" i="2"/>
  <c r="Y42" i="2"/>
  <c r="Y50" i="2"/>
  <c r="Y40" i="2"/>
  <c r="X48" i="2"/>
  <c r="X56" i="2"/>
  <c r="Z46" i="2"/>
  <c r="Z54" i="2"/>
  <c r="Y44" i="2"/>
  <c r="Y52" i="2"/>
  <c r="X42" i="2"/>
  <c r="X50" i="2"/>
  <c r="X40" i="2"/>
  <c r="Z48" i="2"/>
  <c r="Z56" i="2"/>
  <c r="Y46" i="2"/>
  <c r="Y54" i="2"/>
  <c r="X44" i="2"/>
  <c r="X52" i="2"/>
  <c r="D53" i="2" l="1"/>
  <c r="B36" i="2" l="1"/>
  <c r="J1" i="2" l="1"/>
  <c r="Y38" i="2" l="1"/>
  <c r="Y7" i="2"/>
  <c r="E12" i="2"/>
  <c r="E10" i="2"/>
  <c r="J8" i="2"/>
  <c r="D50" i="2"/>
  <c r="F42" i="2"/>
  <c r="J30" i="2"/>
  <c r="J22" i="2"/>
  <c r="J12" i="2"/>
  <c r="J26" i="2"/>
  <c r="J18" i="2"/>
  <c r="D44" i="2"/>
  <c r="J24" i="2"/>
  <c r="J16" i="2"/>
  <c r="D47" i="2"/>
  <c r="F41" i="2"/>
  <c r="J28" i="2"/>
  <c r="J20" i="2"/>
  <c r="O53" i="2"/>
  <c r="D45" i="2"/>
  <c r="O44" i="2"/>
  <c r="O39" i="2"/>
  <c r="D12" i="2"/>
  <c r="D10" i="2"/>
  <c r="D8" i="2"/>
  <c r="O47" i="2"/>
  <c r="O45" i="2"/>
  <c r="O50" i="2"/>
  <c r="P38" i="2" l="1"/>
  <c r="B16" i="2" l="1"/>
  <c r="K39" i="2"/>
  <c r="M39" i="2"/>
  <c r="N39" i="2"/>
  <c r="L39" i="2"/>
</calcChain>
</file>

<file path=xl/comments1.xml><?xml version="1.0" encoding="utf-8"?>
<comments xmlns="http://schemas.openxmlformats.org/spreadsheetml/2006/main">
  <authors>
    <author>estewart</author>
  </authors>
  <commentList>
    <comment ref="C14" authorId="0">
      <text>
        <r>
          <rPr>
            <b/>
            <sz val="9"/>
            <color indexed="81"/>
            <rFont val="Tahoma"/>
            <family val="2"/>
          </rPr>
          <t>estewart:</t>
        </r>
        <r>
          <rPr>
            <sz val="9"/>
            <color indexed="81"/>
            <rFont val="Tahoma"/>
            <family val="2"/>
          </rPr>
          <t xml:space="preserve">
1- yes
0-no
-1- CS Champion</t>
        </r>
      </text>
    </comment>
    <comment ref="E17" authorId="0">
      <text>
        <r>
          <rPr>
            <b/>
            <sz val="9"/>
            <color indexed="81"/>
            <rFont val="Tahoma"/>
            <family val="2"/>
          </rPr>
          <t>estewart:</t>
        </r>
        <r>
          <rPr>
            <sz val="9"/>
            <color indexed="81"/>
            <rFont val="Tahoma"/>
            <family val="2"/>
          </rPr>
          <t xml:space="preserve">
What if partner orgs are the CS Champion?</t>
        </r>
      </text>
    </comment>
    <comment ref="C24" authorId="0">
      <text>
        <r>
          <rPr>
            <b/>
            <sz val="9"/>
            <color indexed="81"/>
            <rFont val="Tahoma"/>
            <family val="2"/>
          </rPr>
          <t>estewart:</t>
        </r>
        <r>
          <rPr>
            <sz val="9"/>
            <color indexed="81"/>
            <rFont val="Tahoma"/>
            <family val="2"/>
          </rPr>
          <t xml:space="preserve">
1- yes
0- no
-1- don't know
</t>
        </r>
      </text>
    </comment>
    <comment ref="CC65" authorId="0">
      <text>
        <r>
          <rPr>
            <b/>
            <sz val="9"/>
            <color indexed="81"/>
            <rFont val="Tahoma"/>
            <family val="2"/>
          </rPr>
          <t>estewart:</t>
        </r>
        <r>
          <rPr>
            <sz val="9"/>
            <color indexed="81"/>
            <rFont val="Tahoma"/>
            <family val="2"/>
          </rPr>
          <t xml:space="preserve">
don’t know
</t>
        </r>
      </text>
    </comment>
    <comment ref="BS70" authorId="0">
      <text>
        <r>
          <rPr>
            <b/>
            <sz val="9"/>
            <color indexed="81"/>
            <rFont val="Tahoma"/>
            <family val="2"/>
          </rPr>
          <t>estewart:</t>
        </r>
        <r>
          <rPr>
            <sz val="9"/>
            <color indexed="81"/>
            <rFont val="Tahoma"/>
            <family val="2"/>
          </rPr>
          <t xml:space="preserve">
blank
</t>
        </r>
      </text>
    </comment>
    <comment ref="C73" authorId="0">
      <text>
        <r>
          <rPr>
            <b/>
            <sz val="9"/>
            <color indexed="81"/>
            <rFont val="Tahoma"/>
            <family val="2"/>
          </rPr>
          <t>estewart:</t>
        </r>
        <r>
          <rPr>
            <sz val="9"/>
            <color indexed="81"/>
            <rFont val="Tahoma"/>
            <family val="2"/>
          </rPr>
          <t xml:space="preserve">
Manually enter #N/A or Read More (current year, if answer above is yes)
#N/A for all others</t>
        </r>
      </text>
    </comment>
    <comment ref="A100" authorId="0">
      <text>
        <r>
          <rPr>
            <b/>
            <sz val="9"/>
            <color indexed="81"/>
            <rFont val="Tahoma"/>
            <family val="2"/>
          </rPr>
          <t>estewart:</t>
        </r>
        <r>
          <rPr>
            <sz val="9"/>
            <color indexed="81"/>
            <rFont val="Tahoma"/>
            <family val="2"/>
          </rPr>
          <t xml:space="preserve">
Blacked out columns contain formulas needed for charts and cannot be deleted.
</t>
        </r>
      </text>
    </comment>
  </commentList>
</comments>
</file>

<file path=xl/sharedStrings.xml><?xml version="1.0" encoding="utf-8"?>
<sst xmlns="http://schemas.openxmlformats.org/spreadsheetml/2006/main" count="3100" uniqueCount="899">
  <si>
    <t>Strategy</t>
  </si>
  <si>
    <t>Committee</t>
  </si>
  <si>
    <t>Number times met</t>
  </si>
  <si>
    <t>Financing and Procurement</t>
  </si>
  <si>
    <t>Committee Members</t>
  </si>
  <si>
    <t>Coordination and Leadership</t>
  </si>
  <si>
    <t>Allocated</t>
  </si>
  <si>
    <t>Spent</t>
  </si>
  <si>
    <t>Social Marketing</t>
  </si>
  <si>
    <t>NGO</t>
  </si>
  <si>
    <t>Commercial Sector</t>
  </si>
  <si>
    <t>Donors</t>
  </si>
  <si>
    <t>Ministry of Health</t>
  </si>
  <si>
    <t>Central Medical Store</t>
  </si>
  <si>
    <t>Ministry of Finance/ Planning</t>
  </si>
  <si>
    <t>Internally Generated</t>
  </si>
  <si>
    <t>Other Government</t>
  </si>
  <si>
    <t>Implant</t>
  </si>
  <si>
    <t>Injectable</t>
  </si>
  <si>
    <t>IUD</t>
  </si>
  <si>
    <t>Vasectomy</t>
  </si>
  <si>
    <t>Public</t>
  </si>
  <si>
    <t xml:space="preserve">Private </t>
  </si>
  <si>
    <t xml:space="preserve">Social Marketing </t>
  </si>
  <si>
    <t>NEML</t>
  </si>
  <si>
    <t>Public Sector Commodities</t>
  </si>
  <si>
    <t>Public Sector</t>
  </si>
  <si>
    <t>Leadership and Coordination</t>
  </si>
  <si>
    <t>Commodities</t>
  </si>
  <si>
    <t>Amount (USD)</t>
  </si>
  <si>
    <t>Budget line item</t>
  </si>
  <si>
    <t>CS Committee:</t>
  </si>
  <si>
    <t>Organizations Represented:</t>
  </si>
  <si>
    <t>UN Agencies</t>
  </si>
  <si>
    <t>Policies (Commitment)</t>
  </si>
  <si>
    <t>Selected Year</t>
  </si>
  <si>
    <t>Represented</t>
  </si>
  <si>
    <t>Not represented</t>
  </si>
  <si>
    <t>CS Champion</t>
  </si>
  <si>
    <t>Female condom</t>
  </si>
  <si>
    <t>CycleBeads</t>
  </si>
  <si>
    <t>Donor in-kind</t>
  </si>
  <si>
    <t>Implemented?</t>
  </si>
  <si>
    <t xml:space="preserve"> </t>
  </si>
  <si>
    <t>Public sector comments</t>
  </si>
  <si>
    <t>All sectors comments</t>
  </si>
  <si>
    <t>*CycleBeads not included in 2009 survey.</t>
  </si>
  <si>
    <t>Notes on financing and procurement</t>
  </si>
  <si>
    <t>Use the link to the right to read more about the policies that affect CS:</t>
  </si>
  <si>
    <t>Contraceptive Financing by Source (USD)</t>
  </si>
  <si>
    <t>*No differentiation between NGO and social marketing in 2009. 
*Vasectomy, tubal ligation, cyclebeads, and private sector not included in 2009 survey.</t>
  </si>
  <si>
    <t>Budget line (Y/N)</t>
  </si>
  <si>
    <t>Allocated (Y/N)</t>
  </si>
  <si>
    <t>Spent (Y/N)</t>
  </si>
  <si>
    <t>Budget line (Amt)</t>
  </si>
  <si>
    <t>Allocated (Amt)</t>
  </si>
  <si>
    <t>Spent (Amt)</t>
  </si>
  <si>
    <t>Insert data</t>
  </si>
  <si>
    <t>Formulas that run charts</t>
  </si>
  <si>
    <t>Fees (National)</t>
  </si>
  <si>
    <t>Fees (Individual)</t>
  </si>
  <si>
    <t>Private sector</t>
  </si>
  <si>
    <t>Access</t>
  </si>
  <si>
    <t xml:space="preserve">Policies (Read More) </t>
  </si>
  <si>
    <t>Vlookup #</t>
  </si>
  <si>
    <t>Data that shows directly</t>
  </si>
  <si>
    <t>Donut charts data</t>
  </si>
  <si>
    <t>Methods offered by Sector</t>
  </si>
  <si>
    <t>Method</t>
  </si>
  <si>
    <t>Combined oral contraceptive</t>
  </si>
  <si>
    <t>Progestin-only pill</t>
  </si>
  <si>
    <t>Male condom</t>
  </si>
  <si>
    <t>Emergency contraceptive pill</t>
  </si>
  <si>
    <t>Tubal ligation</t>
  </si>
  <si>
    <t>Vasectomy and Tubal Ligation not included in public sector commodity assessment</t>
  </si>
  <si>
    <t>Year for Vlookup</t>
  </si>
  <si>
    <t>If no notes enter #N/A</t>
  </si>
  <si>
    <t>Don't change entry</t>
  </si>
  <si>
    <t>To add additional years, insert 2 colums to each method for data source and both graphs (rows 91-114)</t>
  </si>
  <si>
    <t xml:space="preserve"> Contraceptive Security Indicators Data Dashboard</t>
  </si>
  <si>
    <t>*Allocation of funds not included in survey.</t>
  </si>
  <si>
    <t>*Social Marketing was not included in the survey.</t>
  </si>
  <si>
    <t>In Stock</t>
  </si>
  <si>
    <t>In stock</t>
  </si>
  <si>
    <t>1,0,-1</t>
  </si>
  <si>
    <t>$$$- don't know, or N/A enter #N/A</t>
  </si>
  <si>
    <t>$$$</t>
  </si>
  <si>
    <t>Full text</t>
  </si>
  <si>
    <t>Read more</t>
  </si>
  <si>
    <t>0, 1</t>
  </si>
  <si>
    <t>none-driven by numbers above</t>
  </si>
  <si>
    <t>Category</t>
  </si>
  <si>
    <t>Type of response needed</t>
  </si>
  <si>
    <t>Check</t>
  </si>
  <si>
    <t>No</t>
  </si>
  <si>
    <t>Stockout</t>
  </si>
  <si>
    <t>*See survey for financing time period reported in each survey year.</t>
  </si>
  <si>
    <t>Yes</t>
  </si>
  <si>
    <t>Don't know</t>
  </si>
  <si>
    <t>Government Funds</t>
  </si>
  <si>
    <t>Contraceptive Financing by Source and Survey Year (USD)</t>
  </si>
  <si>
    <t>Committee Met:</t>
  </si>
  <si>
    <t>Ministry of Finance/Planning</t>
  </si>
  <si>
    <t>Strategy Name:</t>
  </si>
  <si>
    <t>Task-Shifting</t>
  </si>
  <si>
    <t>Methods Offered by Sector</t>
  </si>
  <si>
    <t>Donor In-kind</t>
  </si>
  <si>
    <t>yes</t>
  </si>
  <si>
    <t>no</t>
  </si>
  <si>
    <t>n/a</t>
  </si>
  <si>
    <t>don't know</t>
  </si>
  <si>
    <t>Private</t>
  </si>
  <si>
    <t>Combined oral contraceptive2009</t>
  </si>
  <si>
    <t>Combined oral contraceptive2010</t>
  </si>
  <si>
    <t>Combined oral contraceptive2011</t>
  </si>
  <si>
    <t>Combined oral contraceptive2012</t>
  </si>
  <si>
    <t>Combined oral contraceptive2013</t>
  </si>
  <si>
    <t>Combined oral contraceptive2014</t>
  </si>
  <si>
    <t>Progestin-only pill2009</t>
  </si>
  <si>
    <t>Progestin-only pill2010</t>
  </si>
  <si>
    <t>Progestin-only pill2011</t>
  </si>
  <si>
    <t>Progestin-only pill2012</t>
  </si>
  <si>
    <t>Progestin-only pill2013</t>
  </si>
  <si>
    <t>Progestin-only pill2014</t>
  </si>
  <si>
    <t>Injectable2009</t>
  </si>
  <si>
    <t>Injectable2010</t>
  </si>
  <si>
    <t>Injectable2011</t>
  </si>
  <si>
    <t>Injectable2012</t>
  </si>
  <si>
    <t>Injectable2013</t>
  </si>
  <si>
    <t>Injectable2014</t>
  </si>
  <si>
    <t>Implant2009</t>
  </si>
  <si>
    <t>Implant2010</t>
  </si>
  <si>
    <t>Implant2011</t>
  </si>
  <si>
    <t>Implant2012</t>
  </si>
  <si>
    <t>Implant2013</t>
  </si>
  <si>
    <t>Implant2014</t>
  </si>
  <si>
    <t>IUD2009</t>
  </si>
  <si>
    <t>IUD2010</t>
  </si>
  <si>
    <t>IUD2011</t>
  </si>
  <si>
    <t>IUD2012</t>
  </si>
  <si>
    <t>IUD2013</t>
  </si>
  <si>
    <t>IUD2014</t>
  </si>
  <si>
    <t>Male condom2009</t>
  </si>
  <si>
    <t>Male condom2010</t>
  </si>
  <si>
    <t>Male condom2011</t>
  </si>
  <si>
    <t>Male condom2012</t>
  </si>
  <si>
    <t>Male condom2013</t>
  </si>
  <si>
    <t>Male condom2014</t>
  </si>
  <si>
    <t>Female condom2009</t>
  </si>
  <si>
    <t>Female condom2010</t>
  </si>
  <si>
    <t>Female condom2011</t>
  </si>
  <si>
    <t>Female condom2012</t>
  </si>
  <si>
    <t>Female condom2013</t>
  </si>
  <si>
    <t>Female condom2014</t>
  </si>
  <si>
    <t>Emergency contraceptive pill2009</t>
  </si>
  <si>
    <t>Emergency contraceptive pill2010</t>
  </si>
  <si>
    <t>Emergency contraceptive pill2011</t>
  </si>
  <si>
    <t>Emergency contraceptive pill2012</t>
  </si>
  <si>
    <t>Emergency contraceptive pill2013</t>
  </si>
  <si>
    <t>Emergency contraceptive pill2014</t>
  </si>
  <si>
    <t>CycleBeads2009</t>
  </si>
  <si>
    <t>CycleBeads2010</t>
  </si>
  <si>
    <t>CycleBeads2011</t>
  </si>
  <si>
    <t>CycleBeads2012</t>
  </si>
  <si>
    <t>CycleBeads2013</t>
  </si>
  <si>
    <t>CycleBeads2014</t>
  </si>
  <si>
    <t>Vasectomy2009</t>
  </si>
  <si>
    <t>Vasectomy2010</t>
  </si>
  <si>
    <t>Vasectomy2011</t>
  </si>
  <si>
    <t>Vasectomy2012</t>
  </si>
  <si>
    <t>Vasectomy2013</t>
  </si>
  <si>
    <t>Vasectomy2014</t>
  </si>
  <si>
    <t>Tubal ligation2009</t>
  </si>
  <si>
    <t>Tubal ligation2010</t>
  </si>
  <si>
    <t>Tubal ligation2011</t>
  </si>
  <si>
    <t>Tubal ligation2012</t>
  </si>
  <si>
    <t>Tubal ligation2013</t>
  </si>
  <si>
    <t>Tubal ligation2014</t>
  </si>
  <si>
    <t>Progestin only pills2009</t>
  </si>
  <si>
    <t>Progestin only pills2010</t>
  </si>
  <si>
    <t>Progestin only pills2011</t>
  </si>
  <si>
    <t>Progestin only pills2012</t>
  </si>
  <si>
    <t>Progestin only pills2013</t>
  </si>
  <si>
    <t>Progestin only pills2014</t>
  </si>
  <si>
    <t>Cyclebeads2009</t>
  </si>
  <si>
    <t>Cyclebeads2010</t>
  </si>
  <si>
    <t>Cyclebeads2011</t>
  </si>
  <si>
    <t>Cyclebeads2012</t>
  </si>
  <si>
    <t>Cyclebeads2013</t>
  </si>
  <si>
    <t>Cyclebeads2014</t>
  </si>
  <si>
    <t>Private Sector</t>
  </si>
  <si>
    <t>Tubal Ligation</t>
  </si>
  <si>
    <t>In-stock</t>
  </si>
  <si>
    <t xml:space="preserve">  </t>
  </si>
  <si>
    <t>.</t>
  </si>
  <si>
    <t>Family Planning Technical Working Group</t>
  </si>
  <si>
    <t>1-3 times</t>
  </si>
  <si>
    <t>Family Planning and Logistics Technical Working Group</t>
  </si>
  <si>
    <t>6 or more times</t>
  </si>
  <si>
    <t>Family Planning Technical Working Group (FPTWG)</t>
  </si>
  <si>
    <t>None</t>
  </si>
  <si>
    <t>N/A</t>
  </si>
  <si>
    <t>Family planning commodities are not subject to duties, import taxes, or other fees.</t>
  </si>
  <si>
    <t>There are charges to the client in the public sector for family planning services, not for commodities.</t>
  </si>
  <si>
    <t>There are policies that hinder the ability of the private sector to provide contraceptive methods.</t>
  </si>
  <si>
    <t>There are no laws, regulations or policies which make it difficult for young people or unmarried people to acccess effective family planning services.</t>
  </si>
  <si>
    <t>Who can dispense contraceptives was not included in the 2009 survey.</t>
  </si>
  <si>
    <t>National Reproductive Health Strategy</t>
  </si>
  <si>
    <t>There are no charges to the client in the public sector for family planning services or commodities.</t>
  </si>
  <si>
    <t>There are no policies that hinder the ability of the private sector to provide contraceptive methods.</t>
  </si>
  <si>
    <t xml:space="preserve">Who can dispense contraceptives was not included in the 2010 survey.
</t>
  </si>
  <si>
    <t xml:space="preserve">National Reproductive Health Strategy </t>
  </si>
  <si>
    <t>Who can dispense contraceptives was not included in the 2011 survey.</t>
  </si>
  <si>
    <t>Who can dispense contraceptives was not included in the 2012 survey.</t>
  </si>
  <si>
    <t>Health Extension Workers are able to provide pills, implants, injectables, male &amp; female condoms and emergency contraceptive pills.</t>
  </si>
  <si>
    <r>
      <t>Note</t>
    </r>
    <r>
      <rPr>
        <sz val="12"/>
        <rFont val="Arial"/>
        <family val="2"/>
      </rPr>
      <t>: Click on "</t>
    </r>
    <r>
      <rPr>
        <b/>
        <sz val="12"/>
        <rFont val="Arial"/>
        <family val="2"/>
      </rPr>
      <t>1</t>
    </r>
    <r>
      <rPr>
        <sz val="12"/>
        <rFont val="Arial"/>
        <family val="2"/>
      </rPr>
      <t>" in the top lefthand corner to see just the main questions and "</t>
    </r>
    <r>
      <rPr>
        <b/>
        <sz val="12"/>
        <rFont val="Arial"/>
        <family val="2"/>
      </rPr>
      <t>2</t>
    </r>
    <r>
      <rPr>
        <sz val="12"/>
        <rFont val="Arial"/>
        <family val="2"/>
      </rPr>
      <t>" to see all of the questions.</t>
    </r>
  </si>
  <si>
    <t>Contraceptive Security Indicator Questions 2009</t>
  </si>
  <si>
    <t>Ethiopia</t>
  </si>
  <si>
    <t>Comments</t>
  </si>
  <si>
    <t>L1. Is there a national committee that works on contraceptive security?</t>
  </si>
  <si>
    <t>L1a. What is the name of the committee?</t>
  </si>
  <si>
    <t>L2. Are the following organizations represented on the committee?</t>
  </si>
  <si>
    <t>L2a.Are social marketing organizations on the committee?</t>
  </si>
  <si>
    <t>L2ai. Names of social marketing organizations on the committee</t>
  </si>
  <si>
    <t>DKT Ethiopia</t>
  </si>
  <si>
    <r>
      <t xml:space="preserve">L2b. Are NGOs on the committee? </t>
    </r>
    <r>
      <rPr>
        <sz val="8"/>
        <rFont val="Arial"/>
        <family val="2"/>
      </rPr>
      <t>(e.g. service delivery, advocacy, Planned Parenthood afiliate, Marie Stopes afiliate)</t>
    </r>
  </si>
  <si>
    <t>L2bi. Names of NGOs on the committee</t>
  </si>
  <si>
    <t xml:space="preserve">IPAS, DKT, EngenderHealth, Family Guidance Association of Ethiopia (FGAE), Pathfinder, IntraHealth, Marie Stopes International, World Vision, CARE, Save the Children </t>
  </si>
  <si>
    <r>
      <t xml:space="preserve">L2c. Are commercial sector organizations on the committee? </t>
    </r>
    <r>
      <rPr>
        <sz val="8"/>
        <rFont val="Arial"/>
        <family val="2"/>
      </rPr>
      <t>(e.g. pharmacy associations, manufacturers)</t>
    </r>
  </si>
  <si>
    <t>L2ci. Names of commercial sector organizations on the committee</t>
  </si>
  <si>
    <t>L2d. Are donors on the committee?</t>
  </si>
  <si>
    <t>L2di. Names of donors on the committee</t>
  </si>
  <si>
    <t>UNFPA, USAID</t>
  </si>
  <si>
    <t>L2e. Are UN agencies on the committee?</t>
  </si>
  <si>
    <t>L2ei. Names of UN agencies on the committee</t>
  </si>
  <si>
    <t>UNFPA, UNICEF</t>
  </si>
  <si>
    <r>
      <t xml:space="preserve">L2f. Are Ministry of Health units on the committee? </t>
    </r>
    <r>
      <rPr>
        <sz val="8"/>
        <rFont val="Arial"/>
        <family val="2"/>
      </rPr>
      <t>(e.g. logistics, RH, FP, MCH units)</t>
    </r>
  </si>
  <si>
    <t>L2fi. Names of Ministry of Health units on the committee</t>
  </si>
  <si>
    <t>Family Health Department</t>
  </si>
  <si>
    <t>L2g. Is the Central Medical Store or Central Warehouse on the committee?</t>
  </si>
  <si>
    <t>Hopefully PFSA in future</t>
  </si>
  <si>
    <t>L2gi. Names of Central Medical Store or Central Warehouse on the committee</t>
  </si>
  <si>
    <t>L2h. Is the Ministry of Finance on the committee?</t>
  </si>
  <si>
    <r>
      <t xml:space="preserve">L3. How many times did the committee meet during the last year? </t>
    </r>
    <r>
      <rPr>
        <sz val="8"/>
        <rFont val="Arial"/>
        <family val="2"/>
      </rPr>
      <t>(0, 1-3, 3-5, or 6+)</t>
    </r>
  </si>
  <si>
    <t>L4. Does committee have legal status?</t>
  </si>
  <si>
    <t>L5. Is there a Contraceptive Security "champion"?</t>
  </si>
  <si>
    <t>Finance and Procurement (Capital)</t>
  </si>
  <si>
    <t>F1. Is there a government budget line item for the procurement of contraceptives?</t>
  </si>
  <si>
    <r>
      <t xml:space="preserve">F2. Were government funds spent on contraceptives in the most recent complete fiscal year? </t>
    </r>
    <r>
      <rPr>
        <sz val="8"/>
        <rFont val="Arial"/>
        <family val="2"/>
      </rPr>
      <t>(including internally generated funds, World Bank credits or loans, basket funds, or other government funds)</t>
    </r>
  </si>
  <si>
    <t>F2a. Time period of funding (should be the same for all sources of funds)</t>
  </si>
  <si>
    <t>July 2007-June 2008</t>
  </si>
  <si>
    <r>
      <t xml:space="preserve">F2b. Did the government spend internally generated funds </t>
    </r>
    <r>
      <rPr>
        <sz val="8"/>
        <rFont val="Arial"/>
        <family val="2"/>
      </rPr>
      <t>(for example, from public sector sources or taxes)</t>
    </r>
    <r>
      <rPr>
        <sz val="10"/>
        <rFont val="Arial"/>
        <family val="2"/>
      </rPr>
      <t xml:space="preserve"> for contraceptive procurement?</t>
    </r>
  </si>
  <si>
    <r>
      <t xml:space="preserve">F2bi. What was the amount of internally generated funds spent on contraceptive procurement? </t>
    </r>
    <r>
      <rPr>
        <sz val="8"/>
        <rFont val="Arial"/>
        <family val="2"/>
      </rPr>
      <t>(in US$)</t>
    </r>
  </si>
  <si>
    <t>F2c. Did the government spend World Bank credits or loans for contraceptive procurement?</t>
  </si>
  <si>
    <r>
      <t xml:space="preserve">F2ci. What was the amount of World Bank credits or loans spent on contraceptive procurement? </t>
    </r>
    <r>
      <rPr>
        <sz val="8"/>
        <rFont val="Arial"/>
        <family val="2"/>
      </rPr>
      <t>(in US$)</t>
    </r>
  </si>
  <si>
    <t>F2d. Did the government spend basket funds for contraceptive procurement?</t>
  </si>
  <si>
    <r>
      <t xml:space="preserve">F2di. What was the amount of basket funds spent on contraceptive procurement? </t>
    </r>
    <r>
      <rPr>
        <sz val="8"/>
        <rFont val="Arial"/>
        <family val="2"/>
      </rPr>
      <t>(in US$)</t>
    </r>
  </si>
  <si>
    <t>Protecting Basic Service 1st allocation (PBS1)</t>
  </si>
  <si>
    <r>
      <t xml:space="preserve">F2e. Did the government spend other funding sources for contraceptive procurement?
</t>
    </r>
    <r>
      <rPr>
        <sz val="8"/>
        <rFont val="Arial"/>
        <family val="2"/>
      </rPr>
      <t xml:space="preserve">(Including only </t>
    </r>
    <r>
      <rPr>
        <u/>
        <sz val="8"/>
        <rFont val="Arial"/>
        <family val="2"/>
      </rPr>
      <t>funds</t>
    </r>
    <r>
      <rPr>
        <sz val="8"/>
        <rFont val="Arial"/>
        <family val="2"/>
      </rPr>
      <t xml:space="preserve"> given to the government used for contraceptive procurement. This does NOT include contraceptive supplies donated to the government (so for example, NOT from USAID))</t>
    </r>
  </si>
  <si>
    <t>F2ei. Specify source of other government funding</t>
  </si>
  <si>
    <r>
      <t>F2eii.</t>
    </r>
    <r>
      <rPr>
        <b/>
        <sz val="10"/>
        <rFont val="Arial"/>
        <family val="2"/>
      </rPr>
      <t xml:space="preserve"> </t>
    </r>
    <r>
      <rPr>
        <sz val="10"/>
        <rFont val="Arial"/>
        <family val="2"/>
      </rPr>
      <t xml:space="preserve">What was the amount of other government funds spent on contraceptive procurement? </t>
    </r>
    <r>
      <rPr>
        <sz val="8"/>
        <rFont val="Arial"/>
        <family val="2"/>
      </rPr>
      <t>(in US$)</t>
    </r>
  </si>
  <si>
    <r>
      <t xml:space="preserve">F2f. In total, how much funding did the government spend on contraceptive procurement </t>
    </r>
    <r>
      <rPr>
        <sz val="8"/>
        <rFont val="Arial"/>
        <family val="2"/>
      </rPr>
      <t>(including internally generated funds, World Bank credits or loans, basket funds, and other government funds)</t>
    </r>
    <r>
      <rPr>
        <sz val="10"/>
        <rFont val="Arial"/>
        <family val="2"/>
      </rPr>
      <t xml:space="preserve">? </t>
    </r>
    <r>
      <rPr>
        <sz val="8"/>
        <rFont val="Arial"/>
        <family val="2"/>
      </rPr>
      <t>(in US$)</t>
    </r>
  </si>
  <si>
    <r>
      <t xml:space="preserve">F3. What was the total amount of non-government funds spent on contraceptive procurement? </t>
    </r>
    <r>
      <rPr>
        <sz val="8"/>
        <rFont val="Arial"/>
        <family val="2"/>
      </rPr>
      <t>(in US$) (This includes contraceptive supplies donated directly to the government, procured by donors (e.g. USAID). This is actual supplies donated, not funds. How much were these supplies worth?)</t>
    </r>
  </si>
  <si>
    <t>UNFPA: $3 million
USAID: $6 million through Pathfinder</t>
  </si>
  <si>
    <r>
      <t xml:space="preserve">F4. Of the total amount of financing spent on public sector contraceptives for the most recent complete fiscal year, what percent was covered by government funding </t>
    </r>
    <r>
      <rPr>
        <sz val="8"/>
        <rFont val="Arial"/>
        <family val="2"/>
      </rPr>
      <t xml:space="preserve">(including internally generated funds, World Bank credits or loans, basket funds, and other government funds)? (F2f./(F2f.+F3.) (in US$) </t>
    </r>
  </si>
  <si>
    <r>
      <t xml:space="preserve">F4a. Specify data source </t>
    </r>
    <r>
      <rPr>
        <sz val="8"/>
        <rFont val="Arial"/>
        <family val="2"/>
      </rPr>
      <t>(e.g. Contraceptive Procurement Table (CPT), National Health Account (NHA), Reproductive Health Account (RHA), etc.)</t>
    </r>
  </si>
  <si>
    <t>CPT</t>
  </si>
  <si>
    <t>F5. Which entity does procurement: government or other?</t>
  </si>
  <si>
    <t>Government and Other</t>
  </si>
  <si>
    <r>
      <t xml:space="preserve">F5a. Specify government entity that does procurement </t>
    </r>
    <r>
      <rPr>
        <sz val="8"/>
        <rFont val="Arial"/>
        <family val="2"/>
      </rPr>
      <t>(e.g. Central Medical Store, MOH logistics unit, MOH procurement unit, etc.)</t>
    </r>
  </si>
  <si>
    <t>Pharmaceutical Fund &amp; Supply Agency (PFSA)</t>
  </si>
  <si>
    <t>F5ai. Is this procurement entity a parastatal?</t>
  </si>
  <si>
    <r>
      <t xml:space="preserve">F5b. Specify non-government entity that does procurement </t>
    </r>
    <r>
      <rPr>
        <sz val="8"/>
        <rFont val="Arial"/>
        <family val="2"/>
      </rPr>
      <t>(e.g. third-party agent such as UNFPA or Crown Agents, or private entity)</t>
    </r>
  </si>
  <si>
    <t>UNFPA</t>
  </si>
  <si>
    <t>UNFPA procured on behalf of MOH using PBS funds</t>
  </si>
  <si>
    <t>F6. Comments about government procurement and financing</t>
  </si>
  <si>
    <t>Back in 2004/2005 and before the Federal MOH, it was the regions which started to procure contraceptives with their annual budget. The Federal level did not finance contraceptives until 2006 or 2007.</t>
  </si>
  <si>
    <t>C1. Are the following contraceptive methods dispensed in public sector facilities?</t>
  </si>
  <si>
    <t>C1a. Combined oral hormonal pills dispensed in public sector facilities?</t>
  </si>
  <si>
    <t>C1b. Progestin-only oral hormonal pills dispensed in public sector facilities?</t>
  </si>
  <si>
    <t>C1c. Hormonal injections dispensed in public sector facilities?</t>
  </si>
  <si>
    <t>C1d. Hormonal implants dispensed in public sector facilities?</t>
  </si>
  <si>
    <t>C1e. Intrauterine devices (IUDs) dispensed in public sector facilities?</t>
  </si>
  <si>
    <t>C1f. Male condoms dispensed in public sector facilities?</t>
  </si>
  <si>
    <t>C1g. Female condoms dispensed in public sector facilities?</t>
  </si>
  <si>
    <t>C1h. Emergency contraceptive oral hormonal pills dispensed in public sector facilities?</t>
  </si>
  <si>
    <r>
      <t xml:space="preserve">C1i. Other contraceptives dispensed in public sector facilities? </t>
    </r>
    <r>
      <rPr>
        <sz val="8"/>
        <rFont val="Arial"/>
        <family val="2"/>
      </rPr>
      <t>(See question C3 for name)</t>
    </r>
  </si>
  <si>
    <t>Not available</t>
  </si>
  <si>
    <t>C2. Are the following contraceptive methods dispensed in social marketing or NGO facilities?</t>
  </si>
  <si>
    <t>C2a. Combined oral hormonal pills dispensed in social marketing or NGO facilities?</t>
  </si>
  <si>
    <t>C2b. Progestin-only oral hormonal pills dispensed in social marketing or NGO facilities?</t>
  </si>
  <si>
    <t>C2c. Hormonal injections dispensed in social marketing or NGO facilities?</t>
  </si>
  <si>
    <t>C2d. Hormonal implants dispensed in social marketing or NGO facilities?</t>
  </si>
  <si>
    <t>No but it's under registration</t>
  </si>
  <si>
    <t>C2e. Intrauterine devices (IUDs) dispensed in social marketing or NGO facilities?</t>
  </si>
  <si>
    <t>C2f. Male condoms dispensed in social marketing or NGO facilities?</t>
  </si>
  <si>
    <t>C2g. Female condoms dispensed in social marketing or NGO facilities?</t>
  </si>
  <si>
    <t>C2h. Emergency contraceptive oral hormonal pills dispensed in social marketing or NGO facilities?</t>
  </si>
  <si>
    <r>
      <t xml:space="preserve">C2i. Other contraceptives dispensed in social marketing or NGO facilities? </t>
    </r>
    <r>
      <rPr>
        <sz val="8"/>
        <rFont val="Arial"/>
        <family val="2"/>
      </rPr>
      <t>(See question C3 for name)</t>
    </r>
  </si>
  <si>
    <t>C3. What is the name of the "other" contraceptive(s) dispensed in public sector, social marketing, or NGO facilities (referred to in question C1i and/or C2i)?</t>
  </si>
  <si>
    <t>Policy (Commitment)</t>
  </si>
  <si>
    <t>P1. Is there a contraceptive security or reproductive health commodity security strategy or is contraceptive security explicitly included in a country strategy?</t>
  </si>
  <si>
    <t>P1a. Strategy name</t>
  </si>
  <si>
    <t>P1b. Years strategy covers</t>
  </si>
  <si>
    <t>P1c. Is the strategy formally approved by the Ministry?</t>
  </si>
  <si>
    <t>P1d. Is the contraceptive security strategy being implemented?</t>
  </si>
  <si>
    <r>
      <t xml:space="preserve">P2. Are there policies that affect the ability of the private sector (commercial sector or NGOs) to provide contraceptives? </t>
    </r>
    <r>
      <rPr>
        <sz val="8"/>
        <rFont val="Arial"/>
        <family val="2"/>
      </rPr>
      <t>(e.g. price controls, distribution limitiations, taxes/duties, advertising bans)</t>
    </r>
  </si>
  <si>
    <t>P2a. Policy description</t>
  </si>
  <si>
    <t>Taxes and duties on contraceptives</t>
  </si>
  <si>
    <t>P3. Do policies or regulations exist that restrict who can dispense or sell particular contraceptive methods?</t>
  </si>
  <si>
    <t>P3a. Name of contraceptive method 1</t>
  </si>
  <si>
    <t>P3ai. Description of public sector restriction regarding who is allowed to dispense or sell method 1</t>
  </si>
  <si>
    <t>P3aii. Description of private sector restriction regarding who is allowed to dispense or sell method 1</t>
  </si>
  <si>
    <t>P3b. Name of contraceptive method 2</t>
  </si>
  <si>
    <t>P3bi. Description of public sector restriction regarding who is allowed to dispense or sell method 2</t>
  </si>
  <si>
    <t>P3bii. Description of private sector restriction regarding who is allowed to dispense or sell method 2</t>
  </si>
  <si>
    <t>P3c. Name of contraceptive method 3</t>
  </si>
  <si>
    <t>P3ci. Description of public sector restriction regarding who is allowed to dispense or sell method 3</t>
  </si>
  <si>
    <t>P3cii. Description of private sector restriction regarding who is allowed to dispense or sell method 3</t>
  </si>
  <si>
    <t>P4. Does the country have laws, regulations, or policies that make it difficult for the following sub-populations to access effective family planning services?</t>
  </si>
  <si>
    <t>P4a. Laws/regulations/policies limiting access to family planning services for women?</t>
  </si>
  <si>
    <t>P4b. Laws/regulations/policies limiting access to family planning services for unmarried women?</t>
  </si>
  <si>
    <t>P4c. Laws/regulations/policies limiting access to family planning for young people?</t>
  </si>
  <si>
    <t>P4d. Other laws/regulations/policies limiting access to family planning services: Y/N</t>
  </si>
  <si>
    <t>P4di. Specification of other policies limiting access</t>
  </si>
  <si>
    <t>P4e. Description of the rules or policies limiting access</t>
  </si>
  <si>
    <t>P5. Are any family planning commodities subject to duties, import taxes, or other fees?</t>
  </si>
  <si>
    <t>P5a. If yes, for which methods and for which sector (public, NGO, commercial sector) are there duties, taxes, or fees?</t>
  </si>
  <si>
    <t>P5b. How much are the duties, taxes, or fees?</t>
  </si>
  <si>
    <t>P6. Are there charges to the client in the public sector for family planning services or commodities?</t>
  </si>
  <si>
    <t>P6a. Charges to client in public sector for family planning services?</t>
  </si>
  <si>
    <t>P6b. Charges to client in public sector for family planning commodities?</t>
  </si>
  <si>
    <t>But some contraceptives do have a charge when provided by USAID through local NGOs/development associations.</t>
  </si>
  <si>
    <t>P6c. If there are any charges, are there exemptions for those who cannot afford to pay?</t>
  </si>
  <si>
    <t>P6ci. Description of exemptions</t>
  </si>
  <si>
    <t>Waiver system but applies to &lt;5% of population</t>
  </si>
  <si>
    <t>P7. Information in country's Poverty Reduction Strtegy Paper (PRSP)</t>
  </si>
  <si>
    <r>
      <t xml:space="preserve">P7a. Year of Poverty Reduction Strategy Paper (PRSP)
</t>
    </r>
    <r>
      <rPr>
        <sz val="8"/>
        <rFont val="Arial"/>
        <family val="2"/>
      </rPr>
      <t>(most recent actual PRSP on IMF's site (not progress or summary report))</t>
    </r>
  </si>
  <si>
    <t>P7b. Is family planning or reproductive health a priority in the PRSP?</t>
  </si>
  <si>
    <t>P7c. Is contraceptive security included in the PRSP?</t>
  </si>
  <si>
    <t>P7d. Is contraceptive prevalence rate (CPR) included as an indicator in the PRSP?</t>
  </si>
  <si>
    <t>P7e. Are supply indicators included in the PRSP?</t>
  </si>
  <si>
    <t>P7f. Notes about the PRSP</t>
  </si>
  <si>
    <t>P8. Inclusion of contraceptives in country's National Essential Medicine List (NEML)</t>
  </si>
  <si>
    <t>P8a. Year of National Essential Medicine List (NEML)</t>
  </si>
  <si>
    <t>P8b. Is a combined oral hormonal pill included on the NEML?</t>
  </si>
  <si>
    <t>P8c. Is a progestin-only oral hormonal pill included on the NEML?</t>
  </si>
  <si>
    <t>P8d. Is a hormonal injection included on the NEML?</t>
  </si>
  <si>
    <t>P8e. Is a hormonal implant included on the NEML?</t>
  </si>
  <si>
    <t>P8f. Is an IUD included on the NEML?</t>
  </si>
  <si>
    <t>P8g. Is a male condom included on the NEML?</t>
  </si>
  <si>
    <t>P8h. Is a female condom included on the NEML?</t>
  </si>
  <si>
    <t>P8i. Is an emergency contraceptive oral hormonal pill included on the NEML?</t>
  </si>
  <si>
    <t>not confirmed - list is under revision since 2007 and comments have been made to incorporate emergency contraceptives</t>
  </si>
  <si>
    <t>P8j. Is any other contraceptive included on the NEML?</t>
  </si>
  <si>
    <t>P8ji. Name of other contraceptive on NEML</t>
  </si>
  <si>
    <t>diaphragms with spermicide</t>
  </si>
  <si>
    <t>P8k. Notes about the NEML</t>
  </si>
  <si>
    <t>Supply Chain (Capacity)</t>
  </si>
  <si>
    <r>
      <t xml:space="preserve">S1. Do information system reports </t>
    </r>
    <r>
      <rPr>
        <u/>
        <sz val="10"/>
        <rFont val="Arial"/>
        <family val="2"/>
      </rPr>
      <t>at all levels</t>
    </r>
    <r>
      <rPr>
        <sz val="10"/>
        <rFont val="Arial"/>
        <family val="2"/>
      </rPr>
      <t xml:space="preserve"> of the system show inventory balance (stock on hand)?</t>
    </r>
  </si>
  <si>
    <t>Approx. 65% of information from woreda to zonal level, approx 65-70 percent from zonal to regional level, 95-100 percent from region to central level</t>
  </si>
  <si>
    <r>
      <t xml:space="preserve">S2. Do information system reports </t>
    </r>
    <r>
      <rPr>
        <u/>
        <sz val="10"/>
        <rFont val="Arial"/>
        <family val="2"/>
      </rPr>
      <t>at all levels</t>
    </r>
    <r>
      <rPr>
        <sz val="10"/>
        <rFont val="Arial"/>
        <family val="2"/>
      </rPr>
      <t xml:space="preserve"> of the system show quantity dispensed or issued during a specified reporting period?</t>
    </r>
  </si>
  <si>
    <t>issues data available only down to the zonal level, not dispensed to user data</t>
  </si>
  <si>
    <r>
      <t xml:space="preserve">S3. Do information system reports </t>
    </r>
    <r>
      <rPr>
        <u/>
        <sz val="10"/>
        <rFont val="Arial"/>
        <family val="2"/>
      </rPr>
      <t>at all levels</t>
    </r>
    <r>
      <rPr>
        <sz val="10"/>
        <rFont val="Arial"/>
        <family val="2"/>
      </rPr>
      <t xml:space="preserve"> of the system show losses and adjustments?</t>
    </r>
  </si>
  <si>
    <t>Yes, but not adequate</t>
  </si>
  <si>
    <r>
      <t xml:space="preserve">S4. Do information system reports </t>
    </r>
    <r>
      <rPr>
        <u/>
        <sz val="10"/>
        <rFont val="Arial"/>
        <family val="2"/>
      </rPr>
      <t>at all levels</t>
    </r>
    <r>
      <rPr>
        <sz val="10"/>
        <rFont val="Arial"/>
        <family val="2"/>
      </rPr>
      <t xml:space="preserve"> of the system show quantities received?</t>
    </r>
  </si>
  <si>
    <t>S5. Are forecasts updated at least annually?</t>
  </si>
  <si>
    <t xml:space="preserve">Yes </t>
  </si>
  <si>
    <t>at federal and regional levels</t>
  </si>
  <si>
    <t>S6. Are forecasts costed out and incorporated into budget planning by the MOH and/or donors?</t>
  </si>
  <si>
    <t>S7. Does the program actively monitor/manage the coordination of procurement plans among suppliers/donors?</t>
  </si>
  <si>
    <r>
      <t xml:space="preserve">S8. Are the correct amounts of all products generally procured and obtained at the appropriate time </t>
    </r>
    <r>
      <rPr>
        <u/>
        <sz val="10"/>
        <rFont val="Arial"/>
        <family val="2"/>
      </rPr>
      <t>at all levels</t>
    </r>
    <r>
      <rPr>
        <sz val="10"/>
        <rFont val="Arial"/>
        <family val="2"/>
      </rPr>
      <t>?</t>
    </r>
  </si>
  <si>
    <t>procurement done by UNFPA (using PBS).  It took 1 1/2 years for procurement to arrive</t>
  </si>
  <si>
    <t>S9. Does the program conduct at least one physical inventory of all products every year at storage facilities at all levels?</t>
  </si>
  <si>
    <r>
      <t xml:space="preserve">S10. Is there a procedure for recording complaints about product quality </t>
    </r>
    <r>
      <rPr>
        <u/>
        <sz val="10"/>
        <rFont val="Arial"/>
        <family val="2"/>
      </rPr>
      <t>at all levels</t>
    </r>
    <r>
      <rPr>
        <sz val="10"/>
        <rFont val="Arial"/>
        <family val="2"/>
      </rPr>
      <t>?</t>
    </r>
  </si>
  <si>
    <r>
      <t xml:space="preserve">S11. Are visual quality assurance inspections of products conducted at the storage facility </t>
    </r>
    <r>
      <rPr>
        <u/>
        <sz val="10"/>
        <rFont val="Arial"/>
        <family val="2"/>
      </rPr>
      <t>at all levels</t>
    </r>
    <r>
      <rPr>
        <sz val="10"/>
        <rFont val="Arial"/>
        <family val="2"/>
      </rPr>
      <t xml:space="preserve">? </t>
    </r>
  </si>
  <si>
    <t xml:space="preserve">S12. Was a stockout reported in the Procurement Planning and Monitoring Report (PPMR) in the last year for the following products? </t>
  </si>
  <si>
    <t>S12a. Combined oral hormonal pills reported stocked out in the PPMR?</t>
  </si>
  <si>
    <t>S12b. Progestin-only oral hormonal pills reported stocked out in the PPMR?</t>
  </si>
  <si>
    <t>S12c. Hormonal injections reported stocked out in the PPMR?</t>
  </si>
  <si>
    <t>S12d. Hormonal implants reported stocked out in the PPMR?</t>
  </si>
  <si>
    <t>S12e. Intrauterine devices (IUDs) reported stocked out in the PPMR?</t>
  </si>
  <si>
    <t>S12f. Male condoms reported stocked out in the PPMR?</t>
  </si>
  <si>
    <t>S12g. Female condoms reported stocked out in the PPMR?</t>
  </si>
  <si>
    <t>S12h. Emergency contraceptive oral hormonal pills reported stocked out in the PPMR?</t>
  </si>
  <si>
    <t>S12i. Levels of the system covered in the PPMR</t>
  </si>
  <si>
    <t>Central</t>
  </si>
  <si>
    <t>S12j. Time period of PPMR's reviewed</t>
  </si>
  <si>
    <t>reports quarterly</t>
  </si>
  <si>
    <t>Comments about contraceptive security</t>
  </si>
  <si>
    <r>
      <t>Notes:</t>
    </r>
    <r>
      <rPr>
        <sz val="9"/>
        <rFont val="Arial"/>
        <family val="2"/>
      </rPr>
      <t xml:space="preserve"> N/A = not applicable, Not available = data not available</t>
    </r>
  </si>
  <si>
    <t>g-h</t>
  </si>
  <si>
    <t>a-e merged</t>
  </si>
  <si>
    <t>E-F merged</t>
  </si>
  <si>
    <t>e-h</t>
  </si>
  <si>
    <t>0 times</t>
  </si>
  <si>
    <t>The government (e.g., Central Medical Stores, MOH logistics unit, MOH procurement unit)</t>
  </si>
  <si>
    <t>a-h</t>
  </si>
  <si>
    <t>A-c</t>
  </si>
  <si>
    <t>1-2 times</t>
  </si>
  <si>
    <t>b-d merged</t>
  </si>
  <si>
    <t>Third-party agent (e.g., UNFPA, Crown Agents)</t>
  </si>
  <si>
    <t>d-e merged</t>
  </si>
  <si>
    <t>d-f merged</t>
  </si>
  <si>
    <t>e-f merged</t>
  </si>
  <si>
    <t>e-g merged</t>
  </si>
  <si>
    <t>3-5 times</t>
  </si>
  <si>
    <t>Other procurement agent (e.g., private entity)</t>
  </si>
  <si>
    <t>The government and a third-party agent</t>
  </si>
  <si>
    <t>To jump to the Introduction sheet, click here.</t>
  </si>
  <si>
    <t>Other</t>
  </si>
  <si>
    <t>No Data</t>
  </si>
  <si>
    <t>Contraceptive Security Indicators</t>
  </si>
  <si>
    <t>Country: Ethiopia</t>
  </si>
  <si>
    <t>or c-d</t>
  </si>
  <si>
    <t>d-h</t>
  </si>
  <si>
    <t>f-h merged</t>
  </si>
  <si>
    <r>
      <t xml:space="preserve">Notes:
</t>
    </r>
    <r>
      <rPr>
        <sz val="14"/>
        <rFont val="Arial"/>
        <family val="2"/>
      </rPr>
      <t xml:space="preserve">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t>
    </r>
  </si>
  <si>
    <t>a-g</t>
  </si>
  <si>
    <t>A. Leadership and Coordination</t>
  </si>
  <si>
    <r>
      <t xml:space="preserve">A1. Is there a national committee that works on contraceptive security? </t>
    </r>
    <r>
      <rPr>
        <i/>
        <sz val="12"/>
        <rFont val="Arial"/>
        <family val="2"/>
      </rPr>
      <t>(Please select from the dropdown list.)</t>
    </r>
    <r>
      <rPr>
        <sz val="12"/>
        <rFont val="Arial"/>
        <family val="2"/>
      </rPr>
      <t xml:space="preserve">
</t>
    </r>
    <r>
      <rPr>
        <i/>
        <sz val="10"/>
        <rFont val="Arial"/>
        <family val="2"/>
      </rPr>
      <t xml:space="preserve">(Committee should have some aspect of contraceptive security as part of its Terms of Reference, even if it is known by a different name, for example: Family Planning/Reproductive Health/Maternal Mortality/Essential Medicine Committee, etc.)  </t>
    </r>
  </si>
  <si>
    <t>a. What is the name of the committee?</t>
  </si>
  <si>
    <t>A2. Are the following organizations represented on the committee?</t>
  </si>
  <si>
    <t>(Y/N 
dropdown)</t>
  </si>
  <si>
    <t>a. Social marketing</t>
  </si>
  <si>
    <t>If yes, specify name(s) of organizations</t>
  </si>
  <si>
    <r>
      <t xml:space="preserve">b. NGO </t>
    </r>
    <r>
      <rPr>
        <i/>
        <sz val="10"/>
        <rFont val="Arial"/>
        <family val="2"/>
      </rPr>
      <t>(for example: service delivery, advocacy, Planned Parenthood affiliate, Marie Stopes affiliate, faith-based organizations, etc.)</t>
    </r>
  </si>
  <si>
    <t>CARE, EngenderHealth, Family Guidance Association of Ethiopia (FGAE), Family Health International (FHI), Integrated Family Health Program (IFHP), IPAS, Marie Stopes International</t>
  </si>
  <si>
    <r>
      <t xml:space="preserve">c. Commercial sector </t>
    </r>
    <r>
      <rPr>
        <i/>
        <sz val="10"/>
        <rFont val="Arial"/>
        <family val="2"/>
      </rPr>
      <t>(for example: pharmacy associations, manufacturers, etc.)</t>
    </r>
  </si>
  <si>
    <t>d. Donors</t>
  </si>
  <si>
    <t>If yes, specify name(s) of donors</t>
  </si>
  <si>
    <t>UNFPA, USAID, Packard</t>
  </si>
  <si>
    <t>e. UN agencies</t>
  </si>
  <si>
    <t>If yes, specify name(s) of agencies</t>
  </si>
  <si>
    <r>
      <t xml:space="preserve">f. Ministry of Health </t>
    </r>
    <r>
      <rPr>
        <i/>
        <sz val="10"/>
        <rFont val="Arial"/>
        <family val="2"/>
      </rPr>
      <t>(for example: logistics, reproductive health, family planning, maternal and child health, HIV/AIDS, pharmacy units, etc.)</t>
    </r>
  </si>
  <si>
    <t>If yes, specify name(s) of units</t>
  </si>
  <si>
    <t>Health Promotion &amp; Disease Prevention directorate</t>
  </si>
  <si>
    <t>g. Central Medical Store or Central Warehouse</t>
  </si>
  <si>
    <t>If yes, specify</t>
  </si>
  <si>
    <t>(expecting Pharmaceutical Fund and Supply Agency [PFSA] in the future)</t>
  </si>
  <si>
    <t xml:space="preserve">h. Ministry of Finance or Ministry of Planning </t>
  </si>
  <si>
    <t>Population Department of Ministry of Finance and Economic Development (MOFED)</t>
  </si>
  <si>
    <r>
      <t>A3. How many times did the committee meet during the last year? (0, 1-2, 3-5, or 6+)  (</t>
    </r>
    <r>
      <rPr>
        <i/>
        <sz val="12"/>
        <rFont val="Arial"/>
        <family val="2"/>
      </rPr>
      <t>Please select from the dropdown.)</t>
    </r>
  </si>
  <si>
    <t xml:space="preserve">A4. Does the committee have legal status?  </t>
  </si>
  <si>
    <r>
      <t>A5. Is there a Contraceptive Security "champion"?</t>
    </r>
    <r>
      <rPr>
        <i/>
        <sz val="10"/>
        <rFont val="Arial"/>
        <family val="2"/>
      </rPr>
      <t xml:space="preserve"> (someone who consistently brings up and advocates for contraceptive supplies)</t>
    </r>
  </si>
  <si>
    <t>If yes, specify person's organization</t>
  </si>
  <si>
    <t>FMOH Health Promotion and Disease Prevention (HPDP) Directorate, DELIVER, IFHP, EngenderHealth, FGAE</t>
  </si>
  <si>
    <t>Specify person's job title</t>
  </si>
  <si>
    <t>B. Finance and Procurement (Capital)</t>
  </si>
  <si>
    <t>B2. Is there a health basket funding mechanism?</t>
  </si>
  <si>
    <t>B3. Is there a government budget line item for the procurement of contraceptives?</t>
  </si>
  <si>
    <r>
      <t xml:space="preserve">B4. Were government funds </t>
    </r>
    <r>
      <rPr>
        <b/>
        <i/>
        <sz val="14"/>
        <rFont val="Arial"/>
        <family val="2"/>
      </rPr>
      <t>spent</t>
    </r>
    <r>
      <rPr>
        <sz val="12"/>
        <rFont val="Arial"/>
        <family val="2"/>
      </rPr>
      <t xml:space="preserve"> on contraceptive procurement for the public sector in the most recent complete fiscal year? 
(Government funds include internally generated funds, basket funds, World Bank credits or loans, and other donor funds given to the government.)
</t>
    </r>
  </si>
  <si>
    <r>
      <t xml:space="preserve">B4 &amp; 5. Please complete the tables below to indicate expenditures on contraceptive procurement for the public sector, by source, in the most recent complete fiscal year. 
(This is how much was </t>
    </r>
    <r>
      <rPr>
        <b/>
        <i/>
        <sz val="14"/>
        <rFont val="Arial"/>
        <family val="2"/>
      </rPr>
      <t>spent</t>
    </r>
    <r>
      <rPr>
        <sz val="12"/>
        <rFont val="Arial"/>
        <family val="2"/>
      </rPr>
      <t xml:space="preserve">on contraceptive procurement (not what was committed or allocated). How much of this funding was provided from each source?)
</t>
    </r>
  </si>
  <si>
    <t>IF NO GOVERNMENT FUNDS WERE SPENT, SKIP TO QUESTION B5.</t>
  </si>
  <si>
    <r>
      <t>B4.</t>
    </r>
    <r>
      <rPr>
        <u/>
        <sz val="12"/>
        <rFont val="Arial"/>
        <family val="2"/>
      </rPr>
      <t xml:space="preserve"> Source of </t>
    </r>
    <r>
      <rPr>
        <b/>
        <i/>
        <u/>
        <sz val="12"/>
        <rFont val="Arial"/>
        <family val="2"/>
      </rPr>
      <t>government</t>
    </r>
    <r>
      <rPr>
        <u/>
        <sz val="12"/>
        <rFont val="Arial"/>
        <family val="2"/>
      </rPr>
      <t xml:space="preserve"> funds </t>
    </r>
    <r>
      <rPr>
        <b/>
        <i/>
        <u/>
        <sz val="14"/>
        <rFont val="Arial"/>
        <family val="2"/>
      </rPr>
      <t>spent</t>
    </r>
    <r>
      <rPr>
        <u/>
        <sz val="12"/>
        <rFont val="Arial"/>
        <family val="2"/>
      </rPr>
      <t xml:space="preserve"> on contraceptive procurement for the public sector</t>
    </r>
  </si>
  <si>
    <t>Y/N</t>
  </si>
  <si>
    <r>
      <t xml:space="preserve">Amount spent 
</t>
    </r>
    <r>
      <rPr>
        <i/>
        <sz val="12"/>
        <rFont val="Arial"/>
        <family val="2"/>
      </rPr>
      <t>(in USD)</t>
    </r>
  </si>
  <si>
    <r>
      <t>Time period</t>
    </r>
    <r>
      <rPr>
        <sz val="12"/>
        <rFont val="Arial"/>
        <family val="2"/>
      </rPr>
      <t xml:space="preserve"> (mm/yy-mm/yy)
</t>
    </r>
    <r>
      <rPr>
        <i/>
        <sz val="10"/>
        <rFont val="Arial"/>
        <family val="2"/>
      </rPr>
      <t>(should be the same for all sources of funds &amp; ideally be the most recent
complete fiscal year)</t>
    </r>
  </si>
  <si>
    <r>
      <t>Data source</t>
    </r>
    <r>
      <rPr>
        <i/>
        <sz val="10"/>
        <rFont val="Arial"/>
        <family val="2"/>
      </rPr>
      <t xml:space="preserve"> 
(for example: Contraceptive Procurement Table, Reproductive Health Account, etc.)</t>
    </r>
  </si>
  <si>
    <r>
      <t xml:space="preserve">a. Internally generated funds 
</t>
    </r>
    <r>
      <rPr>
        <i/>
        <sz val="12"/>
        <rFont val="Arial"/>
        <family val="2"/>
      </rPr>
      <t>(for example, from public sector sources, taxes, or user fees used for procurement)</t>
    </r>
  </si>
  <si>
    <t>7/08-6/09</t>
  </si>
  <si>
    <t>Ministry financial transaction records</t>
  </si>
  <si>
    <t>Includes regional funds (SNNP and Oromia)</t>
  </si>
  <si>
    <r>
      <t xml:space="preserve">b. Total of all other government funds (basket funds, World Bank credits or loans, and other donor funds given to the government, such as from UNFPA, CIDA, DANIDA, etc.)
</t>
    </r>
    <r>
      <rPr>
        <i/>
        <sz val="12"/>
        <rFont val="Arial"/>
        <family val="2"/>
      </rPr>
      <t>(This does NOT include contraceptive supplies donated to the government (so for example, NOT in-kind donations from USAID).)</t>
    </r>
  </si>
  <si>
    <t>i. Specify source(s) of funding from donors</t>
  </si>
  <si>
    <t>PBS II (Protecting Basic Services II)</t>
  </si>
  <si>
    <r>
      <t xml:space="preserve">c. TOTAL government funding 
</t>
    </r>
    <r>
      <rPr>
        <b/>
        <sz val="12"/>
        <rFont val="Arial"/>
        <family val="2"/>
      </rPr>
      <t xml:space="preserve">This will auto-calculate.  </t>
    </r>
    <r>
      <rPr>
        <i/>
        <sz val="10"/>
        <rFont val="Arial"/>
        <family val="2"/>
      </rPr>
      <t>(It will sum a &amp; b above.)</t>
    </r>
  </si>
  <si>
    <t>B5. In-kind donations of contraceptives provided for public sector</t>
  </si>
  <si>
    <r>
      <t>Value of donated contraceptives</t>
    </r>
    <r>
      <rPr>
        <sz val="12"/>
        <rFont val="Arial"/>
        <family val="2"/>
      </rPr>
      <t xml:space="preserve">
</t>
    </r>
    <r>
      <rPr>
        <i/>
        <sz val="12"/>
        <rFont val="Arial"/>
        <family val="2"/>
      </rPr>
      <t>(in USD)</t>
    </r>
  </si>
  <si>
    <r>
      <t xml:space="preserve">Time period </t>
    </r>
    <r>
      <rPr>
        <sz val="12"/>
        <rFont val="Arial"/>
        <family val="2"/>
      </rPr>
      <t xml:space="preserve">(mm/yy-mm/yy)
</t>
    </r>
    <r>
      <rPr>
        <i/>
        <sz val="10"/>
        <rFont val="Arial"/>
        <family val="2"/>
      </rPr>
      <t>(should be the same for all sources of funds &amp; ideally be the most recent
complete fiscal year)</t>
    </r>
  </si>
  <si>
    <r>
      <t>Data source</t>
    </r>
    <r>
      <rPr>
        <i/>
        <sz val="10"/>
        <rFont val="Arial"/>
        <family val="2"/>
      </rPr>
      <t xml:space="preserve"> 
(for example: Contraceptive Procurement Table, Reproductive Health Account, Donor Records, etc.)</t>
    </r>
  </si>
  <si>
    <r>
      <t xml:space="preserve">a. In-kind (non-monetary) donations provided (including emergency supplies)
</t>
    </r>
    <r>
      <rPr>
        <i/>
        <sz val="12"/>
        <rFont val="Arial"/>
        <family val="2"/>
      </rPr>
      <t xml:space="preserve">(This includes contraceptive supplies donated to the government and procured by donors (for example, by USAID). </t>
    </r>
  </si>
  <si>
    <t>Donor records</t>
  </si>
  <si>
    <t>$6 million's worth from USAID and
$3.5 million's worth from UNFPA/Global Program</t>
  </si>
  <si>
    <t>i. Specify source(s) of in-kind donations</t>
  </si>
  <si>
    <t>USAID and UNFPA/Global Program. (DKT also donated in-kind to the public sector for Regional Health Bureaus (RHBs), but the exact amount is not known.)</t>
  </si>
  <si>
    <r>
      <t xml:space="preserve">B6. Government Share of Spending on Contraceptive Procurement for the Public Sector - 
Of the total amount of financing spent on contraceptives for the public sector in the most recent complete fiscal year, what percent was covered by government funding </t>
    </r>
    <r>
      <rPr>
        <i/>
        <sz val="10"/>
        <rFont val="Arial"/>
        <family val="2"/>
      </rPr>
      <t>(including internally generated funds, basket funds, World Bank credits or loans, and other funds given to the government)</t>
    </r>
    <r>
      <rPr>
        <sz val="12"/>
        <rFont val="Arial"/>
        <family val="2"/>
      </rPr>
      <t xml:space="preserve">? 
</t>
    </r>
    <r>
      <rPr>
        <b/>
        <sz val="12"/>
        <rFont val="Arial"/>
        <family val="2"/>
      </rPr>
      <t>This will auto-calculate.</t>
    </r>
    <r>
      <rPr>
        <i/>
        <sz val="10"/>
        <rFont val="Arial"/>
        <family val="2"/>
      </rPr>
      <t xml:space="preserve"> (It contains the following formula: Total government funding (Question B4c /
Grand total of all funding for public sector contraceptives (Questions B4c+B5))</t>
    </r>
    <r>
      <rPr>
        <sz val="12"/>
        <rFont val="Arial"/>
        <family val="2"/>
      </rPr>
      <t xml:space="preserve">
</t>
    </r>
  </si>
  <si>
    <r>
      <t xml:space="preserve">B7. If the government is financing contraceptive procurement, which entity does the procurement? </t>
    </r>
    <r>
      <rPr>
        <i/>
        <sz val="12"/>
        <rFont val="Arial"/>
        <family val="2"/>
      </rPr>
      <t>(Please select from the dropdown.)</t>
    </r>
  </si>
  <si>
    <t>a. Specify entity</t>
  </si>
  <si>
    <t>UNFPA (but PFSA - a parastatal - is likely to procure in the future)</t>
  </si>
  <si>
    <t>i. Is this a parastatal?</t>
  </si>
  <si>
    <t xml:space="preserve">B9. Comments about finance and procurement
</t>
  </si>
  <si>
    <t xml:space="preserve">UNFPA was delegated on the Ministry's behalf for the procurement of contraceptives funded by PBS I and PBS II. However, experience from PBS I procurement indicates that the procurement process is extremely lengthy. PFSA is a newly established government procurement entity and is expected to take on procurement responsibilities in the future. DELIVER continues to support the facilitation of contraceptive procurement by sharing information with the FMOH through the FPTWG.
Regarding financing, even though the amounts are not significant, the central Government and some of the Regional Government’s continue to finance contraceptive procurement from internally generated (budget) funds. The existence of basket funds and the possibility of future funding as well as an overall increase in donor support for FP have put the country in a better position when compared to previous years.
</t>
  </si>
  <si>
    <t>C. Commodities</t>
  </si>
  <si>
    <r>
      <t>C1. Are the following contraceptive methods offered in private sector, public sector, and/or NGO facilities?</t>
    </r>
    <r>
      <rPr>
        <i/>
        <sz val="12"/>
        <rFont val="Arial"/>
        <family val="2"/>
      </rPr>
      <t xml:space="preserve"> (Please select from the dropdown list.)</t>
    </r>
    <r>
      <rPr>
        <sz val="12"/>
        <rFont val="Arial"/>
        <family val="2"/>
      </rPr>
      <t xml:space="preserve">
</t>
    </r>
    <r>
      <rPr>
        <i/>
        <sz val="10"/>
        <rFont val="Arial"/>
        <family val="2"/>
      </rPr>
      <t>(Please indicate which methods are intended to be offered. This question is not asking whether the method is in stock.)</t>
    </r>
  </si>
  <si>
    <t>Contraceptive Method</t>
  </si>
  <si>
    <t>Private Sector Facilities</t>
  </si>
  <si>
    <t>Public Sector Facilities</t>
  </si>
  <si>
    <t>NGO Facilities</t>
  </si>
  <si>
    <r>
      <t xml:space="preserve">a. Combined oral hormonal pills </t>
    </r>
    <r>
      <rPr>
        <i/>
        <sz val="10"/>
        <rFont val="Arial"/>
        <family val="2"/>
      </rPr>
      <t>(estrogen + progestin - for  example, LoFemenol, Microgynon)</t>
    </r>
  </si>
  <si>
    <r>
      <t>b. Progestin-only oral hormonal pills</t>
    </r>
    <r>
      <rPr>
        <i/>
        <sz val="10"/>
        <rFont val="Arial"/>
        <family val="2"/>
      </rPr>
      <t xml:space="preserve"> (for example, Ovrette, Microlut)</t>
    </r>
  </si>
  <si>
    <r>
      <t xml:space="preserve">c. Hormonal injections </t>
    </r>
    <r>
      <rPr>
        <i/>
        <sz val="10"/>
        <rFont val="Arial"/>
        <family val="2"/>
      </rPr>
      <t>(for example, DepoProvera, Noristerat)</t>
    </r>
  </si>
  <si>
    <r>
      <t xml:space="preserve">d. Hormonal implants </t>
    </r>
    <r>
      <rPr>
        <i/>
        <sz val="10"/>
        <rFont val="Arial"/>
        <family val="2"/>
      </rPr>
      <t>(for example, Jadelle, Implanon)</t>
    </r>
  </si>
  <si>
    <t>Available in private sector through USAID public/private partnerships (providing long-acting methods in 70 higher clinics in 5 major regions in private facilities) and DKT (who started distributing Sinoimplant). Available in NGO facilities through Marie Stopes and FGAE.</t>
  </si>
  <si>
    <r>
      <t xml:space="preserve">e. Intrauterine devices (IUDs) </t>
    </r>
    <r>
      <rPr>
        <i/>
        <sz val="10"/>
        <rFont val="Arial"/>
        <family val="2"/>
      </rPr>
      <t>(for example, Optima Copper T)</t>
    </r>
  </si>
  <si>
    <t>f. Male condoms</t>
  </si>
  <si>
    <t>g. Female condoms</t>
  </si>
  <si>
    <r>
      <t xml:space="preserve">h. Emergency contraceptive oral hormonal pills </t>
    </r>
    <r>
      <rPr>
        <i/>
        <sz val="10"/>
        <rFont val="Arial"/>
        <family val="2"/>
      </rPr>
      <t>(for example, Postinor)</t>
    </r>
  </si>
  <si>
    <r>
      <t>i. Long-acting permanent method for males</t>
    </r>
    <r>
      <rPr>
        <sz val="10"/>
        <rFont val="Arial"/>
        <family val="2"/>
      </rPr>
      <t xml:space="preserve"> (</t>
    </r>
    <r>
      <rPr>
        <i/>
        <sz val="10"/>
        <rFont val="Arial"/>
        <family val="2"/>
      </rPr>
      <t>for example, vasectomy)</t>
    </r>
  </si>
  <si>
    <t>Available in most public central and regional referral hospitals in cities. Available in NGO facilities through Marie Stopes and FGAE.</t>
  </si>
  <si>
    <r>
      <t>j. Long-acting permanent method for females</t>
    </r>
    <r>
      <rPr>
        <i/>
        <sz val="10"/>
        <rFont val="Arial"/>
        <family val="2"/>
      </rPr>
      <t xml:space="preserve"> (for example, tubal ligation)</t>
    </r>
  </si>
  <si>
    <t>Available in public referral hospitals in cities. Available in NGO facilities through Marie Stopes and FGAE.</t>
  </si>
  <si>
    <t>k. CycleBeads</t>
  </si>
  <si>
    <r>
      <t xml:space="preserve">l. Other contraceptives - specify 
</t>
    </r>
    <r>
      <rPr>
        <i/>
        <sz val="10"/>
        <rFont val="Arial"/>
        <family val="2"/>
      </rPr>
      <t>(Please provide the name of the other contraceptive(s) offered, by sector.)</t>
    </r>
  </si>
  <si>
    <t>D. Policy (Commitment)</t>
  </si>
  <si>
    <t>D1. Is there a contraceptive security or reproductive health commodity security strategy or is contraceptive security explicitly included in a country strategy?</t>
  </si>
  <si>
    <t>IF NO, SKIP TO QUESTION D2.</t>
  </si>
  <si>
    <t>Strategy name</t>
  </si>
  <si>
    <t>Years Covered</t>
  </si>
  <si>
    <t>Is the strategy formally approved by the Ministry?</t>
  </si>
  <si>
    <t>Is the contraceptive security strategy being implemented?</t>
  </si>
  <si>
    <t>a</t>
  </si>
  <si>
    <t>2006-2015</t>
  </si>
  <si>
    <t>D2. Are any family planning commodities subject to duties, import taxes, or other fees?</t>
  </si>
  <si>
    <t>a. If yes, for which methods and for which sectors (public, NGO, commercial sector)?</t>
  </si>
  <si>
    <t xml:space="preserve">Method(s)
</t>
  </si>
  <si>
    <t>Sector(s)</t>
  </si>
  <si>
    <t>b. If yes, how much are the duties, taxes, or fees?</t>
  </si>
  <si>
    <t>In late 2008 the government announced that there would not be any taxes/duties for contraceptives in any sector.</t>
  </si>
  <si>
    <t>D3. Are there policies that affect the ability of the private sector (commercial sector or NGOs) to provide contraceptives (for example: price controls, distribution limitations, taxes/duties, advertising bans, etc.)?</t>
  </si>
  <si>
    <t>a. If yes, describe the policies.</t>
  </si>
  <si>
    <r>
      <t xml:space="preserve">D4. Do policies or regulations exist that restrict who can </t>
    </r>
    <r>
      <rPr>
        <u/>
        <sz val="12"/>
        <rFont val="Arial"/>
        <family val="2"/>
      </rPr>
      <t>sell or dispense</t>
    </r>
    <r>
      <rPr>
        <sz val="12"/>
        <rFont val="Arial"/>
        <family val="2"/>
      </rPr>
      <t xml:space="preserve"> particular contraceptive methods?</t>
    </r>
  </si>
  <si>
    <t>Please note any restrictions in the following table.</t>
  </si>
  <si>
    <t>Contraceptive Method(s)</t>
  </si>
  <si>
    <r>
      <t xml:space="preserve">Describe </t>
    </r>
    <r>
      <rPr>
        <b/>
        <u/>
        <sz val="12"/>
        <rFont val="Arial"/>
        <family val="2"/>
      </rPr>
      <t xml:space="preserve">public sector </t>
    </r>
    <r>
      <rPr>
        <u/>
        <sz val="12"/>
        <rFont val="Arial"/>
        <family val="2"/>
      </rPr>
      <t>restriction on who is allowed to sell or dispense the method</t>
    </r>
  </si>
  <si>
    <r>
      <t xml:space="preserve">Describe </t>
    </r>
    <r>
      <rPr>
        <b/>
        <u/>
        <sz val="12"/>
        <rFont val="Arial"/>
        <family val="2"/>
      </rPr>
      <t>private sector</t>
    </r>
    <r>
      <rPr>
        <u/>
        <sz val="12"/>
        <rFont val="Arial"/>
        <family val="2"/>
      </rPr>
      <t xml:space="preserve"> restriction on who is allowed to sell or dispense the method</t>
    </r>
  </si>
  <si>
    <t>One-rod implants</t>
  </si>
  <si>
    <t xml:space="preserve">Task-shifting policy positively affects the family planning program. Midwives, nurses, health officers, and doctors can provide any kind of implant (1 or 2 rods). Trained health extension workers (HEWs) can provide 1-rod implants (i.e., Implanon). (They can also provide injectables, pills, and condoms.) </t>
  </si>
  <si>
    <t>b</t>
  </si>
  <si>
    <t>IUDs</t>
  </si>
  <si>
    <t>Trained midwives, nurses, health officers, and doctors can provide.</t>
  </si>
  <si>
    <t>c</t>
  </si>
  <si>
    <t>Permanent methods</t>
  </si>
  <si>
    <t>Only doctors can provide surgical methods.</t>
  </si>
  <si>
    <t>D5. Does the country have laws, regulations, or policies that make it difficult for the following sub-populations to access effective family planning services?</t>
  </si>
  <si>
    <t xml:space="preserve">If yes, describe laws/regulations/policies affecting access </t>
  </si>
  <si>
    <t>Are the rules/policies implemented?</t>
  </si>
  <si>
    <t>a. Unmarried women</t>
  </si>
  <si>
    <t>b. Young people</t>
  </si>
  <si>
    <t>c. Other</t>
  </si>
  <si>
    <r>
      <t>D6. Are there charges* to the client in the public sector for family planning:
*</t>
    </r>
    <r>
      <rPr>
        <i/>
        <sz val="10"/>
        <rFont val="Arial"/>
        <family val="2"/>
      </rPr>
      <t>(This question refers to charges by policy, not under-the-table charges.)</t>
    </r>
    <r>
      <rPr>
        <sz val="12"/>
        <rFont val="Arial"/>
        <family val="2"/>
      </rPr>
      <t xml:space="preserve">
</t>
    </r>
  </si>
  <si>
    <t>a. Services?</t>
  </si>
  <si>
    <t>b. Commodities?</t>
  </si>
  <si>
    <t>c. If yes, are there exemptions for people who cannot afford to pay?</t>
  </si>
  <si>
    <t>i. If yes, describe the exemptions.</t>
  </si>
  <si>
    <t>There are no charges now, but in the future the health care financing (HCF) policy will be implemented for hospitals to charge (in order to promote clients to access contraceptives from health centers instead of from hospitals). There will be a fee waiver for those who cannot afford to pay.</t>
  </si>
  <si>
    <t xml:space="preserve">D7.  Information on country's Poverty Reduction Strategy Paper (PRSP)
</t>
  </si>
  <si>
    <r>
      <t xml:space="preserve">a. What year is the Poverty Reduction Strategy Paper from? </t>
    </r>
    <r>
      <rPr>
        <i/>
        <sz val="10"/>
        <rFont val="Arial"/>
        <family val="2"/>
      </rPr>
      <t>(most recent actual PRSP on IMF's site [not progress or summary report])</t>
    </r>
  </si>
  <si>
    <t>b. Is family planning or reproductive health a priority in the PRSP?</t>
  </si>
  <si>
    <t>c. Is contraceptive security included in the PRSP?</t>
  </si>
  <si>
    <t>d. Is contraceptive prevalence rate (CPR) included as an indicator in the PRSP?</t>
  </si>
  <si>
    <t>e. Are contraceptive supply indicators included in the PRSP?</t>
  </si>
  <si>
    <t xml:space="preserve">
</t>
  </si>
  <si>
    <t>f. Notes about the Poverty Reduction Strategy Paper</t>
  </si>
  <si>
    <t xml:space="preserve">D8. Are the following contraceptives included in the country's National Essential Medicine List (NEML)?
</t>
  </si>
  <si>
    <t>a. Combined oral hormonal pills</t>
  </si>
  <si>
    <t>b. Progestin-only oral hormonal pills</t>
  </si>
  <si>
    <t>c. Hormonal injections</t>
  </si>
  <si>
    <t>d. Hormonal implants</t>
  </si>
  <si>
    <t>e. Intrauterine devices (IUDs)</t>
  </si>
  <si>
    <t>h. Emergency contraceptive oral hormonal pills</t>
  </si>
  <si>
    <t>i. Any other contraceptive(s)?</t>
  </si>
  <si>
    <t>i. Name of other contraceptive(s) on National Essential Medicine List</t>
  </si>
  <si>
    <t>Diaphragms with spermicide</t>
  </si>
  <si>
    <t>D9. What year is the National Essential Medicine List from?</t>
  </si>
  <si>
    <t xml:space="preserve">D10. Notes about the National Essential Medicine List
</t>
  </si>
  <si>
    <t>Emergency contraceptives are not confirmed- the list is under revision since 2007 and comments have been made to incorporate emergency contraceptives.</t>
  </si>
  <si>
    <t>E. Supply Chain (Capacity)</t>
  </si>
  <si>
    <r>
      <t xml:space="preserve">E1. Have stockouts occurred for any contraceptive at the </t>
    </r>
    <r>
      <rPr>
        <b/>
        <i/>
        <sz val="12"/>
        <rFont val="Arial"/>
        <family val="2"/>
      </rPr>
      <t>central*</t>
    </r>
    <r>
      <rPr>
        <sz val="12"/>
        <rFont val="Arial"/>
        <family val="2"/>
      </rPr>
      <t xml:space="preserve"> level in the last 12 months?  
</t>
    </r>
    <r>
      <rPr>
        <i/>
        <sz val="10"/>
        <rFont val="Arial"/>
        <family val="2"/>
      </rPr>
      <t>*(The central level refers to the central level warehouse for the public sector.)</t>
    </r>
  </si>
  <si>
    <r>
      <t xml:space="preserve">E2. In the last 12 months, has there ever been a stockout at the </t>
    </r>
    <r>
      <rPr>
        <b/>
        <i/>
        <sz val="14"/>
        <rFont val="Arial"/>
        <family val="2"/>
      </rPr>
      <t>central</t>
    </r>
    <r>
      <rPr>
        <sz val="12"/>
        <rFont val="Arial"/>
        <family val="2"/>
      </rPr>
      <t xml:space="preserve"> level of any of the following contraceptives?
</t>
    </r>
  </si>
  <si>
    <t>i. CycleBeads</t>
  </si>
  <si>
    <r>
      <t xml:space="preserve">j. Time period
</t>
    </r>
    <r>
      <rPr>
        <i/>
        <sz val="10"/>
        <rFont val="Arial"/>
        <family val="2"/>
      </rPr>
      <t>(mm/yy - mm/yy) (for example, 1/09-12/09)</t>
    </r>
  </si>
  <si>
    <t>January - December 2009</t>
  </si>
  <si>
    <r>
      <t xml:space="preserve">k. Data source
</t>
    </r>
    <r>
      <rPr>
        <i/>
        <sz val="10"/>
        <rFont val="Arial"/>
        <family val="2"/>
      </rPr>
      <t>(for example: Procurement Planning and Monitoring Report, Logistics Management Information System, periodic physical inventory, warehouse reports)</t>
    </r>
  </si>
  <si>
    <t>Procurement Planning and Monitoring Report (PPMR), which for Ethiopia includes central, regional, and IFHP data.</t>
  </si>
  <si>
    <t xml:space="preserve">E3. Do you think stockouts are a serious problem at the:
</t>
  </si>
  <si>
    <t>a. service delivery point level</t>
  </si>
  <si>
    <t>b. central level</t>
  </si>
  <si>
    <t xml:space="preserve">F. Overall comments about issues with contraceptive security
</t>
  </si>
  <si>
    <t xml:space="preserve">Contraceptive availability improved compared to previous years. Stockouts at service delivery points are below 10% for most tracer contraceptives (injectables, combined orals). Regarding condoms, stockout at service delivery points was a little bit higher (17%) because condoms were procured by PEPFAR HIV/AIDS funds and directly distributed to ART sites. But very recently UNFPA procured 7.5 million condoms and we're hoping stockouts will decrease this quarter (Jan-March 2010). The Ministry's plan for Implanon significantly increased the financial demand for contraceptives for 2010. </t>
  </si>
  <si>
    <t>Columns I-Y are meant to be hidden. They exist because they allow for the dropdown list options. They also allow for merged cells to autofit properly in terms of row height. This should work if all columns remain at their correct widths.</t>
  </si>
  <si>
    <t>January</t>
  </si>
  <si>
    <t>February</t>
  </si>
  <si>
    <t>March</t>
  </si>
  <si>
    <t>April</t>
  </si>
  <si>
    <t>May</t>
  </si>
  <si>
    <t>June</t>
  </si>
  <si>
    <r>
      <t xml:space="preserve">Contraceptive Security (CS) Indicators </t>
    </r>
    <r>
      <rPr>
        <b/>
        <sz val="18"/>
        <rFont val="Arial"/>
        <family val="2"/>
      </rPr>
      <t xml:space="preserve">2011 Data </t>
    </r>
  </si>
  <si>
    <t>July</t>
  </si>
  <si>
    <r>
      <t xml:space="preserve">Country: </t>
    </r>
    <r>
      <rPr>
        <b/>
        <u/>
        <sz val="18"/>
        <rFont val="Arial"/>
        <family val="2"/>
      </rPr>
      <t>Ethiopia</t>
    </r>
  </si>
  <si>
    <t>August</t>
  </si>
  <si>
    <t>The CS Indicators are presented in the following sections:
A. leadership &amp; coordination               B. finance &amp; procurement               C. commodities               D. policies               E. supply chain</t>
  </si>
  <si>
    <t>September</t>
  </si>
  <si>
    <r>
      <t xml:space="preserve">
Notes:
</t>
    </r>
    <r>
      <rPr>
        <sz val="12"/>
        <rFont val="Arial"/>
        <family val="2"/>
      </rPr>
      <t xml:space="preserve">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t>
    </r>
    <r>
      <rPr>
        <sz val="10"/>
        <rFont val="Arial"/>
        <family val="2"/>
      </rPr>
      <t xml:space="preserve"> (If you cannot already see them, click on Review tab - Comments group - Show All Comments in newer 
       versions of Excel or View - Comments in older versions of Excel.)
</t>
    </r>
    <r>
      <rPr>
        <sz val="12"/>
        <rFont val="Arial"/>
        <family val="2"/>
      </rPr>
      <t xml:space="preserve">  -  If the answer is cut off, you can either manually adjust the row height or autofit the row height in order to see the whole 
     response. </t>
    </r>
    <r>
      <rPr>
        <sz val="10"/>
        <rFont val="Arial"/>
        <family val="2"/>
      </rPr>
      <t xml:space="preserve">(To autofit the row height, select the answer(s) and go to Home tab - Cells group - Format - Autofit Row Height in newer versions of Excel or 
      Format - Row - Autofit in older versions of Excel.)
</t>
    </r>
  </si>
  <si>
    <t>October</t>
  </si>
  <si>
    <t>November</t>
  </si>
  <si>
    <r>
      <t xml:space="preserve">A1. Is there a national committee that works on contraceptive security? </t>
    </r>
    <r>
      <rPr>
        <i/>
        <sz val="12"/>
        <rFont val="Arial"/>
        <family val="2"/>
      </rPr>
      <t>(Please select from the dropdown list.)</t>
    </r>
    <r>
      <rPr>
        <sz val="12"/>
        <rFont val="Arial"/>
        <family val="2"/>
      </rPr>
      <t xml:space="preserve">
</t>
    </r>
    <r>
      <rPr>
        <i/>
        <sz val="11"/>
        <rFont val="Arial"/>
        <family val="2"/>
      </rPr>
      <t xml:space="preserve">(Committee should have some aspect of contraceptive security as part of its Terms of Reference, even if it is known by a different name, for example: Family Planning, Reproductive Health, Maternal Mortality, Essential Medicine Committee, etc.)  </t>
    </r>
  </si>
  <si>
    <t>December</t>
  </si>
  <si>
    <t>DKT</t>
  </si>
  <si>
    <r>
      <t xml:space="preserve">b. NGO </t>
    </r>
    <r>
      <rPr>
        <i/>
        <sz val="11"/>
        <rFont val="Arial"/>
        <family val="2"/>
      </rPr>
      <t>(for example: service delivery, advocacy, Planned Parenthood affiliate, Marie Stopes affiliate, faith-based organizations, etc.)</t>
    </r>
  </si>
  <si>
    <t>Family Guidance Association of Ethiopia, Marie Stopes International Ethiopia, Integrated Family Health Programs, Engender Health, Ipas, Population Council, Family Health International, Consortium of Reproductive Health Association Ethiopia (CORHA)</t>
  </si>
  <si>
    <r>
      <t>c. Commercial sector</t>
    </r>
    <r>
      <rPr>
        <sz val="11"/>
        <rFont val="Arial"/>
        <family val="2"/>
      </rPr>
      <t xml:space="preserve"> </t>
    </r>
    <r>
      <rPr>
        <i/>
        <sz val="11"/>
        <rFont val="Arial"/>
        <family val="2"/>
      </rPr>
      <t>(for example: pharmacy associations, manufacturers, etc.)</t>
    </r>
  </si>
  <si>
    <t>USAID, Packard Foundation</t>
  </si>
  <si>
    <t>UNFPA, WHO</t>
  </si>
  <si>
    <r>
      <t xml:space="preserve">f. Ministry of Health </t>
    </r>
    <r>
      <rPr>
        <i/>
        <sz val="11"/>
        <rFont val="Arial"/>
        <family val="2"/>
      </rPr>
      <t>(for example: logistics, reproductive health, family planning, maternal and child health, HIV/AIDS, pharmacy units, etc.)</t>
    </r>
  </si>
  <si>
    <t>Urban Health Promotion and Disease Prevention Directorate &amp; Maternal Newborn and Child Health [MNCH] Coordinator</t>
  </si>
  <si>
    <t xml:space="preserve">(Currently none, but expecting Pharmaceutical Fund and Supply Agency [PFSA] in the future) </t>
  </si>
  <si>
    <r>
      <t xml:space="preserve">i. Other </t>
    </r>
    <r>
      <rPr>
        <i/>
        <sz val="11"/>
        <rFont val="Arial"/>
        <family val="2"/>
      </rPr>
      <t>(for example: partners)</t>
    </r>
  </si>
  <si>
    <t>JHIPIEGO/ACCESS</t>
  </si>
  <si>
    <r>
      <t xml:space="preserve">A4. Does the committee have legal status? </t>
    </r>
    <r>
      <rPr>
        <i/>
        <sz val="12"/>
        <rFont val="Arial"/>
        <family val="2"/>
      </rPr>
      <t xml:space="preserve"> (Please select from the dropdown.) </t>
    </r>
    <r>
      <rPr>
        <sz val="12"/>
        <rFont val="Arial"/>
        <family val="2"/>
      </rPr>
      <t xml:space="preserve">                                 </t>
    </r>
  </si>
  <si>
    <r>
      <t>A5. Is there a Contraceptive Security "champion"?</t>
    </r>
    <r>
      <rPr>
        <i/>
        <sz val="10"/>
        <rFont val="Arial"/>
        <family val="2"/>
      </rPr>
      <t xml:space="preserve"> </t>
    </r>
    <r>
      <rPr>
        <i/>
        <sz val="11"/>
        <rFont val="Arial"/>
        <family val="2"/>
      </rPr>
      <t>(someone who consistently brings up and advocates for contraceptive supplies)</t>
    </r>
  </si>
  <si>
    <t>FMOH</t>
  </si>
  <si>
    <t>Urban Health Extension Directorate and MNCH Coordinator</t>
  </si>
  <si>
    <t>B1. What is the timeline of the country's fiscal year?</t>
  </si>
  <si>
    <t>Beginning month</t>
  </si>
  <si>
    <t>Ending month</t>
  </si>
  <si>
    <r>
      <t xml:space="preserve">B2. What was the estimated dollar value of contraceptives needed to be procured for the public sector for the most recent complete fiscal year? </t>
    </r>
    <r>
      <rPr>
        <i/>
        <sz val="11"/>
        <rFont val="Arial"/>
        <family val="2"/>
      </rPr>
      <t>(in USD currency)
(for example, to cover the needs for the '09-'10 fiscal year)</t>
    </r>
  </si>
  <si>
    <r>
      <t xml:space="preserve">B3. When was the last forecast/quantification conducted? </t>
    </r>
    <r>
      <rPr>
        <i/>
        <sz val="12"/>
        <rFont val="Arial"/>
        <family val="2"/>
      </rPr>
      <t>(mm/yy)</t>
    </r>
  </si>
  <si>
    <t>04/10</t>
  </si>
  <si>
    <r>
      <t>Who conducted it?</t>
    </r>
    <r>
      <rPr>
        <i/>
        <sz val="10"/>
        <rFont val="Arial"/>
        <family val="2"/>
      </rPr>
      <t xml:space="preserve"> </t>
    </r>
    <r>
      <rPr>
        <i/>
        <sz val="11"/>
        <rFont val="Arial"/>
        <family val="2"/>
      </rPr>
      <t>(Specify organization.)</t>
    </r>
  </si>
  <si>
    <t>Ministry of Health with technical assistance from the USAID | DELIVER PROJECT</t>
  </si>
  <si>
    <r>
      <t xml:space="preserve">B4. Is there a government budget line item for the procurement of contraceptives?  </t>
    </r>
    <r>
      <rPr>
        <i/>
        <sz val="12"/>
        <rFont val="Arial"/>
        <family val="2"/>
      </rPr>
      <t>(Please select from the dropdown list.)</t>
    </r>
  </si>
  <si>
    <r>
      <t xml:space="preserve">B5. Were government funds </t>
    </r>
    <r>
      <rPr>
        <b/>
        <i/>
        <sz val="14"/>
        <rFont val="Arial"/>
        <family val="2"/>
      </rPr>
      <t>allocated</t>
    </r>
    <r>
      <rPr>
        <sz val="12"/>
        <rFont val="Arial"/>
        <family val="2"/>
      </rPr>
      <t xml:space="preserve"> for contraceptive procurement for the public sector in the most recent complete fiscal year? (This question refers to funds </t>
    </r>
    <r>
      <rPr>
        <u/>
        <sz val="12"/>
        <rFont val="Arial"/>
        <family val="2"/>
      </rPr>
      <t>planned</t>
    </r>
    <r>
      <rPr>
        <sz val="12"/>
        <rFont val="Arial"/>
        <family val="2"/>
      </rPr>
      <t xml:space="preserve"> to be spent on contraceptives, whether or not they ended up being spent.) 
(Government funds include internally generated funds, basket funds, World Bank credits or loans, and other funds donors gave to the government for their use.) 
</t>
    </r>
  </si>
  <si>
    <r>
      <t xml:space="preserve">B6. Please complete the table below regarding </t>
    </r>
    <r>
      <rPr>
        <b/>
        <u/>
        <sz val="12"/>
        <rFont val="Arial"/>
        <family val="2"/>
      </rPr>
      <t>government allocations</t>
    </r>
    <r>
      <rPr>
        <sz val="12"/>
        <rFont val="Arial"/>
        <family val="2"/>
      </rPr>
      <t xml:space="preserve"> for contraceptive procurement.</t>
    </r>
  </si>
  <si>
    <r>
      <t xml:space="preserve">Amount allocated 
</t>
    </r>
    <r>
      <rPr>
        <i/>
        <sz val="12"/>
        <rFont val="Arial"/>
        <family val="2"/>
      </rPr>
      <t>(in USD)</t>
    </r>
  </si>
  <si>
    <r>
      <t>Time period during which allocations were supposed to be spent</t>
    </r>
    <r>
      <rPr>
        <sz val="12"/>
        <rFont val="Arial"/>
        <family val="2"/>
      </rPr>
      <t xml:space="preserve"> 
(mm/yy-mm/yy)
</t>
    </r>
    <r>
      <rPr>
        <i/>
        <sz val="11"/>
        <rFont val="Arial"/>
        <family val="2"/>
      </rPr>
      <t>(should ideally be the most recent
complete fiscal year ['09-'10])</t>
    </r>
  </si>
  <si>
    <r>
      <t>Data source</t>
    </r>
    <r>
      <rPr>
        <i/>
        <sz val="12"/>
        <rFont val="Arial"/>
        <family val="2"/>
      </rPr>
      <t xml:space="preserve"> 
</t>
    </r>
    <r>
      <rPr>
        <i/>
        <sz val="11"/>
        <rFont val="Arial"/>
        <family val="2"/>
      </rPr>
      <t>(for example: Ministry records)</t>
    </r>
  </si>
  <si>
    <r>
      <t xml:space="preserve">Government funds </t>
    </r>
    <r>
      <rPr>
        <b/>
        <u/>
        <sz val="12"/>
        <rFont val="Arial"/>
        <family val="2"/>
      </rPr>
      <t>allocated</t>
    </r>
    <r>
      <rPr>
        <sz val="12"/>
        <rFont val="Arial"/>
        <family val="2"/>
      </rPr>
      <t xml:space="preserve"> for contraceptive procurement
</t>
    </r>
    <r>
      <rPr>
        <i/>
        <sz val="12"/>
        <rFont val="Arial"/>
        <family val="2"/>
      </rPr>
      <t>(funds originally designated for contraceptives, whether or not they ended up being spent on them)</t>
    </r>
  </si>
  <si>
    <t>07/09-06/10</t>
  </si>
  <si>
    <t>Ministry Records</t>
  </si>
  <si>
    <r>
      <t xml:space="preserve">B7. Were government funds </t>
    </r>
    <r>
      <rPr>
        <b/>
        <i/>
        <sz val="14"/>
        <rFont val="Arial"/>
        <family val="2"/>
      </rPr>
      <t>spent</t>
    </r>
    <r>
      <rPr>
        <sz val="12"/>
        <rFont val="Arial"/>
        <family val="2"/>
      </rPr>
      <t xml:space="preserve"> on contraceptive procurement for the public sector in the most recent complete fiscal year? 
(Government funds include internally generated funds, basket funds, World Bank credits or loans, and other funds donors gave to the government for their use.)</t>
    </r>
  </si>
  <si>
    <r>
      <t xml:space="preserve">B8. Please complete the table below to indicate </t>
    </r>
    <r>
      <rPr>
        <b/>
        <u/>
        <sz val="12"/>
        <rFont val="Arial"/>
        <family val="2"/>
      </rPr>
      <t>government expenditures</t>
    </r>
    <r>
      <rPr>
        <sz val="12"/>
        <rFont val="Arial"/>
        <family val="2"/>
      </rPr>
      <t xml:space="preserve"> on contraceptive procurement, by source, in the most recent complete fiscal year. 
(This is how much was </t>
    </r>
    <r>
      <rPr>
        <b/>
        <i/>
        <sz val="14"/>
        <rFont val="Arial"/>
        <family val="2"/>
      </rPr>
      <t xml:space="preserve">spent </t>
    </r>
    <r>
      <rPr>
        <sz val="12"/>
        <rFont val="Arial"/>
        <family val="2"/>
      </rPr>
      <t>on contraceptive procurement (not what was allocated). How much of this spending was provided from each source?)</t>
    </r>
  </si>
  <si>
    <r>
      <t xml:space="preserve">Source of </t>
    </r>
    <r>
      <rPr>
        <b/>
        <i/>
        <u/>
        <sz val="12"/>
        <rFont val="Arial"/>
        <family val="2"/>
      </rPr>
      <t>government</t>
    </r>
    <r>
      <rPr>
        <u/>
        <sz val="12"/>
        <rFont val="Arial"/>
        <family val="2"/>
      </rPr>
      <t xml:space="preserve"> funds </t>
    </r>
    <r>
      <rPr>
        <b/>
        <i/>
        <u/>
        <sz val="14"/>
        <rFont val="Arial"/>
        <family val="2"/>
      </rPr>
      <t>spent</t>
    </r>
    <r>
      <rPr>
        <u/>
        <sz val="12"/>
        <rFont val="Arial"/>
        <family val="2"/>
      </rPr>
      <t xml:space="preserve"> on contraceptive procurement for the public sector</t>
    </r>
  </si>
  <si>
    <r>
      <t xml:space="preserve">Was this source used?
</t>
    </r>
    <r>
      <rPr>
        <i/>
        <sz val="11"/>
        <rFont val="Arial"/>
        <family val="2"/>
      </rPr>
      <t>(Y/N)</t>
    </r>
  </si>
  <si>
    <r>
      <t>Time period</t>
    </r>
    <r>
      <rPr>
        <sz val="12"/>
        <rFont val="Arial"/>
        <family val="2"/>
      </rPr>
      <t xml:space="preserve"> (mm/yy-mm/yy)
</t>
    </r>
    <r>
      <rPr>
        <i/>
        <sz val="11"/>
        <rFont val="Arial"/>
        <family val="2"/>
      </rPr>
      <t>(should be the same for all sources of funds &amp; ideally be the most recent
complete fiscal year ['09-'10])</t>
    </r>
  </si>
  <si>
    <r>
      <t>Data source</t>
    </r>
    <r>
      <rPr>
        <i/>
        <sz val="10"/>
        <rFont val="Arial"/>
        <family val="2"/>
      </rPr>
      <t xml:space="preserve"> 
</t>
    </r>
    <r>
      <rPr>
        <i/>
        <sz val="11"/>
        <rFont val="Arial"/>
        <family val="2"/>
      </rPr>
      <t>(for example: Contraceptive Procurement Table, PipeLine, etc.)</t>
    </r>
  </si>
  <si>
    <r>
      <t xml:space="preserve">a. Internally generated funds </t>
    </r>
    <r>
      <rPr>
        <b/>
        <u/>
        <sz val="12"/>
        <rFont val="Arial"/>
        <family val="2"/>
      </rPr>
      <t>spent</t>
    </r>
    <r>
      <rPr>
        <sz val="12"/>
        <rFont val="Arial"/>
        <family val="2"/>
      </rPr>
      <t xml:space="preserve"> on contraceptive procurement</t>
    </r>
  </si>
  <si>
    <t>Contraceptive Procurement Table (CPT)</t>
  </si>
  <si>
    <t>Includes regional government funding</t>
  </si>
  <si>
    <r>
      <t xml:space="preserve">i. Specify source(s) of internally generated funds spent </t>
    </r>
    <r>
      <rPr>
        <i/>
        <sz val="12"/>
        <rFont val="Arial"/>
        <family val="2"/>
      </rPr>
      <t>(for example, from taxes or user fees)</t>
    </r>
  </si>
  <si>
    <r>
      <t xml:space="preserve">b. Total of all other government funds </t>
    </r>
    <r>
      <rPr>
        <b/>
        <u/>
        <sz val="12"/>
        <rFont val="Arial"/>
        <family val="2"/>
      </rPr>
      <t>spent</t>
    </r>
    <r>
      <rPr>
        <sz val="12"/>
        <rFont val="Arial"/>
        <family val="2"/>
      </rPr>
      <t xml:space="preserve"> on contraceptive procurement (basket funds, World Bank credits or loans, and other funds donors gave to the government [e.g., direct budget support])</t>
    </r>
  </si>
  <si>
    <r>
      <t xml:space="preserve">i. Specify source(s) of other government funds spent </t>
    </r>
    <r>
      <rPr>
        <i/>
        <sz val="12"/>
        <rFont val="Arial"/>
        <family val="2"/>
      </rPr>
      <t>(for example: basket funding or specific donor)</t>
    </r>
  </si>
  <si>
    <t>Protecting Basic Services (PBS) II</t>
  </si>
  <si>
    <r>
      <t xml:space="preserve">c. TOTAL government funds </t>
    </r>
    <r>
      <rPr>
        <b/>
        <u/>
        <sz val="12"/>
        <rFont val="Arial"/>
        <family val="2"/>
      </rPr>
      <t>spent</t>
    </r>
    <r>
      <rPr>
        <sz val="12"/>
        <rFont val="Arial"/>
        <family val="2"/>
      </rPr>
      <t xml:space="preserve"> on contraceptive procurement
</t>
    </r>
    <r>
      <rPr>
        <b/>
        <sz val="12"/>
        <rFont val="Arial"/>
        <family val="2"/>
      </rPr>
      <t xml:space="preserve">This will auto-calculate.  </t>
    </r>
    <r>
      <rPr>
        <i/>
        <sz val="11"/>
        <rFont val="Arial"/>
        <family val="2"/>
      </rPr>
      <t>(It will sum a &amp; b above.)</t>
    </r>
  </si>
  <si>
    <r>
      <t xml:space="preserve">B9. Please complete the table below to indicate </t>
    </r>
    <r>
      <rPr>
        <b/>
        <u/>
        <sz val="12"/>
        <rFont val="Arial"/>
        <family val="2"/>
      </rPr>
      <t>donor</t>
    </r>
    <r>
      <rPr>
        <sz val="12"/>
        <rFont val="Arial"/>
        <family val="2"/>
      </rPr>
      <t xml:space="preserve"> expenditures on contraceptive procurement in the most recent complete fiscal year.
</t>
    </r>
  </si>
  <si>
    <t xml:space="preserve">
</t>
  </si>
  <si>
    <r>
      <t xml:space="preserve">Source of </t>
    </r>
    <r>
      <rPr>
        <b/>
        <i/>
        <u/>
        <sz val="12"/>
        <rFont val="Arial"/>
        <family val="2"/>
      </rPr>
      <t>donations and donor funds</t>
    </r>
    <r>
      <rPr>
        <u/>
        <sz val="12"/>
        <rFont val="Arial"/>
        <family val="2"/>
      </rPr>
      <t xml:space="preserve"> spent on contraceptive procurement for the public sector</t>
    </r>
  </si>
  <si>
    <r>
      <t xml:space="preserve">Was this a source?
</t>
    </r>
    <r>
      <rPr>
        <i/>
        <sz val="11"/>
        <rFont val="Arial"/>
        <family val="2"/>
      </rPr>
      <t>(Y/N)</t>
    </r>
  </si>
  <si>
    <r>
      <t>Amount of money spent</t>
    </r>
    <r>
      <rPr>
        <sz val="12"/>
        <rFont val="Arial"/>
        <family val="2"/>
      </rPr>
      <t xml:space="preserve"> on these procurements </t>
    </r>
    <r>
      <rPr>
        <u/>
        <sz val="12"/>
        <rFont val="Arial"/>
        <family val="2"/>
      </rPr>
      <t xml:space="preserve">
</t>
    </r>
    <r>
      <rPr>
        <i/>
        <sz val="12"/>
        <rFont val="Arial"/>
        <family val="2"/>
      </rPr>
      <t>(in USD)</t>
    </r>
  </si>
  <si>
    <r>
      <t xml:space="preserve">Time period </t>
    </r>
    <r>
      <rPr>
        <sz val="12"/>
        <rFont val="Arial"/>
        <family val="2"/>
      </rPr>
      <t xml:space="preserve">(mm/yy-mm/yy)
</t>
    </r>
    <r>
      <rPr>
        <i/>
        <sz val="11"/>
        <rFont val="Arial"/>
        <family val="2"/>
      </rPr>
      <t>(should be the same for all sources of funds &amp; ideally be the most recent
complete fiscal year ['09-'10])</t>
    </r>
  </si>
  <si>
    <r>
      <t>Data source</t>
    </r>
    <r>
      <rPr>
        <i/>
        <sz val="10"/>
        <rFont val="Arial"/>
        <family val="2"/>
      </rPr>
      <t xml:space="preserve"> 
</t>
    </r>
    <r>
      <rPr>
        <i/>
        <sz val="11"/>
        <rFont val="Arial"/>
        <family val="2"/>
      </rPr>
      <t>(for example:  Donor records, Contraceptive Procurement Table, PipeLine, RHInterchange, etc.</t>
    </r>
    <r>
      <rPr>
        <b/>
        <i/>
        <sz val="11"/>
        <rFont val="Arial"/>
        <family val="2"/>
      </rPr>
      <t/>
    </r>
  </si>
  <si>
    <t>a. In-kind donations of contraceptives</t>
  </si>
  <si>
    <t xml:space="preserve">i. Specify source(s) of in-kind donations </t>
  </si>
  <si>
    <t>USAID ($2,828,703), UNFPA Global Program ($3,592,953)</t>
  </si>
  <si>
    <r>
      <t xml:space="preserve">b. Global Fund donations used to procure </t>
    </r>
    <r>
      <rPr>
        <u/>
        <sz val="12"/>
        <rFont val="Arial"/>
        <family val="2"/>
      </rPr>
      <t>condoms</t>
    </r>
  </si>
  <si>
    <t>RHInterchange</t>
  </si>
  <si>
    <r>
      <t xml:space="preserve">c. Global Fund donations used to procure </t>
    </r>
    <r>
      <rPr>
        <u/>
        <sz val="12"/>
        <rFont val="Arial"/>
        <family val="2"/>
      </rPr>
      <t>contraceptives besides condoms</t>
    </r>
  </si>
  <si>
    <t xml:space="preserve">Ethiopia has not started to use the GF money for contraceptive procurement. </t>
  </si>
  <si>
    <r>
      <t xml:space="preserve">d. TOTAL value of in-kind donations and Global Fund donations spent on contraceptive procurement
</t>
    </r>
    <r>
      <rPr>
        <b/>
        <sz val="12"/>
        <rFont val="Arial"/>
        <family val="2"/>
      </rPr>
      <t xml:space="preserve">This will auto-calculate.  </t>
    </r>
    <r>
      <rPr>
        <i/>
        <sz val="11"/>
        <rFont val="Arial"/>
        <family val="2"/>
      </rPr>
      <t>(It will sum a-c above.)</t>
    </r>
  </si>
  <si>
    <t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any relevant information you may have in the comments boxes.
</t>
  </si>
  <si>
    <r>
      <t xml:space="preserve">B10. </t>
    </r>
    <r>
      <rPr>
        <b/>
        <sz val="12"/>
        <rFont val="Arial"/>
        <family val="2"/>
      </rPr>
      <t xml:space="preserve">Government share of funds spent on contraceptive procurement for the public sector </t>
    </r>
    <r>
      <rPr>
        <sz val="12"/>
        <rFont val="Arial"/>
        <family val="2"/>
      </rPr>
      <t xml:space="preserve">- 
Of the total amount spent on contraceptives for the public sector in the most recent complete fiscal year (including government and donor funds), what percent was covered by government funds </t>
    </r>
    <r>
      <rPr>
        <i/>
        <sz val="11"/>
        <rFont val="Arial"/>
        <family val="2"/>
      </rPr>
      <t>(including internally generated funds, basket funds, World Bank credits or loans, and other funds given to the government)</t>
    </r>
    <r>
      <rPr>
        <sz val="11"/>
        <rFont val="Arial"/>
        <family val="2"/>
      </rPr>
      <t xml:space="preserve">? </t>
    </r>
    <r>
      <rPr>
        <sz val="12"/>
        <rFont val="Arial"/>
        <family val="2"/>
      </rPr>
      <t xml:space="preserve">
</t>
    </r>
    <r>
      <rPr>
        <b/>
        <sz val="12"/>
        <rFont val="Arial"/>
        <family val="2"/>
      </rPr>
      <t>This will auto-calculate.</t>
    </r>
    <r>
      <rPr>
        <i/>
        <sz val="10"/>
        <rFont val="Arial"/>
        <family val="2"/>
      </rPr>
      <t xml:space="preserve"> </t>
    </r>
    <r>
      <rPr>
        <i/>
        <sz val="11"/>
        <rFont val="Arial"/>
        <family val="2"/>
      </rPr>
      <t>(It contains the following formula: Total government spending (Question B8c) / Grand total of all spending for public sector contraceptives from the government and donors (Questions B8c+B9d))</t>
    </r>
  </si>
  <si>
    <r>
      <t xml:space="preserve">B11. </t>
    </r>
    <r>
      <rPr>
        <b/>
        <sz val="12"/>
        <rFont val="Arial"/>
        <family val="2"/>
      </rPr>
      <t>Total expenditures on public sector contraceptives as percent of amount that needed to be procured</t>
    </r>
    <r>
      <rPr>
        <sz val="12"/>
        <rFont val="Arial"/>
        <family val="2"/>
      </rPr>
      <t xml:space="preserve"> -
Of the estimated value of the contraceptives needed to be procured for the public sector for the most recent complete fiscal year, what percent was provided by any source (whether government or donor)? 
</t>
    </r>
    <r>
      <rPr>
        <b/>
        <sz val="12"/>
        <rFont val="Arial"/>
        <family val="2"/>
      </rPr>
      <t>This will auto-calculate.</t>
    </r>
    <r>
      <rPr>
        <b/>
        <sz val="11"/>
        <rFont val="Arial"/>
        <family val="2"/>
      </rPr>
      <t xml:space="preserve"> </t>
    </r>
    <r>
      <rPr>
        <sz val="11"/>
        <rFont val="Arial"/>
        <family val="2"/>
      </rPr>
      <t>(</t>
    </r>
    <r>
      <rPr>
        <i/>
        <sz val="11"/>
        <rFont val="Arial"/>
        <family val="2"/>
      </rPr>
      <t>It contains the following formula: Grand total of all spending for public sector contraceptives from the government and donors (Questions B8c+B9d) / Value of estimated need for procurement (Question B2))</t>
    </r>
  </si>
  <si>
    <t xml:space="preserve">The FMOH targets and plan for scale-up of long term contraceptives (Implanon® and IUCD) has a significant impact on the overall resource needs for contraceptives. </t>
  </si>
  <si>
    <r>
      <t xml:space="preserve">B12. </t>
    </r>
    <r>
      <rPr>
        <i/>
        <sz val="12"/>
        <rFont val="Arial"/>
        <family val="2"/>
      </rPr>
      <t>If B11 did not calculate automatically, please answer the following question:</t>
    </r>
    <r>
      <rPr>
        <sz val="12"/>
        <rFont val="Arial"/>
        <family val="2"/>
      </rPr>
      <t xml:space="preserve">
Was there a funding gap for the public sector in the last complete fiscal year</t>
    </r>
    <r>
      <rPr>
        <i/>
        <sz val="12"/>
        <rFont val="Arial"/>
        <family val="2"/>
      </rPr>
      <t xml:space="preserve"> (e.g., 09-'10 fiscal year)</t>
    </r>
    <r>
      <rPr>
        <sz val="12"/>
        <rFont val="Arial"/>
        <family val="2"/>
      </rPr>
      <t xml:space="preserve">?
</t>
    </r>
    <r>
      <rPr>
        <i/>
        <sz val="12"/>
        <rFont val="Arial"/>
        <family val="2"/>
      </rPr>
      <t>(Please select from the dropdown list.)</t>
    </r>
  </si>
  <si>
    <r>
      <t xml:space="preserve">B13. If the government financed any contraceptive procurement in the most recent complete fiscal year, which entity conducted the procurement(s)? </t>
    </r>
    <r>
      <rPr>
        <i/>
        <sz val="12"/>
        <rFont val="Arial"/>
        <family val="2"/>
      </rPr>
      <t>(Please select from the dropdown.)</t>
    </r>
  </si>
  <si>
    <t xml:space="preserve">Pharmaceutical Fund and Supply Agency (PFSA) </t>
  </si>
  <si>
    <t>B14. Please note any additional comments about finance and procurement.</t>
  </si>
  <si>
    <t>Financing: even though the amounts are not all that significant, the central government and a number of the regional governments continue to finance contraceptive procurement from internally generated (budget) funds. The existence of basket funds, the emergence of the MDG Pool Fund, and the possibilities of future funding for commodities, as well as an overall increase in donor support for FP, have put the country in a generally better position. During this year, Pharmaceuticals Fund Supply Agency (PFSA) has started the procurement of contraceptives from Protection of Basic Services (PBS) II and internally generated funds. The USAID | DELIVER PROJECT continues to support the facilitation of the contraceptive procurement decisions through the sharing of information with the FMOH.</t>
  </si>
  <si>
    <r>
      <t xml:space="preserve">C1. Are the following contraceptive methods offered through the commercial sector, public sector, NGOs, or social marketing? </t>
    </r>
    <r>
      <rPr>
        <i/>
        <sz val="11"/>
        <rFont val="Arial"/>
        <family val="2"/>
      </rPr>
      <t xml:space="preserve">(Please indicate which methods are </t>
    </r>
    <r>
      <rPr>
        <i/>
        <u/>
        <sz val="11"/>
        <rFont val="Arial"/>
        <family val="2"/>
      </rPr>
      <t>intended</t>
    </r>
    <r>
      <rPr>
        <i/>
        <sz val="11"/>
        <rFont val="Arial"/>
        <family val="2"/>
      </rPr>
      <t xml:space="preserve"> to be offered. This question is not asking whether the method is in stock.) 
</t>
    </r>
    <r>
      <rPr>
        <i/>
        <sz val="12"/>
        <rFont val="Arial"/>
        <family val="2"/>
      </rPr>
      <t>(Please select from the dropdown list.)</t>
    </r>
  </si>
  <si>
    <r>
      <t>a. Combined oral contraceptives</t>
    </r>
    <r>
      <rPr>
        <sz val="11"/>
        <rFont val="Arial"/>
        <family val="2"/>
      </rPr>
      <t xml:space="preserve"> </t>
    </r>
    <r>
      <rPr>
        <i/>
        <sz val="11"/>
        <rFont val="Arial"/>
        <family val="2"/>
      </rPr>
      <t>(estrogen + progestin - for  example, LoFemenol, Microgynon)</t>
    </r>
  </si>
  <si>
    <r>
      <t>b. Progestin-only pills</t>
    </r>
    <r>
      <rPr>
        <i/>
        <sz val="11"/>
        <rFont val="Arial"/>
        <family val="2"/>
      </rPr>
      <t xml:space="preserve"> (for example, Ovrette, Microlut)</t>
    </r>
  </si>
  <si>
    <r>
      <t>c. Hormonal injections</t>
    </r>
    <r>
      <rPr>
        <sz val="11"/>
        <rFont val="Arial"/>
        <family val="2"/>
      </rPr>
      <t xml:space="preserve"> </t>
    </r>
    <r>
      <rPr>
        <i/>
        <sz val="11"/>
        <rFont val="Arial"/>
        <family val="2"/>
      </rPr>
      <t>(for example, DepoProvera, Noristerat)</t>
    </r>
  </si>
  <si>
    <r>
      <t xml:space="preserve">d. Hormonal implants </t>
    </r>
    <r>
      <rPr>
        <i/>
        <sz val="11"/>
        <rFont val="Arial"/>
        <family val="2"/>
      </rPr>
      <t>(for example, Jadelle, Implanon)</t>
    </r>
  </si>
  <si>
    <r>
      <t xml:space="preserve">e. Intrauterine devices (IUDs) </t>
    </r>
    <r>
      <rPr>
        <i/>
        <sz val="11"/>
        <rFont val="Arial"/>
        <family val="2"/>
      </rPr>
      <t>(for example, Optima Copper T)</t>
    </r>
  </si>
  <si>
    <r>
      <t xml:space="preserve">h. Emergency contraceptive pills </t>
    </r>
    <r>
      <rPr>
        <i/>
        <sz val="11"/>
        <rFont val="Arial"/>
        <family val="2"/>
      </rPr>
      <t>(for example, Postinor)</t>
    </r>
  </si>
  <si>
    <r>
      <t>i. Long-acting permanent method for males</t>
    </r>
    <r>
      <rPr>
        <sz val="10"/>
        <rFont val="Arial"/>
        <family val="2"/>
      </rPr>
      <t xml:space="preserve"> </t>
    </r>
    <r>
      <rPr>
        <sz val="11"/>
        <rFont val="Arial"/>
        <family val="2"/>
      </rPr>
      <t>(</t>
    </r>
    <r>
      <rPr>
        <i/>
        <sz val="11"/>
        <rFont val="Arial"/>
        <family val="2"/>
      </rPr>
      <t>vasectomy)</t>
    </r>
  </si>
  <si>
    <r>
      <t>j. Long-acting permanent method for females</t>
    </r>
    <r>
      <rPr>
        <i/>
        <sz val="11"/>
        <rFont val="Arial"/>
        <family val="2"/>
      </rPr>
      <t xml:space="preserve"> (tubal ligation)</t>
    </r>
  </si>
  <si>
    <r>
      <t xml:space="preserve">l. Other contraceptive methods - specify 
</t>
    </r>
    <r>
      <rPr>
        <i/>
        <sz val="11"/>
        <rFont val="Arial"/>
        <family val="2"/>
      </rPr>
      <t>(Please provide the name of the other contraceptive(s) offered, by sector.)</t>
    </r>
  </si>
  <si>
    <t>C2. Please note any comments about the commodities offered.</t>
  </si>
  <si>
    <t>Emergency contraceptives were first introduced in 2009, and it has taken time to expand program demand to the lower levels (SDPs). Female condom programming has not yet been introduced in Ethiopia.</t>
  </si>
  <si>
    <t>D. Policies (Commitment)</t>
  </si>
  <si>
    <r>
      <t xml:space="preserve">D1. Is there a contraceptive security or reproductive health commodity security strategy or is contraceptive security explicitly included in a country strategy? </t>
    </r>
    <r>
      <rPr>
        <i/>
        <sz val="12"/>
        <rFont val="Arial"/>
        <family val="2"/>
      </rPr>
      <t>(Please select from the dropdown list.)</t>
    </r>
  </si>
  <si>
    <r>
      <t xml:space="preserve">Years Covered </t>
    </r>
    <r>
      <rPr>
        <i/>
        <u/>
        <sz val="11"/>
        <rFont val="Arial"/>
        <family val="2"/>
      </rPr>
      <t>(including strategy updates)</t>
    </r>
  </si>
  <si>
    <t>a. If yes, for which sectors (public, NGO, social marketing, commercial)?</t>
  </si>
  <si>
    <r>
      <t xml:space="preserve">D3. Are there policies that </t>
    </r>
    <r>
      <rPr>
        <u/>
        <sz val="12"/>
        <rFont val="Arial"/>
        <family val="2"/>
      </rPr>
      <t>hinder</t>
    </r>
    <r>
      <rPr>
        <sz val="12"/>
        <rFont val="Arial"/>
        <family val="2"/>
      </rPr>
      <t xml:space="preserve"> the ability of the private sector (commercial sector, NGOs, or social marketing) to provide contraceptive methods (for example: price controls, distribution limitations, taxes/duties, advertising bans, etc.)?</t>
    </r>
  </si>
  <si>
    <r>
      <t xml:space="preserve">D4. Are there policies that </t>
    </r>
    <r>
      <rPr>
        <u/>
        <sz val="12"/>
        <rFont val="Arial"/>
        <family val="2"/>
      </rPr>
      <t>enable</t>
    </r>
    <r>
      <rPr>
        <sz val="12"/>
        <rFont val="Arial"/>
        <family val="2"/>
      </rPr>
      <t xml:space="preserve"> the private sector (commercial sector, NGOs, or social marketing) to provide contraceptive methods?</t>
    </r>
  </si>
  <si>
    <t>National RH Strategy (mentions enhancing CS through the effective use of social marketing), Adolescent Reproductive Health Strategy, and Family Planning Guideline (recently under revision)</t>
  </si>
  <si>
    <r>
      <t xml:space="preserve">D5. Do policies or regulations exist that </t>
    </r>
    <r>
      <rPr>
        <u/>
        <sz val="12"/>
        <rFont val="Arial"/>
        <family val="2"/>
      </rPr>
      <t>restrict</t>
    </r>
    <r>
      <rPr>
        <sz val="12"/>
        <rFont val="Arial"/>
        <family val="2"/>
      </rPr>
      <t xml:space="preserve"> who can </t>
    </r>
    <r>
      <rPr>
        <u/>
        <sz val="12"/>
        <rFont val="Arial"/>
        <family val="2"/>
      </rPr>
      <t>sell or dispense</t>
    </r>
    <r>
      <rPr>
        <sz val="12"/>
        <rFont val="Arial"/>
        <family val="2"/>
      </rPr>
      <t xml:space="preserve"> particular contraceptive methods?
</t>
    </r>
  </si>
  <si>
    <r>
      <t xml:space="preserve">Describe any </t>
    </r>
    <r>
      <rPr>
        <b/>
        <u/>
        <sz val="12"/>
        <rFont val="Arial"/>
        <family val="2"/>
      </rPr>
      <t xml:space="preserve">public sector </t>
    </r>
    <r>
      <rPr>
        <u/>
        <sz val="12"/>
        <rFont val="Arial"/>
        <family val="2"/>
      </rPr>
      <t>restriction on who is allowed to sell or dispense the method</t>
    </r>
  </si>
  <si>
    <r>
      <t xml:space="preserve">Describe any </t>
    </r>
    <r>
      <rPr>
        <b/>
        <u/>
        <sz val="12"/>
        <rFont val="Arial"/>
        <family val="2"/>
      </rPr>
      <t>private sector</t>
    </r>
    <r>
      <rPr>
        <u/>
        <sz val="12"/>
        <rFont val="Arial"/>
        <family val="2"/>
      </rPr>
      <t xml:space="preserve"> restriction on who is allowed to sell or dispense the method</t>
    </r>
  </si>
  <si>
    <t>D6. Does the country have laws, regulations, or policies that make it difficult for the following sub-populations to access effective family planning services?</t>
  </si>
  <si>
    <t>a. Unmarried people</t>
  </si>
  <si>
    <r>
      <t xml:space="preserve">D7. Are there charges* to the client in the public sector for family planning:
</t>
    </r>
    <r>
      <rPr>
        <sz val="11"/>
        <rFont val="Arial"/>
        <family val="2"/>
      </rPr>
      <t>*</t>
    </r>
    <r>
      <rPr>
        <i/>
        <sz val="11"/>
        <rFont val="Arial"/>
        <family val="2"/>
      </rPr>
      <t>(This question refers to charges by policy, not under-the-table charges.)</t>
    </r>
    <r>
      <rPr>
        <sz val="12"/>
        <rFont val="Arial"/>
        <family val="2"/>
      </rPr>
      <t xml:space="preserve">
</t>
    </r>
  </si>
  <si>
    <t>D8. Are the following contraceptives included in the country's National Essential Medicine List (NEML) or other equivalent priority list?</t>
  </si>
  <si>
    <t>a. Combined oral contraceptives</t>
  </si>
  <si>
    <t>b. Progestin-only pills</t>
  </si>
  <si>
    <t>h. Emergency contraceptive pills</t>
  </si>
  <si>
    <t>j. Any other contraceptive(s)?</t>
  </si>
  <si>
    <t>i. Name of other contraceptive(s) on the list(s)</t>
  </si>
  <si>
    <t xml:space="preserve">Diaphragm with spermicidal </t>
  </si>
  <si>
    <t>D9. What year(s) is the list(s) from?</t>
  </si>
  <si>
    <t>2004, with updates in process</t>
  </si>
  <si>
    <t xml:space="preserve">D10. Name of the list(s)
</t>
  </si>
  <si>
    <t xml:space="preserve"> Essential Medicine List (EML)</t>
  </si>
  <si>
    <t xml:space="preserve">D11. Notes about the list(s)
</t>
  </si>
  <si>
    <t>Ethiopia has the Essential Medicines List published in 2004 and the List of Drugs for Ethiopia (LIDE) published in 2007. Updates are in processs for the EML.</t>
  </si>
  <si>
    <t xml:space="preserve">D12.  Information on country's Poverty Reduction Strategy Paper (PRSP)
</t>
  </si>
  <si>
    <t xml:space="preserve">While contraceptive security isn't included, access to health services in general is an indicator. Also, there is an objective to ensure a regular and adequate supply of effective, safe and affordable essential drugs. While there is no contraceptive supply indicator, there is an indicator about HIV/AIDS condom distribution by social marketing. </t>
  </si>
  <si>
    <r>
      <t xml:space="preserve">E1. Have stockouts occurred for any contraceptive at the </t>
    </r>
    <r>
      <rPr>
        <b/>
        <i/>
        <sz val="12"/>
        <rFont val="Arial"/>
        <family val="2"/>
      </rPr>
      <t>central*</t>
    </r>
    <r>
      <rPr>
        <sz val="12"/>
        <rFont val="Arial"/>
        <family val="2"/>
      </rPr>
      <t xml:space="preserve"> level in the last 12 months?  
</t>
    </r>
    <r>
      <rPr>
        <i/>
        <sz val="11"/>
        <rFont val="Arial"/>
        <family val="2"/>
      </rPr>
      <t>*(The central level refers to the central level warehouse for the public sector.)</t>
    </r>
  </si>
  <si>
    <r>
      <t xml:space="preserve">E2. In the last 12 months, has there ever been a stockout at the </t>
    </r>
    <r>
      <rPr>
        <b/>
        <i/>
        <sz val="14"/>
        <rFont val="Arial"/>
        <family val="2"/>
      </rPr>
      <t>central</t>
    </r>
    <r>
      <rPr>
        <sz val="12"/>
        <rFont val="Arial"/>
        <family val="2"/>
      </rPr>
      <t xml:space="preserve"> level of any of the contraceptives offered in public sector facilities? </t>
    </r>
    <r>
      <rPr>
        <i/>
        <sz val="11"/>
        <rFont val="Arial"/>
        <family val="2"/>
      </rPr>
      <t>(If a method is not intended to be offered in public sector facilities, please indicate that stockouts are not applicable (choose "N/A" from the dropdown list).)</t>
    </r>
  </si>
  <si>
    <r>
      <t xml:space="preserve">j. Time period
</t>
    </r>
    <r>
      <rPr>
        <i/>
        <sz val="11"/>
        <rFont val="Arial"/>
        <family val="2"/>
      </rPr>
      <t xml:space="preserve">(mm/yy - mm/yy) (for example, 1/10-12/10) </t>
    </r>
  </si>
  <si>
    <r>
      <t xml:space="preserve">k. Data source
</t>
    </r>
    <r>
      <rPr>
        <i/>
        <sz val="11"/>
        <rFont val="Arial"/>
        <family val="2"/>
      </rPr>
      <t>(for example: Procurement Planning and Monitoring Report, Logistics Management Information System, periodic physical inventory, warehouse reports)</t>
    </r>
  </si>
  <si>
    <t>LMIS reports</t>
  </si>
  <si>
    <t xml:space="preserve">E3. Are stockouts a large problem in your country at the following levels? (i.e., Are they common or do they tend to last for a long time?)
</t>
  </si>
  <si>
    <r>
      <t>a. service delivery point level</t>
    </r>
    <r>
      <rPr>
        <i/>
        <sz val="11"/>
        <rFont val="Arial"/>
        <family val="2"/>
      </rPr>
      <t xml:space="preserve"> (i.e., public sector health facilities)</t>
    </r>
  </si>
  <si>
    <r>
      <t xml:space="preserve">b. central level </t>
    </r>
    <r>
      <rPr>
        <i/>
        <sz val="11"/>
        <rFont val="Arial"/>
        <family val="2"/>
      </rPr>
      <t>(i.e., central level warehouse for the public sector)</t>
    </r>
  </si>
  <si>
    <t xml:space="preserve">F. Please note any overall comments about challenges and/or successes with contraceptive security in your country.
</t>
  </si>
  <si>
    <t>Significant improvement has been observed in the stockout rates  at SDPs of the most widely used contraceptives (injectables, pills, and condoms). The stockout rate for injectables and pills was less than 7% throughout fiscal year 2010. The stockout rate for male condoms was less than 10% for the year and less than 8% in the 4th quarter of 2010. Stockout rates for implants also decreased, to less than 25% by the end of 2010. The stockout rate had been more than 58% for injectables, 30% for pills, 20% for male condoms, and 60% for implants in 2006 (according to the Logistics Indicators Assessment Tool [LIAT] asessment conducted in 2006).</t>
  </si>
  <si>
    <r>
      <rPr>
        <b/>
        <sz val="16"/>
        <rFont val="Arial"/>
        <family val="2"/>
      </rPr>
      <t xml:space="preserve">Contraceptive Security (CS) Indicators </t>
    </r>
    <r>
      <rPr>
        <b/>
        <sz val="18"/>
        <rFont val="Arial"/>
        <family val="2"/>
      </rPr>
      <t>2012</t>
    </r>
    <r>
      <rPr>
        <b/>
        <sz val="16"/>
        <rFont val="Arial"/>
        <family val="2"/>
      </rPr>
      <t xml:space="preserve"> Data </t>
    </r>
  </si>
  <si>
    <t>Family Guidance Association of Ethiopia, Marie Stopes International Ethiopia, Integrated Family Health Programs, Engender Health, Ipas, Population Council, Family Health International, Consertium of Reproductive Health Association Ethiopia (CORHA)</t>
  </si>
  <si>
    <t>Urban Health Promotion and Disease Prevention Directorate &amp; Maternal Newborn and Child Health Coordinator</t>
  </si>
  <si>
    <t xml:space="preserve">Urban Health Extension Directorate and MNCH Coordinator </t>
  </si>
  <si>
    <t>B1. What is the timeline of the country government's fiscal year?</t>
  </si>
  <si>
    <r>
      <t xml:space="preserve">B2. What was the estimated dollar value of contraceptives needed to be procured for the public sector for the most recent complete fiscal year? </t>
    </r>
    <r>
      <rPr>
        <i/>
        <sz val="11"/>
        <rFont val="Arial"/>
        <family val="2"/>
      </rPr>
      <t xml:space="preserve">(in USD currency)
(for example, to cover the needs for </t>
    </r>
    <r>
      <rPr>
        <i/>
        <sz val="11"/>
        <rFont val="Arial"/>
        <family val="2"/>
      </rPr>
      <t>FY '10-'11)</t>
    </r>
  </si>
  <si>
    <r>
      <t>B3. Time period covered by the forecast/quantification (mm/yy-mm/yy)</t>
    </r>
    <r>
      <rPr>
        <i/>
        <sz val="12"/>
        <rFont val="Arial"/>
        <family val="2"/>
      </rPr>
      <t xml:space="preserve">
</t>
    </r>
    <r>
      <rPr>
        <i/>
        <sz val="11"/>
        <rFont val="Arial"/>
        <family val="2"/>
      </rPr>
      <t>(should ideally be FY '10-'11)</t>
    </r>
  </si>
  <si>
    <t>07/10-06/11</t>
  </si>
  <si>
    <r>
      <t>Who conducted the forecast?</t>
    </r>
    <r>
      <rPr>
        <i/>
        <sz val="10"/>
        <rFont val="Arial"/>
        <family val="2"/>
      </rPr>
      <t xml:space="preserve"> </t>
    </r>
    <r>
      <rPr>
        <i/>
        <sz val="11"/>
        <rFont val="Arial"/>
        <family val="2"/>
      </rPr>
      <t>(Specify organization.)</t>
    </r>
  </si>
  <si>
    <t xml:space="preserve">Ministry of Health and Regional Health Bureaus (RHBs) with technical assistance from the USAID | DELIVER PROJECT </t>
  </si>
  <si>
    <r>
      <t xml:space="preserve">B4. Is there a government budget line item specifically for the procurement of contraceptives?  </t>
    </r>
    <r>
      <rPr>
        <i/>
        <sz val="12"/>
        <rFont val="Arial"/>
        <family val="2"/>
      </rPr>
      <t>(Please select from the dropdown list.)</t>
    </r>
  </si>
  <si>
    <r>
      <t xml:space="preserve">B5. Were government funds </t>
    </r>
    <r>
      <rPr>
        <b/>
        <i/>
        <sz val="14"/>
        <rFont val="Arial"/>
        <family val="2"/>
      </rPr>
      <t>allocated</t>
    </r>
    <r>
      <rPr>
        <sz val="12"/>
        <rFont val="Arial"/>
        <family val="2"/>
      </rPr>
      <t xml:space="preserve"> for contraceptive procurement in the most recent complete fiscal year (FY '10-'11)? (This question refers to funds </t>
    </r>
    <r>
      <rPr>
        <u/>
        <sz val="12"/>
        <rFont val="Arial"/>
        <family val="2"/>
      </rPr>
      <t>planned</t>
    </r>
    <r>
      <rPr>
        <sz val="12"/>
        <rFont val="Arial"/>
        <family val="2"/>
      </rPr>
      <t xml:space="preserve"> to be spent on contraceptives, whether or not they ended up being spent.) 
(Government funds include internally generated funds, basket funds, World Bank credits or loans, and other funds donors gave to the government for their use.) 
</t>
    </r>
  </si>
  <si>
    <r>
      <t>Time period during which allocations were supposed to be spent</t>
    </r>
    <r>
      <rPr>
        <sz val="12"/>
        <rFont val="Arial"/>
        <family val="2"/>
      </rPr>
      <t xml:space="preserve"> 
(mm/yy-mm/yy)
</t>
    </r>
    <r>
      <rPr>
        <i/>
        <sz val="11"/>
        <rFont val="Arial"/>
        <family val="2"/>
      </rPr>
      <t>(should ideally be the most recent
complete fiscal year)</t>
    </r>
  </si>
  <si>
    <r>
      <t xml:space="preserve">B7. Were government funds </t>
    </r>
    <r>
      <rPr>
        <b/>
        <i/>
        <sz val="14"/>
        <rFont val="Arial"/>
        <family val="2"/>
      </rPr>
      <t>spent</t>
    </r>
    <r>
      <rPr>
        <sz val="12"/>
        <rFont val="Arial"/>
        <family val="2"/>
      </rPr>
      <t xml:space="preserve"> on contraceptive procurement in the most recent complete fiscal year?* 
(Government funds include internally generated funds, basket funds, World Bank credits or loans, and other funds donors gave to the government for their use.) </t>
    </r>
    <r>
      <rPr>
        <strike/>
        <sz val="12"/>
        <rFont val="Arial"/>
        <family val="2"/>
      </rPr>
      <t xml:space="preserve">
</t>
    </r>
    <r>
      <rPr>
        <i/>
        <sz val="11"/>
        <rFont val="Arial"/>
        <family val="2"/>
      </rPr>
      <t xml:space="preserve">*(This can include cases where the Ministry funds contraceptive supply for NGOs or social marketing.)
</t>
    </r>
  </si>
  <si>
    <r>
      <t xml:space="preserve">B8. Please complete the table below to indicate </t>
    </r>
    <r>
      <rPr>
        <b/>
        <u/>
        <sz val="12"/>
        <rFont val="Arial"/>
        <family val="2"/>
      </rPr>
      <t>government expenditures</t>
    </r>
    <r>
      <rPr>
        <sz val="12"/>
        <rFont val="Arial"/>
        <family val="2"/>
      </rPr>
      <t xml:space="preserve"> on contraceptive procurement, by source, in the most recent complete fiscal year (FY '10-'11). 
(This is how much was </t>
    </r>
    <r>
      <rPr>
        <b/>
        <i/>
        <sz val="14"/>
        <rFont val="Arial"/>
        <family val="2"/>
      </rPr>
      <t xml:space="preserve">spent </t>
    </r>
    <r>
      <rPr>
        <sz val="12"/>
        <rFont val="Arial"/>
        <family val="2"/>
      </rPr>
      <t>on contraceptive procurement (not what was allocated). How much of this spending was provided from each source?)</t>
    </r>
  </si>
  <si>
    <r>
      <t xml:space="preserve">Source of </t>
    </r>
    <r>
      <rPr>
        <b/>
        <i/>
        <u/>
        <sz val="12"/>
        <rFont val="Arial"/>
        <family val="2"/>
      </rPr>
      <t>government</t>
    </r>
    <r>
      <rPr>
        <u/>
        <sz val="12"/>
        <rFont val="Arial"/>
        <family val="2"/>
      </rPr>
      <t xml:space="preserve"> funds </t>
    </r>
    <r>
      <rPr>
        <b/>
        <i/>
        <u/>
        <sz val="14"/>
        <rFont val="Arial"/>
        <family val="2"/>
      </rPr>
      <t>spent</t>
    </r>
    <r>
      <rPr>
        <u/>
        <sz val="12"/>
        <rFont val="Arial"/>
        <family val="2"/>
      </rPr>
      <t xml:space="preserve"> on contraceptive procurement</t>
    </r>
  </si>
  <si>
    <r>
      <t>Time period</t>
    </r>
    <r>
      <rPr>
        <sz val="12"/>
        <rFont val="Arial"/>
        <family val="2"/>
      </rPr>
      <t xml:space="preserve"> (mm/yy-mm/yy)
</t>
    </r>
    <r>
      <rPr>
        <i/>
        <sz val="11"/>
        <rFont val="Arial"/>
        <family val="2"/>
      </rPr>
      <t>(should be the same for all sources of funds &amp; ideally be the most recent
complete fiscal year</t>
    </r>
    <r>
      <rPr>
        <i/>
        <sz val="11"/>
        <rFont val="Arial"/>
        <family val="2"/>
      </rPr>
      <t>)</t>
    </r>
  </si>
  <si>
    <t xml:space="preserve">The FMOH was waIting an approval from the World Bank to use the basket fund. </t>
  </si>
  <si>
    <r>
      <t xml:space="preserve">B9. Please complete the table below to indicate </t>
    </r>
    <r>
      <rPr>
        <b/>
        <u/>
        <sz val="12"/>
        <rFont val="Arial"/>
        <family val="2"/>
      </rPr>
      <t>donor</t>
    </r>
    <r>
      <rPr>
        <sz val="12"/>
        <rFont val="Arial"/>
        <family val="2"/>
      </rPr>
      <t xml:space="preserve"> expenditures on contraceptive procurement in the most recent complete fiscal year (FY '10-'11).
</t>
    </r>
  </si>
  <si>
    <r>
      <t xml:space="preserve">Source of </t>
    </r>
    <r>
      <rPr>
        <b/>
        <i/>
        <u/>
        <sz val="12"/>
        <rFont val="Arial"/>
        <family val="2"/>
      </rPr>
      <t>donations</t>
    </r>
    <r>
      <rPr>
        <u/>
        <sz val="12"/>
        <rFont val="Arial"/>
        <family val="2"/>
      </rPr>
      <t xml:space="preserve"> of contraceptives for the public sector</t>
    </r>
  </si>
  <si>
    <r>
      <t xml:space="preserve">Time period </t>
    </r>
    <r>
      <rPr>
        <sz val="12"/>
        <rFont val="Arial"/>
        <family val="2"/>
      </rPr>
      <t xml:space="preserve">(mm/yy-mm/yy)
</t>
    </r>
    <r>
      <rPr>
        <i/>
        <sz val="11"/>
        <rFont val="Arial"/>
        <family val="2"/>
      </rPr>
      <t>(should be the same for all sources of funds &amp; ideally be the most recent
complete fiscal year</t>
    </r>
    <r>
      <rPr>
        <i/>
        <sz val="11"/>
        <rFont val="Arial"/>
        <family val="2"/>
      </rPr>
      <t>)</t>
    </r>
  </si>
  <si>
    <t xml:space="preserve">USAID, UNFPA </t>
  </si>
  <si>
    <r>
      <t xml:space="preserve">b. Global Fund grants used to procure </t>
    </r>
    <r>
      <rPr>
        <u/>
        <sz val="12"/>
        <rFont val="Arial"/>
        <family val="2"/>
      </rPr>
      <t>condoms</t>
    </r>
  </si>
  <si>
    <r>
      <t xml:space="preserve">c. Global Fund grants used to procure </t>
    </r>
    <r>
      <rPr>
        <u/>
        <sz val="12"/>
        <rFont val="Arial"/>
        <family val="2"/>
      </rPr>
      <t>contraceptives besides condoms</t>
    </r>
  </si>
  <si>
    <t xml:space="preserve">Ethiopia has not started to use GF money for contraceptive procurement. </t>
  </si>
  <si>
    <r>
      <t xml:space="preserve">d. TOTAL value of in-kind donations and Global Fund grants spent on contraceptive procurement
</t>
    </r>
    <r>
      <rPr>
        <b/>
        <sz val="12"/>
        <rFont val="Arial"/>
        <family val="2"/>
      </rPr>
      <t xml:space="preserve">This will auto-calculate.  </t>
    </r>
    <r>
      <rPr>
        <i/>
        <sz val="11"/>
        <rFont val="Arial"/>
        <family val="2"/>
      </rPr>
      <t>(It will sum a-c above.)</t>
    </r>
  </si>
  <si>
    <t>This amount does not include any Global Fund grants that might have been used to procure condoms.</t>
  </si>
  <si>
    <r>
      <t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t>
    </r>
    <r>
      <rPr>
        <sz val="12"/>
        <rFont val="Arial"/>
        <family val="2"/>
      </rPr>
      <t>relevant information</t>
    </r>
    <r>
      <rPr>
        <sz val="12"/>
        <rFont val="Arial"/>
        <family val="2"/>
      </rPr>
      <t xml:space="preserve"> in the comments boxes.
</t>
    </r>
  </si>
  <si>
    <r>
      <t xml:space="preserve">B10. </t>
    </r>
    <r>
      <rPr>
        <b/>
        <sz val="12"/>
        <rFont val="Arial"/>
        <family val="2"/>
      </rPr>
      <t xml:space="preserve">Government share of funds spent on contraceptive procurement for the public sector </t>
    </r>
    <r>
      <rPr>
        <sz val="12"/>
        <rFont val="Arial"/>
        <family val="2"/>
      </rPr>
      <t xml:space="preserve">- 
Of the total amount spent on contraceptives for the public sector in the most recent complete fiscal year (including government and donor funds), what percent was covered by government funds </t>
    </r>
    <r>
      <rPr>
        <i/>
        <sz val="11"/>
        <rFont val="Arial"/>
        <family val="2"/>
      </rPr>
      <t>(including internally generated funds, basket funds, World Bank credits or loans, and other funds given to the government)</t>
    </r>
    <r>
      <rPr>
        <sz val="11"/>
        <rFont val="Arial"/>
        <family val="2"/>
      </rPr>
      <t xml:space="preserve">? </t>
    </r>
    <r>
      <rPr>
        <sz val="12"/>
        <rFont val="Arial"/>
        <family val="2"/>
      </rPr>
      <t xml:space="preserve">
</t>
    </r>
    <r>
      <rPr>
        <b/>
        <sz val="12"/>
        <rFont val="Arial"/>
        <family val="2"/>
      </rPr>
      <t>This will auto-calculate.</t>
    </r>
    <r>
      <rPr>
        <i/>
        <sz val="10"/>
        <rFont val="Arial"/>
        <family val="2"/>
      </rPr>
      <t xml:space="preserve"> </t>
    </r>
    <r>
      <rPr>
        <i/>
        <sz val="11"/>
        <rFont val="Arial"/>
        <family val="2"/>
      </rPr>
      <t>(It contains the following formula: Total government spending (question B8c) / Grand total of all spending for public sector contraceptives from the government and donors (questions B8c+B9d))</t>
    </r>
  </si>
  <si>
    <t xml:space="preserve">The allocated government funds were not spent during this period. This is basically because of the (1) lengthy government  procurement process, particularly for internally generated funds, and (2) delay in the approval of basket funds from the World Bank. </t>
  </si>
  <si>
    <r>
      <t xml:space="preserve">B11. </t>
    </r>
    <r>
      <rPr>
        <b/>
        <sz val="12"/>
        <rFont val="Arial"/>
        <family val="2"/>
      </rPr>
      <t>Total expenditures on public sector contraceptives as percent of amount that needed to be procured</t>
    </r>
    <r>
      <rPr>
        <sz val="12"/>
        <rFont val="Arial"/>
        <family val="2"/>
      </rPr>
      <t xml:space="preserve"> -
Of the estimated value of the contraceptives needed to be procured for the public sector for the most recent complete fiscal year, what percent was provided by any source (whether government or donor)? 
</t>
    </r>
    <r>
      <rPr>
        <b/>
        <sz val="12"/>
        <rFont val="Arial"/>
        <family val="2"/>
      </rPr>
      <t>This will auto-calculate.</t>
    </r>
    <r>
      <rPr>
        <b/>
        <sz val="11"/>
        <rFont val="Arial"/>
        <family val="2"/>
      </rPr>
      <t xml:space="preserve"> </t>
    </r>
    <r>
      <rPr>
        <sz val="11"/>
        <rFont val="Arial"/>
        <family val="2"/>
      </rPr>
      <t>(</t>
    </r>
    <r>
      <rPr>
        <i/>
        <sz val="11"/>
        <rFont val="Arial"/>
        <family val="2"/>
      </rPr>
      <t>It contains the following formula: Grand total of all spending for public sector contraceptives from the government and donors (questions B8c+B9d) / Value of estimated need for procurement (question B2))</t>
    </r>
  </si>
  <si>
    <r>
      <t xml:space="preserve">B12. </t>
    </r>
    <r>
      <rPr>
        <i/>
        <sz val="12"/>
        <rFont val="Arial"/>
        <family val="2"/>
      </rPr>
      <t>If B11 did not calculate automatically, please answer the following question:</t>
    </r>
    <r>
      <rPr>
        <sz val="12"/>
        <rFont val="Arial"/>
        <family val="2"/>
      </rPr>
      <t xml:space="preserve">
Was there a funding gap for the public sector in the last complete fiscal year</t>
    </r>
    <r>
      <rPr>
        <sz val="12"/>
        <rFont val="Arial"/>
        <family val="2"/>
      </rPr>
      <t xml:space="preserve">?
</t>
    </r>
    <r>
      <rPr>
        <i/>
        <sz val="12"/>
        <rFont val="Arial"/>
        <family val="2"/>
      </rPr>
      <t>(Please select from the dropdown list.)</t>
    </r>
  </si>
  <si>
    <t xml:space="preserve">The FMOH continues the scale-up of long term contraceptives (Implanon® and IUCD). This has a significant impact on the overall resource needs for contraceptives. Using the targets of the Implanon program, the forecast suggests that Ethiopia would need at least $34 million to cover contraceptive commodity needs for the period July-June 2010/11.
</t>
  </si>
  <si>
    <t xml:space="preserve">B14. Please note any additional comments about finance and procurement.
</t>
  </si>
  <si>
    <t>Financing: The existence of basket and MDG Pool Fund, the possibilities of future funding for commodities, and an overall increase in donor support for FP have put the country in a generally better position. Even though the amounts are not all that significant, the central Government and a number of the Regional Governments also continue to finance contraceptive procurement from internally generated (budget) funds. (These funds were allocated for FY '10-'11 but spent in FY '11-'12.) Very recently, the FMOH has started to negotiate with Pledge Gurantee for Health (PGH) to access short-term credit for contraceptive commodity procurement, particularly of Implanon from the basket funds. We believe this new finance tool facilitates access and that the USAID | DELIVER PROJECT will share routine data on implant stock levels with PGH. Procurement: Pharmaceuticals Fund Supply Agency (PFSA) has started the procurement of contraceptives from the basket and internally generated funds.  However, past procurements indicate that this procurement process is quite lengthy. The USAID | DELIVER PROJECT continues to support the facilitation of contraceptive procurement decisions through the sharing of information with the FMOH, PFSA and the FPTWG.</t>
  </si>
  <si>
    <r>
      <t xml:space="preserve">C1. Are the following contraceptive methods offered through the commercial sector, public sector, NGOs, or social marketing? </t>
    </r>
    <r>
      <rPr>
        <i/>
        <sz val="11"/>
        <rFont val="Arial"/>
        <family val="2"/>
      </rPr>
      <t xml:space="preserve">(Please indicate which methods are </t>
    </r>
    <r>
      <rPr>
        <i/>
        <u/>
        <sz val="11"/>
        <rFont val="Arial"/>
        <family val="2"/>
      </rPr>
      <t>intended</t>
    </r>
    <r>
      <rPr>
        <i/>
        <sz val="11"/>
        <rFont val="Arial"/>
        <family val="2"/>
      </rPr>
      <t xml:space="preserve"> to be offered,not whether the method is currently in stock.) 
</t>
    </r>
    <r>
      <rPr>
        <i/>
        <sz val="12"/>
        <rFont val="Arial"/>
        <family val="2"/>
      </rPr>
      <t>(Please select from the dropdown list.)</t>
    </r>
  </si>
  <si>
    <t xml:space="preserve">The IUD scale-up initiative has focused only in 100 urban and peri-urban woredas, which still limits the service to urban hospitals, health centers and NGOs such as the Family Guidance Association of Ethiopia. Note that Ethiopia has over 800 Woredas (districts). Emergency contraceptives were first introduced in 2009 and it has taken time to expand program demand to the lower levels (SDPs). </t>
  </si>
  <si>
    <t xml:space="preserve">National RH Strategy (mentions enhancing CS through the effective use of social marketing), Adolescent Reproductive Health Strategy, Family Planning Policy Guideline </t>
  </si>
  <si>
    <t xml:space="preserve">D11. Notes about the list(s)
</t>
  </si>
  <si>
    <t xml:space="preserve">Ethiopia has the List of Drugs for Ethiopia (LIDE) and Essential Medicines List published in 2010. </t>
  </si>
  <si>
    <r>
      <t xml:space="preserve">E2. In the last 12 months, has there ever been a stockout at the </t>
    </r>
    <r>
      <rPr>
        <b/>
        <i/>
        <sz val="12"/>
        <rFont val="Arial"/>
        <family val="2"/>
      </rPr>
      <t>central</t>
    </r>
    <r>
      <rPr>
        <sz val="12"/>
        <rFont val="Arial"/>
        <family val="2"/>
      </rPr>
      <t xml:space="preserve"> level of any of the contraceptives offered in public sector facilities? </t>
    </r>
    <r>
      <rPr>
        <i/>
        <sz val="11"/>
        <rFont val="Arial"/>
        <family val="2"/>
      </rPr>
      <t>(If a method is not intended to be offered in public sector facilities, please indicate that stockouts are not applicable (choose "N/A" from the dropdown list).)</t>
    </r>
  </si>
  <si>
    <r>
      <t xml:space="preserve">j. Time period of reports reviewed
</t>
    </r>
    <r>
      <rPr>
        <i/>
        <sz val="11"/>
        <rFont val="Arial"/>
        <family val="2"/>
      </rPr>
      <t xml:space="preserve">(mm/yy - mm/yy) (for example, reports from 1/11-12/11) </t>
    </r>
  </si>
  <si>
    <t>LMIS reports. The FMOH has entered an agreement with anonymous donors for the procurement and direct delivery of IUCD's to SDPs through DKT. Therefore, DKT has been the procurement and distribution agent for the public sector facilities for IUCD's.</t>
  </si>
  <si>
    <t>Significant improvement has been continually observed with the stockout rates of the most widely used contraceptives (injectables, pills, and condoms) at SDPs. The stockout rate for injectables and pills was less than 6% throughout fiscal year 2011. The stockout rate for male condoms was less than 8% during the reporting period. The stockout rate for implants was also reduced to less than 10% by September 2011. The stockout rate had been more than 58% for injectables, 30% for pills, 20% for male condoms, and 60% for implants in 2006 (according to the Logistics Indicators Assessment Tool [LIAT] asessment conducted in 2006).</t>
  </si>
  <si>
    <t>Community health worker</t>
  </si>
  <si>
    <t>Auxiliary nurse</t>
  </si>
  <si>
    <t>Auxiliary nurse midwife</t>
  </si>
  <si>
    <t>Midwife</t>
  </si>
  <si>
    <t>Not applicable</t>
  </si>
  <si>
    <t>Nurse</t>
  </si>
  <si>
    <t>Clinical Officer</t>
  </si>
  <si>
    <r>
      <t xml:space="preserve">Contraceptive Security (CS) Indicators Data, </t>
    </r>
    <r>
      <rPr>
        <b/>
        <sz val="18"/>
        <color theme="1"/>
        <rFont val="Arial"/>
        <family val="2"/>
      </rPr>
      <t>2013</t>
    </r>
  </si>
  <si>
    <t>Doctor</t>
  </si>
  <si>
    <r>
      <t xml:space="preserve">Country: </t>
    </r>
    <r>
      <rPr>
        <b/>
        <u/>
        <sz val="18"/>
        <color theme="1"/>
        <rFont val="Arial"/>
        <family val="2"/>
      </rPr>
      <t>Ethiopia</t>
    </r>
  </si>
  <si>
    <t>The CS Indicators are presented in the following sections:
               A. leadership &amp; coordination               B. finance &amp; procurement               C. commodities               D. policies               E. supply chain</t>
  </si>
  <si>
    <r>
      <t xml:space="preserve">Notes:
</t>
    </r>
    <r>
      <rPr>
        <sz val="12"/>
        <rFont val="Arial"/>
        <family val="2"/>
      </rPr>
      <t xml:space="preserve">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t>
    </r>
    <r>
      <rPr>
        <sz val="10"/>
        <rFont val="Arial"/>
        <family val="2"/>
      </rPr>
      <t xml:space="preserve">
</t>
    </r>
    <r>
      <rPr>
        <sz val="12"/>
        <rFont val="Arial"/>
        <family val="2"/>
      </rPr>
      <t xml:space="preserve">  -  If the answer is cut off, you can either manually adjust the row height or autofit the row height in order to see the whole 
     response. </t>
    </r>
    <r>
      <rPr>
        <sz val="10"/>
        <rFont val="Arial"/>
        <family val="2"/>
      </rPr>
      <t xml:space="preserve">(To autofit the row height, select the answer(s) and go to Home tab - Cells group - Format - Autofit Row Height in newer versions of Excel or 
      Format - Row - Autofit in older versions of Excel.)
</t>
    </r>
  </si>
  <si>
    <r>
      <t xml:space="preserve">A1. Is there a national committee that works on contraceptive security? </t>
    </r>
    <r>
      <rPr>
        <i/>
        <sz val="12"/>
        <color theme="1"/>
        <rFont val="Arial"/>
        <family val="2"/>
      </rPr>
      <t>(Please select from the dropdown list.)</t>
    </r>
    <r>
      <rPr>
        <sz val="12"/>
        <color theme="1"/>
        <rFont val="Arial"/>
        <family val="2"/>
      </rPr>
      <t xml:space="preserve">
</t>
    </r>
    <r>
      <rPr>
        <i/>
        <sz val="11"/>
        <color theme="1"/>
        <rFont val="Arial"/>
        <family val="2"/>
      </rPr>
      <t xml:space="preserve">(Committee should have some aspect of contraceptive security as part of its Terms of Reference, even if it is known by a different name, for example: Family Planning, Reproductive Health, Maternal Mortality, Essential Medicine Committee, etc.)  </t>
    </r>
  </si>
  <si>
    <r>
      <t xml:space="preserve">b. NGO </t>
    </r>
    <r>
      <rPr>
        <i/>
        <sz val="11"/>
        <color theme="1"/>
        <rFont val="Arial"/>
        <family val="2"/>
      </rPr>
      <t>(for example: service delivery, advocacy, Planned Parenthood affiliate, Marie Stopes affiliate, faith-based organizations, etc.)</t>
    </r>
  </si>
  <si>
    <t xml:space="preserve">Family Guidance Association of Ethiopia, Marie Stopes International Ethiopia, Integrated Family Health Programs, Engender Health, Ipas, Population Council, Family Health International, Consortium of Reproductive Health Association Ethiopia (CORHA) </t>
  </si>
  <si>
    <r>
      <t>c. Commercial sector</t>
    </r>
    <r>
      <rPr>
        <sz val="11"/>
        <color theme="1"/>
        <rFont val="Arial"/>
        <family val="2"/>
      </rPr>
      <t xml:space="preserve"> </t>
    </r>
    <r>
      <rPr>
        <i/>
        <sz val="11"/>
        <color theme="1"/>
        <rFont val="Arial"/>
        <family val="2"/>
      </rPr>
      <t>(for example: pharmacy associations, manufacturers, etc.)</t>
    </r>
  </si>
  <si>
    <r>
      <t xml:space="preserve">f. Ministry of Health </t>
    </r>
    <r>
      <rPr>
        <i/>
        <sz val="11"/>
        <color theme="1"/>
        <rFont val="Arial"/>
        <family val="2"/>
      </rPr>
      <t>(for example: logistics, reproductive health, family planning, maternal and child health, HIV/AIDS, pharmacy units, etc.)</t>
    </r>
  </si>
  <si>
    <r>
      <t xml:space="preserve">i. Other </t>
    </r>
    <r>
      <rPr>
        <i/>
        <sz val="11"/>
        <color theme="1"/>
        <rFont val="Arial"/>
        <family val="2"/>
      </rPr>
      <t>(for example: partners)</t>
    </r>
  </si>
  <si>
    <r>
      <t>A3. How many times did the committee meet during the last year? (0, 1-2, 3-5, or 6+)  (</t>
    </r>
    <r>
      <rPr>
        <i/>
        <sz val="12"/>
        <color theme="1"/>
        <rFont val="Arial"/>
        <family val="2"/>
      </rPr>
      <t>Please select from the dropdown.)</t>
    </r>
  </si>
  <si>
    <r>
      <t xml:space="preserve">A4. Does the committee have legal status? </t>
    </r>
    <r>
      <rPr>
        <i/>
        <sz val="12"/>
        <color theme="1"/>
        <rFont val="Arial"/>
        <family val="2"/>
      </rPr>
      <t xml:space="preserve"> (Please select from the dropdown.) </t>
    </r>
    <r>
      <rPr>
        <sz val="12"/>
        <color theme="1"/>
        <rFont val="Arial"/>
        <family val="2"/>
      </rPr>
      <t xml:space="preserve">                                 </t>
    </r>
  </si>
  <si>
    <r>
      <t>A5. Is there a Contraceptive Security "champion"?</t>
    </r>
    <r>
      <rPr>
        <i/>
        <sz val="10"/>
        <color theme="1"/>
        <rFont val="Arial"/>
        <family val="2"/>
      </rPr>
      <t xml:space="preserve"> </t>
    </r>
    <r>
      <rPr>
        <i/>
        <sz val="11"/>
        <color theme="1"/>
        <rFont val="Arial"/>
        <family val="2"/>
      </rPr>
      <t>(someone who consistently brings up and advocates for contraceptive supplies)</t>
    </r>
  </si>
  <si>
    <t>Federal Ministry of Health</t>
  </si>
  <si>
    <t xml:space="preserve">Director General, Health Promotion and Disease Prevention Directorate &amp; Urban Health Promotion and Disease Prevention Directorate </t>
  </si>
  <si>
    <r>
      <t xml:space="preserve">B2. What was the estimated dollar value of contraceptives needed to be procured for the public sector* for the most recent complete fiscal year? </t>
    </r>
    <r>
      <rPr>
        <i/>
        <sz val="11"/>
        <color theme="1"/>
        <rFont val="Arial"/>
        <family val="2"/>
      </rPr>
      <t>(in USD currency)
(for example, to cover the needs for FY '11-'12)
*This can include cases where the Ministry provides contraceptives for NGOs or social marketing.</t>
    </r>
  </si>
  <si>
    <r>
      <t>B3. One-year time period covered by the forecast/quantification amount noted in B2 (mm/yy-mm/yy)</t>
    </r>
    <r>
      <rPr>
        <i/>
        <sz val="12"/>
        <color theme="1"/>
        <rFont val="Arial"/>
        <family val="2"/>
      </rPr>
      <t xml:space="preserve">
</t>
    </r>
    <r>
      <rPr>
        <i/>
        <sz val="11"/>
        <color theme="1"/>
        <rFont val="Arial"/>
        <family val="2"/>
      </rPr>
      <t>(should ideally be FY '11-'12)</t>
    </r>
  </si>
  <si>
    <t>07/11-06/12</t>
  </si>
  <si>
    <r>
      <t>Who conducted the forecast/
quantification?</t>
    </r>
    <r>
      <rPr>
        <i/>
        <sz val="10"/>
        <color theme="1"/>
        <rFont val="Arial"/>
        <family val="2"/>
      </rPr>
      <t xml:space="preserve"> </t>
    </r>
    <r>
      <rPr>
        <i/>
        <sz val="11"/>
        <color theme="1"/>
        <rFont val="Arial"/>
        <family val="2"/>
      </rPr>
      <t>(Specify organizations.)</t>
    </r>
  </si>
  <si>
    <t xml:space="preserve">The FMOH and PFSA with the technical assistance from the USAID | DELIVER PROJECT </t>
  </si>
  <si>
    <r>
      <t xml:space="preserve">B4. Is there a government budget line item specifically for the procurement of contraceptives?  </t>
    </r>
    <r>
      <rPr>
        <i/>
        <sz val="12"/>
        <color theme="1"/>
        <rFont val="Arial"/>
        <family val="2"/>
      </rPr>
      <t>(Please select from the dropdown list.)</t>
    </r>
  </si>
  <si>
    <r>
      <t xml:space="preserve">B5. Were government funds </t>
    </r>
    <r>
      <rPr>
        <b/>
        <i/>
        <sz val="14"/>
        <rFont val="Arial"/>
        <family val="2"/>
      </rPr>
      <t>allocated</t>
    </r>
    <r>
      <rPr>
        <sz val="12"/>
        <rFont val="Arial"/>
        <family val="2"/>
      </rPr>
      <t xml:space="preserve"> (i.e., committed) for contraceptive procurement in the most recent complete fiscal year (FY '11-'12)? (This question refers to funds </t>
    </r>
    <r>
      <rPr>
        <u/>
        <sz val="12"/>
        <rFont val="Arial"/>
        <family val="2"/>
      </rPr>
      <t>planned</t>
    </r>
    <r>
      <rPr>
        <sz val="12"/>
        <rFont val="Arial"/>
        <family val="2"/>
      </rPr>
      <t xml:space="preserve"> to be spent on contraceptives, whether or not they ended up being spent.) 
(Government funds include internally generated funds, basket funds, World Bank credits or loans, and other funds donors gave to the government for their use.) 
</t>
    </r>
  </si>
  <si>
    <r>
      <t xml:space="preserve">B6. Please complete the table below regarding </t>
    </r>
    <r>
      <rPr>
        <b/>
        <u/>
        <sz val="12"/>
        <color theme="1"/>
        <rFont val="Arial"/>
        <family val="2"/>
      </rPr>
      <t>government allocations</t>
    </r>
    <r>
      <rPr>
        <sz val="12"/>
        <color theme="1"/>
        <rFont val="Arial"/>
        <family val="2"/>
      </rPr>
      <t xml:space="preserve"> for contraceptive procurement.</t>
    </r>
  </si>
  <si>
    <r>
      <rPr>
        <u/>
        <sz val="12"/>
        <rFont val="Arial"/>
        <family val="2"/>
      </rPr>
      <t xml:space="preserve">Source of government funds </t>
    </r>
    <r>
      <rPr>
        <b/>
        <u/>
        <sz val="12"/>
        <rFont val="Arial"/>
        <family val="2"/>
      </rPr>
      <t>allocated</t>
    </r>
    <r>
      <rPr>
        <u/>
        <sz val="12"/>
        <rFont val="Arial"/>
        <family val="2"/>
      </rPr>
      <t xml:space="preserve"> for contraceptive procurement</t>
    </r>
    <r>
      <rPr>
        <sz val="12"/>
        <rFont val="Arial"/>
        <family val="2"/>
      </rPr>
      <t xml:space="preserve">
</t>
    </r>
    <r>
      <rPr>
        <i/>
        <sz val="11"/>
        <rFont val="Arial"/>
        <family val="2"/>
      </rPr>
      <t>(funds originally designated for contraceptives, whether or not they ended up being spent on them)</t>
    </r>
  </si>
  <si>
    <r>
      <t xml:space="preserve">Amount allocated 
</t>
    </r>
    <r>
      <rPr>
        <i/>
        <sz val="12"/>
        <color theme="1"/>
        <rFont val="Arial"/>
        <family val="2"/>
      </rPr>
      <t>(in USD)</t>
    </r>
  </si>
  <si>
    <r>
      <t>Time period during which allocations were supposed to be spent</t>
    </r>
    <r>
      <rPr>
        <sz val="12"/>
        <color theme="1"/>
        <rFont val="Arial"/>
        <family val="2"/>
      </rPr>
      <t xml:space="preserve"> 
(mm/yy-mm/yy)
</t>
    </r>
    <r>
      <rPr>
        <i/>
        <sz val="11"/>
        <color theme="1"/>
        <rFont val="Arial"/>
        <family val="2"/>
      </rPr>
      <t>(should ideally be the most recent
complete fiscal year)</t>
    </r>
  </si>
  <si>
    <r>
      <t>Data source</t>
    </r>
    <r>
      <rPr>
        <i/>
        <sz val="12"/>
        <color theme="1"/>
        <rFont val="Arial"/>
        <family val="2"/>
      </rPr>
      <t xml:space="preserve"> 
</t>
    </r>
    <r>
      <rPr>
        <i/>
        <sz val="11"/>
        <color theme="1"/>
        <rFont val="Arial"/>
        <family val="2"/>
      </rPr>
      <t>(for example: Ministry records)</t>
    </r>
  </si>
  <si>
    <r>
      <t xml:space="preserve">a. Internally generated funds </t>
    </r>
    <r>
      <rPr>
        <b/>
        <u/>
        <sz val="12"/>
        <rFont val="Arial"/>
        <family val="2"/>
      </rPr>
      <t>allocated</t>
    </r>
    <r>
      <rPr>
        <sz val="12"/>
        <rFont val="Arial"/>
        <family val="2"/>
      </rPr>
      <t xml:space="preserve"> for contraceptive procurement</t>
    </r>
  </si>
  <si>
    <t xml:space="preserve">Ministry records </t>
  </si>
  <si>
    <t xml:space="preserve">$311,111 was allocated by the regional governments </t>
  </si>
  <si>
    <r>
      <t xml:space="preserve">b. Total of all other government funds </t>
    </r>
    <r>
      <rPr>
        <b/>
        <u/>
        <sz val="12"/>
        <rFont val="Arial"/>
        <family val="2"/>
      </rPr>
      <t>allocated</t>
    </r>
    <r>
      <rPr>
        <sz val="12"/>
        <rFont val="Arial"/>
        <family val="2"/>
      </rPr>
      <t xml:space="preserve"> for contraceptive procurement. (For example, these other government funds could include basket funds, World Bank credits or loans, and other funds donors give to the government [e.g., direct budget support])</t>
    </r>
  </si>
  <si>
    <t xml:space="preserve">Ministry Records </t>
  </si>
  <si>
    <r>
      <t xml:space="preserve">c. TOTAL government funds </t>
    </r>
    <r>
      <rPr>
        <b/>
        <u/>
        <sz val="12"/>
        <color theme="1"/>
        <rFont val="Arial"/>
        <family val="2"/>
      </rPr>
      <t>allocated</t>
    </r>
    <r>
      <rPr>
        <sz val="12"/>
        <color theme="1"/>
        <rFont val="Arial"/>
        <family val="2"/>
      </rPr>
      <t xml:space="preserve"> for contraceptive procurement
</t>
    </r>
    <r>
      <rPr>
        <b/>
        <sz val="12"/>
        <color theme="1"/>
        <rFont val="Arial"/>
        <family val="2"/>
      </rPr>
      <t xml:space="preserve">This will auto-calculate.  </t>
    </r>
    <r>
      <rPr>
        <i/>
        <sz val="11"/>
        <color theme="1"/>
        <rFont val="Arial"/>
        <family val="2"/>
      </rPr>
      <t>(It will sum a &amp; b above.)</t>
    </r>
  </si>
  <si>
    <t>$6.6 million ($6,200,000 from World Bank + $400,000 internally generated funds) was initially allocated for  2010/11, but not spent within that period, so the government allocated it for this fiscal year.</t>
  </si>
  <si>
    <r>
      <t xml:space="preserve">B7. Were government funds </t>
    </r>
    <r>
      <rPr>
        <b/>
        <i/>
        <sz val="14"/>
        <color theme="1"/>
        <rFont val="Arial"/>
        <family val="2"/>
      </rPr>
      <t>spent</t>
    </r>
    <r>
      <rPr>
        <sz val="12"/>
        <color theme="1"/>
        <rFont val="Arial"/>
        <family val="2"/>
      </rPr>
      <t xml:space="preserve"> on contraceptive procurement in the most recent complete fiscal year?* 
(Government funds include internally generated funds, basket funds, World Bank credits or loans, and other funds donors gave to the government for their use.) </t>
    </r>
    <r>
      <rPr>
        <strike/>
        <sz val="12"/>
        <color theme="1"/>
        <rFont val="Arial"/>
        <family val="2"/>
      </rPr>
      <t xml:space="preserve">
</t>
    </r>
    <r>
      <rPr>
        <i/>
        <sz val="11"/>
        <color theme="1"/>
        <rFont val="Arial"/>
        <family val="2"/>
      </rPr>
      <t xml:space="preserve">*(This can include cases where the Ministry funded contraceptive supply for NGOs or social marketing.)
</t>
    </r>
  </si>
  <si>
    <r>
      <t xml:space="preserve">B8. Please complete the table below to indicate </t>
    </r>
    <r>
      <rPr>
        <b/>
        <u/>
        <sz val="12"/>
        <color theme="1"/>
        <rFont val="Arial"/>
        <family val="2"/>
      </rPr>
      <t>government expenditures</t>
    </r>
    <r>
      <rPr>
        <sz val="12"/>
        <color theme="1"/>
        <rFont val="Arial"/>
        <family val="2"/>
      </rPr>
      <t xml:space="preserve"> on contraceptive procurement, by source, in the most recent complete fiscal year (FY '11-'12). 
(This is how much was </t>
    </r>
    <r>
      <rPr>
        <b/>
        <i/>
        <sz val="14"/>
        <color theme="1"/>
        <rFont val="Arial"/>
        <family val="2"/>
      </rPr>
      <t xml:space="preserve">spent </t>
    </r>
    <r>
      <rPr>
        <sz val="12"/>
        <color theme="1"/>
        <rFont val="Arial"/>
        <family val="2"/>
      </rPr>
      <t>on contraceptive procurement (not what was allocated). How much of this spending was provided from each source?)</t>
    </r>
  </si>
  <si>
    <r>
      <t xml:space="preserve">Source of </t>
    </r>
    <r>
      <rPr>
        <b/>
        <i/>
        <u/>
        <sz val="12"/>
        <color theme="1"/>
        <rFont val="Arial"/>
        <family val="2"/>
      </rPr>
      <t>government</t>
    </r>
    <r>
      <rPr>
        <u/>
        <sz val="12"/>
        <color theme="1"/>
        <rFont val="Arial"/>
        <family val="2"/>
      </rPr>
      <t xml:space="preserve"> funds </t>
    </r>
    <r>
      <rPr>
        <b/>
        <i/>
        <u/>
        <sz val="14"/>
        <color theme="1"/>
        <rFont val="Arial"/>
        <family val="2"/>
      </rPr>
      <t>spent</t>
    </r>
    <r>
      <rPr>
        <u/>
        <sz val="12"/>
        <color theme="1"/>
        <rFont val="Arial"/>
        <family val="2"/>
      </rPr>
      <t xml:space="preserve"> on contraceptive procurement</t>
    </r>
  </si>
  <si>
    <r>
      <t xml:space="preserve">Was this source used?
</t>
    </r>
    <r>
      <rPr>
        <i/>
        <sz val="11"/>
        <color theme="1"/>
        <rFont val="Arial"/>
        <family val="2"/>
      </rPr>
      <t>(Y/N)</t>
    </r>
  </si>
  <si>
    <r>
      <t xml:space="preserve">Amount spent 
</t>
    </r>
    <r>
      <rPr>
        <i/>
        <sz val="12"/>
        <color theme="1"/>
        <rFont val="Arial"/>
        <family val="2"/>
      </rPr>
      <t>(in USD)</t>
    </r>
  </si>
  <si>
    <r>
      <t>Time period</t>
    </r>
    <r>
      <rPr>
        <sz val="12"/>
        <color theme="1"/>
        <rFont val="Arial"/>
        <family val="2"/>
      </rPr>
      <t xml:space="preserve"> (mm/yy-mm/yy)
</t>
    </r>
    <r>
      <rPr>
        <i/>
        <sz val="11"/>
        <color theme="1"/>
        <rFont val="Arial"/>
        <family val="2"/>
      </rPr>
      <t>(should be the same for all sources of funds &amp; ideally be the most recent
complete fiscal year)</t>
    </r>
  </si>
  <si>
    <r>
      <t>Data source</t>
    </r>
    <r>
      <rPr>
        <i/>
        <sz val="10"/>
        <color theme="1"/>
        <rFont val="Arial"/>
        <family val="2"/>
      </rPr>
      <t xml:space="preserve"> 
</t>
    </r>
    <r>
      <rPr>
        <i/>
        <sz val="11"/>
        <color theme="1"/>
        <rFont val="Arial"/>
        <family val="2"/>
      </rPr>
      <t>(for example: Contraceptive Procurement Table, PipeLine, etc.)</t>
    </r>
  </si>
  <si>
    <r>
      <t xml:space="preserve">a. Internally generated funds </t>
    </r>
    <r>
      <rPr>
        <b/>
        <u/>
        <sz val="12"/>
        <color theme="1"/>
        <rFont val="Arial"/>
        <family val="2"/>
      </rPr>
      <t>spent</t>
    </r>
    <r>
      <rPr>
        <sz val="12"/>
        <color theme="1"/>
        <rFont val="Arial"/>
        <family val="2"/>
      </rPr>
      <t xml:space="preserve"> on contraceptive procurement</t>
    </r>
  </si>
  <si>
    <t>The $311,111 allocated through the regional governments was not spent this fiscal year.</t>
  </si>
  <si>
    <r>
      <t xml:space="preserve">i. Specify source(s) of internally generated funds spent </t>
    </r>
    <r>
      <rPr>
        <i/>
        <sz val="12"/>
        <color theme="1"/>
        <rFont val="Arial"/>
        <family val="2"/>
      </rPr>
      <t>(for example, from taxes)</t>
    </r>
  </si>
  <si>
    <t xml:space="preserve">tax revenue </t>
  </si>
  <si>
    <r>
      <t xml:space="preserve">b. Total of all other government funds </t>
    </r>
    <r>
      <rPr>
        <b/>
        <u/>
        <sz val="12"/>
        <color theme="1"/>
        <rFont val="Arial"/>
        <family val="2"/>
      </rPr>
      <t>spent</t>
    </r>
    <r>
      <rPr>
        <sz val="12"/>
        <color theme="1"/>
        <rFont val="Arial"/>
        <family val="2"/>
      </rPr>
      <t xml:space="preserve"> on contraceptive procurement. (For example, these other government funds could include basket funds, World Bank credits or loans, and other funds donors gave to the government [e.g., direct budget support])</t>
    </r>
  </si>
  <si>
    <r>
      <t xml:space="preserve">i. Specify source(s) of other government funds spent </t>
    </r>
    <r>
      <rPr>
        <i/>
        <sz val="12"/>
        <color theme="1"/>
        <rFont val="Arial"/>
        <family val="2"/>
      </rPr>
      <t>(for example: basket funding or specific donor)</t>
    </r>
  </si>
  <si>
    <t xml:space="preserve">World Bank basket funding, MDG pooled fund </t>
  </si>
  <si>
    <r>
      <t xml:space="preserve">c. TOTAL government funds </t>
    </r>
    <r>
      <rPr>
        <b/>
        <u/>
        <sz val="12"/>
        <color theme="1"/>
        <rFont val="Arial"/>
        <family val="2"/>
      </rPr>
      <t>spent</t>
    </r>
    <r>
      <rPr>
        <sz val="12"/>
        <color theme="1"/>
        <rFont val="Arial"/>
        <family val="2"/>
      </rPr>
      <t xml:space="preserve"> on contraceptive procurement
</t>
    </r>
    <r>
      <rPr>
        <b/>
        <sz val="12"/>
        <color theme="1"/>
        <rFont val="Arial"/>
        <family val="2"/>
      </rPr>
      <t xml:space="preserve">This will auto-calculate.  </t>
    </r>
    <r>
      <rPr>
        <i/>
        <sz val="11"/>
        <color theme="1"/>
        <rFont val="Arial"/>
        <family val="2"/>
      </rPr>
      <t>(It will sum a &amp; b above.)</t>
    </r>
  </si>
  <si>
    <t>Out of the total spent, $6.6 million ($6,200,000 from World Bank + $400,000 internally generated funds) was allocated for  2010/11, though spent in this fiscal year.</t>
  </si>
  <si>
    <r>
      <t xml:space="preserve">B9. Please complete the table below to indicate </t>
    </r>
    <r>
      <rPr>
        <b/>
        <u/>
        <sz val="12"/>
        <color theme="1"/>
        <rFont val="Arial"/>
        <family val="2"/>
      </rPr>
      <t>in-kind donations and Global Fund</t>
    </r>
    <r>
      <rPr>
        <sz val="12"/>
        <color theme="1"/>
        <rFont val="Arial"/>
        <family val="2"/>
      </rPr>
      <t xml:space="preserve"> expenditures on contraceptive procurement in the most recent complete fiscal year (FY '11-'12).
</t>
    </r>
  </si>
  <si>
    <r>
      <t xml:space="preserve">Source of </t>
    </r>
    <r>
      <rPr>
        <b/>
        <i/>
        <u/>
        <sz val="12"/>
        <color theme="1"/>
        <rFont val="Arial"/>
        <family val="2"/>
      </rPr>
      <t>donations</t>
    </r>
    <r>
      <rPr>
        <u/>
        <sz val="12"/>
        <color theme="1"/>
        <rFont val="Arial"/>
        <family val="2"/>
      </rPr>
      <t xml:space="preserve"> of contraceptives for the public sector</t>
    </r>
    <r>
      <rPr>
        <sz val="12"/>
        <color theme="1"/>
        <rFont val="Arial"/>
        <family val="2"/>
      </rPr>
      <t>*</t>
    </r>
    <r>
      <rPr>
        <u/>
        <sz val="12"/>
        <color theme="1"/>
        <rFont val="Arial"/>
        <family val="2"/>
      </rPr>
      <t xml:space="preserve">
</t>
    </r>
    <r>
      <rPr>
        <i/>
        <sz val="10"/>
        <color theme="1"/>
        <rFont val="Arial"/>
        <family val="2"/>
      </rPr>
      <t>*This can include cases where donors provide products to the Ministry for NGOs or social marketing.</t>
    </r>
  </si>
  <si>
    <r>
      <t xml:space="preserve">Was this a source?
</t>
    </r>
    <r>
      <rPr>
        <i/>
        <sz val="11"/>
        <color theme="1"/>
        <rFont val="Arial"/>
        <family val="2"/>
      </rPr>
      <t>(Y/N)</t>
    </r>
  </si>
  <si>
    <r>
      <t>Amount of money spent</t>
    </r>
    <r>
      <rPr>
        <sz val="12"/>
        <color theme="1"/>
        <rFont val="Arial"/>
        <family val="2"/>
      </rPr>
      <t xml:space="preserve"> on these procurements </t>
    </r>
    <r>
      <rPr>
        <u/>
        <sz val="12"/>
        <color theme="1"/>
        <rFont val="Arial"/>
        <family val="2"/>
      </rPr>
      <t xml:space="preserve">
</t>
    </r>
    <r>
      <rPr>
        <i/>
        <sz val="12"/>
        <color theme="1"/>
        <rFont val="Arial"/>
        <family val="2"/>
      </rPr>
      <t>(in USD)</t>
    </r>
  </si>
  <si>
    <r>
      <t xml:space="preserve">Time period </t>
    </r>
    <r>
      <rPr>
        <sz val="12"/>
        <color theme="1"/>
        <rFont val="Arial"/>
        <family val="2"/>
      </rPr>
      <t xml:space="preserve">(mm/yy-mm/yy)
</t>
    </r>
    <r>
      <rPr>
        <i/>
        <sz val="11"/>
        <color theme="1"/>
        <rFont val="Arial"/>
        <family val="2"/>
      </rPr>
      <t>(should be the same for all sources of funds &amp; ideally be the most recent
complete fiscal year)</t>
    </r>
  </si>
  <si>
    <r>
      <t>Data source</t>
    </r>
    <r>
      <rPr>
        <i/>
        <sz val="10"/>
        <color theme="1"/>
        <rFont val="Arial"/>
        <family val="2"/>
      </rPr>
      <t xml:space="preserve"> 
</t>
    </r>
    <r>
      <rPr>
        <i/>
        <sz val="11"/>
        <color theme="1"/>
        <rFont val="Arial"/>
        <family val="2"/>
      </rPr>
      <t>(for example:  Donor records, Contraceptive Procurement Table, PipeLine, RHInterchange, etc.</t>
    </r>
    <r>
      <rPr>
        <b/>
        <i/>
        <sz val="11"/>
        <rFont val="Arial"/>
        <family val="2"/>
      </rPr>
      <t/>
    </r>
  </si>
  <si>
    <t>RHI</t>
  </si>
  <si>
    <t>USAID, UNFPA</t>
  </si>
  <si>
    <r>
      <t xml:space="preserve">b. Global Fund grants used to procure </t>
    </r>
    <r>
      <rPr>
        <u/>
        <sz val="12"/>
        <color theme="1"/>
        <rFont val="Arial"/>
        <family val="2"/>
      </rPr>
      <t>condoms</t>
    </r>
  </si>
  <si>
    <r>
      <t xml:space="preserve">c. Global Fund grants used to procure </t>
    </r>
    <r>
      <rPr>
        <u/>
        <sz val="12"/>
        <color theme="1"/>
        <rFont val="Arial"/>
        <family val="2"/>
      </rPr>
      <t>contraceptives besides condoms</t>
    </r>
  </si>
  <si>
    <t xml:space="preserve">Ethiopia has not started to use the GF money for contraceptive procurement </t>
  </si>
  <si>
    <r>
      <t xml:space="preserve">d. TOTAL value of in-kind donations and Global Fund grants spent on contraceptive procurement
</t>
    </r>
    <r>
      <rPr>
        <b/>
        <sz val="12"/>
        <color theme="1"/>
        <rFont val="Arial"/>
        <family val="2"/>
      </rPr>
      <t xml:space="preserve">This will auto-calculate.  </t>
    </r>
    <r>
      <rPr>
        <i/>
        <sz val="11"/>
        <color theme="1"/>
        <rFont val="Arial"/>
        <family val="2"/>
      </rPr>
      <t>(It will sum a-c above.)</t>
    </r>
  </si>
  <si>
    <t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t>
  </si>
  <si>
    <r>
      <t xml:space="preserve">B10. </t>
    </r>
    <r>
      <rPr>
        <b/>
        <sz val="12"/>
        <color theme="1"/>
        <rFont val="Arial"/>
        <family val="2"/>
      </rPr>
      <t xml:space="preserve">Government share of funds spent on contraceptive procurement for the public sector </t>
    </r>
    <r>
      <rPr>
        <sz val="12"/>
        <color theme="1"/>
        <rFont val="Arial"/>
        <family val="2"/>
      </rPr>
      <t xml:space="preserve">- 
Of the total amount spent on contraceptives for the public sector in the most recent complete fiscal year (including government and donor funds), what percent was covered by government funds </t>
    </r>
    <r>
      <rPr>
        <i/>
        <sz val="11"/>
        <color theme="1"/>
        <rFont val="Arial"/>
        <family val="2"/>
      </rPr>
      <t>(including internally generated funds, basket funds, World Bank credits or loans, and other funds given to the government)</t>
    </r>
    <r>
      <rPr>
        <sz val="11"/>
        <color theme="1"/>
        <rFont val="Arial"/>
        <family val="2"/>
      </rPr>
      <t xml:space="preserve">? </t>
    </r>
    <r>
      <rPr>
        <sz val="12"/>
        <color theme="1"/>
        <rFont val="Arial"/>
        <family val="2"/>
      </rPr>
      <t xml:space="preserve">
</t>
    </r>
    <r>
      <rPr>
        <b/>
        <sz val="12"/>
        <color theme="1"/>
        <rFont val="Arial"/>
        <family val="2"/>
      </rPr>
      <t>This will auto-calculate.</t>
    </r>
    <r>
      <rPr>
        <i/>
        <sz val="10"/>
        <color theme="1"/>
        <rFont val="Arial"/>
        <family val="2"/>
      </rPr>
      <t xml:space="preserve"> </t>
    </r>
    <r>
      <rPr>
        <i/>
        <sz val="11"/>
        <color theme="1"/>
        <rFont val="Arial"/>
        <family val="2"/>
      </rPr>
      <t>(It contains the following formula: Total government spending (question B8c) / Grand total of all spending for public sector contraceptives from the government and donors (questions B8c+B9d))</t>
    </r>
  </si>
  <si>
    <t xml:space="preserve">Comments:
</t>
  </si>
  <si>
    <r>
      <t>B11.</t>
    </r>
    <r>
      <rPr>
        <b/>
        <sz val="12"/>
        <rFont val="Arial"/>
        <family val="2"/>
      </rPr>
      <t xml:space="preserve"> Internally generated share of the government funds spent on contraceptive procurement for the public sector </t>
    </r>
    <r>
      <rPr>
        <sz val="12"/>
        <rFont val="Arial"/>
        <family val="2"/>
      </rPr>
      <t>- 
Of the total amount of government funds spent on contraceptives for the public sector in the most recent complete fiscal year, what percent was covered by government internally generated funds</t>
    </r>
    <r>
      <rPr>
        <sz val="11"/>
        <rFont val="Arial"/>
        <family val="2"/>
      </rPr>
      <t>?</t>
    </r>
    <r>
      <rPr>
        <i/>
        <sz val="11"/>
        <rFont val="Arial"/>
        <family val="2"/>
      </rPr>
      <t xml:space="preserve"> </t>
    </r>
    <r>
      <rPr>
        <sz val="12"/>
        <rFont val="Arial"/>
        <family val="2"/>
      </rPr>
      <t xml:space="preserve">
</t>
    </r>
    <r>
      <rPr>
        <b/>
        <sz val="12"/>
        <rFont val="Arial"/>
        <family val="2"/>
      </rPr>
      <t>This will auto-calculate.</t>
    </r>
    <r>
      <rPr>
        <i/>
        <sz val="10"/>
        <rFont val="Arial"/>
        <family val="2"/>
      </rPr>
      <t xml:space="preserve"> </t>
    </r>
    <r>
      <rPr>
        <i/>
        <sz val="11"/>
        <rFont val="Arial"/>
        <family val="2"/>
      </rPr>
      <t>(It contains the following formula: Government internally generated spending (question B8a) /Total government spending (question B8c))</t>
    </r>
  </si>
  <si>
    <r>
      <t xml:space="preserve">B12. </t>
    </r>
    <r>
      <rPr>
        <b/>
        <sz val="12"/>
        <color theme="1"/>
        <rFont val="Arial"/>
        <family val="2"/>
      </rPr>
      <t>Total expenditures on public sector contraceptives as percent of amount that needed to be procured</t>
    </r>
    <r>
      <rPr>
        <sz val="12"/>
        <color theme="1"/>
        <rFont val="Arial"/>
        <family val="2"/>
      </rPr>
      <t xml:space="preserve"> -
Of the estimated value of the contraceptives needed to be procured for the public sector for the most recent complete fiscal year, what percent was provided by any source (whether government or donor)? 
</t>
    </r>
    <r>
      <rPr>
        <b/>
        <sz val="12"/>
        <color theme="1"/>
        <rFont val="Arial"/>
        <family val="2"/>
      </rPr>
      <t>This will auto-calculate.</t>
    </r>
    <r>
      <rPr>
        <b/>
        <sz val="11"/>
        <color theme="1"/>
        <rFont val="Arial"/>
        <family val="2"/>
      </rPr>
      <t xml:space="preserve"> </t>
    </r>
    <r>
      <rPr>
        <sz val="11"/>
        <color theme="1"/>
        <rFont val="Arial"/>
        <family val="2"/>
      </rPr>
      <t>(</t>
    </r>
    <r>
      <rPr>
        <i/>
        <sz val="11"/>
        <color theme="1"/>
        <rFont val="Arial"/>
        <family val="2"/>
      </rPr>
      <t>It contains the following formula: Grand total of all spending for public sector contraceptives from the government and donors (questions B8c+B9d) / Value of estimated need for procurement (question B2))</t>
    </r>
  </si>
  <si>
    <t xml:space="preserve">Comments: Out of the total government expenditure, 6.6 million USD was allocated for 2010/11, though spent in 2011/12. </t>
  </si>
  <si>
    <r>
      <t xml:space="preserve">B13. </t>
    </r>
    <r>
      <rPr>
        <i/>
        <sz val="12"/>
        <rFont val="Arial"/>
        <family val="2"/>
      </rPr>
      <t>If B12 did not calculate automatically, please answer the following question:</t>
    </r>
    <r>
      <rPr>
        <sz val="12"/>
        <rFont val="Arial"/>
        <family val="2"/>
      </rPr>
      <t xml:space="preserve">
Was there a funding gap for public sector contraceptives in the last complete fiscal year?
</t>
    </r>
    <r>
      <rPr>
        <i/>
        <sz val="12"/>
        <rFont val="Arial"/>
        <family val="2"/>
      </rPr>
      <t>(Please select from the dropdown list.)</t>
    </r>
  </si>
  <si>
    <r>
      <t xml:space="preserve">B14. If the government financed any contraceptive procurement in the most recent complete fiscal year, which entity conducted the procurement(s)? </t>
    </r>
    <r>
      <rPr>
        <i/>
        <sz val="12"/>
        <color theme="1"/>
        <rFont val="Arial"/>
        <family val="2"/>
      </rPr>
      <t>(Please select from the dropdown.)</t>
    </r>
  </si>
  <si>
    <t>Pharmaceutical Fund and Supply Agency (PFSA)</t>
  </si>
  <si>
    <t>i. Is this a parastatal? (i.e., a company established and contracted by the government to undertake commercial activities on behalf of the government)</t>
  </si>
  <si>
    <t xml:space="preserve">B15. Please note any additional comments about finance and procurement.
</t>
  </si>
  <si>
    <r>
      <rPr>
        <u/>
        <sz val="12"/>
        <color theme="1"/>
        <rFont val="Arial"/>
        <family val="2"/>
      </rPr>
      <t>Financing</t>
    </r>
    <r>
      <rPr>
        <sz val="12"/>
        <color theme="1"/>
        <rFont val="Arial"/>
        <family val="2"/>
      </rPr>
      <t xml:space="preserve">: even though the amounts are not all that significant, the central government and a number of the regional governments continue to finance contraceptive procurement from internally generated (budget) funds. The existence of basket and MDG pooled funds, and the possibilities of future funding for commodities, as well as an overall increase in donor support for FP, have put the country in a generally better position. </t>
    </r>
    <r>
      <rPr>
        <u/>
        <sz val="12"/>
        <color theme="1"/>
        <rFont val="Arial"/>
        <family val="2"/>
      </rPr>
      <t>Procurement</t>
    </r>
    <r>
      <rPr>
        <sz val="12"/>
        <color theme="1"/>
        <rFont val="Arial"/>
        <family val="2"/>
      </rPr>
      <t xml:space="preserve">: Pharmaceutical Fund &amp; Supply Agency (PFSA) has handled the procurement of contraceptives from Protection of Basic Services (PBS)II, MDG pooled funds, and internally generated funds, except for IUCDs. As part of the IUCD scale-up initiative, the FMOH has entered an agreement with DKT for the procurement and direct delivery of IUCDs to service delivery points. The USAID | DELIVER PROJECT continues to support the facilitation of contraceptive procurement decisions through sharing information with the FMOH and other relevant partners. </t>
    </r>
  </si>
  <si>
    <r>
      <t xml:space="preserve">C1. Are the following contraceptive methods offered through the commercial sector, public sector, NGOs, or social marketing? </t>
    </r>
    <r>
      <rPr>
        <i/>
        <sz val="11"/>
        <color theme="1"/>
        <rFont val="Arial"/>
        <family val="2"/>
      </rPr>
      <t xml:space="preserve">(Please indicate which methods are </t>
    </r>
    <r>
      <rPr>
        <i/>
        <u/>
        <sz val="11"/>
        <color theme="1"/>
        <rFont val="Arial"/>
        <family val="2"/>
      </rPr>
      <t>intended</t>
    </r>
    <r>
      <rPr>
        <i/>
        <sz val="11"/>
        <color theme="1"/>
        <rFont val="Arial"/>
        <family val="2"/>
      </rPr>
      <t xml:space="preserve"> to be offered, not whether the method is currently in stock.) 
</t>
    </r>
    <r>
      <rPr>
        <i/>
        <sz val="12"/>
        <color theme="1"/>
        <rFont val="Arial"/>
        <family val="2"/>
      </rPr>
      <t>(Please select from the dropdown list.)</t>
    </r>
  </si>
  <si>
    <r>
      <t>a. Combined oral contraceptives</t>
    </r>
    <r>
      <rPr>
        <sz val="11"/>
        <color theme="1"/>
        <rFont val="Arial"/>
        <family val="2"/>
      </rPr>
      <t xml:space="preserve"> </t>
    </r>
    <r>
      <rPr>
        <i/>
        <sz val="11"/>
        <color theme="1"/>
        <rFont val="Arial"/>
        <family val="2"/>
      </rPr>
      <t>(estrogen + progestin - for  example, LoFemenol, Microgynon)</t>
    </r>
  </si>
  <si>
    <r>
      <t>b. Progestin-only pills</t>
    </r>
    <r>
      <rPr>
        <i/>
        <sz val="11"/>
        <color theme="1"/>
        <rFont val="Arial"/>
        <family val="2"/>
      </rPr>
      <t xml:space="preserve"> (for example, Ovrette, Microlut)</t>
    </r>
  </si>
  <si>
    <r>
      <t>c. Injectables</t>
    </r>
    <r>
      <rPr>
        <sz val="11"/>
        <color theme="1"/>
        <rFont val="Arial"/>
        <family val="2"/>
      </rPr>
      <t xml:space="preserve"> </t>
    </r>
    <r>
      <rPr>
        <i/>
        <sz val="11"/>
        <color theme="1"/>
        <rFont val="Arial"/>
        <family val="2"/>
      </rPr>
      <t>(for example, DepoProvera, Noristerat)</t>
    </r>
  </si>
  <si>
    <r>
      <t xml:space="preserve">d. Implants </t>
    </r>
    <r>
      <rPr>
        <i/>
        <sz val="11"/>
        <color theme="1"/>
        <rFont val="Arial"/>
        <family val="2"/>
      </rPr>
      <t>(for example, Jadelle, Implanon)</t>
    </r>
  </si>
  <si>
    <r>
      <t xml:space="preserve">e. Intrauterine devices (IUDs) </t>
    </r>
    <r>
      <rPr>
        <i/>
        <sz val="11"/>
        <color theme="1"/>
        <rFont val="Arial"/>
        <family val="2"/>
      </rPr>
      <t>(for example, Optima Copper T)</t>
    </r>
  </si>
  <si>
    <r>
      <t xml:space="preserve">h. Emergency contraceptive pills </t>
    </r>
    <r>
      <rPr>
        <i/>
        <sz val="11"/>
        <color theme="1"/>
        <rFont val="Arial"/>
        <family val="2"/>
      </rPr>
      <t>(for example, Postinor)</t>
    </r>
  </si>
  <si>
    <r>
      <t>i. Long-acting permanent method for males</t>
    </r>
    <r>
      <rPr>
        <sz val="10"/>
        <color theme="1"/>
        <rFont val="Arial"/>
        <family val="2"/>
      </rPr>
      <t xml:space="preserve"> </t>
    </r>
    <r>
      <rPr>
        <sz val="11"/>
        <color theme="1"/>
        <rFont val="Arial"/>
        <family val="2"/>
      </rPr>
      <t>(</t>
    </r>
    <r>
      <rPr>
        <i/>
        <sz val="11"/>
        <color theme="1"/>
        <rFont val="Arial"/>
        <family val="2"/>
      </rPr>
      <t>vasectomy)</t>
    </r>
  </si>
  <si>
    <r>
      <t>j. Long-acting permanent method for females</t>
    </r>
    <r>
      <rPr>
        <i/>
        <sz val="11"/>
        <color theme="1"/>
        <rFont val="Arial"/>
        <family val="2"/>
      </rPr>
      <t xml:space="preserve"> (tubal ligation)</t>
    </r>
  </si>
  <si>
    <r>
      <t xml:space="preserve">l. Other contraceptive methods - specify 
</t>
    </r>
    <r>
      <rPr>
        <i/>
        <sz val="11"/>
        <color theme="1"/>
        <rFont val="Arial"/>
        <family val="2"/>
      </rPr>
      <t>(Please provide the name of the other contraceptive(s) offered, by sector.)</t>
    </r>
  </si>
  <si>
    <r>
      <t xml:space="preserve">D1. Is there a contraceptive security or reproductive health commodity security strategy or is contraceptive security explicitly included in a country strategy? </t>
    </r>
    <r>
      <rPr>
        <i/>
        <sz val="12"/>
        <color theme="1"/>
        <rFont val="Arial"/>
        <family val="2"/>
      </rPr>
      <t>(Please select from the dropdown list.)</t>
    </r>
  </si>
  <si>
    <r>
      <t xml:space="preserve">Years Covered </t>
    </r>
    <r>
      <rPr>
        <i/>
        <u/>
        <sz val="11"/>
        <color theme="1"/>
        <rFont val="Arial"/>
        <family val="2"/>
      </rPr>
      <t>(including strategy updates)</t>
    </r>
  </si>
  <si>
    <r>
      <t xml:space="preserve">D3. Are there policies that </t>
    </r>
    <r>
      <rPr>
        <u/>
        <sz val="12"/>
        <color theme="1"/>
        <rFont val="Arial"/>
        <family val="2"/>
      </rPr>
      <t>hinder</t>
    </r>
    <r>
      <rPr>
        <sz val="12"/>
        <color theme="1"/>
        <rFont val="Arial"/>
        <family val="2"/>
      </rPr>
      <t xml:space="preserve"> the ability of the private sector (commercial sector, NGOs, or social marketing) to provide contraceptive methods (for example: price controls, distribution limitations, taxes/duties, advertising bans, etc.)?</t>
    </r>
  </si>
  <si>
    <r>
      <t xml:space="preserve">D4. Are there policies that </t>
    </r>
    <r>
      <rPr>
        <u/>
        <sz val="12"/>
        <color theme="1"/>
        <rFont val="Arial"/>
        <family val="2"/>
      </rPr>
      <t>enable</t>
    </r>
    <r>
      <rPr>
        <sz val="12"/>
        <color theme="1"/>
        <rFont val="Arial"/>
        <family val="2"/>
      </rPr>
      <t xml:space="preserve"> the private sector (commercial sector, NGOs, or social marketing) to provide contraceptive methods?</t>
    </r>
  </si>
  <si>
    <r>
      <t>D5. Please complete the following table to indicate the country's policies regarding the lowest provider cadre that is allowed to sell or dispense particular contraceptive methods. (</t>
    </r>
    <r>
      <rPr>
        <i/>
        <sz val="12"/>
        <rFont val="Arial"/>
        <family val="2"/>
      </rPr>
      <t>Please select from the dropdown list if possible. If you cannot find a provider cadre that fits, you may write it in.)</t>
    </r>
  </si>
  <si>
    <r>
      <t xml:space="preserve">Note the lowest level provider that is allowed to sell or dispense the method in the </t>
    </r>
    <r>
      <rPr>
        <b/>
        <u/>
        <sz val="12"/>
        <rFont val="Arial"/>
        <family val="2"/>
      </rPr>
      <t>public sector</t>
    </r>
  </si>
  <si>
    <r>
      <t xml:space="preserve">Note the lowest level provider that is allowed to sell or dispense the method in the </t>
    </r>
    <r>
      <rPr>
        <b/>
        <u/>
        <sz val="12"/>
        <rFont val="Arial"/>
        <family val="2"/>
      </rPr>
      <t>private sector</t>
    </r>
  </si>
  <si>
    <t>Combined oral contraceptives and/or progestin-only pills</t>
  </si>
  <si>
    <t>Health Extension Worker</t>
  </si>
  <si>
    <t>Injectables</t>
  </si>
  <si>
    <t>Implants</t>
  </si>
  <si>
    <t>d</t>
  </si>
  <si>
    <t>e</t>
  </si>
  <si>
    <t>Male and/or female condoms</t>
  </si>
  <si>
    <t>f</t>
  </si>
  <si>
    <t>Emergency contraceptive pills</t>
  </si>
  <si>
    <t>g</t>
  </si>
  <si>
    <t>Tubal ligations and/or vasectomies</t>
  </si>
  <si>
    <t>h</t>
  </si>
  <si>
    <t>D6. Please describe any other policies or regulations that restrict who can sell or dispense particular contraceptive methods. (For example, are pharmacists allowed to provide the methods?) Please note which methods and sectors the policies/regulations apply to.</t>
  </si>
  <si>
    <t xml:space="preserve">Health Extension Workers are allowed to insert the one-rod implant (Implanon). Pharmacists, pharmacy technicians, and druggists are allowed to dispense oral pills, emergency pills, and male and/or female condoms in retail outlets. </t>
  </si>
  <si>
    <t>D7. Does the country have laws, regulations, or policies that make it difficult for the following sub-populations to access effective family planning services?</t>
  </si>
  <si>
    <r>
      <t xml:space="preserve">D8. Are there charges* to the client in the public sector for family planning:
</t>
    </r>
    <r>
      <rPr>
        <sz val="11"/>
        <color theme="1"/>
        <rFont val="Arial"/>
        <family val="2"/>
      </rPr>
      <t>*</t>
    </r>
    <r>
      <rPr>
        <i/>
        <sz val="11"/>
        <color theme="1"/>
        <rFont val="Arial"/>
        <family val="2"/>
      </rPr>
      <t>(This question refers to charges by policy, not under-the-table charges.)</t>
    </r>
    <r>
      <rPr>
        <sz val="12"/>
        <color theme="1"/>
        <rFont val="Arial"/>
        <family val="2"/>
      </rPr>
      <t xml:space="preserve">
</t>
    </r>
  </si>
  <si>
    <t>D9. Are the following contraceptives included in the country's National Essential Medicine List (NEML) or other equivalent priority list? (for example, the National Medical Device List)</t>
  </si>
  <si>
    <t>c. Injectables</t>
  </si>
  <si>
    <t>d. Implants</t>
  </si>
  <si>
    <t>D10. What year(s) is the list(s) from?</t>
  </si>
  <si>
    <t xml:space="preserve">D11. Name of the list(s)
</t>
  </si>
  <si>
    <t xml:space="preserve">D12. Notes about the list(s)
</t>
  </si>
  <si>
    <t xml:space="preserve">D13.  Information on country's Poverty Reduction Strategy Paper (PRSP)
</t>
  </si>
  <si>
    <r>
      <t xml:space="preserve">a. What year is the Poverty Reduction Strategy Paper from? </t>
    </r>
    <r>
      <rPr>
        <i/>
        <sz val="10"/>
        <color theme="1"/>
        <rFont val="Arial"/>
        <family val="2"/>
      </rPr>
      <t>(most recent actual PRSP on IMF's site [not progress or summary report])</t>
    </r>
  </si>
  <si>
    <r>
      <t xml:space="preserve">E1. Have stockouts occurred for any contraceptive at the </t>
    </r>
    <r>
      <rPr>
        <b/>
        <i/>
        <sz val="12"/>
        <color theme="1"/>
        <rFont val="Arial"/>
        <family val="2"/>
      </rPr>
      <t>central*</t>
    </r>
    <r>
      <rPr>
        <sz val="12"/>
        <color theme="1"/>
        <rFont val="Arial"/>
        <family val="2"/>
      </rPr>
      <t xml:space="preserve"> level in the last 12 months?  
</t>
    </r>
    <r>
      <rPr>
        <i/>
        <sz val="11"/>
        <color theme="1"/>
        <rFont val="Arial"/>
        <family val="2"/>
      </rPr>
      <t>*(The central level refers to the central level warehouse for the public sector.)</t>
    </r>
  </si>
  <si>
    <r>
      <t xml:space="preserve">E2. In the last 12 months, has there ever been a stockout at the </t>
    </r>
    <r>
      <rPr>
        <b/>
        <i/>
        <sz val="12"/>
        <color theme="1"/>
        <rFont val="Arial"/>
        <family val="2"/>
      </rPr>
      <t>central</t>
    </r>
    <r>
      <rPr>
        <sz val="12"/>
        <color theme="1"/>
        <rFont val="Arial"/>
        <family val="2"/>
      </rPr>
      <t xml:space="preserve"> level of any of the contraceptives offered in public sector facilities? </t>
    </r>
    <r>
      <rPr>
        <i/>
        <sz val="11"/>
        <color theme="1"/>
        <rFont val="Arial"/>
        <family val="2"/>
      </rPr>
      <t>(If a method is not intended to be offered in public sector facilities, please indicate that stockouts are not</t>
    </r>
    <r>
      <rPr>
        <sz val="12"/>
        <color theme="1"/>
        <rFont val="Arial"/>
        <family val="2"/>
      </rPr>
      <t xml:space="preserve"> applicable (choose "not applicable" from the dropdown list).)</t>
    </r>
  </si>
  <si>
    <r>
      <t xml:space="preserve">j. Time period covered by reports reviewed
</t>
    </r>
    <r>
      <rPr>
        <i/>
        <sz val="11"/>
        <color theme="1"/>
        <rFont val="Arial"/>
        <family val="2"/>
      </rPr>
      <t xml:space="preserve">(mm/yy - mm/yy) (for example, reports from 01/12-12/12) </t>
    </r>
  </si>
  <si>
    <t xml:space="preserve">07/11-06/12 </t>
  </si>
  <si>
    <r>
      <t xml:space="preserve">k. Data source
</t>
    </r>
    <r>
      <rPr>
        <i/>
        <sz val="11"/>
        <color theme="1"/>
        <rFont val="Arial"/>
        <family val="2"/>
      </rPr>
      <t>(for example: Procurement Planning and Monitoring Report, Logistics Management Information System, periodic physical inventory, warehouse reports)</t>
    </r>
  </si>
  <si>
    <t>LMIS</t>
  </si>
  <si>
    <r>
      <t>a. service delivery point level</t>
    </r>
    <r>
      <rPr>
        <i/>
        <sz val="11"/>
        <color theme="1"/>
        <rFont val="Arial"/>
        <family val="2"/>
      </rPr>
      <t xml:space="preserve"> (i.e., public sector health facilities)</t>
    </r>
  </si>
  <si>
    <r>
      <t xml:space="preserve">b. central level </t>
    </r>
    <r>
      <rPr>
        <i/>
        <sz val="11"/>
        <color theme="1"/>
        <rFont val="Arial"/>
        <family val="2"/>
      </rPr>
      <t>(i.e., central level warehouse for the public sector)</t>
    </r>
  </si>
  <si>
    <t xml:space="preserve">F. Please note any overall comments about challenges and/or successes with contraceptive security in your country.
</t>
  </si>
  <si>
    <t xml:space="preserve">PFSA has started distributing program commodities including contraceptives through the integrated system. Depending on the accessibility of facilities and availability of resources, hubs are applying different distribution modalities to deliver products to facilities. Project staff continue to provide technical support to PFSA and regional health bureaus (RHBs) in smoothing this transition. </t>
  </si>
  <si>
    <t xml:space="preserve">No </t>
  </si>
  <si>
    <t>YEs</t>
  </si>
  <si>
    <t>NO</t>
  </si>
  <si>
    <t>YES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</si>
</sst>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6" formatCode="&quot;$&quot;#,##0_);[Red]\(&quot;$&quot;#,##0\)"/>
    <numFmt numFmtId="44" formatCode="_(&quot;$&quot;* #,##0.00_);_(&quot;$&quot;* \(#,##0.00\);_(&quot;$&quot;* &quot;-&quot;??_);_(@_)"/>
    <numFmt numFmtId="43" formatCode="_(* #,##0.00_);_(* \(#,##0.00\);_(* &quot;-&quot;??_);_(@_)"/>
    <numFmt numFmtId="164" formatCode="&quot;$&quot;#,##0"/>
    <numFmt numFmtId="165" formatCode="_(&quot;$&quot;* #,##0_);_(&quot;$&quot;* \(#,##0\);_(&quot;$&quot;* &quot;-&quot;??_);_(@_)"/>
    <numFmt numFmtId="166" formatCode="_-* #,##0.00_-;\-* #,##0.00_-;_-* &quot;-&quot;??_-;_-@_-"/>
    <numFmt numFmtId="167" formatCode="0.0%"/>
  </numFmts>
  <fonts count="143" x14ac:knownFonts="1">
    <font>
      <sz val="11"/>
      <color theme="1"/>
      <name val="Calibri"/>
      <family val="2"/>
      <scheme val="minor"/>
    </font>
    <font>
      <b/>
      <sz val="9"/>
      <color indexed="81"/>
      <name val="Tahoma"/>
      <family val="2"/>
    </font>
    <font>
      <sz val="9"/>
      <color indexed="81"/>
      <name val="Tahoma"/>
      <family val="2"/>
    </font>
    <font>
      <sz val="12"/>
      <name val="Arial"/>
      <family val="2"/>
    </font>
    <font>
      <sz val="10"/>
      <name val="Arial"/>
      <family val="2"/>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4"/>
      <color theme="1"/>
      <name val="Calibri"/>
      <family val="2"/>
      <scheme val="minor"/>
    </font>
    <font>
      <sz val="11"/>
      <color theme="5"/>
      <name val="Calibri"/>
      <family val="2"/>
      <scheme val="minor"/>
    </font>
    <font>
      <sz val="11"/>
      <name val="Calibri"/>
      <family val="2"/>
      <scheme val="minor"/>
    </font>
    <font>
      <sz val="14"/>
      <color rgb="FFC00000"/>
      <name val="Calibri"/>
      <family val="2"/>
      <scheme val="minor"/>
    </font>
    <font>
      <sz val="11"/>
      <color rgb="FFC00000"/>
      <name val="Calibri"/>
      <family val="2"/>
      <scheme val="minor"/>
    </font>
    <font>
      <b/>
      <sz val="11"/>
      <name val="Calibri"/>
      <family val="2"/>
      <scheme val="minor"/>
    </font>
    <font>
      <b/>
      <sz val="12"/>
      <color theme="0"/>
      <name val="Calibri"/>
      <family val="2"/>
      <scheme val="minor"/>
    </font>
    <font>
      <b/>
      <sz val="16"/>
      <color theme="0"/>
      <name val="Calibri"/>
      <family val="2"/>
      <scheme val="minor"/>
    </font>
    <font>
      <b/>
      <sz val="14"/>
      <color theme="0"/>
      <name val="Calibri"/>
      <family val="2"/>
      <scheme val="minor"/>
    </font>
    <font>
      <sz val="9"/>
      <color theme="0"/>
      <name val="Calibri"/>
      <family val="2"/>
      <scheme val="minor"/>
    </font>
    <font>
      <sz val="9"/>
      <color theme="1"/>
      <name val="Calibri"/>
      <family val="2"/>
      <scheme val="minor"/>
    </font>
    <font>
      <u/>
      <sz val="9"/>
      <color theme="10"/>
      <name val="Calibri"/>
      <family val="2"/>
      <scheme val="minor"/>
    </font>
    <font>
      <sz val="10"/>
      <color theme="1"/>
      <name val="Calibri"/>
      <family val="2"/>
      <scheme val="minor"/>
    </font>
    <font>
      <sz val="24"/>
      <color theme="0"/>
      <name val="Calibri"/>
      <family val="2"/>
      <scheme val="minor"/>
    </font>
    <font>
      <sz val="11"/>
      <color theme="3" tint="-0.249977111117893"/>
      <name val="Calibri"/>
      <family val="2"/>
      <scheme val="minor"/>
    </font>
    <font>
      <b/>
      <sz val="11"/>
      <color theme="3" tint="-0.249977111117893"/>
      <name val="Calibri"/>
      <family val="2"/>
      <scheme val="minor"/>
    </font>
    <font>
      <sz val="12"/>
      <color theme="1"/>
      <name val="Calibri"/>
      <family val="2"/>
      <scheme val="minor"/>
    </font>
    <font>
      <sz val="12"/>
      <color theme="3" tint="-0.249977111117893"/>
      <name val="Calibri"/>
      <family val="2"/>
      <scheme val="minor"/>
    </font>
    <font>
      <sz val="12"/>
      <color theme="5"/>
      <name val="Calibri"/>
      <family val="2"/>
      <scheme val="minor"/>
    </font>
    <font>
      <b/>
      <sz val="9"/>
      <color theme="3" tint="-0.249977111117893"/>
      <name val="Calibri"/>
      <family val="2"/>
      <scheme val="minor"/>
    </font>
    <font>
      <b/>
      <sz val="14"/>
      <color theme="3" tint="-0.249977111117893"/>
      <name val="Calibri"/>
      <family val="2"/>
      <scheme val="minor"/>
    </font>
    <font>
      <sz val="11"/>
      <color theme="0" tint="-0.14999847407452621"/>
      <name val="Calibri"/>
      <family val="2"/>
      <scheme val="minor"/>
    </font>
    <font>
      <sz val="16"/>
      <color theme="1"/>
      <name val="Calibri"/>
      <family val="2"/>
      <scheme val="minor"/>
    </font>
    <font>
      <u/>
      <sz val="11"/>
      <color theme="3" tint="-0.249977111117893"/>
      <name val="Calibri"/>
      <family val="2"/>
      <scheme val="minor"/>
    </font>
    <font>
      <b/>
      <sz val="14"/>
      <color theme="1"/>
      <name val="Calibri"/>
      <family val="2"/>
      <scheme val="minor"/>
    </font>
    <font>
      <sz val="28"/>
      <color theme="0"/>
      <name val="Calibri"/>
      <family val="2"/>
      <scheme val="minor"/>
    </font>
    <font>
      <sz val="28"/>
      <color theme="1"/>
      <name val="Calibri"/>
      <family val="2"/>
      <scheme val="minor"/>
    </font>
    <font>
      <sz val="11"/>
      <color rgb="FFFF0000"/>
      <name val="Calibri"/>
      <family val="2"/>
      <scheme val="minor"/>
    </font>
    <font>
      <sz val="10.5"/>
      <color theme="1"/>
      <name val="Calibri"/>
      <family val="2"/>
      <scheme val="minor"/>
    </font>
    <font>
      <sz val="12"/>
      <color theme="0"/>
      <name val="Calibri"/>
      <family val="2"/>
      <scheme val="minor"/>
    </font>
    <font>
      <b/>
      <sz val="16"/>
      <color theme="3" tint="-0.249977111117893"/>
      <name val="Calibri"/>
      <family val="2"/>
      <scheme val="minor"/>
    </font>
    <font>
      <b/>
      <sz val="15"/>
      <color theme="3" tint="-0.249977111117893"/>
      <name val="Calibri"/>
      <family val="2"/>
      <scheme val="minor"/>
    </font>
    <font>
      <sz val="15"/>
      <color theme="1"/>
      <name val="Calibri"/>
      <family val="2"/>
      <scheme val="minor"/>
    </font>
    <font>
      <sz val="15"/>
      <color theme="3" tint="-0.249977111117893"/>
      <name val="Calibri"/>
      <family val="2"/>
      <scheme val="minor"/>
    </font>
    <font>
      <sz val="18"/>
      <color theme="3" tint="-0.249977111117893"/>
      <name val="Calibri"/>
      <family val="2"/>
      <scheme val="minor"/>
    </font>
    <font>
      <sz val="18"/>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indexed="8"/>
      <name val="Calibri"/>
      <family val="2"/>
    </font>
    <font>
      <u/>
      <sz val="10"/>
      <color indexed="12"/>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9.9"/>
      <color theme="10"/>
      <name val="Calibri"/>
      <family val="2"/>
    </font>
    <font>
      <sz val="11"/>
      <color theme="1"/>
      <name val="Calibri"/>
      <family val="2"/>
    </font>
    <font>
      <b/>
      <sz val="11"/>
      <color theme="1"/>
      <name val="Calibri"/>
      <family val="2"/>
    </font>
    <font>
      <sz val="11"/>
      <color theme="4" tint="-0.499984740745262"/>
      <name val="Calibri"/>
      <family val="2"/>
      <scheme val="minor"/>
    </font>
    <font>
      <sz val="14"/>
      <color theme="4" tint="-0.499984740745262"/>
      <name val="Calibri"/>
      <family val="2"/>
      <scheme val="minor"/>
    </font>
    <font>
      <u/>
      <sz val="14"/>
      <color indexed="12"/>
      <name val="Calibri"/>
      <family val="2"/>
      <scheme val="minor"/>
    </font>
    <font>
      <sz val="11"/>
      <color theme="0" tint="-0.34998626667073579"/>
      <name val="Calibri"/>
      <family val="2"/>
      <scheme val="minor"/>
    </font>
    <font>
      <sz val="14"/>
      <color theme="0" tint="-0.34998626667073579"/>
      <name val="Calibri"/>
      <family val="2"/>
      <scheme val="minor"/>
    </font>
    <font>
      <sz val="10"/>
      <name val="Arial"/>
      <family val="2"/>
    </font>
    <font>
      <sz val="11"/>
      <color theme="0" tint="-0.249977111117893"/>
      <name val="Calibri"/>
      <family val="2"/>
      <scheme val="minor"/>
    </font>
    <font>
      <sz val="14"/>
      <color theme="0" tint="-0.249977111117893"/>
      <name val="Calibri"/>
      <family val="2"/>
      <scheme val="minor"/>
    </font>
    <font>
      <sz val="16"/>
      <color theme="0" tint="-0.249977111117893"/>
      <name val="Calibri"/>
      <family val="2"/>
      <scheme val="minor"/>
    </font>
    <font>
      <sz val="10"/>
      <name val="Arial"/>
      <family val="2"/>
    </font>
    <font>
      <sz val="16"/>
      <color theme="0"/>
      <name val="Calibri"/>
      <family val="2"/>
      <scheme val="minor"/>
    </font>
    <font>
      <sz val="10.5"/>
      <color theme="3" tint="-0.249977111117893"/>
      <name val="Calibri"/>
      <family val="2"/>
      <scheme val="minor"/>
    </font>
    <font>
      <sz val="10"/>
      <color theme="3" tint="-0.249977111117893"/>
      <name val="Calibri"/>
      <family val="2"/>
      <scheme val="minor"/>
    </font>
    <font>
      <sz val="14"/>
      <color theme="3" tint="-0.249977111117893"/>
      <name val="Calibri"/>
      <family val="2"/>
      <scheme val="minor"/>
    </font>
    <font>
      <u/>
      <sz val="14"/>
      <color theme="0"/>
      <name val="Calibri"/>
      <family val="2"/>
      <scheme val="minor"/>
    </font>
    <font>
      <b/>
      <sz val="12"/>
      <name val="Arial"/>
      <family val="2"/>
    </font>
    <font>
      <b/>
      <sz val="10"/>
      <name val="Arial"/>
      <family val="2"/>
    </font>
    <font>
      <sz val="8"/>
      <name val="Arial"/>
      <family val="2"/>
    </font>
    <font>
      <u/>
      <sz val="8"/>
      <name val="Arial"/>
      <family val="2"/>
    </font>
    <font>
      <sz val="10"/>
      <color indexed="10"/>
      <name val="Arial"/>
      <family val="2"/>
    </font>
    <font>
      <u/>
      <sz val="10"/>
      <name val="Arial"/>
      <family val="2"/>
    </font>
    <font>
      <b/>
      <sz val="9"/>
      <name val="Arial"/>
      <family val="2"/>
    </font>
    <font>
      <sz val="9"/>
      <name val="Arial"/>
      <family val="2"/>
    </font>
    <font>
      <b/>
      <sz val="14"/>
      <name val="Arial"/>
      <family val="2"/>
    </font>
    <font>
      <u/>
      <sz val="12"/>
      <color indexed="12"/>
      <name val="Arial"/>
      <family val="2"/>
    </font>
    <font>
      <b/>
      <sz val="16"/>
      <name val="Arial"/>
      <family val="2"/>
    </font>
    <font>
      <b/>
      <sz val="15"/>
      <name val="Arial"/>
      <family val="2"/>
    </font>
    <font>
      <u/>
      <sz val="14"/>
      <name val="Arial"/>
      <family val="2"/>
    </font>
    <font>
      <sz val="14"/>
      <name val="Arial"/>
      <family val="2"/>
    </font>
    <font>
      <i/>
      <sz val="12"/>
      <name val="Arial"/>
      <family val="2"/>
    </font>
    <font>
      <i/>
      <sz val="10"/>
      <name val="Arial"/>
      <family val="2"/>
    </font>
    <font>
      <b/>
      <i/>
      <sz val="14"/>
      <name val="Arial"/>
      <family val="2"/>
    </font>
    <font>
      <u/>
      <sz val="12"/>
      <name val="Arial"/>
      <family val="2"/>
    </font>
    <font>
      <b/>
      <i/>
      <u/>
      <sz val="12"/>
      <name val="Arial"/>
      <family val="2"/>
    </font>
    <font>
      <b/>
      <i/>
      <u/>
      <sz val="14"/>
      <name val="Arial"/>
      <family val="2"/>
    </font>
    <font>
      <b/>
      <u/>
      <sz val="12"/>
      <name val="Arial"/>
      <family val="2"/>
    </font>
    <font>
      <sz val="12"/>
      <color indexed="55"/>
      <name val="Arial"/>
      <family val="2"/>
    </font>
    <font>
      <b/>
      <i/>
      <sz val="12"/>
      <name val="Arial"/>
      <family val="2"/>
    </font>
    <font>
      <b/>
      <sz val="11"/>
      <name val="Arial"/>
      <family val="2"/>
    </font>
    <font>
      <b/>
      <sz val="18"/>
      <name val="Arial"/>
      <family val="2"/>
    </font>
    <font>
      <b/>
      <u/>
      <sz val="18"/>
      <name val="Arial"/>
      <family val="2"/>
    </font>
    <font>
      <i/>
      <sz val="11"/>
      <name val="Arial"/>
      <family val="2"/>
    </font>
    <font>
      <sz val="11"/>
      <name val="Arial"/>
      <family val="2"/>
    </font>
    <font>
      <b/>
      <i/>
      <sz val="11"/>
      <name val="Arial"/>
      <family val="2"/>
    </font>
    <font>
      <i/>
      <u/>
      <sz val="11"/>
      <name val="Arial"/>
      <family val="2"/>
    </font>
    <font>
      <sz val="13.5"/>
      <name val="Arial"/>
      <family val="2"/>
    </font>
    <font>
      <strike/>
      <sz val="12"/>
      <name val="Arial"/>
      <family val="2"/>
    </font>
    <font>
      <b/>
      <sz val="13"/>
      <name val="Arial"/>
      <family val="2"/>
    </font>
    <font>
      <sz val="10"/>
      <color theme="1"/>
      <name val="Arial"/>
      <family val="2"/>
    </font>
    <font>
      <b/>
      <sz val="12"/>
      <color theme="1"/>
      <name val="Arial"/>
      <family val="2"/>
    </font>
    <font>
      <b/>
      <sz val="16"/>
      <color theme="1"/>
      <name val="Arial"/>
      <family val="2"/>
    </font>
    <font>
      <b/>
      <sz val="18"/>
      <color theme="1"/>
      <name val="Arial"/>
      <family val="2"/>
    </font>
    <font>
      <sz val="16"/>
      <name val="Arial"/>
      <family val="2"/>
    </font>
    <font>
      <b/>
      <sz val="15"/>
      <color theme="1"/>
      <name val="Arial"/>
      <family val="2"/>
    </font>
    <font>
      <b/>
      <u/>
      <sz val="18"/>
      <color theme="1"/>
      <name val="Arial"/>
      <family val="2"/>
    </font>
    <font>
      <sz val="18"/>
      <name val="Arial"/>
      <family val="2"/>
    </font>
    <font>
      <b/>
      <sz val="10"/>
      <color theme="1"/>
      <name val="Arial"/>
      <family val="2"/>
    </font>
    <font>
      <sz val="12"/>
      <color theme="1"/>
      <name val="Arial"/>
      <family val="2"/>
    </font>
    <font>
      <i/>
      <sz val="12"/>
      <color theme="1"/>
      <name val="Arial"/>
      <family val="2"/>
    </font>
    <font>
      <i/>
      <sz val="11"/>
      <color theme="1"/>
      <name val="Arial"/>
      <family val="2"/>
    </font>
    <font>
      <sz val="11"/>
      <color theme="1"/>
      <name val="Arial"/>
      <family val="2"/>
    </font>
    <font>
      <i/>
      <sz val="10"/>
      <color theme="1"/>
      <name val="Arial"/>
      <family val="2"/>
    </font>
    <font>
      <b/>
      <u/>
      <sz val="12"/>
      <color theme="1"/>
      <name val="Arial"/>
      <family val="2"/>
    </font>
    <font>
      <u/>
      <sz val="12"/>
      <color theme="1"/>
      <name val="Arial"/>
      <family val="2"/>
    </font>
    <font>
      <b/>
      <i/>
      <sz val="12"/>
      <color theme="1"/>
      <name val="Arial"/>
      <family val="2"/>
    </font>
    <font>
      <b/>
      <i/>
      <sz val="14"/>
      <color theme="1"/>
      <name val="Arial"/>
      <family val="2"/>
    </font>
    <font>
      <strike/>
      <sz val="12"/>
      <color theme="1"/>
      <name val="Arial"/>
      <family val="2"/>
    </font>
    <font>
      <b/>
      <i/>
      <u/>
      <sz val="12"/>
      <color theme="1"/>
      <name val="Arial"/>
      <family val="2"/>
    </font>
    <font>
      <b/>
      <i/>
      <u/>
      <sz val="14"/>
      <color theme="1"/>
      <name val="Arial"/>
      <family val="2"/>
    </font>
    <font>
      <u/>
      <sz val="10"/>
      <color theme="1"/>
      <name val="Arial"/>
      <family val="2"/>
    </font>
    <font>
      <b/>
      <sz val="11"/>
      <color theme="1"/>
      <name val="Arial"/>
      <family val="2"/>
    </font>
    <font>
      <i/>
      <u/>
      <sz val="11"/>
      <color theme="1"/>
      <name val="Arial"/>
      <family val="2"/>
    </font>
    <font>
      <b/>
      <sz val="20"/>
      <color theme="3" tint="-0.499984740745262"/>
      <name val="Calibri"/>
      <family val="2"/>
      <scheme val="minor"/>
    </font>
  </fonts>
  <fills count="70">
    <fill>
      <patternFill patternType="none"/>
    </fill>
    <fill>
      <patternFill patternType="gray125"/>
    </fill>
    <fill>
      <patternFill patternType="solid">
        <fgColor theme="3" tint="0.59999389629810485"/>
        <bgColor indexed="64"/>
      </patternFill>
    </fill>
    <fill>
      <patternFill patternType="solid">
        <fgColor rgb="FF92D05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14999847407452621"/>
        <bgColor theme="0"/>
      </patternFill>
    </fill>
    <fill>
      <patternFill patternType="solid">
        <fgColor theme="3" tint="-0.249977111117893"/>
        <bgColor indexed="64"/>
      </patternFill>
    </fill>
    <fill>
      <patternFill patternType="solid">
        <fgColor rgb="FFC00000"/>
        <bgColor indexed="64"/>
      </patternFill>
    </fill>
    <fill>
      <patternFill patternType="solid">
        <fgColor theme="0" tint="-0.14999847407452621"/>
        <bgColor theme="0" tint="-0.24994659260841701"/>
      </patternFill>
    </fill>
    <fill>
      <patternFill patternType="solid">
        <fgColor theme="3" tint="-0.499984740745262"/>
        <bgColor indexed="64"/>
      </patternFill>
    </fill>
    <fill>
      <patternFill patternType="solid">
        <fgColor theme="1" tint="0.14999847407452621"/>
        <bgColor indexed="64"/>
      </patternFill>
    </fill>
    <fill>
      <patternFill patternType="solid">
        <fgColor theme="7" tint="0.39997558519241921"/>
        <bgColor indexed="64"/>
      </patternFill>
    </fill>
    <fill>
      <patternFill patternType="solid">
        <fgColor rgb="FFD7F61A"/>
        <bgColor indexed="64"/>
      </patternFill>
    </fill>
    <fill>
      <patternFill patternType="solid">
        <fgColor theme="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5" tint="0.59999389629810485"/>
        <bgColor theme="0" tint="-0.24994659260841701"/>
      </patternFill>
    </fill>
    <fill>
      <patternFill patternType="solid">
        <fgColor theme="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indexed="22"/>
        <bgColor indexed="64"/>
      </patternFill>
    </fill>
    <fill>
      <patternFill patternType="solid">
        <fgColor indexed="49"/>
        <bgColor indexed="64"/>
      </patternFill>
    </fill>
    <fill>
      <patternFill patternType="solid">
        <fgColor indexed="41"/>
        <bgColor indexed="64"/>
      </patternFill>
    </fill>
    <fill>
      <patternFill patternType="lightUp">
        <bgColor indexed="41"/>
      </patternFill>
    </fill>
    <fill>
      <patternFill patternType="solid">
        <fgColor indexed="53"/>
        <bgColor indexed="64"/>
      </patternFill>
    </fill>
    <fill>
      <patternFill patternType="solid">
        <fgColor indexed="47"/>
        <bgColor indexed="64"/>
      </patternFill>
    </fill>
    <fill>
      <patternFill patternType="solid">
        <fgColor indexed="13"/>
        <bgColor indexed="64"/>
      </patternFill>
    </fill>
    <fill>
      <patternFill patternType="solid">
        <fgColor indexed="26"/>
        <bgColor indexed="26"/>
      </patternFill>
    </fill>
    <fill>
      <patternFill patternType="darkUp">
        <fgColor indexed="26"/>
        <bgColor indexed="8"/>
      </patternFill>
    </fill>
    <fill>
      <patternFill patternType="solid">
        <fgColor indexed="48"/>
        <bgColor indexed="26"/>
      </patternFill>
    </fill>
    <fill>
      <patternFill patternType="solid">
        <fgColor indexed="44"/>
        <bgColor indexed="64"/>
      </patternFill>
    </fill>
    <fill>
      <patternFill patternType="lightUp">
        <bgColor indexed="44"/>
      </patternFill>
    </fill>
    <fill>
      <patternFill patternType="solid">
        <fgColor indexed="54"/>
        <bgColor indexed="64"/>
      </patternFill>
    </fill>
    <fill>
      <patternFill patternType="solid">
        <fgColor indexed="31"/>
        <bgColor indexed="64"/>
      </patternFill>
    </fill>
    <fill>
      <patternFill patternType="lightUp">
        <bgColor indexed="31"/>
      </patternFill>
    </fill>
    <fill>
      <patternFill patternType="solid">
        <fgColor indexed="55"/>
        <bgColor indexed="64"/>
      </patternFill>
    </fill>
    <fill>
      <patternFill patternType="solid">
        <fgColor indexed="9"/>
        <bgColor indexed="64"/>
      </patternFill>
    </fill>
    <fill>
      <patternFill patternType="lightUp"/>
    </fill>
    <fill>
      <patternFill patternType="solid">
        <fgColor indexed="22"/>
        <bgColor indexed="26"/>
      </patternFill>
    </fill>
    <fill>
      <patternFill patternType="solid">
        <fgColor indexed="55"/>
        <bgColor indexed="26"/>
      </patternFill>
    </fill>
    <fill>
      <patternFill patternType="solid">
        <fgColor theme="0"/>
        <bgColor indexed="64"/>
      </patternFill>
    </fill>
    <fill>
      <patternFill patternType="solid">
        <fgColor rgb="FFFFC000"/>
        <bgColor indexed="64"/>
      </patternFill>
    </fill>
  </fills>
  <borders count="14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bottom style="medium">
        <color rgb="FFC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ck">
        <color theme="7"/>
      </left>
      <right style="hair">
        <color theme="7"/>
      </right>
      <top style="thick">
        <color theme="7"/>
      </top>
      <bottom style="hair">
        <color theme="7"/>
      </bottom>
      <diagonal/>
    </border>
    <border>
      <left style="thick">
        <color theme="7"/>
      </left>
      <right style="hair">
        <color theme="7"/>
      </right>
      <top style="hair">
        <color theme="7"/>
      </top>
      <bottom style="hair">
        <color theme="7"/>
      </bottom>
      <diagonal/>
    </border>
    <border>
      <left style="thick">
        <color theme="7"/>
      </left>
      <right style="hair">
        <color theme="7"/>
      </right>
      <top style="hair">
        <color theme="7"/>
      </top>
      <bottom style="thick">
        <color theme="7"/>
      </bottom>
      <diagonal/>
    </border>
    <border>
      <left style="medium">
        <color theme="0" tint="-0.499984740745262"/>
      </left>
      <right style="hair">
        <color theme="0"/>
      </right>
      <top style="medium">
        <color theme="0" tint="-0.499984740745262"/>
      </top>
      <bottom style="hair">
        <color theme="0"/>
      </bottom>
      <diagonal/>
    </border>
    <border>
      <left style="hair">
        <color theme="0"/>
      </left>
      <right style="hair">
        <color theme="0"/>
      </right>
      <top style="medium">
        <color theme="0" tint="-0.499984740745262"/>
      </top>
      <bottom style="hair">
        <color theme="0"/>
      </bottom>
      <diagonal/>
    </border>
    <border>
      <left style="hair">
        <color theme="0"/>
      </left>
      <right style="medium">
        <color theme="0" tint="-0.499984740745262"/>
      </right>
      <top style="medium">
        <color theme="0" tint="-0.499984740745262"/>
      </top>
      <bottom style="hair">
        <color theme="0"/>
      </bottom>
      <diagonal/>
    </border>
    <border>
      <left style="medium">
        <color theme="0" tint="-0.499984740745262"/>
      </left>
      <right style="hair">
        <color theme="0"/>
      </right>
      <top style="hair">
        <color theme="0"/>
      </top>
      <bottom style="hair">
        <color theme="0"/>
      </bottom>
      <diagonal/>
    </border>
    <border>
      <left style="hair">
        <color theme="0"/>
      </left>
      <right style="hair">
        <color theme="0"/>
      </right>
      <top style="hair">
        <color theme="0"/>
      </top>
      <bottom style="hair">
        <color theme="0"/>
      </bottom>
      <diagonal/>
    </border>
    <border>
      <left style="hair">
        <color theme="0"/>
      </left>
      <right style="medium">
        <color theme="0" tint="-0.499984740745262"/>
      </right>
      <top style="hair">
        <color theme="0"/>
      </top>
      <bottom style="hair">
        <color theme="0"/>
      </bottom>
      <diagonal/>
    </border>
    <border>
      <left style="medium">
        <color theme="0" tint="-0.499984740745262"/>
      </left>
      <right style="hair">
        <color theme="0"/>
      </right>
      <top style="hair">
        <color theme="0"/>
      </top>
      <bottom style="medium">
        <color theme="0" tint="-0.499984740745262"/>
      </bottom>
      <diagonal/>
    </border>
    <border>
      <left style="hair">
        <color theme="0"/>
      </left>
      <right style="hair">
        <color theme="0"/>
      </right>
      <top style="hair">
        <color theme="0"/>
      </top>
      <bottom style="medium">
        <color theme="0" tint="-0.499984740745262"/>
      </bottom>
      <diagonal/>
    </border>
    <border>
      <left style="hair">
        <color theme="0"/>
      </left>
      <right style="medium">
        <color theme="0" tint="-0.499984740745262"/>
      </right>
      <top style="hair">
        <color theme="0"/>
      </top>
      <bottom style="medium">
        <color theme="0" tint="-0.499984740745262"/>
      </bottom>
      <diagonal/>
    </border>
    <border>
      <left style="mediumDashed">
        <color indexed="64"/>
      </left>
      <right/>
      <top style="mediumDashed">
        <color indexed="64"/>
      </top>
      <bottom/>
      <diagonal/>
    </border>
    <border>
      <left style="mediumDashed">
        <color indexed="64"/>
      </left>
      <right/>
      <top/>
      <bottom/>
      <diagonal/>
    </border>
    <border>
      <left style="mediumDashed">
        <color indexed="64"/>
      </left>
      <right/>
      <top/>
      <bottom style="mediumDashed">
        <color indexed="64"/>
      </bottom>
      <diagonal/>
    </border>
    <border>
      <left style="thick">
        <color indexed="49"/>
      </left>
      <right/>
      <top/>
      <bottom/>
      <diagonal/>
    </border>
    <border>
      <left style="thick">
        <color indexed="49"/>
      </left>
      <right/>
      <top style="thin">
        <color indexed="64"/>
      </top>
      <bottom style="thin">
        <color indexed="64"/>
      </bottom>
      <diagonal/>
    </border>
    <border>
      <left/>
      <right/>
      <top style="thin">
        <color indexed="64"/>
      </top>
      <bottom style="thin">
        <color indexed="64"/>
      </bottom>
      <diagonal/>
    </border>
    <border>
      <left style="thin">
        <color indexed="64"/>
      </left>
      <right style="thick">
        <color indexed="49"/>
      </right>
      <top style="thin">
        <color indexed="64"/>
      </top>
      <bottom style="thin">
        <color indexed="64"/>
      </bottom>
      <diagonal/>
    </border>
    <border>
      <left/>
      <right style="thin">
        <color indexed="64"/>
      </right>
      <top style="thin">
        <color indexed="64"/>
      </top>
      <bottom style="thin">
        <color indexed="64"/>
      </bottom>
      <diagonal/>
    </border>
    <border>
      <left style="thick">
        <color indexed="49"/>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indexed="49"/>
      </left>
      <right style="thin">
        <color indexed="64"/>
      </right>
      <top style="thin">
        <color indexed="64"/>
      </top>
      <bottom style="thin">
        <color indexed="64"/>
      </bottom>
      <diagonal/>
    </border>
    <border>
      <left style="thick">
        <color indexed="49"/>
      </left>
      <right style="thin">
        <color indexed="64"/>
      </right>
      <top style="thin">
        <color indexed="64"/>
      </top>
      <bottom style="thick">
        <color indexed="49"/>
      </bottom>
      <diagonal/>
    </border>
    <border>
      <left style="thin">
        <color indexed="64"/>
      </left>
      <right style="thin">
        <color indexed="64"/>
      </right>
      <top style="thin">
        <color indexed="64"/>
      </top>
      <bottom style="thick">
        <color indexed="49"/>
      </bottom>
      <diagonal/>
    </border>
    <border>
      <left style="thin">
        <color indexed="64"/>
      </left>
      <right style="thick">
        <color indexed="49"/>
      </right>
      <top style="thin">
        <color indexed="64"/>
      </top>
      <bottom style="thick">
        <color indexed="49"/>
      </bottom>
      <diagonal/>
    </border>
    <border>
      <left style="thick">
        <color indexed="53"/>
      </left>
      <right/>
      <top style="thick">
        <color indexed="49"/>
      </top>
      <bottom/>
      <diagonal/>
    </border>
    <border>
      <left/>
      <right/>
      <top style="thick">
        <color indexed="49"/>
      </top>
      <bottom/>
      <diagonal/>
    </border>
    <border>
      <left style="thick">
        <color indexed="53"/>
      </left>
      <right/>
      <top style="thin">
        <color indexed="64"/>
      </top>
      <bottom style="thin">
        <color indexed="64"/>
      </bottom>
      <diagonal/>
    </border>
    <border>
      <left style="thin">
        <color indexed="64"/>
      </left>
      <right style="thick">
        <color indexed="53"/>
      </right>
      <top style="thin">
        <color indexed="64"/>
      </top>
      <bottom style="thin">
        <color indexed="64"/>
      </bottom>
      <diagonal/>
    </border>
    <border>
      <left style="thick">
        <color indexed="53"/>
      </left>
      <right/>
      <top/>
      <bottom style="thin">
        <color indexed="64"/>
      </bottom>
      <diagonal/>
    </border>
    <border>
      <left style="thick">
        <color indexed="53"/>
      </left>
      <right style="thin">
        <color indexed="64"/>
      </right>
      <top/>
      <bottom style="thin">
        <color indexed="64"/>
      </bottom>
      <diagonal/>
    </border>
    <border>
      <left style="thin">
        <color indexed="64"/>
      </left>
      <right style="thin">
        <color indexed="64"/>
      </right>
      <top/>
      <bottom style="thin">
        <color indexed="64"/>
      </bottom>
      <diagonal/>
    </border>
    <border>
      <left style="thick">
        <color indexed="53"/>
      </left>
      <right/>
      <top style="thin">
        <color indexed="64"/>
      </top>
      <bottom style="thick">
        <color indexed="53"/>
      </bottom>
      <diagonal/>
    </border>
    <border>
      <left/>
      <right/>
      <top style="thin">
        <color indexed="64"/>
      </top>
      <bottom style="thick">
        <color indexed="53"/>
      </bottom>
      <diagonal/>
    </border>
    <border>
      <left style="thin">
        <color indexed="64"/>
      </left>
      <right style="thick">
        <color indexed="53"/>
      </right>
      <top style="thin">
        <color indexed="64"/>
      </top>
      <bottom style="thick">
        <color indexed="53"/>
      </bottom>
      <diagonal/>
    </border>
    <border>
      <left style="thick">
        <color indexed="34"/>
      </left>
      <right/>
      <top style="thick">
        <color indexed="53"/>
      </top>
      <bottom style="thin">
        <color indexed="64"/>
      </bottom>
      <diagonal/>
    </border>
    <border>
      <left/>
      <right/>
      <top style="thick">
        <color indexed="53"/>
      </top>
      <bottom style="thin">
        <color indexed="64"/>
      </bottom>
      <diagonal/>
    </border>
    <border>
      <left/>
      <right style="thick">
        <color indexed="53"/>
      </right>
      <top style="thick">
        <color indexed="53"/>
      </top>
      <bottom style="thin">
        <color indexed="64"/>
      </bottom>
      <diagonal/>
    </border>
    <border>
      <left style="thick">
        <color indexed="34"/>
      </left>
      <right/>
      <top style="thin">
        <color indexed="64"/>
      </top>
      <bottom style="thin">
        <color indexed="64"/>
      </bottom>
      <diagonal/>
    </border>
    <border>
      <left style="thin">
        <color indexed="64"/>
      </left>
      <right style="thick">
        <color indexed="34"/>
      </right>
      <top style="thin">
        <color indexed="64"/>
      </top>
      <bottom style="thin">
        <color indexed="64"/>
      </bottom>
      <diagonal/>
    </border>
    <border>
      <left style="thin">
        <color indexed="64"/>
      </left>
      <right style="thick">
        <color indexed="34"/>
      </right>
      <top style="thin">
        <color indexed="64"/>
      </top>
      <bottom/>
      <diagonal/>
    </border>
    <border>
      <left style="thick">
        <color indexed="34"/>
      </left>
      <right/>
      <top style="thin">
        <color indexed="64"/>
      </top>
      <bottom style="thick">
        <color indexed="34"/>
      </bottom>
      <diagonal/>
    </border>
    <border>
      <left/>
      <right/>
      <top style="thin">
        <color indexed="64"/>
      </top>
      <bottom style="thick">
        <color indexed="34"/>
      </bottom>
      <diagonal/>
    </border>
    <border>
      <left/>
      <right style="thin">
        <color indexed="64"/>
      </right>
      <top style="thin">
        <color indexed="64"/>
      </top>
      <bottom style="thick">
        <color indexed="34"/>
      </bottom>
      <diagonal/>
    </border>
    <border>
      <left style="thin">
        <color indexed="64"/>
      </left>
      <right style="thick">
        <color indexed="34"/>
      </right>
      <top style="thin">
        <color indexed="64"/>
      </top>
      <bottom style="thick">
        <color indexed="34"/>
      </bottom>
      <diagonal/>
    </border>
    <border>
      <left style="thick">
        <color indexed="48"/>
      </left>
      <right/>
      <top style="thick">
        <color indexed="34"/>
      </top>
      <bottom/>
      <diagonal/>
    </border>
    <border>
      <left/>
      <right/>
      <top style="thick">
        <color indexed="34"/>
      </top>
      <bottom/>
      <diagonal/>
    </border>
    <border>
      <left style="thick">
        <color indexed="48"/>
      </left>
      <right/>
      <top style="thin">
        <color indexed="64"/>
      </top>
      <bottom style="thin">
        <color indexed="64"/>
      </bottom>
      <diagonal/>
    </border>
    <border>
      <left style="thin">
        <color indexed="64"/>
      </left>
      <right style="thick">
        <color indexed="48"/>
      </right>
      <top style="thin">
        <color indexed="64"/>
      </top>
      <bottom style="thin">
        <color indexed="64"/>
      </bottom>
      <diagonal/>
    </border>
    <border>
      <left style="thick">
        <color indexed="48"/>
      </left>
      <right/>
      <top style="thin">
        <color indexed="64"/>
      </top>
      <bottom style="thick">
        <color indexed="48"/>
      </bottom>
      <diagonal/>
    </border>
    <border>
      <left/>
      <right/>
      <top style="thin">
        <color indexed="64"/>
      </top>
      <bottom style="thick">
        <color indexed="48"/>
      </bottom>
      <diagonal/>
    </border>
    <border>
      <left style="thin">
        <color indexed="64"/>
      </left>
      <right style="thick">
        <color indexed="48"/>
      </right>
      <top style="thin">
        <color indexed="64"/>
      </top>
      <bottom style="thick">
        <color indexed="48"/>
      </bottom>
      <diagonal/>
    </border>
    <border>
      <left style="thick">
        <color indexed="54"/>
      </left>
      <right/>
      <top style="thick">
        <color indexed="48"/>
      </top>
      <bottom/>
      <diagonal/>
    </border>
    <border>
      <left/>
      <right/>
      <top style="thick">
        <color indexed="48"/>
      </top>
      <bottom/>
      <diagonal/>
    </border>
    <border>
      <left style="thick">
        <color indexed="54"/>
      </left>
      <right/>
      <top style="thin">
        <color indexed="64"/>
      </top>
      <bottom style="thin">
        <color indexed="64"/>
      </bottom>
      <diagonal/>
    </border>
    <border>
      <left style="thin">
        <color indexed="64"/>
      </left>
      <right style="thick">
        <color indexed="54"/>
      </right>
      <top style="thin">
        <color indexed="64"/>
      </top>
      <bottom style="thin">
        <color indexed="64"/>
      </bottom>
      <diagonal/>
    </border>
    <border>
      <left style="thick">
        <color indexed="5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ck">
        <color indexed="54"/>
      </bottom>
      <diagonal/>
    </border>
    <border>
      <left/>
      <right style="thin">
        <color indexed="64"/>
      </right>
      <top style="thin">
        <color indexed="64"/>
      </top>
      <bottom style="thick">
        <color indexed="54"/>
      </bottom>
      <diagonal/>
    </border>
    <border>
      <left style="thin">
        <color indexed="64"/>
      </left>
      <right style="thick">
        <color indexed="54"/>
      </right>
      <top style="thin">
        <color indexed="64"/>
      </top>
      <bottom style="thick">
        <color indexed="54"/>
      </bottom>
      <diagonal/>
    </border>
    <border>
      <left style="thick">
        <color indexed="23"/>
      </left>
      <right/>
      <top style="thick">
        <color indexed="54"/>
      </top>
      <bottom style="thick">
        <color indexed="23"/>
      </bottom>
      <diagonal/>
    </border>
    <border>
      <left/>
      <right/>
      <top style="thick">
        <color indexed="54"/>
      </top>
      <bottom style="thick">
        <color indexed="23"/>
      </bottom>
      <diagonal/>
    </border>
    <border>
      <left/>
      <right style="thin">
        <color indexed="64"/>
      </right>
      <top style="thick">
        <color indexed="54"/>
      </top>
      <bottom style="thick">
        <color indexed="23"/>
      </bottom>
      <diagonal/>
    </border>
    <border>
      <left style="thin">
        <color indexed="64"/>
      </left>
      <right style="thick">
        <color indexed="23"/>
      </right>
      <top style="thick">
        <color indexed="54"/>
      </top>
      <bottom style="thick">
        <color indexed="23"/>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hair">
        <color theme="7"/>
      </left>
      <right/>
      <top style="thick">
        <color rgb="FFFFC000"/>
      </top>
      <bottom style="hair">
        <color rgb="FFFFC000"/>
      </bottom>
      <diagonal/>
    </border>
    <border>
      <left style="hair">
        <color theme="7"/>
      </left>
      <right/>
      <top style="hair">
        <color rgb="FFFFC000"/>
      </top>
      <bottom style="hair">
        <color rgb="FFFFC000"/>
      </bottom>
      <diagonal/>
    </border>
    <border>
      <left style="hair">
        <color theme="7"/>
      </left>
      <right/>
      <top style="hair">
        <color rgb="FFFFC000"/>
      </top>
      <bottom style="thick">
        <color rgb="FFFFC000"/>
      </bottom>
      <diagonal/>
    </border>
    <border>
      <left style="hair">
        <color rgb="FF92D050"/>
      </left>
      <right style="thick">
        <color rgb="FF92D050"/>
      </right>
      <top style="thick">
        <color rgb="FF92D050"/>
      </top>
      <bottom style="hair">
        <color rgb="FF92D050"/>
      </bottom>
      <diagonal/>
    </border>
    <border>
      <left style="hair">
        <color rgb="FF92D050"/>
      </left>
      <right style="thick">
        <color rgb="FF92D050"/>
      </right>
      <top style="hair">
        <color rgb="FF92D050"/>
      </top>
      <bottom style="hair">
        <color rgb="FF92D050"/>
      </bottom>
      <diagonal/>
    </border>
    <border>
      <left style="hair">
        <color rgb="FF92D050"/>
      </left>
      <right style="thick">
        <color rgb="FF92D050"/>
      </right>
      <top style="hair">
        <color rgb="FF92D050"/>
      </top>
      <bottom style="thick">
        <color rgb="FF92D050"/>
      </bottom>
      <diagonal/>
    </border>
  </borders>
  <cellStyleXfs count="993">
    <xf numFmtId="0" fontId="0" fillId="0" borderId="0"/>
    <xf numFmtId="44" fontId="5" fillId="0" borderId="0" applyFont="0" applyFill="0" applyBorder="0" applyAlignment="0" applyProtection="0"/>
    <xf numFmtId="44" fontId="4" fillId="0" borderId="0" applyFont="0" applyFill="0" applyBorder="0" applyAlignment="0" applyProtection="0"/>
    <xf numFmtId="0" fontId="9" fillId="0" borderId="0" applyNumberFormat="0" applyFill="0" applyBorder="0" applyAlignment="0" applyProtection="0"/>
    <xf numFmtId="0" fontId="4" fillId="0" borderId="0"/>
    <xf numFmtId="9" fontId="4" fillId="0" borderId="0" applyFont="0" applyFill="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18" borderId="0" applyNumberFormat="0" applyBorder="0" applyAlignment="0" applyProtection="0"/>
    <xf numFmtId="0" fontId="49" fillId="21" borderId="0" applyNumberFormat="0" applyBorder="0" applyAlignment="0" applyProtection="0"/>
    <xf numFmtId="0" fontId="49" fillId="24" borderId="0" applyNumberFormat="0" applyBorder="0" applyAlignment="0" applyProtection="0"/>
    <xf numFmtId="0" fontId="51" fillId="25"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6" borderId="0" applyNumberFormat="0" applyBorder="0" applyAlignment="0" applyProtection="0"/>
    <xf numFmtId="0" fontId="51"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8" fillId="14" borderId="0" applyNumberFormat="0" applyBorder="0" applyAlignment="0" applyProtection="0"/>
    <xf numFmtId="0" fontId="51" fillId="30" borderId="0" applyNumberFormat="0" applyBorder="0" applyAlignment="0" applyProtection="0"/>
    <xf numFmtId="0" fontId="51" fillId="31" borderId="0" applyNumberFormat="0" applyBorder="0" applyAlignment="0" applyProtection="0"/>
    <xf numFmtId="0" fontId="51" fillId="26" borderId="0" applyNumberFormat="0" applyBorder="0" applyAlignment="0" applyProtection="0"/>
    <xf numFmtId="0" fontId="51" fillId="27" borderId="0" applyNumberFormat="0" applyBorder="0" applyAlignment="0" applyProtection="0"/>
    <xf numFmtId="0" fontId="51" fillId="32" borderId="0" applyNumberFormat="0" applyBorder="0" applyAlignment="0" applyProtection="0"/>
    <xf numFmtId="0" fontId="52" fillId="16" borderId="0" applyNumberFormat="0" applyBorder="0" applyAlignment="0" applyProtection="0"/>
    <xf numFmtId="0" fontId="53" fillId="33" borderId="12" applyNumberFormat="0" applyAlignment="0" applyProtection="0"/>
    <xf numFmtId="0" fontId="54" fillId="34" borderId="13" applyNumberFormat="0" applyAlignment="0" applyProtection="0"/>
    <xf numFmtId="166" fontId="49" fillId="0" borderId="0" applyFont="0" applyFill="0" applyBorder="0" applyAlignment="0" applyProtection="0"/>
    <xf numFmtId="166" fontId="4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166" fontId="49" fillId="0" borderId="0" applyFont="0" applyFill="0" applyBorder="0" applyAlignment="0" applyProtection="0"/>
    <xf numFmtId="43" fontId="4" fillId="0" borderId="0" applyFont="0" applyFill="0" applyBorder="0" applyAlignment="0" applyProtection="0"/>
    <xf numFmtId="166"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6"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6" fontId="4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55" fillId="0" borderId="0" applyNumberFormat="0" applyFill="0" applyBorder="0" applyAlignment="0" applyProtection="0"/>
    <xf numFmtId="0" fontId="56" fillId="17" borderId="0" applyNumberFormat="0" applyBorder="0" applyAlignment="0" applyProtection="0"/>
    <xf numFmtId="0" fontId="46" fillId="0" borderId="8" applyNumberFormat="0" applyFill="0" applyAlignment="0" applyProtection="0"/>
    <xf numFmtId="0" fontId="46" fillId="0" borderId="8" applyNumberFormat="0" applyFill="0" applyAlignment="0" applyProtection="0"/>
    <xf numFmtId="0" fontId="57" fillId="0" borderId="14" applyNumberFormat="0" applyFill="0" applyAlignment="0" applyProtection="0"/>
    <xf numFmtId="0" fontId="47" fillId="0" borderId="9" applyNumberFormat="0" applyFill="0" applyAlignment="0" applyProtection="0"/>
    <xf numFmtId="0" fontId="58" fillId="0" borderId="15" applyNumberFormat="0" applyFill="0" applyAlignment="0" applyProtection="0"/>
    <xf numFmtId="0" fontId="48" fillId="0" borderId="10" applyNumberFormat="0" applyFill="0" applyAlignment="0" applyProtection="0"/>
    <xf numFmtId="0" fontId="59" fillId="0" borderId="16" applyNumberFormat="0" applyFill="0" applyAlignment="0" applyProtection="0"/>
    <xf numFmtId="0" fontId="48" fillId="0" borderId="0" applyNumberFormat="0" applyFill="0" applyBorder="0" applyAlignment="0" applyProtection="0"/>
    <xf numFmtId="0" fontId="59" fillId="0" borderId="0" applyNumberFormat="0" applyFill="0" applyBorder="0" applyAlignment="0" applyProtection="0"/>
    <xf numFmtId="0" fontId="50" fillId="0" borderId="0" applyNumberFormat="0" applyFill="0" applyBorder="0" applyAlignment="0" applyProtection="0">
      <alignment vertical="top"/>
      <protection locked="0"/>
    </xf>
    <xf numFmtId="0" fontId="9" fillId="0" borderId="0" applyNumberFormat="0" applyFill="0" applyBorder="0" applyAlignment="0" applyProtection="0"/>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60" fillId="20" borderId="12" applyNumberFormat="0" applyAlignment="0" applyProtection="0"/>
    <xf numFmtId="0" fontId="61" fillId="0" borderId="17" applyNumberFormat="0" applyFill="0" applyAlignment="0" applyProtection="0"/>
    <xf numFmtId="0" fontId="62" fillId="35" borderId="0" applyNumberFormat="0" applyBorder="0" applyAlignment="0" applyProtection="0"/>
    <xf numFmtId="0" fontId="4" fillId="0" borderId="0"/>
    <xf numFmtId="0" fontId="4" fillId="0" borderId="0"/>
    <xf numFmtId="0" fontId="49" fillId="0" borderId="0"/>
    <xf numFmtId="0" fontId="49" fillId="0" borderId="0"/>
    <xf numFmtId="0" fontId="4" fillId="0" borderId="0"/>
    <xf numFmtId="0" fontId="4" fillId="0" borderId="0"/>
    <xf numFmtId="0" fontId="49" fillId="0" borderId="0"/>
    <xf numFmtId="0" fontId="5" fillId="0" borderId="0"/>
    <xf numFmtId="0" fontId="5" fillId="0" borderId="0"/>
    <xf numFmtId="0" fontId="49" fillId="0" borderId="0"/>
    <xf numFmtId="0" fontId="4" fillId="0" borderId="0"/>
    <xf numFmtId="0" fontId="4" fillId="0" borderId="0"/>
    <xf numFmtId="0" fontId="49" fillId="0" borderId="0"/>
    <xf numFmtId="0" fontId="49" fillId="0" borderId="0"/>
    <xf numFmtId="0" fontId="68" fillId="0" borderId="0"/>
    <xf numFmtId="0" fontId="49" fillId="0" borderId="0"/>
    <xf numFmtId="0" fontId="49"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36" borderId="18" applyNumberFormat="0" applyFont="0" applyAlignment="0" applyProtection="0"/>
    <xf numFmtId="0" fontId="63" fillId="33" borderId="19"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9" fillId="0" borderId="0" applyFont="0" applyFill="0" applyBorder="0" applyAlignment="0" applyProtection="0"/>
    <xf numFmtId="9" fontId="4" fillId="0" borderId="0" applyFont="0" applyFill="0" applyBorder="0" applyAlignment="0" applyProtection="0"/>
    <xf numFmtId="9" fontId="4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9" fillId="0" borderId="0" applyFont="0" applyFill="0" applyBorder="0" applyAlignment="0" applyProtection="0"/>
    <xf numFmtId="9" fontId="4" fillId="0" borderId="0" applyFont="0" applyFill="0" applyBorder="0" applyAlignment="0" applyProtection="0"/>
    <xf numFmtId="0" fontId="64" fillId="0" borderId="0" applyNumberFormat="0" applyFill="0" applyBorder="0" applyAlignment="0" applyProtection="0"/>
    <xf numFmtId="0" fontId="69" fillId="0" borderId="11" applyNumberFormat="0" applyFill="0" applyAlignment="0" applyProtection="0"/>
    <xf numFmtId="0" fontId="65" fillId="0" borderId="20" applyNumberFormat="0" applyFill="0" applyAlignment="0" applyProtection="0"/>
    <xf numFmtId="0" fontId="66" fillId="0" borderId="0" applyNumberFormat="0" applyFill="0" applyBorder="0" applyAlignment="0" applyProtection="0"/>
    <xf numFmtId="0" fontId="75" fillId="0" borderId="0"/>
    <xf numFmtId="0" fontId="79"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 fillId="0" borderId="0"/>
    <xf numFmtId="0" fontId="4"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5"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cellStyleXfs>
  <cellXfs count="1561">
    <xf numFmtId="0" fontId="0" fillId="0" borderId="0" xfId="0"/>
    <xf numFmtId="0" fontId="0" fillId="0" borderId="0" xfId="0" applyAlignment="1">
      <alignment horizontal="center"/>
    </xf>
    <xf numFmtId="0" fontId="0" fillId="0" borderId="0" xfId="0" applyFill="1" applyBorder="1"/>
    <xf numFmtId="0" fontId="0" fillId="0" borderId="0" xfId="0" applyFill="1"/>
    <xf numFmtId="0" fontId="0" fillId="2" borderId="0" xfId="0" applyFill="1"/>
    <xf numFmtId="0" fontId="0" fillId="4" borderId="0" xfId="0" applyFill="1"/>
    <xf numFmtId="0" fontId="0" fillId="4" borderId="0" xfId="0" applyFill="1" applyBorder="1"/>
    <xf numFmtId="0" fontId="11" fillId="4" borderId="0" xfId="0" applyFont="1" applyFill="1" applyBorder="1"/>
    <xf numFmtId="0" fontId="0" fillId="0" borderId="0" xfId="0" applyFill="1" applyAlignment="1">
      <alignment horizontal="center"/>
    </xf>
    <xf numFmtId="0" fontId="0" fillId="5" borderId="0" xfId="0" applyFill="1"/>
    <xf numFmtId="0" fontId="0" fillId="0" borderId="0" xfId="0" applyFill="1" applyAlignment="1">
      <alignment horizontal="left" vertical="top"/>
    </xf>
    <xf numFmtId="6" fontId="0" fillId="0" borderId="0" xfId="0" applyNumberFormat="1" applyFill="1"/>
    <xf numFmtId="9" fontId="0" fillId="0" borderId="0" xfId="0" applyNumberFormat="1" applyFill="1"/>
    <xf numFmtId="0" fontId="13" fillId="5" borderId="0" xfId="0" applyFont="1" applyFill="1"/>
    <xf numFmtId="0" fontId="6" fillId="5" borderId="0" xfId="0" applyFont="1" applyFill="1"/>
    <xf numFmtId="0" fontId="14" fillId="5" borderId="0" xfId="0" applyFont="1" applyFill="1"/>
    <xf numFmtId="0" fontId="8" fillId="5" borderId="0" xfId="0" applyFont="1" applyFill="1"/>
    <xf numFmtId="0" fontId="15" fillId="5" borderId="0" xfId="0" applyFont="1" applyFill="1"/>
    <xf numFmtId="0" fontId="6" fillId="5" borderId="0" xfId="0" applyFont="1" applyFill="1" applyBorder="1"/>
    <xf numFmtId="0" fontId="8" fillId="5" borderId="0" xfId="0" applyFont="1" applyFill="1" applyAlignment="1">
      <alignment shrinkToFit="1"/>
    </xf>
    <xf numFmtId="0" fontId="17" fillId="5" borderId="0" xfId="0" applyFont="1" applyFill="1" applyBorder="1"/>
    <xf numFmtId="0" fontId="8" fillId="5" borderId="0" xfId="0" applyFont="1" applyFill="1" applyAlignment="1"/>
    <xf numFmtId="0" fontId="18" fillId="5" borderId="0" xfId="0" applyFont="1" applyFill="1" applyBorder="1"/>
    <xf numFmtId="0" fontId="0" fillId="5" borderId="0" xfId="0" applyFill="1" applyBorder="1"/>
    <xf numFmtId="0" fontId="0" fillId="5" borderId="0" xfId="0" applyFill="1" applyAlignment="1">
      <alignment vertical="center"/>
    </xf>
    <xf numFmtId="0" fontId="19" fillId="6" borderId="0" xfId="0" applyFont="1" applyFill="1" applyBorder="1"/>
    <xf numFmtId="0" fontId="19" fillId="5" borderId="0" xfId="0" applyFont="1" applyFill="1" applyBorder="1"/>
    <xf numFmtId="0" fontId="18" fillId="5" borderId="0" xfId="0" applyFont="1" applyFill="1" applyAlignment="1">
      <alignment horizontal="left" vertical="center" wrapText="1"/>
    </xf>
    <xf numFmtId="0" fontId="10" fillId="5" borderId="0" xfId="0" applyFont="1" applyFill="1" applyAlignment="1">
      <alignment vertical="center" wrapText="1"/>
    </xf>
    <xf numFmtId="0" fontId="6" fillId="5" borderId="0" xfId="0" applyFont="1" applyFill="1" applyAlignment="1">
      <alignment wrapText="1"/>
    </xf>
    <xf numFmtId="0" fontId="18" fillId="5" borderId="0" xfId="0" applyFont="1" applyFill="1" applyAlignment="1">
      <alignment vertical="center" wrapText="1"/>
    </xf>
    <xf numFmtId="0" fontId="10" fillId="5" borderId="0" xfId="0" applyFont="1" applyFill="1"/>
    <xf numFmtId="0" fontId="9" fillId="5" borderId="0" xfId="3" applyFill="1" applyAlignment="1">
      <alignment vertical="top"/>
    </xf>
    <xf numFmtId="0" fontId="18" fillId="5" borderId="0" xfId="0" applyNumberFormat="1" applyFont="1" applyFill="1" applyAlignment="1">
      <alignment vertical="center" wrapText="1"/>
    </xf>
    <xf numFmtId="0" fontId="0" fillId="5" borderId="0" xfId="0" applyFill="1" applyAlignment="1">
      <alignment vertical="center" wrapText="1"/>
    </xf>
    <xf numFmtId="0" fontId="8" fillId="5" borderId="0" xfId="0" applyFont="1" applyFill="1" applyBorder="1" applyAlignment="1">
      <alignment wrapText="1"/>
    </xf>
    <xf numFmtId="0" fontId="11" fillId="5" borderId="0" xfId="0" applyFont="1" applyFill="1" applyBorder="1" applyAlignment="1">
      <alignment vertical="center" wrapText="1"/>
    </xf>
    <xf numFmtId="0" fontId="0" fillId="5" borderId="0" xfId="0" applyFill="1" applyBorder="1" applyAlignment="1">
      <alignment vertical="center" wrapText="1"/>
    </xf>
    <xf numFmtId="0" fontId="18" fillId="8" borderId="0" xfId="0" applyFont="1" applyFill="1" applyBorder="1" applyAlignment="1">
      <alignment vertical="center"/>
    </xf>
    <xf numFmtId="0" fontId="17" fillId="7" borderId="0" xfId="0" applyFont="1" applyFill="1" applyBorder="1" applyAlignment="1">
      <alignment horizontal="left" vertical="center"/>
    </xf>
    <xf numFmtId="0" fontId="16" fillId="7" borderId="0" xfId="0" applyFont="1" applyFill="1" applyBorder="1" applyAlignment="1">
      <alignment vertical="center"/>
    </xf>
    <xf numFmtId="0" fontId="17" fillId="7" borderId="0" xfId="0" applyFont="1" applyFill="1" applyBorder="1" applyAlignment="1">
      <alignment vertical="center"/>
    </xf>
    <xf numFmtId="0" fontId="0" fillId="7" borderId="0" xfId="0" applyFill="1" applyAlignment="1">
      <alignment vertical="center"/>
    </xf>
    <xf numFmtId="0" fontId="26" fillId="5" borderId="0" xfId="0" applyFont="1" applyFill="1" applyAlignment="1">
      <alignment vertical="center"/>
    </xf>
    <xf numFmtId="0" fontId="16" fillId="5" borderId="0" xfId="0" applyFont="1" applyFill="1" applyBorder="1" applyAlignment="1">
      <alignment vertical="center"/>
    </xf>
    <xf numFmtId="0" fontId="27" fillId="5" borderId="0" xfId="0" applyFont="1" applyFill="1" applyBorder="1" applyAlignment="1">
      <alignment vertical="center"/>
    </xf>
    <xf numFmtId="0" fontId="26" fillId="5" borderId="0" xfId="0" applyFont="1" applyFill="1" applyBorder="1" applyAlignment="1">
      <alignment vertical="center"/>
    </xf>
    <xf numFmtId="0" fontId="28" fillId="4" borderId="0" xfId="0" applyFont="1" applyFill="1" applyBorder="1" applyAlignment="1">
      <alignment vertical="center"/>
    </xf>
    <xf numFmtId="0" fontId="26" fillId="4" borderId="0" xfId="0" applyFont="1" applyFill="1" applyAlignment="1">
      <alignment vertical="center"/>
    </xf>
    <xf numFmtId="0" fontId="26" fillId="4" borderId="0" xfId="0" applyFont="1" applyFill="1" applyBorder="1" applyAlignment="1">
      <alignment vertical="center"/>
    </xf>
    <xf numFmtId="0" fontId="0" fillId="5" borderId="0" xfId="0" applyFill="1" applyAlignment="1">
      <alignment horizontal="left" vertical="center" wrapText="1"/>
    </xf>
    <xf numFmtId="0" fontId="20" fillId="5" borderId="0" xfId="0" applyFont="1" applyFill="1" applyAlignment="1">
      <alignment vertical="center"/>
    </xf>
    <xf numFmtId="0" fontId="0" fillId="5" borderId="0" xfId="0" applyFill="1" applyBorder="1" applyAlignment="1">
      <alignment horizontal="center"/>
    </xf>
    <xf numFmtId="0" fontId="0" fillId="5" borderId="0" xfId="0" applyFill="1" applyAlignment="1">
      <alignment horizontal="center" vertical="center"/>
    </xf>
    <xf numFmtId="0" fontId="0" fillId="5" borderId="0" xfId="0" applyFill="1" applyAlignment="1"/>
    <xf numFmtId="0" fontId="18" fillId="8" borderId="0" xfId="0" applyFont="1" applyFill="1" applyAlignment="1">
      <alignment horizontal="left"/>
    </xf>
    <xf numFmtId="0" fontId="6" fillId="8" borderId="0" xfId="0" applyFont="1" applyFill="1" applyAlignment="1">
      <alignment horizontal="left"/>
    </xf>
    <xf numFmtId="0" fontId="0" fillId="0" borderId="0" xfId="0" applyFill="1" applyBorder="1" applyAlignment="1">
      <alignment vertical="top" wrapText="1"/>
    </xf>
    <xf numFmtId="0" fontId="0" fillId="12" borderId="0" xfId="0" applyFill="1"/>
    <xf numFmtId="0" fontId="0" fillId="11" borderId="0" xfId="0" applyFill="1"/>
    <xf numFmtId="0" fontId="30" fillId="5" borderId="0" xfId="0" applyFont="1" applyFill="1" applyAlignment="1">
      <alignment vertical="center"/>
    </xf>
    <xf numFmtId="0" fontId="0" fillId="5" borderId="0" xfId="0" applyFont="1" applyFill="1"/>
    <xf numFmtId="0" fontId="31" fillId="5" borderId="0" xfId="0" applyFont="1" applyFill="1"/>
    <xf numFmtId="0" fontId="24" fillId="10" borderId="0" xfId="0" applyFont="1" applyFill="1" applyAlignment="1">
      <alignment vertical="center"/>
    </xf>
    <xf numFmtId="0" fontId="24" fillId="10" borderId="0" xfId="0" applyFont="1" applyFill="1"/>
    <xf numFmtId="0" fontId="33" fillId="10" borderId="0" xfId="3" applyFont="1" applyFill="1"/>
    <xf numFmtId="0" fontId="34" fillId="8" borderId="0" xfId="0" applyFont="1" applyFill="1" applyBorder="1" applyAlignment="1">
      <alignment vertical="center"/>
    </xf>
    <xf numFmtId="0" fontId="4" fillId="0" borderId="0" xfId="0" applyFont="1" applyFill="1" applyBorder="1" applyAlignment="1">
      <alignment horizontal="left" vertical="top" wrapText="1"/>
    </xf>
    <xf numFmtId="0" fontId="38" fillId="5" borderId="0" xfId="0" applyFont="1" applyFill="1" applyAlignment="1">
      <alignment horizontal="center" vertical="center" wrapText="1"/>
    </xf>
    <xf numFmtId="0" fontId="0" fillId="8" borderId="0" xfId="0" applyFill="1"/>
    <xf numFmtId="0" fontId="37" fillId="0" borderId="0" xfId="0" applyFont="1" applyFill="1"/>
    <xf numFmtId="9" fontId="37" fillId="0" borderId="0" xfId="0" applyNumberFormat="1" applyFont="1" applyFill="1"/>
    <xf numFmtId="0" fontId="9" fillId="0" borderId="0" xfId="3" applyFill="1"/>
    <xf numFmtId="0" fontId="0" fillId="10" borderId="0" xfId="0" applyFill="1"/>
    <xf numFmtId="0" fontId="20" fillId="10" borderId="0" xfId="0" applyFont="1" applyFill="1" applyAlignment="1">
      <alignment vertical="top"/>
    </xf>
    <xf numFmtId="0" fontId="21" fillId="10" borderId="0" xfId="3" applyFont="1" applyFill="1" applyAlignment="1">
      <alignment vertical="top"/>
    </xf>
    <xf numFmtId="0" fontId="22" fillId="8" borderId="0" xfId="0" applyFont="1" applyFill="1"/>
    <xf numFmtId="0" fontId="39" fillId="5" borderId="0" xfId="0" applyFont="1" applyFill="1" applyAlignment="1">
      <alignment vertical="center"/>
    </xf>
    <xf numFmtId="0" fontId="39" fillId="5" borderId="0" xfId="0" applyFont="1" applyFill="1" applyAlignment="1">
      <alignment horizontal="left"/>
    </xf>
    <xf numFmtId="0" fontId="22" fillId="5" borderId="0" xfId="0" applyFont="1" applyFill="1" applyAlignment="1">
      <alignment horizontal="left"/>
    </xf>
    <xf numFmtId="0" fontId="10" fillId="5" borderId="0" xfId="0" applyFont="1" applyFill="1" applyAlignment="1">
      <alignment vertical="center"/>
    </xf>
    <xf numFmtId="0" fontId="43" fillId="9" borderId="0" xfId="0" applyFont="1" applyFill="1" applyAlignment="1">
      <alignment horizontal="right" vertical="center"/>
    </xf>
    <xf numFmtId="0" fontId="43" fillId="5" borderId="0" xfId="0" applyFont="1" applyFill="1" applyBorder="1" applyAlignment="1">
      <alignment vertical="center"/>
    </xf>
    <xf numFmtId="0" fontId="43" fillId="5" borderId="0" xfId="0" applyFont="1" applyFill="1" applyAlignment="1">
      <alignment vertical="center"/>
    </xf>
    <xf numFmtId="0" fontId="43" fillId="6" borderId="0" xfId="0" applyFont="1" applyFill="1" applyBorder="1" applyAlignment="1">
      <alignment vertical="center"/>
    </xf>
    <xf numFmtId="0" fontId="29" fillId="8" borderId="0" xfId="0" applyFont="1" applyFill="1" applyBorder="1" applyAlignment="1">
      <alignment wrapText="1"/>
    </xf>
    <xf numFmtId="0" fontId="0" fillId="8" borderId="0" xfId="0" applyFill="1" applyAlignment="1"/>
    <xf numFmtId="0" fontId="0" fillId="5" borderId="0" xfId="0" applyFont="1" applyFill="1" applyAlignment="1">
      <alignment horizontal="right" vertical="center"/>
    </xf>
    <xf numFmtId="0" fontId="8" fillId="7" borderId="0" xfId="0" applyFont="1" applyFill="1" applyAlignment="1"/>
    <xf numFmtId="165" fontId="5" fillId="0" borderId="0" xfId="1" applyNumberFormat="1" applyFont="1" applyFill="1"/>
    <xf numFmtId="0" fontId="0" fillId="5" borderId="0" xfId="0" applyFill="1" applyAlignment="1">
      <alignment vertical="top" wrapText="1"/>
    </xf>
    <xf numFmtId="0" fontId="30" fillId="5" borderId="0" xfId="0" applyFont="1" applyFill="1" applyAlignment="1">
      <alignment horizontal="left" vertical="top" wrapText="1"/>
    </xf>
    <xf numFmtId="0" fontId="0" fillId="5" borderId="0" xfId="0" applyFill="1" applyAlignment="1">
      <alignment wrapText="1"/>
    </xf>
    <xf numFmtId="0" fontId="0" fillId="5" borderId="0" xfId="0" applyFill="1"/>
    <xf numFmtId="0" fontId="71" fillId="4" borderId="0" xfId="0" applyFont="1" applyFill="1"/>
    <xf numFmtId="0" fontId="72" fillId="4" borderId="0" xfId="86" applyFont="1" applyFill="1" applyAlignment="1" applyProtection="1">
      <alignment horizontal="left"/>
    </xf>
    <xf numFmtId="0" fontId="70" fillId="4" borderId="0" xfId="0" applyFont="1" applyFill="1"/>
    <xf numFmtId="0" fontId="32" fillId="5" borderId="0" xfId="0" applyFont="1" applyFill="1" applyAlignment="1">
      <alignment horizontal="center"/>
    </xf>
    <xf numFmtId="0" fontId="32" fillId="8" borderId="0" xfId="0" applyFont="1" applyFill="1" applyAlignment="1">
      <alignment horizontal="center"/>
    </xf>
    <xf numFmtId="0" fontId="32" fillId="5" borderId="0" xfId="0" applyFont="1" applyFill="1" applyAlignment="1">
      <alignment vertical="center"/>
    </xf>
    <xf numFmtId="0" fontId="0" fillId="5" borderId="0" xfId="0" applyFill="1" applyAlignment="1">
      <alignment horizontal="left"/>
    </xf>
    <xf numFmtId="0" fontId="73" fillId="4" borderId="0" xfId="0" applyFont="1" applyFill="1"/>
    <xf numFmtId="0" fontId="0" fillId="37" borderId="0" xfId="0" applyFill="1"/>
    <xf numFmtId="0" fontId="0" fillId="38" borderId="0" xfId="0" applyFill="1"/>
    <xf numFmtId="0" fontId="0" fillId="39" borderId="0" xfId="0" applyFill="1"/>
    <xf numFmtId="6" fontId="0" fillId="39" borderId="0" xfId="0" applyNumberFormat="1" applyFill="1"/>
    <xf numFmtId="0" fontId="0" fillId="40" borderId="0" xfId="0" applyFill="1" applyAlignment="1">
      <alignment horizontal="left" vertical="top"/>
    </xf>
    <xf numFmtId="0" fontId="12" fillId="2" borderId="1" xfId="0" applyFont="1" applyFill="1" applyBorder="1"/>
    <xf numFmtId="0" fontId="12" fillId="2" borderId="1" xfId="0" applyFont="1" applyFill="1" applyBorder="1" applyAlignment="1">
      <alignment horizontal="center"/>
    </xf>
    <xf numFmtId="165" fontId="12" fillId="2" borderId="1" xfId="1" applyNumberFormat="1" applyFont="1" applyFill="1" applyBorder="1"/>
    <xf numFmtId="0" fontId="12" fillId="2" borderId="21" xfId="0" applyFont="1" applyFill="1" applyBorder="1" applyAlignment="1">
      <alignment horizontal="center"/>
    </xf>
    <xf numFmtId="0" fontId="12" fillId="2" borderId="5" xfId="0" applyFont="1" applyFill="1" applyBorder="1"/>
    <xf numFmtId="165" fontId="12" fillId="2" borderId="5" xfId="1" applyNumberFormat="1" applyFont="1" applyFill="1" applyBorder="1"/>
    <xf numFmtId="0" fontId="0" fillId="0" borderId="0" xfId="0" applyAlignment="1">
      <alignment vertical="center"/>
    </xf>
    <xf numFmtId="6" fontId="0" fillId="40" borderId="0" xfId="0" applyNumberFormat="1" applyFill="1"/>
    <xf numFmtId="9" fontId="0" fillId="40" borderId="0" xfId="0" applyNumberFormat="1" applyFill="1"/>
    <xf numFmtId="0" fontId="0" fillId="0" borderId="0" xfId="0" applyFill="1" applyAlignment="1">
      <alignment horizontal="left"/>
    </xf>
    <xf numFmtId="0" fontId="0" fillId="43" borderId="0" xfId="0" applyFill="1"/>
    <xf numFmtId="49" fontId="0" fillId="0" borderId="0" xfId="0" applyNumberFormat="1" applyFill="1" applyAlignment="1">
      <alignment horizontal="left" vertical="top"/>
    </xf>
    <xf numFmtId="49" fontId="0" fillId="0" borderId="0" xfId="0" applyNumberFormat="1" applyFill="1"/>
    <xf numFmtId="49" fontId="0" fillId="39" borderId="0" xfId="0" applyNumberFormat="1" applyFill="1" applyAlignment="1">
      <alignment horizontal="left" vertical="top"/>
    </xf>
    <xf numFmtId="0" fontId="0" fillId="0" borderId="0" xfId="0" applyFill="1" applyAlignment="1">
      <alignment vertical="center"/>
    </xf>
    <xf numFmtId="0" fontId="0" fillId="0" borderId="0" xfId="0" applyFill="1" applyBorder="1" applyAlignment="1">
      <alignment vertical="center" wrapText="1"/>
    </xf>
    <xf numFmtId="0" fontId="0" fillId="37" borderId="0" xfId="0" applyNumberFormat="1" applyFill="1"/>
    <xf numFmtId="49" fontId="0" fillId="42" borderId="0" xfId="0" applyNumberFormat="1" applyFill="1"/>
    <xf numFmtId="9" fontId="0" fillId="37" borderId="0" xfId="0" applyNumberFormat="1" applyFill="1"/>
    <xf numFmtId="0" fontId="9" fillId="37" borderId="0" xfId="3" applyFill="1"/>
    <xf numFmtId="0" fontId="0" fillId="44" borderId="0" xfId="0" applyFill="1"/>
    <xf numFmtId="0" fontId="22" fillId="0" borderId="0" xfId="0" applyFont="1" applyFill="1"/>
    <xf numFmtId="0" fontId="0" fillId="45" borderId="0" xfId="0" applyFill="1"/>
    <xf numFmtId="9" fontId="0" fillId="45" borderId="0" xfId="0" applyNumberFormat="1" applyFill="1"/>
    <xf numFmtId="0" fontId="0" fillId="40" borderId="0" xfId="0" applyFill="1" applyAlignment="1">
      <alignment horizontal="left" vertical="center"/>
    </xf>
    <xf numFmtId="0" fontId="9" fillId="40" borderId="0" xfId="3" applyFill="1"/>
    <xf numFmtId="0" fontId="37" fillId="40" borderId="0" xfId="0" applyFont="1" applyFill="1"/>
    <xf numFmtId="9" fontId="37" fillId="40" borderId="0" xfId="0" applyNumberFormat="1" applyFont="1" applyFill="1"/>
    <xf numFmtId="0" fontId="0" fillId="43" borderId="0" xfId="0" applyFill="1" applyBorder="1"/>
    <xf numFmtId="0" fontId="0" fillId="0" borderId="0" xfId="0"/>
    <xf numFmtId="0" fontId="0" fillId="0" borderId="0" xfId="0" applyFill="1"/>
    <xf numFmtId="0" fontId="0" fillId="40" borderId="0" xfId="0" applyFill="1"/>
    <xf numFmtId="0" fontId="0" fillId="42" borderId="0" xfId="0" applyFill="1"/>
    <xf numFmtId="0" fontId="12" fillId="42" borderId="0" xfId="0" applyFont="1" applyFill="1"/>
    <xf numFmtId="0" fontId="0" fillId="39" borderId="2" xfId="0" applyFill="1" applyBorder="1" applyAlignment="1">
      <alignment horizontal="center" vertical="center" wrapText="1"/>
    </xf>
    <xf numFmtId="0" fontId="0" fillId="2" borderId="3" xfId="0" applyFill="1" applyBorder="1" applyAlignment="1">
      <alignment horizontal="center" vertical="center" wrapText="1"/>
    </xf>
    <xf numFmtId="0" fontId="0" fillId="37" borderId="3" xfId="0" applyFill="1" applyBorder="1" applyAlignment="1">
      <alignment horizontal="center" vertical="center" wrapText="1"/>
    </xf>
    <xf numFmtId="0" fontId="0" fillId="3" borderId="3" xfId="0" applyFill="1" applyBorder="1" applyAlignment="1">
      <alignment horizontal="center" vertical="center" wrapText="1"/>
    </xf>
    <xf numFmtId="0" fontId="0" fillId="41" borderId="3" xfId="0" applyFill="1" applyBorder="1" applyAlignment="1">
      <alignment horizontal="center" vertical="center" wrapText="1"/>
    </xf>
    <xf numFmtId="0" fontId="0" fillId="40" borderId="3" xfId="0" applyFill="1" applyBorder="1" applyAlignment="1">
      <alignment horizontal="center" vertical="center"/>
    </xf>
    <xf numFmtId="0" fontId="0" fillId="45" borderId="4" xfId="0" applyFill="1" applyBorder="1" applyAlignment="1">
      <alignment horizontal="center" vertical="center" wrapText="1"/>
    </xf>
    <xf numFmtId="0" fontId="12" fillId="42" borderId="0" xfId="0" applyFont="1" applyFill="1" applyAlignment="1">
      <alignment vertical="center"/>
    </xf>
    <xf numFmtId="0" fontId="0" fillId="13" borderId="0" xfId="0" applyFill="1" applyAlignment="1">
      <alignment horizontal="left" vertical="center"/>
    </xf>
    <xf numFmtId="0" fontId="0" fillId="0" borderId="0" xfId="0" applyFill="1" applyAlignment="1">
      <alignment horizontal="left" vertical="center"/>
    </xf>
    <xf numFmtId="0" fontId="0" fillId="0" borderId="0" xfId="0" applyAlignment="1">
      <alignment horizontal="left"/>
    </xf>
    <xf numFmtId="0" fontId="0" fillId="3" borderId="0" xfId="0" applyFill="1" applyAlignment="1">
      <alignment horizontal="left"/>
    </xf>
    <xf numFmtId="0" fontId="0" fillId="39" borderId="0" xfId="0" applyFill="1" applyAlignment="1">
      <alignment horizontal="left" vertical="top"/>
    </xf>
    <xf numFmtId="0" fontId="0" fillId="39" borderId="0" xfId="0" applyFill="1" applyAlignment="1">
      <alignment horizontal="left"/>
    </xf>
    <xf numFmtId="0" fontId="12" fillId="2" borderId="1" xfId="0" applyFont="1" applyFill="1" applyBorder="1" applyAlignment="1">
      <alignment horizontal="left"/>
    </xf>
    <xf numFmtId="0" fontId="12" fillId="2" borderId="5" xfId="0" applyFont="1" applyFill="1" applyBorder="1" applyAlignment="1">
      <alignment horizontal="left"/>
    </xf>
    <xf numFmtId="0" fontId="7" fillId="0" borderId="0" xfId="0" applyFont="1" applyFill="1" applyAlignment="1">
      <alignment horizontal="left"/>
    </xf>
    <xf numFmtId="0" fontId="7" fillId="0" borderId="0" xfId="0" applyFont="1" applyAlignment="1">
      <alignment horizontal="left"/>
    </xf>
    <xf numFmtId="0" fontId="0" fillId="38" borderId="0" xfId="0" applyFill="1" applyAlignment="1">
      <alignment horizontal="left"/>
    </xf>
    <xf numFmtId="0" fontId="0" fillId="2" borderId="0" xfId="0" applyFill="1" applyAlignment="1">
      <alignment horizontal="left"/>
    </xf>
    <xf numFmtId="0" fontId="0" fillId="0" borderId="6" xfId="0" applyBorder="1" applyAlignment="1">
      <alignment horizontal="left"/>
    </xf>
    <xf numFmtId="0" fontId="0" fillId="0" borderId="0" xfId="0" applyFill="1" applyBorder="1" applyAlignment="1">
      <alignment horizontal="left"/>
    </xf>
    <xf numFmtId="6" fontId="0" fillId="41" borderId="0" xfId="0" applyNumberFormat="1" applyFill="1"/>
    <xf numFmtId="0" fontId="12" fillId="2" borderId="0" xfId="0" applyFont="1" applyFill="1"/>
    <xf numFmtId="0" fontId="12" fillId="42" borderId="0" xfId="0" applyNumberFormat="1" applyFont="1" applyFill="1"/>
    <xf numFmtId="0" fontId="0" fillId="11" borderId="0" xfId="0" applyNumberFormat="1" applyFill="1"/>
    <xf numFmtId="0" fontId="0" fillId="42" borderId="0" xfId="0" applyNumberFormat="1" applyFill="1"/>
    <xf numFmtId="0" fontId="0" fillId="44" borderId="0" xfId="0" applyNumberFormat="1" applyFill="1"/>
    <xf numFmtId="9" fontId="12" fillId="37" borderId="0" xfId="0" applyNumberFormat="1" applyFont="1" applyFill="1"/>
    <xf numFmtId="9" fontId="0" fillId="39" borderId="0" xfId="0" applyNumberFormat="1" applyFill="1"/>
    <xf numFmtId="6" fontId="0" fillId="46" borderId="0" xfId="0" applyNumberFormat="1" applyFill="1"/>
    <xf numFmtId="0" fontId="0" fillId="46" borderId="0" xfId="0" applyFill="1"/>
    <xf numFmtId="9" fontId="0" fillId="46" borderId="0" xfId="0" applyNumberFormat="1" applyFill="1"/>
    <xf numFmtId="0" fontId="9" fillId="46" borderId="0" xfId="3" applyFill="1"/>
    <xf numFmtId="0" fontId="0" fillId="41" borderId="0" xfId="0" applyFill="1" applyAlignment="1"/>
    <xf numFmtId="0" fontId="12" fillId="2" borderId="21" xfId="0" applyFont="1" applyFill="1" applyBorder="1" applyAlignment="1">
      <alignment horizontal="right"/>
    </xf>
    <xf numFmtId="0" fontId="12" fillId="46" borderId="0" xfId="0" applyFont="1" applyFill="1"/>
    <xf numFmtId="0" fontId="12" fillId="46" borderId="0" xfId="0" applyNumberFormat="1" applyFont="1" applyFill="1"/>
    <xf numFmtId="0" fontId="0" fillId="46" borderId="0" xfId="0" applyNumberFormat="1" applyFill="1"/>
    <xf numFmtId="0" fontId="76" fillId="4" borderId="0" xfId="0" applyFont="1" applyFill="1"/>
    <xf numFmtId="0" fontId="77" fillId="4" borderId="0" xfId="0" applyFont="1" applyFill="1"/>
    <xf numFmtId="0" fontId="78" fillId="4" borderId="0" xfId="0" applyFont="1" applyFill="1"/>
    <xf numFmtId="0" fontId="74" fillId="4" borderId="0" xfId="0" applyFont="1" applyFill="1" applyAlignment="1"/>
    <xf numFmtId="0" fontId="76" fillId="5" borderId="0" xfId="0" applyFont="1" applyFill="1"/>
    <xf numFmtId="0" fontId="17" fillId="8" borderId="0" xfId="0" applyFont="1" applyFill="1" applyAlignment="1">
      <alignment horizontal="left"/>
    </xf>
    <xf numFmtId="0" fontId="3" fillId="0" borderId="0" xfId="0" applyNumberFormat="1" applyFont="1" applyFill="1" applyBorder="1" applyAlignment="1" applyProtection="1">
      <alignment horizontal="left" vertical="top" wrapText="1"/>
    </xf>
    <xf numFmtId="9" fontId="3" fillId="0" borderId="0" xfId="4" applyNumberFormat="1" applyFont="1" applyFill="1" applyBorder="1" applyAlignment="1" applyProtection="1">
      <alignment horizontal="center" vertical="center" wrapText="1"/>
      <protection locked="0"/>
    </xf>
    <xf numFmtId="0" fontId="4" fillId="0" borderId="0" xfId="0" applyFont="1" applyFill="1" applyBorder="1" applyAlignment="1">
      <alignment horizontal="left" vertical="top" wrapText="1"/>
    </xf>
    <xf numFmtId="0" fontId="0" fillId="41" borderId="0" xfId="0" applyFill="1"/>
    <xf numFmtId="0" fontId="41" fillId="9" borderId="0" xfId="0" applyFont="1" applyFill="1" applyAlignment="1"/>
    <xf numFmtId="0" fontId="26" fillId="5" borderId="0" xfId="0" applyFont="1" applyFill="1" applyAlignment="1"/>
    <xf numFmtId="0" fontId="17" fillId="10" borderId="0" xfId="0" applyFont="1" applyFill="1" applyBorder="1" applyAlignment="1">
      <alignment vertical="center"/>
    </xf>
    <xf numFmtId="0" fontId="0" fillId="10" borderId="0" xfId="0" applyFill="1" applyAlignment="1">
      <alignment vertical="center"/>
    </xf>
    <xf numFmtId="0" fontId="24" fillId="42" borderId="0" xfId="3" applyFont="1" applyFill="1"/>
    <xf numFmtId="0" fontId="0" fillId="39" borderId="6" xfId="0" applyFill="1" applyBorder="1"/>
    <xf numFmtId="0" fontId="0" fillId="39" borderId="0" xfId="0" applyFill="1" applyBorder="1"/>
    <xf numFmtId="0" fontId="80" fillId="5" borderId="0" xfId="0" applyFont="1" applyFill="1" applyAlignment="1">
      <alignment horizontal="center" vertical="center"/>
    </xf>
    <xf numFmtId="0" fontId="0" fillId="5" borderId="0" xfId="0" applyFont="1" applyFill="1" applyAlignment="1">
      <alignment horizontal="center"/>
    </xf>
    <xf numFmtId="0" fontId="0" fillId="5" borderId="0" xfId="0" applyFill="1" applyBorder="1" applyAlignment="1">
      <alignment wrapText="1"/>
    </xf>
    <xf numFmtId="0" fontId="83" fillId="5" borderId="0" xfId="0" applyFont="1" applyFill="1" applyBorder="1" applyAlignment="1">
      <alignment horizontal="right"/>
    </xf>
    <xf numFmtId="0" fontId="26" fillId="8" borderId="0" xfId="0" applyFont="1" applyFill="1" applyAlignment="1">
      <alignment vertical="center"/>
    </xf>
    <xf numFmtId="0" fontId="0" fillId="5" borderId="0" xfId="0" applyFont="1" applyFill="1" applyAlignment="1">
      <alignment wrapText="1"/>
    </xf>
    <xf numFmtId="0" fontId="83" fillId="5" borderId="0" xfId="0" applyFont="1" applyFill="1" applyAlignment="1">
      <alignment horizontal="left" vertical="center" wrapText="1"/>
    </xf>
    <xf numFmtId="0" fontId="0" fillId="5" borderId="0" xfId="0" applyFont="1" applyFill="1" applyAlignment="1"/>
    <xf numFmtId="0" fontId="0" fillId="5" borderId="0" xfId="0" applyFont="1" applyFill="1" applyAlignment="1">
      <alignment vertical="top" wrapText="1"/>
    </xf>
    <xf numFmtId="0" fontId="76" fillId="4" borderId="0" xfId="0" applyFont="1" applyFill="1" applyBorder="1"/>
    <xf numFmtId="0" fontId="81" fillId="5" borderId="0" xfId="0" applyFont="1" applyFill="1" applyAlignment="1">
      <alignment horizontal="center" vertical="center" wrapText="1"/>
    </xf>
    <xf numFmtId="0" fontId="25" fillId="5" borderId="0" xfId="0" applyFont="1" applyFill="1" applyBorder="1" applyAlignment="1">
      <alignment vertical="center" wrapText="1"/>
    </xf>
    <xf numFmtId="0" fontId="31" fillId="4" borderId="0" xfId="0" applyFont="1" applyFill="1"/>
    <xf numFmtId="0" fontId="0" fillId="8" borderId="0" xfId="0" applyFont="1" applyFill="1"/>
    <xf numFmtId="0" fontId="84" fillId="8" borderId="0" xfId="3" applyFont="1" applyFill="1" applyAlignment="1">
      <alignment horizontal="center"/>
    </xf>
    <xf numFmtId="0" fontId="24" fillId="9" borderId="0" xfId="0" applyFont="1" applyFill="1" applyAlignment="1">
      <alignment horizontal="left" vertical="center"/>
    </xf>
    <xf numFmtId="0" fontId="24" fillId="8" borderId="0" xfId="0" applyFont="1" applyFill="1" applyBorder="1" applyAlignment="1"/>
    <xf numFmtId="0" fontId="0" fillId="8" borderId="0" xfId="0" applyFill="1" applyBorder="1"/>
    <xf numFmtId="0" fontId="20" fillId="8" borderId="0" xfId="0" applyFont="1" applyFill="1" applyAlignment="1">
      <alignment vertical="center"/>
    </xf>
    <xf numFmtId="0" fontId="10" fillId="5" borderId="0" xfId="0" applyFont="1" applyFill="1" applyAlignment="1">
      <alignment horizontal="left"/>
    </xf>
    <xf numFmtId="0" fontId="10" fillId="5" borderId="0" xfId="0" applyFont="1" applyFill="1" applyBorder="1" applyAlignment="1">
      <alignment horizontal="right"/>
    </xf>
    <xf numFmtId="0" fontId="17" fillId="8" borderId="0" xfId="0" applyFont="1" applyFill="1" applyAlignment="1">
      <alignment horizontal="center" vertical="center"/>
    </xf>
    <xf numFmtId="0" fontId="25" fillId="5" borderId="0" xfId="0" applyFont="1" applyFill="1" applyBorder="1" applyAlignment="1">
      <alignment vertical="top" wrapText="1"/>
    </xf>
    <xf numFmtId="0" fontId="17" fillId="5" borderId="0" xfId="0" applyFont="1" applyFill="1" applyAlignment="1">
      <alignment horizontal="left" vertical="center"/>
    </xf>
    <xf numFmtId="0" fontId="7" fillId="5" borderId="0" xfId="0" applyFont="1" applyFill="1" applyAlignment="1">
      <alignment horizontal="left"/>
    </xf>
    <xf numFmtId="0" fontId="30" fillId="4" borderId="0" xfId="0" applyFont="1" applyFill="1" applyBorder="1" applyAlignment="1">
      <alignment vertical="center"/>
    </xf>
    <xf numFmtId="0" fontId="0" fillId="4" borderId="0" xfId="0" applyFill="1" applyBorder="1" applyAlignment="1"/>
    <xf numFmtId="0" fontId="0" fillId="47" borderId="0" xfId="0" applyFill="1"/>
    <xf numFmtId="0" fontId="0" fillId="47" borderId="0" xfId="0" applyFill="1" applyAlignment="1">
      <alignment horizontal="left"/>
    </xf>
    <xf numFmtId="0" fontId="9" fillId="47" borderId="0" xfId="3" applyFill="1"/>
    <xf numFmtId="0" fontId="12" fillId="37" borderId="0" xfId="0" applyNumberFormat="1" applyFont="1" applyFill="1"/>
    <xf numFmtId="0" fontId="0" fillId="37" borderId="0" xfId="0" applyFont="1" applyFill="1"/>
    <xf numFmtId="49" fontId="10" fillId="0" borderId="0" xfId="0" applyNumberFormat="1" applyFont="1" applyFill="1" applyAlignment="1">
      <alignment vertical="center" wrapText="1"/>
    </xf>
    <xf numFmtId="9" fontId="3" fillId="0" borderId="0" xfId="4" applyNumberFormat="1" applyFont="1" applyFill="1" applyBorder="1" applyAlignment="1" applyProtection="1">
      <alignment horizontal="center" vertical="center" wrapText="1"/>
      <protection locked="0"/>
    </xf>
    <xf numFmtId="0" fontId="85" fillId="48" borderId="0" xfId="0" applyFont="1" applyFill="1" applyBorder="1" applyAlignment="1">
      <alignment vertical="top"/>
    </xf>
    <xf numFmtId="0" fontId="4" fillId="0" borderId="0" xfId="0" applyFont="1" applyAlignment="1">
      <alignment vertical="top" wrapText="1"/>
    </xf>
    <xf numFmtId="0" fontId="4" fillId="0" borderId="0" xfId="0" applyFont="1" applyAlignment="1">
      <alignment vertical="top"/>
    </xf>
    <xf numFmtId="0" fontId="4" fillId="0" borderId="0" xfId="0" applyFont="1"/>
    <xf numFmtId="0" fontId="0" fillId="50" borderId="40" xfId="0" applyFill="1" applyBorder="1" applyAlignment="1">
      <alignment vertical="top" wrapText="1"/>
    </xf>
    <xf numFmtId="0" fontId="0" fillId="50" borderId="38" xfId="0" applyFill="1" applyBorder="1" applyAlignment="1">
      <alignment vertical="top" wrapText="1"/>
    </xf>
    <xf numFmtId="6" fontId="0" fillId="0" borderId="0" xfId="0" applyNumberFormat="1"/>
    <xf numFmtId="0" fontId="4" fillId="0" borderId="0" xfId="0" applyFont="1" applyFill="1" applyAlignment="1">
      <alignment vertical="top" wrapText="1"/>
    </xf>
    <xf numFmtId="0" fontId="0" fillId="51" borderId="40" xfId="0" applyFill="1" applyBorder="1" applyAlignment="1">
      <alignment vertical="top" wrapText="1"/>
    </xf>
    <xf numFmtId="0" fontId="0" fillId="50" borderId="39" xfId="0" applyFill="1" applyBorder="1" applyAlignment="1">
      <alignment vertical="top" wrapText="1"/>
    </xf>
    <xf numFmtId="0" fontId="4" fillId="50" borderId="41" xfId="0" applyFont="1" applyFill="1" applyBorder="1" applyAlignment="1">
      <alignment vertical="top" wrapText="1"/>
    </xf>
    <xf numFmtId="0" fontId="4" fillId="50" borderId="40" xfId="0" applyFont="1" applyFill="1" applyBorder="1" applyAlignment="1">
      <alignment vertical="top" wrapText="1"/>
    </xf>
    <xf numFmtId="0" fontId="4" fillId="50" borderId="41" xfId="0" applyFont="1" applyFill="1" applyBorder="1" applyAlignment="1">
      <alignment horizontal="left" vertical="top" wrapText="1"/>
    </xf>
    <xf numFmtId="0" fontId="4" fillId="0" borderId="0" xfId="0" applyFont="1" applyBorder="1" applyAlignment="1">
      <alignment vertical="top" wrapText="1"/>
    </xf>
    <xf numFmtId="0" fontId="0" fillId="50" borderId="42" xfId="0" applyFill="1" applyBorder="1" applyAlignment="1">
      <alignment vertical="top" wrapText="1"/>
    </xf>
    <xf numFmtId="0" fontId="4" fillId="50" borderId="39" xfId="0" applyFont="1" applyFill="1" applyBorder="1" applyAlignment="1">
      <alignment horizontal="left" vertical="top" wrapText="1"/>
    </xf>
    <xf numFmtId="49" fontId="0" fillId="50" borderId="40" xfId="0" applyNumberFormat="1" applyFill="1" applyBorder="1" applyAlignment="1">
      <alignment vertical="top" wrapText="1"/>
    </xf>
    <xf numFmtId="0" fontId="0" fillId="50" borderId="48" xfId="0" applyFill="1" applyBorder="1" applyAlignment="1">
      <alignment vertical="top" wrapText="1"/>
    </xf>
    <xf numFmtId="0" fontId="86" fillId="0" borderId="0" xfId="0" applyFont="1" applyFill="1"/>
    <xf numFmtId="0" fontId="0" fillId="53" borderId="52" xfId="0" applyFill="1" applyBorder="1" applyAlignment="1">
      <alignment vertical="top" wrapText="1"/>
    </xf>
    <xf numFmtId="0" fontId="0" fillId="53" borderId="51" xfId="0" applyFill="1" applyBorder="1" applyAlignment="1">
      <alignment vertical="top" wrapText="1"/>
    </xf>
    <xf numFmtId="0" fontId="0" fillId="53" borderId="39" xfId="0" applyFill="1" applyBorder="1" applyAlignment="1">
      <alignment vertical="top" wrapText="1"/>
    </xf>
    <xf numFmtId="0" fontId="4" fillId="53" borderId="39" xfId="0" applyFont="1" applyFill="1" applyBorder="1" applyAlignment="1">
      <alignment vertical="top" wrapText="1"/>
    </xf>
    <xf numFmtId="164" fontId="0" fillId="53" borderId="52" xfId="0" applyNumberFormat="1" applyFill="1" applyBorder="1" applyAlignment="1">
      <alignment vertical="top" wrapText="1"/>
    </xf>
    <xf numFmtId="0" fontId="0" fillId="53" borderId="53" xfId="0" applyFill="1" applyBorder="1" applyAlignment="1">
      <alignment vertical="top" wrapText="1"/>
    </xf>
    <xf numFmtId="6" fontId="4" fillId="53" borderId="52" xfId="0" applyNumberFormat="1" applyFont="1" applyFill="1" applyBorder="1" applyAlignment="1">
      <alignment vertical="top" wrapText="1"/>
    </xf>
    <xf numFmtId="6" fontId="0" fillId="53" borderId="52" xfId="0" applyNumberFormat="1" applyFill="1" applyBorder="1" applyAlignment="1">
      <alignment vertical="top" wrapText="1"/>
    </xf>
    <xf numFmtId="9" fontId="0" fillId="53" borderId="52" xfId="0" applyNumberFormat="1" applyFill="1" applyBorder="1" applyAlignment="1">
      <alignment vertical="top" wrapText="1"/>
    </xf>
    <xf numFmtId="0" fontId="0" fillId="53" borderId="58" xfId="0" applyFill="1" applyBorder="1" applyAlignment="1">
      <alignment vertical="top" wrapText="1"/>
    </xf>
    <xf numFmtId="0" fontId="4" fillId="56" borderId="63" xfId="0" applyFont="1" applyFill="1" applyBorder="1" applyAlignment="1">
      <alignment vertical="top" wrapText="1"/>
    </xf>
    <xf numFmtId="0" fontId="86" fillId="0" borderId="0" xfId="0" applyFont="1" applyBorder="1" applyAlignment="1"/>
    <xf numFmtId="0" fontId="0" fillId="55" borderId="62" xfId="0" applyFill="1" applyBorder="1" applyAlignment="1">
      <alignment vertical="top" wrapText="1"/>
    </xf>
    <xf numFmtId="0" fontId="0" fillId="55" borderId="63" xfId="0" applyFill="1" applyBorder="1" applyAlignment="1">
      <alignment vertical="top" wrapText="1"/>
    </xf>
    <xf numFmtId="0" fontId="4" fillId="55" borderId="63" xfId="0" applyFont="1" applyFill="1" applyBorder="1" applyAlignment="1">
      <alignment vertical="top" wrapText="1"/>
    </xf>
    <xf numFmtId="0" fontId="89" fillId="56" borderId="63" xfId="0" applyFont="1" applyFill="1" applyBorder="1" applyAlignment="1">
      <alignment vertical="top" wrapText="1"/>
    </xf>
    <xf numFmtId="0" fontId="0" fillId="55" borderId="64" xfId="0" applyFill="1" applyBorder="1" applyAlignment="1">
      <alignment vertical="top" wrapText="1"/>
    </xf>
    <xf numFmtId="0" fontId="4" fillId="55" borderId="68" xfId="0" applyFont="1" applyFill="1" applyBorder="1" applyAlignment="1">
      <alignment vertical="top" wrapText="1"/>
    </xf>
    <xf numFmtId="0" fontId="86" fillId="0" borderId="0" xfId="0" applyFont="1"/>
    <xf numFmtId="0" fontId="0" fillId="58" borderId="72" xfId="0" applyFill="1" applyBorder="1" applyAlignment="1">
      <alignment vertical="top" wrapText="1"/>
    </xf>
    <xf numFmtId="0" fontId="0" fillId="58" borderId="71" xfId="0" applyFill="1" applyBorder="1" applyAlignment="1">
      <alignment vertical="top" wrapText="1"/>
    </xf>
    <xf numFmtId="0" fontId="0" fillId="58" borderId="39" xfId="0" applyFill="1" applyBorder="1" applyAlignment="1">
      <alignment vertical="top" wrapText="1"/>
    </xf>
    <xf numFmtId="0" fontId="4" fillId="58" borderId="39" xfId="0" applyFont="1" applyFill="1" applyBorder="1" applyAlignment="1">
      <alignment vertical="top" wrapText="1"/>
    </xf>
    <xf numFmtId="0" fontId="0" fillId="59" borderId="72" xfId="0" applyFill="1" applyBorder="1" applyAlignment="1">
      <alignment vertical="top" wrapText="1"/>
    </xf>
    <xf numFmtId="0" fontId="4" fillId="58" borderId="72" xfId="0" applyFont="1" applyFill="1" applyBorder="1" applyAlignment="1">
      <alignment vertical="top" wrapText="1"/>
    </xf>
    <xf numFmtId="0" fontId="0" fillId="58" borderId="73" xfId="0" applyFill="1" applyBorder="1" applyAlignment="1">
      <alignment vertical="top" wrapText="1"/>
    </xf>
    <xf numFmtId="0" fontId="4" fillId="58" borderId="75" xfId="0" applyFont="1" applyFill="1" applyBorder="1" applyAlignment="1">
      <alignment vertical="top" wrapText="1"/>
    </xf>
    <xf numFmtId="0" fontId="0" fillId="61" borderId="79" xfId="0" applyFill="1" applyBorder="1" applyAlignment="1">
      <alignment vertical="top" wrapText="1"/>
    </xf>
    <xf numFmtId="0" fontId="0" fillId="62" borderId="79" xfId="0" applyFill="1" applyBorder="1" applyAlignment="1">
      <alignment vertical="top" wrapText="1"/>
    </xf>
    <xf numFmtId="0" fontId="4" fillId="61" borderId="81" xfId="0" applyFont="1" applyFill="1" applyBorder="1" applyAlignment="1">
      <alignment horizontal="left" vertical="top" wrapText="1"/>
    </xf>
    <xf numFmtId="0" fontId="4" fillId="61" borderId="79" xfId="0" applyFont="1" applyFill="1" applyBorder="1" applyAlignment="1">
      <alignment vertical="top" wrapText="1"/>
    </xf>
    <xf numFmtId="0" fontId="4" fillId="61" borderId="82" xfId="0" applyFont="1" applyFill="1" applyBorder="1" applyAlignment="1">
      <alignment vertical="top" wrapText="1"/>
    </xf>
    <xf numFmtId="0" fontId="4" fillId="61" borderId="83" xfId="0" applyFont="1" applyFill="1" applyBorder="1" applyAlignment="1">
      <alignment vertical="top" wrapText="1"/>
    </xf>
    <xf numFmtId="0" fontId="0" fillId="61" borderId="86" xfId="0" applyFill="1" applyBorder="1" applyAlignment="1">
      <alignment vertical="top" wrapText="1"/>
    </xf>
    <xf numFmtId="0" fontId="4" fillId="63" borderId="90" xfId="0" applyFont="1" applyFill="1" applyBorder="1" applyAlignment="1">
      <alignment vertical="top" wrapText="1"/>
    </xf>
    <xf numFmtId="0" fontId="91" fillId="0" borderId="0" xfId="0" applyFont="1"/>
    <xf numFmtId="0" fontId="85" fillId="64" borderId="0" xfId="0" applyFont="1" applyFill="1" applyBorder="1" applyAlignment="1" applyProtection="1">
      <alignment horizontal="center" vertical="top" wrapText="1"/>
    </xf>
    <xf numFmtId="0" fontId="3" fillId="64" borderId="0" xfId="0" applyFont="1" applyFill="1" applyBorder="1" applyAlignment="1" applyProtection="1">
      <alignment vertical="top" wrapText="1"/>
      <protection locked="0"/>
    </xf>
    <xf numFmtId="0" fontId="3" fillId="64" borderId="0" xfId="0" applyFont="1" applyFill="1" applyBorder="1" applyAlignment="1" applyProtection="1">
      <alignment vertical="top" wrapText="1"/>
    </xf>
    <xf numFmtId="0" fontId="3" fillId="64" borderId="0" xfId="0" applyNumberFormat="1" applyFont="1" applyFill="1" applyBorder="1" applyAlignment="1" applyProtection="1">
      <alignment vertical="top" wrapText="1"/>
    </xf>
    <xf numFmtId="0" fontId="3" fillId="64" borderId="0" xfId="0" applyFont="1" applyFill="1" applyBorder="1" applyAlignment="1" applyProtection="1">
      <alignment wrapText="1"/>
      <protection locked="0"/>
    </xf>
    <xf numFmtId="0" fontId="3" fillId="64" borderId="0" xfId="0" applyFont="1" applyFill="1" applyBorder="1" applyAlignment="1" applyProtection="1">
      <alignment wrapText="1"/>
    </xf>
    <xf numFmtId="0" fontId="4" fillId="64" borderId="0" xfId="0" applyFont="1" applyFill="1" applyBorder="1" applyProtection="1">
      <protection locked="0"/>
    </xf>
    <xf numFmtId="0" fontId="4" fillId="0" borderId="0" xfId="0" applyFont="1" applyBorder="1" applyProtection="1">
      <protection locked="0"/>
    </xf>
    <xf numFmtId="0" fontId="4" fillId="64" borderId="0" xfId="0" applyFont="1" applyFill="1" applyBorder="1" applyAlignment="1" applyProtection="1">
      <alignment horizontal="center"/>
    </xf>
    <xf numFmtId="0" fontId="4" fillId="64" borderId="0" xfId="0" applyFont="1" applyFill="1" applyBorder="1" applyAlignment="1" applyProtection="1">
      <alignment wrapText="1"/>
    </xf>
    <xf numFmtId="0" fontId="3" fillId="0" borderId="0" xfId="0" applyFont="1" applyFill="1" applyBorder="1" applyAlignment="1" applyProtection="1">
      <alignment vertical="top" wrapText="1"/>
    </xf>
    <xf numFmtId="0" fontId="3" fillId="0" borderId="0" xfId="0" applyFont="1" applyFill="1" applyBorder="1" applyAlignment="1" applyProtection="1">
      <alignment vertical="top" wrapText="1"/>
      <protection locked="0"/>
    </xf>
    <xf numFmtId="0" fontId="3" fillId="0" borderId="0" xfId="0" applyFont="1" applyBorder="1" applyAlignment="1" applyProtection="1">
      <alignment vertical="top" wrapText="1"/>
    </xf>
    <xf numFmtId="0" fontId="3" fillId="0" borderId="0" xfId="0" applyFont="1" applyBorder="1" applyAlignment="1" applyProtection="1">
      <alignment vertical="top" wrapText="1"/>
      <protection locked="0"/>
    </xf>
    <xf numFmtId="0" fontId="3" fillId="0" borderId="0" xfId="0" applyFont="1" applyBorder="1" applyAlignment="1" applyProtection="1">
      <alignment wrapText="1"/>
      <protection locked="0"/>
    </xf>
    <xf numFmtId="0" fontId="85" fillId="0" borderId="0" xfId="0" applyFont="1" applyFill="1" applyBorder="1" applyAlignment="1" applyProtection="1">
      <alignment vertical="top" wrapText="1"/>
    </xf>
    <xf numFmtId="0" fontId="4" fillId="64" borderId="0" xfId="0" applyFont="1" applyFill="1" applyBorder="1" applyAlignment="1" applyProtection="1">
      <alignment horizontal="left"/>
    </xf>
    <xf numFmtId="0" fontId="85" fillId="64" borderId="0" xfId="0" applyFont="1" applyFill="1" applyBorder="1" applyAlignment="1" applyProtection="1">
      <alignment vertical="top" wrapText="1"/>
    </xf>
    <xf numFmtId="0" fontId="95" fillId="64" borderId="0" xfId="0" applyFont="1" applyFill="1" applyBorder="1" applyAlignment="1" applyProtection="1">
      <protection locked="0"/>
    </xf>
    <xf numFmtId="0" fontId="4" fillId="64" borderId="0" xfId="0" applyFont="1" applyFill="1" applyBorder="1" applyAlignment="1" applyProtection="1">
      <protection locked="0"/>
    </xf>
    <xf numFmtId="0" fontId="85"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protection locked="0"/>
    </xf>
    <xf numFmtId="0" fontId="4" fillId="64" borderId="0" xfId="0" applyFont="1" applyFill="1" applyBorder="1" applyAlignment="1" applyProtection="1">
      <alignment vertical="top" wrapText="1"/>
      <protection locked="0"/>
    </xf>
    <xf numFmtId="0" fontId="3" fillId="64" borderId="0" xfId="0" applyFont="1" applyFill="1" applyAlignment="1" applyProtection="1">
      <alignment vertical="top" wrapText="1"/>
    </xf>
    <xf numFmtId="0" fontId="3" fillId="0" borderId="0" xfId="0" applyFont="1" applyAlignment="1" applyProtection="1">
      <alignment vertical="top" wrapText="1"/>
      <protection locked="0"/>
    </xf>
    <xf numFmtId="0" fontId="3" fillId="0" borderId="0" xfId="0" applyFont="1" applyAlignment="1" applyProtection="1">
      <alignment wrapText="1"/>
      <protection locked="0"/>
    </xf>
    <xf numFmtId="0" fontId="4" fillId="0" borderId="0" xfId="0" applyFont="1" applyProtection="1">
      <protection locked="0"/>
    </xf>
    <xf numFmtId="0" fontId="4" fillId="64" borderId="0" xfId="0" applyFont="1" applyFill="1" applyProtection="1">
      <protection locked="0"/>
    </xf>
    <xf numFmtId="0" fontId="3" fillId="64" borderId="0" xfId="0" applyFont="1" applyFill="1" applyAlignment="1" applyProtection="1">
      <alignment vertical="top" wrapText="1"/>
      <protection locked="0"/>
    </xf>
    <xf numFmtId="0" fontId="3" fillId="64" borderId="0" xfId="0" applyFont="1" applyFill="1" applyAlignment="1" applyProtection="1">
      <alignment wrapText="1"/>
      <protection locked="0"/>
    </xf>
    <xf numFmtId="0" fontId="98" fillId="64" borderId="0" xfId="0" applyFont="1" applyFill="1" applyAlignment="1" applyProtection="1">
      <alignment wrapText="1"/>
    </xf>
    <xf numFmtId="0" fontId="86" fillId="63" borderId="4" xfId="0" applyFont="1" applyFill="1" applyBorder="1" applyAlignment="1" applyProtection="1">
      <alignment horizontal="left" vertical="top" wrapText="1"/>
    </xf>
    <xf numFmtId="0" fontId="85" fillId="63" borderId="0" xfId="0" applyFont="1" applyFill="1" applyBorder="1" applyAlignment="1" applyProtection="1">
      <alignment horizontal="left" vertical="top" wrapText="1"/>
    </xf>
    <xf numFmtId="9" fontId="3" fillId="0" borderId="55" xfId="0" applyNumberFormat="1" applyFont="1" applyFill="1" applyBorder="1" applyAlignment="1" applyProtection="1">
      <alignment horizontal="center" vertical="center" wrapText="1"/>
      <protection locked="0"/>
    </xf>
    <xf numFmtId="0" fontId="3" fillId="0" borderId="0" xfId="0" applyFont="1" applyBorder="1" applyAlignment="1" applyProtection="1">
      <alignment horizontal="left" vertical="top" wrapText="1"/>
    </xf>
    <xf numFmtId="0" fontId="3" fillId="0" borderId="0" xfId="0" applyFont="1" applyBorder="1" applyProtection="1">
      <protection locked="0"/>
    </xf>
    <xf numFmtId="0" fontId="3" fillId="64" borderId="0" xfId="0" applyFont="1" applyFill="1" applyBorder="1" applyProtection="1">
      <protection locked="0"/>
    </xf>
    <xf numFmtId="0" fontId="3" fillId="0" borderId="0" xfId="0" applyFont="1" applyBorder="1" applyAlignment="1" applyProtection="1">
      <alignment vertical="top"/>
      <protection locked="0"/>
    </xf>
    <xf numFmtId="0" fontId="3" fillId="48" borderId="82" xfId="0" applyFont="1" applyFill="1" applyBorder="1" applyAlignment="1" applyProtection="1">
      <alignment vertical="top" wrapText="1"/>
    </xf>
    <xf numFmtId="9" fontId="3" fillId="64" borderId="0" xfId="0" applyNumberFormat="1" applyFont="1" applyFill="1" applyBorder="1" applyAlignment="1" applyProtection="1">
      <alignment vertical="top" wrapText="1"/>
    </xf>
    <xf numFmtId="0" fontId="3" fillId="48" borderId="95" xfId="0" applyFont="1" applyFill="1" applyBorder="1" applyAlignment="1" applyProtection="1">
      <alignment vertical="top" wrapText="1"/>
    </xf>
    <xf numFmtId="0" fontId="3" fillId="48" borderId="83" xfId="0" applyFont="1" applyFill="1" applyBorder="1" applyAlignment="1" applyProtection="1">
      <alignment vertical="top" wrapText="1"/>
    </xf>
    <xf numFmtId="9" fontId="3" fillId="0" borderId="83" xfId="0" applyNumberFormat="1" applyFont="1" applyFill="1" applyBorder="1" applyAlignment="1" applyProtection="1">
      <alignment horizontal="center" vertical="top" wrapText="1"/>
      <protection locked="0"/>
    </xf>
    <xf numFmtId="0" fontId="3" fillId="64" borderId="0" xfId="0" applyFont="1" applyFill="1" applyBorder="1" applyAlignment="1" applyProtection="1">
      <alignment horizontal="left" vertical="top" wrapText="1"/>
    </xf>
    <xf numFmtId="9" fontId="3" fillId="0" borderId="1" xfId="0" applyNumberFormat="1" applyFont="1" applyFill="1" applyBorder="1" applyAlignment="1" applyProtection="1">
      <alignment horizontal="center" vertical="top" wrapText="1"/>
      <protection locked="0"/>
    </xf>
    <xf numFmtId="0" fontId="3" fillId="0" borderId="0" xfId="0" applyFont="1" applyFill="1" applyBorder="1" applyAlignment="1" applyProtection="1">
      <alignment horizontal="left" vertical="top" wrapText="1"/>
    </xf>
    <xf numFmtId="9" fontId="3" fillId="0" borderId="82" xfId="0" applyNumberFormat="1" applyFont="1" applyFill="1" applyBorder="1" applyAlignment="1" applyProtection="1">
      <alignment horizontal="center" vertical="top" wrapText="1"/>
      <protection locked="0"/>
    </xf>
    <xf numFmtId="0" fontId="3" fillId="0" borderId="5" xfId="0" applyFont="1" applyFill="1" applyBorder="1" applyAlignment="1" applyProtection="1">
      <alignment vertical="top" wrapText="1"/>
      <protection locked="0"/>
    </xf>
    <xf numFmtId="0" fontId="3" fillId="48" borderId="81" xfId="0" applyFont="1" applyFill="1" applyBorder="1" applyAlignment="1" applyProtection="1">
      <alignment vertical="top" wrapText="1"/>
    </xf>
    <xf numFmtId="0" fontId="85" fillId="0" borderId="0" xfId="0" applyFont="1" applyFill="1" applyBorder="1" applyAlignment="1" applyProtection="1">
      <alignment vertical="top" wrapText="1"/>
      <protection locked="0"/>
    </xf>
    <xf numFmtId="0" fontId="85" fillId="64" borderId="0" xfId="0" applyFont="1" applyFill="1" applyBorder="1" applyAlignment="1" applyProtection="1">
      <alignment vertical="top" wrapText="1"/>
      <protection locked="0"/>
    </xf>
    <xf numFmtId="0" fontId="85" fillId="0" borderId="0" xfId="0" applyFont="1" applyFill="1" applyBorder="1" applyAlignment="1" applyProtection="1">
      <alignment wrapText="1"/>
      <protection locked="0"/>
    </xf>
    <xf numFmtId="0" fontId="86" fillId="0" borderId="0" xfId="0" applyFont="1" applyFill="1" applyBorder="1" applyProtection="1">
      <protection locked="0"/>
    </xf>
    <xf numFmtId="0" fontId="86" fillId="64" borderId="0" xfId="0" applyFont="1" applyFill="1" applyBorder="1" applyProtection="1">
      <protection locked="0"/>
    </xf>
    <xf numFmtId="0" fontId="3" fillId="0" borderId="96" xfId="0" applyFont="1" applyFill="1" applyBorder="1" applyAlignment="1" applyProtection="1">
      <alignment vertical="top" wrapText="1"/>
      <protection locked="0"/>
    </xf>
    <xf numFmtId="0" fontId="3" fillId="48" borderId="0" xfId="0" applyFont="1" applyFill="1" applyBorder="1" applyAlignment="1" applyProtection="1">
      <alignment horizontal="left" vertical="top" wrapText="1"/>
    </xf>
    <xf numFmtId="0" fontId="3" fillId="0" borderId="0" xfId="0" applyFont="1" applyBorder="1" applyAlignment="1" applyProtection="1">
      <alignment wrapText="1"/>
    </xf>
    <xf numFmtId="1" fontId="3" fillId="63" borderId="39" xfId="0" applyNumberFormat="1" applyFont="1" applyFill="1" applyBorder="1" applyAlignment="1" applyProtection="1">
      <alignment vertical="top" wrapText="1"/>
    </xf>
    <xf numFmtId="1" fontId="3" fillId="63" borderId="41" xfId="0" applyNumberFormat="1" applyFont="1" applyFill="1" applyBorder="1" applyAlignment="1" applyProtection="1">
      <alignment vertical="top" wrapText="1"/>
    </xf>
    <xf numFmtId="1" fontId="3" fillId="63" borderId="0" xfId="0" applyNumberFormat="1" applyFont="1" applyFill="1" applyBorder="1" applyAlignment="1" applyProtection="1">
      <alignment vertical="top" wrapText="1"/>
    </xf>
    <xf numFmtId="1" fontId="102" fillId="48" borderId="55" xfId="0" applyNumberFormat="1" applyFont="1" applyFill="1" applyBorder="1" applyAlignment="1" applyProtection="1">
      <alignment vertical="top" wrapText="1"/>
    </xf>
    <xf numFmtId="1" fontId="102" fillId="48" borderId="95" xfId="0" applyNumberFormat="1" applyFont="1" applyFill="1" applyBorder="1" applyAlignment="1" applyProtection="1">
      <alignment vertical="top" wrapText="1"/>
    </xf>
    <xf numFmtId="1" fontId="102" fillId="48" borderId="1" xfId="0" applyNumberFormat="1" applyFont="1" applyFill="1" applyBorder="1" applyAlignment="1" applyProtection="1">
      <alignment vertical="top" wrapText="1"/>
    </xf>
    <xf numFmtId="1" fontId="102" fillId="48" borderId="97" xfId="0" applyNumberFormat="1" applyFont="1" applyFill="1" applyBorder="1" applyAlignment="1" applyProtection="1">
      <alignment vertical="top" wrapText="1"/>
    </xf>
    <xf numFmtId="0" fontId="3" fillId="0" borderId="98" xfId="0" applyFont="1" applyFill="1" applyBorder="1" applyAlignment="1" applyProtection="1">
      <alignment vertical="top" wrapText="1"/>
      <protection locked="0"/>
    </xf>
    <xf numFmtId="9" fontId="3" fillId="0" borderId="83" xfId="0" applyNumberFormat="1" applyFont="1" applyFill="1" applyBorder="1" applyAlignment="1" applyProtection="1">
      <alignment horizontal="center" vertical="center" wrapText="1"/>
      <protection locked="0"/>
    </xf>
    <xf numFmtId="165" fontId="3" fillId="0" borderId="1" xfId="58" applyNumberFormat="1" applyFont="1" applyFill="1" applyBorder="1" applyAlignment="1" applyProtection="1">
      <alignment horizontal="center" vertical="center" wrapText="1"/>
      <protection locked="0"/>
    </xf>
    <xf numFmtId="0" fontId="3" fillId="0" borderId="1" xfId="0" applyFont="1" applyBorder="1" applyAlignment="1" applyProtection="1">
      <alignment horizontal="center" vertical="center" wrapText="1" shrinkToFit="1"/>
      <protection locked="0"/>
    </xf>
    <xf numFmtId="0" fontId="3" fillId="0" borderId="1" xfId="0" applyFont="1" applyFill="1" applyBorder="1" applyAlignment="1" applyProtection="1">
      <alignment horizontal="center" vertical="center" wrapText="1" shrinkToFit="1"/>
      <protection locked="0"/>
    </xf>
    <xf numFmtId="0" fontId="3" fillId="0" borderId="0" xfId="0" applyFont="1" applyBorder="1" applyAlignment="1" applyProtection="1">
      <alignment vertical="top" wrapText="1" shrinkToFit="1"/>
      <protection locked="0"/>
    </xf>
    <xf numFmtId="0" fontId="3" fillId="48" borderId="39" xfId="0" applyFont="1" applyFill="1" applyBorder="1" applyAlignment="1" applyProtection="1">
      <alignment vertical="top" wrapText="1"/>
    </xf>
    <xf numFmtId="0" fontId="3" fillId="48" borderId="41" xfId="0" applyFont="1" applyFill="1" applyBorder="1" applyAlignment="1" applyProtection="1">
      <alignment vertical="top" wrapText="1"/>
    </xf>
    <xf numFmtId="0" fontId="3" fillId="0" borderId="0" xfId="0" applyFont="1" applyBorder="1" applyAlignment="1" applyProtection="1">
      <alignment horizontal="left" vertical="top" wrapText="1" shrinkToFit="1"/>
      <protection locked="0"/>
    </xf>
    <xf numFmtId="9" fontId="3" fillId="65" borderId="1" xfId="0" applyNumberFormat="1" applyFont="1" applyFill="1" applyBorder="1" applyAlignment="1" applyProtection="1">
      <alignment vertical="top" wrapText="1"/>
    </xf>
    <xf numFmtId="165" fontId="99" fillId="48" borderId="1" xfId="58" applyNumberFormat="1" applyFont="1" applyFill="1" applyBorder="1" applyAlignment="1" applyProtection="1">
      <alignment vertical="top" wrapText="1"/>
    </xf>
    <xf numFmtId="0" fontId="4" fillId="63" borderId="83" xfId="0" applyFont="1" applyFill="1" applyBorder="1" applyAlignment="1" applyProtection="1">
      <alignment vertical="top" wrapText="1"/>
    </xf>
    <xf numFmtId="0" fontId="4" fillId="63" borderId="39" xfId="0" applyFont="1" applyFill="1" applyBorder="1" applyAlignment="1" applyProtection="1">
      <alignment horizontal="left" vertical="top" wrapText="1"/>
    </xf>
    <xf numFmtId="6" fontId="4" fillId="63" borderId="39" xfId="0" applyNumberFormat="1" applyFont="1" applyFill="1" applyBorder="1" applyAlignment="1" applyProtection="1">
      <alignment vertical="top" wrapText="1"/>
    </xf>
    <xf numFmtId="44" fontId="4" fillId="63" borderId="39" xfId="58" applyFont="1" applyFill="1" applyBorder="1" applyAlignment="1" applyProtection="1">
      <alignment vertical="top" wrapText="1"/>
    </xf>
    <xf numFmtId="1" fontId="4" fillId="63" borderId="39" xfId="0" applyNumberFormat="1" applyFont="1" applyFill="1" applyBorder="1" applyAlignment="1" applyProtection="1">
      <alignment horizontal="left" vertical="top" wrapText="1"/>
    </xf>
    <xf numFmtId="1" fontId="4" fillId="63" borderId="41" xfId="0" applyNumberFormat="1" applyFont="1" applyFill="1" applyBorder="1" applyAlignment="1" applyProtection="1">
      <alignment horizontal="left" vertical="top" wrapText="1"/>
    </xf>
    <xf numFmtId="1" fontId="3" fillId="63" borderId="0" xfId="0" applyNumberFormat="1" applyFont="1" applyFill="1" applyBorder="1" applyAlignment="1" applyProtection="1">
      <alignment horizontal="left" vertical="top" wrapText="1"/>
    </xf>
    <xf numFmtId="1" fontId="102" fillId="48" borderId="83" xfId="0" applyNumberFormat="1" applyFont="1" applyFill="1" applyBorder="1" applyAlignment="1" applyProtection="1">
      <alignment vertical="top" wrapText="1"/>
    </xf>
    <xf numFmtId="1" fontId="102" fillId="48" borderId="0" xfId="0" applyNumberFormat="1" applyFont="1" applyFill="1" applyBorder="1" applyAlignment="1" applyProtection="1">
      <alignment vertical="top" wrapText="1"/>
    </xf>
    <xf numFmtId="1" fontId="3" fillId="0" borderId="55" xfId="0" applyNumberFormat="1" applyFont="1" applyFill="1" applyBorder="1" applyAlignment="1" applyProtection="1">
      <alignment horizontal="center" vertical="center" wrapText="1"/>
      <protection locked="0"/>
    </xf>
    <xf numFmtId="1" fontId="3" fillId="0" borderId="1" xfId="0" applyNumberFormat="1" applyFont="1" applyFill="1" applyBorder="1" applyAlignment="1" applyProtection="1">
      <alignment horizontal="center" vertical="center" wrapText="1"/>
      <protection locked="0"/>
    </xf>
    <xf numFmtId="1" fontId="3" fillId="0" borderId="0" xfId="0" applyNumberFormat="1" applyFont="1" applyFill="1" applyBorder="1" applyAlignment="1" applyProtection="1">
      <alignment horizontal="left" vertical="top" wrapText="1"/>
      <protection locked="0"/>
    </xf>
    <xf numFmtId="44" fontId="3" fillId="0" borderId="0" xfId="58" applyFont="1" applyFill="1" applyBorder="1" applyAlignment="1" applyProtection="1">
      <alignment horizontal="left" vertical="top" wrapText="1"/>
      <protection locked="0"/>
    </xf>
    <xf numFmtId="0" fontId="4" fillId="63" borderId="83" xfId="58" applyNumberFormat="1" applyFont="1" applyFill="1" applyBorder="1" applyAlignment="1" applyProtection="1">
      <alignment horizontal="left" vertical="top" wrapText="1"/>
    </xf>
    <xf numFmtId="0" fontId="4" fillId="63" borderId="39" xfId="58" applyNumberFormat="1" applyFont="1" applyFill="1" applyBorder="1" applyAlignment="1" applyProtection="1">
      <alignment horizontal="left" vertical="top" wrapText="1"/>
    </xf>
    <xf numFmtId="164" fontId="4" fillId="63" borderId="39" xfId="0" applyNumberFormat="1" applyFont="1" applyFill="1" applyBorder="1" applyAlignment="1" applyProtection="1">
      <alignment vertical="top" wrapText="1"/>
    </xf>
    <xf numFmtId="167" fontId="99" fillId="48" borderId="83" xfId="120" applyNumberFormat="1" applyFont="1" applyFill="1" applyBorder="1" applyAlignment="1" applyProtection="1">
      <alignment vertical="top" wrapText="1"/>
    </xf>
    <xf numFmtId="0" fontId="3" fillId="0" borderId="96" xfId="0" applyFont="1" applyFill="1" applyBorder="1" applyAlignment="1" applyProtection="1">
      <alignment vertical="top" wrapText="1"/>
    </xf>
    <xf numFmtId="9" fontId="3" fillId="0" borderId="0" xfId="0" applyNumberFormat="1" applyFont="1" applyFill="1" applyBorder="1" applyAlignment="1" applyProtection="1">
      <alignment vertical="top" wrapText="1"/>
      <protection locked="0"/>
    </xf>
    <xf numFmtId="1" fontId="3" fillId="64" borderId="0" xfId="0" applyNumberFormat="1" applyFont="1" applyFill="1" applyBorder="1" applyAlignment="1" applyProtection="1">
      <alignment vertical="top" wrapText="1"/>
    </xf>
    <xf numFmtId="0" fontId="3" fillId="48" borderId="82" xfId="0" applyFont="1" applyFill="1" applyBorder="1" applyAlignment="1" applyProtection="1">
      <alignment horizontal="left" vertical="top" wrapText="1"/>
    </xf>
    <xf numFmtId="0" fontId="85" fillId="63" borderId="4" xfId="0" applyFont="1" applyFill="1" applyBorder="1" applyAlignment="1" applyProtection="1">
      <alignment horizontal="left" vertical="top" wrapText="1"/>
    </xf>
    <xf numFmtId="0" fontId="3" fillId="66" borderId="0" xfId="0" applyNumberFormat="1" applyFont="1" applyFill="1" applyBorder="1" applyAlignment="1" applyProtection="1">
      <alignment horizontal="left" vertical="top" wrapText="1"/>
    </xf>
    <xf numFmtId="0" fontId="102" fillId="66" borderId="44" xfId="0" applyFont="1" applyFill="1" applyBorder="1" applyAlignment="1" applyProtection="1">
      <alignment horizontal="center" vertical="top" wrapText="1"/>
    </xf>
    <xf numFmtId="0" fontId="102" fillId="66" borderId="55" xfId="0" applyFont="1" applyFill="1" applyBorder="1" applyAlignment="1" applyProtection="1">
      <alignment horizontal="center" vertical="top" wrapText="1"/>
    </xf>
    <xf numFmtId="0" fontId="102" fillId="66" borderId="55" xfId="0" applyFont="1" applyFill="1" applyBorder="1" applyAlignment="1" applyProtection="1">
      <alignment vertical="top" wrapText="1"/>
    </xf>
    <xf numFmtId="0" fontId="102" fillId="66" borderId="0" xfId="0" applyFont="1" applyFill="1" applyBorder="1" applyAlignment="1" applyProtection="1">
      <alignment vertical="top" wrapText="1"/>
    </xf>
    <xf numFmtId="0" fontId="85" fillId="0" borderId="96" xfId="0" applyFont="1" applyFill="1" applyBorder="1" applyAlignment="1" applyProtection="1">
      <alignment vertical="top" wrapText="1"/>
      <protection locked="0"/>
    </xf>
    <xf numFmtId="0" fontId="85" fillId="0" borderId="0" xfId="0" applyFont="1" applyBorder="1" applyAlignment="1" applyProtection="1">
      <alignment vertical="top" wrapText="1"/>
      <protection locked="0"/>
    </xf>
    <xf numFmtId="0" fontId="85" fillId="0" borderId="0" xfId="0" applyFont="1" applyBorder="1" applyAlignment="1" applyProtection="1">
      <alignment wrapText="1"/>
      <protection locked="0"/>
    </xf>
    <xf numFmtId="0" fontId="85" fillId="0" borderId="0" xfId="0" applyFont="1" applyBorder="1" applyAlignment="1" applyProtection="1">
      <protection locked="0"/>
    </xf>
    <xf numFmtId="0" fontId="85" fillId="64" borderId="0" xfId="0" applyFont="1" applyFill="1" applyBorder="1" applyAlignment="1" applyProtection="1">
      <protection locked="0"/>
    </xf>
    <xf numFmtId="0" fontId="3" fillId="66" borderId="83" xfId="0" applyNumberFormat="1" applyFont="1" applyFill="1" applyBorder="1" applyAlignment="1" applyProtection="1">
      <alignment vertical="top" wrapText="1"/>
    </xf>
    <xf numFmtId="0" fontId="3" fillId="0" borderId="1" xfId="0" applyFont="1" applyFill="1" applyBorder="1" applyAlignment="1" applyProtection="1">
      <alignment horizontal="center" vertical="center" wrapText="1"/>
      <protection locked="0"/>
    </xf>
    <xf numFmtId="0" fontId="3" fillId="66" borderId="83" xfId="0" applyFont="1" applyFill="1" applyBorder="1" applyAlignment="1" applyProtection="1">
      <alignment vertical="top" wrapText="1"/>
    </xf>
    <xf numFmtId="0" fontId="3" fillId="66" borderId="82" xfId="0" applyFont="1" applyFill="1" applyBorder="1" applyAlignment="1" applyProtection="1">
      <alignment vertical="top" wrapText="1"/>
    </xf>
    <xf numFmtId="9" fontId="3" fillId="0" borderId="5" xfId="0" applyNumberFormat="1" applyFont="1" applyFill="1" applyBorder="1" applyAlignment="1" applyProtection="1">
      <alignment horizontal="center" vertical="center" wrapText="1"/>
      <protection locked="0"/>
    </xf>
    <xf numFmtId="0" fontId="3" fillId="0" borderId="5" xfId="0" applyFont="1" applyFill="1" applyBorder="1" applyAlignment="1" applyProtection="1">
      <alignment horizontal="center" vertical="center" wrapText="1"/>
      <protection locked="0"/>
    </xf>
    <xf numFmtId="0" fontId="85" fillId="63" borderId="98" xfId="0" applyFont="1" applyFill="1" applyBorder="1" applyAlignment="1" applyProtection="1">
      <alignment horizontal="left" vertical="top" wrapText="1"/>
    </xf>
    <xf numFmtId="0" fontId="85" fillId="0" borderId="0" xfId="0" applyFont="1" applyBorder="1" applyProtection="1">
      <protection locked="0"/>
    </xf>
    <xf numFmtId="0" fontId="85" fillId="64" borderId="0" xfId="0" applyFont="1" applyFill="1" applyBorder="1" applyProtection="1">
      <protection locked="0"/>
    </xf>
    <xf numFmtId="9" fontId="3" fillId="0" borderId="1" xfId="0" applyNumberFormat="1" applyFont="1" applyFill="1" applyBorder="1" applyAlignment="1" applyProtection="1">
      <alignment horizontal="center" vertical="center" wrapText="1"/>
      <protection locked="0"/>
    </xf>
    <xf numFmtId="9" fontId="3" fillId="0" borderId="0" xfId="0" applyNumberFormat="1" applyFont="1" applyFill="1" applyBorder="1" applyAlignment="1" applyProtection="1">
      <alignment horizontal="left" vertical="top" wrapText="1"/>
    </xf>
    <xf numFmtId="9" fontId="3" fillId="63" borderId="0" xfId="0" applyNumberFormat="1" applyFont="1" applyFill="1" applyBorder="1" applyAlignment="1" applyProtection="1">
      <alignment vertical="top" wrapText="1"/>
    </xf>
    <xf numFmtId="9" fontId="3" fillId="63" borderId="96" xfId="0" applyNumberFormat="1" applyFont="1" applyFill="1" applyBorder="1" applyAlignment="1" applyProtection="1">
      <alignment vertical="top" wrapText="1"/>
    </xf>
    <xf numFmtId="0" fontId="102" fillId="48" borderId="102" xfId="0" applyFont="1" applyFill="1" applyBorder="1" applyAlignment="1" applyProtection="1">
      <alignment horizontal="center" vertical="top" wrapText="1"/>
    </xf>
    <xf numFmtId="0" fontId="3" fillId="48" borderId="104" xfId="0" applyFont="1" applyFill="1" applyBorder="1" applyAlignment="1" applyProtection="1">
      <alignment vertical="top" wrapText="1"/>
    </xf>
    <xf numFmtId="0" fontId="3" fillId="0" borderId="105" xfId="0" applyFont="1" applyFill="1" applyBorder="1" applyAlignment="1" applyProtection="1">
      <alignment horizontal="center" vertical="top" wrapText="1"/>
      <protection locked="0"/>
    </xf>
    <xf numFmtId="9" fontId="3" fillId="0" borderId="106" xfId="0" applyNumberFormat="1" applyFont="1" applyFill="1" applyBorder="1" applyAlignment="1" applyProtection="1">
      <alignment horizontal="center" vertical="top" wrapText="1"/>
      <protection locked="0"/>
    </xf>
    <xf numFmtId="9" fontId="3" fillId="64" borderId="0" xfId="0" applyNumberFormat="1" applyFont="1" applyFill="1" applyBorder="1" applyAlignment="1" applyProtection="1">
      <alignment vertical="top" wrapText="1"/>
      <protection locked="0"/>
    </xf>
    <xf numFmtId="0" fontId="3" fillId="48" borderId="83" xfId="0" applyFont="1" applyFill="1" applyBorder="1" applyAlignment="1" applyProtection="1">
      <alignment horizontal="left" vertical="top" wrapText="1"/>
    </xf>
    <xf numFmtId="9" fontId="3" fillId="48" borderId="81" xfId="0" applyNumberFormat="1" applyFont="1" applyFill="1" applyBorder="1" applyAlignment="1" applyProtection="1">
      <alignment vertical="top" wrapText="1"/>
    </xf>
    <xf numFmtId="9" fontId="3" fillId="48" borderId="81" xfId="0" applyNumberFormat="1" applyFont="1" applyFill="1" applyBorder="1" applyAlignment="1" applyProtection="1">
      <alignment horizontal="left" vertical="top" wrapText="1"/>
    </xf>
    <xf numFmtId="9" fontId="3" fillId="48" borderId="94" xfId="0" applyNumberFormat="1" applyFont="1" applyFill="1" applyBorder="1" applyAlignment="1" applyProtection="1">
      <alignment horizontal="left" vertical="top" wrapText="1"/>
    </xf>
    <xf numFmtId="9" fontId="3" fillId="48" borderId="0" xfId="0" applyNumberFormat="1" applyFont="1" applyFill="1" applyBorder="1" applyAlignment="1" applyProtection="1">
      <alignment horizontal="left" vertical="top" wrapText="1"/>
    </xf>
    <xf numFmtId="0" fontId="3" fillId="48" borderId="99" xfId="0" applyFont="1" applyFill="1" applyBorder="1" applyProtection="1"/>
    <xf numFmtId="9" fontId="102" fillId="48" borderId="0" xfId="0" applyNumberFormat="1" applyFont="1" applyFill="1" applyBorder="1" applyAlignment="1" applyProtection="1">
      <alignment horizontal="left" vertical="top" wrapText="1"/>
    </xf>
    <xf numFmtId="9" fontId="3" fillId="0" borderId="96" xfId="0" applyNumberFormat="1" applyFont="1" applyFill="1" applyBorder="1" applyAlignment="1" applyProtection="1">
      <alignment vertical="top" wrapText="1"/>
    </xf>
    <xf numFmtId="0" fontId="3" fillId="0" borderId="0" xfId="0" applyNumberFormat="1" applyFont="1" applyBorder="1" applyAlignment="1" applyProtection="1">
      <alignment vertical="top" wrapText="1"/>
    </xf>
    <xf numFmtId="0" fontId="3" fillId="48" borderId="99" xfId="0" applyFont="1" applyFill="1" applyBorder="1" applyAlignment="1" applyProtection="1">
      <alignment vertical="top" wrapText="1"/>
    </xf>
    <xf numFmtId="0" fontId="3" fillId="48" borderId="110" xfId="0" applyFont="1" applyFill="1" applyBorder="1" applyAlignment="1" applyProtection="1">
      <alignment vertical="top" wrapText="1"/>
    </xf>
    <xf numFmtId="9" fontId="3" fillId="0" borderId="0" xfId="0" applyNumberFormat="1" applyFont="1" applyFill="1" applyBorder="1" applyAlignment="1" applyProtection="1">
      <alignment horizontal="left" vertical="top" wrapText="1"/>
      <protection locked="0"/>
    </xf>
    <xf numFmtId="0" fontId="3" fillId="48" borderId="112" xfId="0" applyFont="1" applyFill="1" applyBorder="1" applyAlignment="1" applyProtection="1">
      <alignment vertical="top" wrapText="1"/>
    </xf>
    <xf numFmtId="9" fontId="106" fillId="0" borderId="0" xfId="0" applyNumberFormat="1" applyFont="1" applyFill="1" applyBorder="1" applyAlignment="1" applyProtection="1">
      <alignment horizontal="left" vertical="top" wrapText="1"/>
    </xf>
    <xf numFmtId="0" fontId="106" fillId="0" borderId="96" xfId="0" applyFont="1" applyFill="1" applyBorder="1" applyAlignment="1" applyProtection="1">
      <alignment vertical="top" wrapText="1"/>
    </xf>
    <xf numFmtId="0" fontId="106" fillId="0" borderId="0" xfId="0" applyFont="1" applyFill="1" applyBorder="1" applyAlignment="1" applyProtection="1">
      <alignment vertical="top" wrapText="1"/>
    </xf>
    <xf numFmtId="0" fontId="106" fillId="0" borderId="0" xfId="0" applyFont="1" applyFill="1" applyBorder="1" applyAlignment="1" applyProtection="1">
      <alignment wrapText="1"/>
    </xf>
    <xf numFmtId="0" fontId="106" fillId="0" borderId="0" xfId="0" applyFont="1" applyFill="1" applyBorder="1" applyProtection="1"/>
    <xf numFmtId="0" fontId="3" fillId="48" borderId="102" xfId="0" applyFont="1" applyFill="1" applyBorder="1" applyAlignment="1" applyProtection="1">
      <alignment vertical="top" wrapText="1"/>
    </xf>
    <xf numFmtId="0" fontId="102" fillId="66" borderId="1" xfId="0" applyFont="1" applyFill="1" applyBorder="1" applyAlignment="1" applyProtection="1">
      <alignment vertical="top" wrapText="1"/>
    </xf>
    <xf numFmtId="9" fontId="3" fillId="0" borderId="0" xfId="0" applyNumberFormat="1" applyFont="1" applyFill="1" applyBorder="1" applyAlignment="1" applyProtection="1">
      <alignment vertical="top" wrapText="1"/>
    </xf>
    <xf numFmtId="0" fontId="3" fillId="0" borderId="0" xfId="0" applyFont="1" applyFill="1" applyBorder="1" applyAlignment="1" applyProtection="1">
      <alignment wrapText="1"/>
      <protection locked="0"/>
    </xf>
    <xf numFmtId="0" fontId="3" fillId="0" borderId="0" xfId="0" applyFont="1" applyFill="1" applyBorder="1" applyProtection="1">
      <protection locked="0"/>
    </xf>
    <xf numFmtId="0" fontId="3" fillId="48" borderId="94" xfId="0" applyFont="1" applyFill="1" applyBorder="1" applyAlignment="1" applyProtection="1">
      <alignment vertical="top" wrapText="1"/>
    </xf>
    <xf numFmtId="0" fontId="3" fillId="48" borderId="82" xfId="0" applyFont="1" applyFill="1" applyBorder="1" applyAlignment="1" applyProtection="1">
      <alignment wrapText="1"/>
    </xf>
    <xf numFmtId="0" fontId="3" fillId="0" borderId="0" xfId="0" applyFont="1" applyProtection="1">
      <protection locked="0"/>
    </xf>
    <xf numFmtId="0" fontId="3" fillId="64" borderId="0" xfId="0" applyFont="1" applyFill="1" applyProtection="1">
      <protection locked="0"/>
    </xf>
    <xf numFmtId="0" fontId="3" fillId="48" borderId="83" xfId="0" applyFont="1" applyFill="1" applyBorder="1" applyProtection="1"/>
    <xf numFmtId="0" fontId="3" fillId="0" borderId="0" xfId="0" applyFont="1" applyFill="1" applyAlignment="1" applyProtection="1">
      <alignment vertical="top" wrapText="1"/>
      <protection locked="0"/>
    </xf>
    <xf numFmtId="0" fontId="3" fillId="48" borderId="39" xfId="0" applyFont="1" applyFill="1" applyBorder="1" applyAlignment="1" applyProtection="1">
      <alignment horizontal="left" vertical="top" wrapText="1"/>
    </xf>
    <xf numFmtId="0" fontId="85" fillId="63" borderId="4" xfId="0" applyFont="1" applyFill="1" applyBorder="1" applyAlignment="1" applyProtection="1">
      <alignment vertical="top" wrapText="1"/>
    </xf>
    <xf numFmtId="0" fontId="85" fillId="63" borderId="0" xfId="0" applyFont="1" applyFill="1" applyBorder="1" applyAlignment="1" applyProtection="1">
      <alignment vertical="top" wrapText="1"/>
    </xf>
    <xf numFmtId="0" fontId="3" fillId="48" borderId="95" xfId="0" applyFont="1" applyFill="1" applyBorder="1" applyAlignment="1" applyProtection="1">
      <alignment horizontal="left" vertical="top" wrapText="1"/>
    </xf>
    <xf numFmtId="0" fontId="85" fillId="64" borderId="0" xfId="0" applyFont="1" applyFill="1" applyBorder="1" applyAlignment="1" applyProtection="1">
      <alignment horizontal="left" vertical="top" wrapText="1"/>
    </xf>
    <xf numFmtId="0" fontId="98" fillId="0" borderId="0" xfId="0" applyFont="1" applyAlignment="1" applyProtection="1">
      <alignment vertical="top" wrapText="1"/>
    </xf>
    <xf numFmtId="0" fontId="4" fillId="64" borderId="0" xfId="0" applyNumberFormat="1" applyFont="1" applyFill="1" applyProtection="1"/>
    <xf numFmtId="0" fontId="4" fillId="64" borderId="0" xfId="0" applyFont="1" applyFill="1" applyProtection="1"/>
    <xf numFmtId="0" fontId="4" fillId="64" borderId="0" xfId="0" applyFont="1" applyFill="1" applyAlignment="1" applyProtection="1">
      <alignment wrapText="1"/>
    </xf>
    <xf numFmtId="0" fontId="4" fillId="64" borderId="0" xfId="0" applyFont="1" applyFill="1" applyAlignment="1" applyProtection="1">
      <alignment wrapText="1"/>
      <protection locked="0"/>
    </xf>
    <xf numFmtId="0" fontId="4" fillId="64" borderId="0" xfId="0" applyFont="1" applyFill="1" applyBorder="1" applyAlignment="1" applyProtection="1">
      <alignment wrapText="1"/>
      <protection locked="0"/>
    </xf>
    <xf numFmtId="0" fontId="4" fillId="0" borderId="0" xfId="0" applyFont="1" applyAlignment="1" applyProtection="1">
      <alignment wrapText="1"/>
      <protection locked="0"/>
    </xf>
    <xf numFmtId="0" fontId="4" fillId="0" borderId="0" xfId="0" applyFont="1" applyFill="1" applyBorder="1" applyAlignment="1" applyProtection="1">
      <alignment wrapText="1"/>
      <protection locked="0"/>
    </xf>
    <xf numFmtId="0" fontId="108" fillId="47" borderId="0" xfId="0" applyFont="1" applyFill="1" applyBorder="1" applyAlignment="1" applyProtection="1">
      <alignment horizontal="center" vertical="top" wrapText="1"/>
    </xf>
    <xf numFmtId="0" fontId="85" fillId="64" borderId="0" xfId="0" applyFont="1" applyFill="1" applyBorder="1" applyAlignment="1" applyProtection="1">
      <alignment wrapText="1"/>
    </xf>
    <xf numFmtId="0" fontId="4" fillId="64" borderId="0" xfId="0" applyFont="1" applyFill="1" applyBorder="1" applyProtection="1"/>
    <xf numFmtId="0" fontId="4" fillId="0" borderId="0" xfId="0" applyFont="1" applyBorder="1" applyProtection="1"/>
    <xf numFmtId="0" fontId="4" fillId="64" borderId="0" xfId="0" applyFont="1" applyFill="1" applyBorder="1" applyAlignment="1" applyProtection="1">
      <alignment horizontal="center"/>
      <protection locked="0"/>
    </xf>
    <xf numFmtId="0" fontId="85" fillId="0" borderId="0" xfId="0" applyFont="1" applyBorder="1" applyAlignment="1" applyProtection="1">
      <alignment vertical="top" wrapText="1"/>
    </xf>
    <xf numFmtId="0" fontId="4" fillId="64" borderId="0" xfId="0" applyFont="1" applyFill="1" applyBorder="1" applyAlignment="1" applyProtection="1">
      <alignment horizontal="left"/>
      <protection locked="0"/>
    </xf>
    <xf numFmtId="0" fontId="0" fillId="64" borderId="0" xfId="0" applyFill="1" applyBorder="1" applyProtection="1">
      <protection locked="0"/>
    </xf>
    <xf numFmtId="0" fontId="50" fillId="64" borderId="0" xfId="90" applyFill="1" applyBorder="1" applyAlignment="1" applyProtection="1">
      <alignment horizontal="left" vertical="top" wrapText="1"/>
      <protection locked="0"/>
    </xf>
    <xf numFmtId="0" fontId="3" fillId="0" borderId="0" xfId="0" applyFont="1" applyAlignment="1" applyProtection="1">
      <alignment vertical="top" wrapText="1"/>
    </xf>
    <xf numFmtId="0" fontId="3" fillId="0" borderId="0" xfId="0" applyFont="1" applyAlignment="1" applyProtection="1">
      <alignment wrapText="1"/>
    </xf>
    <xf numFmtId="0" fontId="4" fillId="0" borderId="0" xfId="0" applyFont="1" applyProtection="1"/>
    <xf numFmtId="0" fontId="95" fillId="64" borderId="0" xfId="0" applyFont="1" applyFill="1" applyBorder="1" applyAlignment="1" applyProtection="1">
      <alignment vertical="top"/>
    </xf>
    <xf numFmtId="0" fontId="4" fillId="64" borderId="0" xfId="0" applyFont="1" applyFill="1" applyBorder="1" applyAlignment="1" applyProtection="1">
      <alignment vertical="top"/>
    </xf>
    <xf numFmtId="0" fontId="4" fillId="64" borderId="0" xfId="0" applyFont="1" applyFill="1" applyBorder="1" applyAlignment="1" applyProtection="1">
      <alignment horizontal="center" vertical="top"/>
    </xf>
    <xf numFmtId="0" fontId="4" fillId="64" borderId="0" xfId="0" applyFont="1" applyFill="1" applyBorder="1" applyAlignment="1" applyProtection="1">
      <alignment horizontal="left" vertical="top"/>
    </xf>
    <xf numFmtId="0" fontId="3" fillId="64" borderId="0" xfId="0" applyFont="1" applyFill="1" applyAlignment="1" applyProtection="1">
      <alignment wrapText="1"/>
    </xf>
    <xf numFmtId="0" fontId="86" fillId="63" borderId="105" xfId="0" applyFont="1" applyFill="1" applyBorder="1" applyAlignment="1" applyProtection="1">
      <alignment horizontal="left" vertical="top" wrapText="1"/>
    </xf>
    <xf numFmtId="0" fontId="3" fillId="0" borderId="0" xfId="0" applyFont="1" applyBorder="1" applyProtection="1"/>
    <xf numFmtId="0" fontId="3" fillId="0" borderId="0" xfId="0" applyFont="1" applyFill="1" applyBorder="1" applyAlignment="1" applyProtection="1">
      <alignment wrapText="1"/>
    </xf>
    <xf numFmtId="0" fontId="3" fillId="0" borderId="0" xfId="0" applyFont="1" applyFill="1" applyBorder="1" applyProtection="1"/>
    <xf numFmtId="9" fontId="3" fillId="0" borderId="114" xfId="0" applyNumberFormat="1" applyFont="1" applyFill="1" applyBorder="1" applyAlignment="1" applyProtection="1">
      <alignment horizontal="center" vertical="center" wrapText="1"/>
      <protection locked="0"/>
    </xf>
    <xf numFmtId="0" fontId="3" fillId="48" borderId="106" xfId="0" applyFont="1" applyFill="1" applyBorder="1" applyAlignment="1" applyProtection="1">
      <alignment vertical="top" wrapText="1"/>
    </xf>
    <xf numFmtId="0" fontId="3" fillId="0" borderId="114" xfId="0" applyFont="1" applyFill="1" applyBorder="1" applyAlignment="1" applyProtection="1">
      <alignment vertical="top" wrapText="1"/>
      <protection locked="0"/>
    </xf>
    <xf numFmtId="0" fontId="3" fillId="48" borderId="113" xfId="0" applyFont="1" applyFill="1" applyBorder="1" applyAlignment="1" applyProtection="1">
      <alignment vertical="top" wrapText="1"/>
    </xf>
    <xf numFmtId="0" fontId="86" fillId="63" borderId="118" xfId="0" applyFont="1" applyFill="1" applyBorder="1" applyAlignment="1" applyProtection="1">
      <alignment horizontal="left" vertical="top" wrapText="1"/>
    </xf>
    <xf numFmtId="0" fontId="85" fillId="0" borderId="0" xfId="0" applyFont="1" applyFill="1" applyBorder="1" applyAlignment="1" applyProtection="1">
      <alignment wrapText="1"/>
    </xf>
    <xf numFmtId="0" fontId="86" fillId="0" borderId="0" xfId="0" applyFont="1" applyFill="1" applyBorder="1" applyProtection="1"/>
    <xf numFmtId="0" fontId="3" fillId="48" borderId="1" xfId="0" applyFont="1" applyFill="1" applyBorder="1" applyAlignment="1" applyProtection="1">
      <alignment vertical="top" wrapText="1"/>
    </xf>
    <xf numFmtId="0" fontId="3" fillId="0" borderId="0" xfId="0" applyFont="1" applyBorder="1" applyAlignment="1" applyProtection="1">
      <alignment vertical="top" wrapText="1" shrinkToFit="1"/>
    </xf>
    <xf numFmtId="1" fontId="3" fillId="0" borderId="0" xfId="0" applyNumberFormat="1" applyFont="1" applyFill="1" applyBorder="1" applyAlignment="1" applyProtection="1">
      <alignment horizontal="left" vertical="top" wrapText="1"/>
    </xf>
    <xf numFmtId="165" fontId="3" fillId="64" borderId="0" xfId="0" applyNumberFormat="1" applyFont="1" applyFill="1" applyBorder="1" applyAlignment="1" applyProtection="1">
      <alignment vertical="top" wrapText="1"/>
    </xf>
    <xf numFmtId="49" fontId="3" fillId="0" borderId="1" xfId="58" applyNumberFormat="1" applyFont="1" applyFill="1" applyBorder="1" applyAlignment="1" applyProtection="1">
      <alignment vertical="top" wrapText="1"/>
      <protection locked="0"/>
    </xf>
    <xf numFmtId="0" fontId="3" fillId="48" borderId="41" xfId="0" applyFont="1" applyFill="1" applyBorder="1" applyAlignment="1">
      <alignment vertical="top" wrapText="1"/>
    </xf>
    <xf numFmtId="0" fontId="102" fillId="48" borderId="99" xfId="0" applyFont="1" applyFill="1" applyBorder="1" applyAlignment="1" applyProtection="1">
      <alignment vertical="top" wrapText="1"/>
    </xf>
    <xf numFmtId="1" fontId="102" fillId="48" borderId="44" xfId="0" applyNumberFormat="1" applyFont="1" applyFill="1" applyBorder="1" applyAlignment="1" applyProtection="1">
      <alignment vertical="top" wrapText="1"/>
    </xf>
    <xf numFmtId="0" fontId="3" fillId="0" borderId="98" xfId="0" applyFont="1" applyFill="1" applyBorder="1" applyAlignment="1" applyProtection="1">
      <alignment vertical="top" wrapText="1"/>
    </xf>
    <xf numFmtId="0" fontId="3" fillId="0" borderId="44" xfId="58" applyNumberFormat="1" applyFont="1" applyFill="1" applyBorder="1" applyAlignment="1" applyProtection="1">
      <alignment horizontal="center" vertical="center" wrapText="1"/>
      <protection locked="0"/>
    </xf>
    <xf numFmtId="0" fontId="102" fillId="48" borderId="83" xfId="0" applyFont="1" applyFill="1" applyBorder="1" applyAlignment="1" applyProtection="1">
      <alignment vertical="top" wrapText="1"/>
    </xf>
    <xf numFmtId="1" fontId="90" fillId="48" borderId="41" xfId="0" applyNumberFormat="1" applyFont="1" applyFill="1" applyBorder="1" applyAlignment="1" applyProtection="1">
      <alignment vertical="top" wrapText="1"/>
    </xf>
    <xf numFmtId="9" fontId="3" fillId="0" borderId="39" xfId="0" applyNumberFormat="1" applyFont="1" applyFill="1" applyBorder="1" applyAlignment="1" applyProtection="1">
      <alignment horizontal="center" vertical="center" wrapText="1"/>
      <protection locked="0"/>
    </xf>
    <xf numFmtId="0" fontId="3" fillId="0" borderId="0" xfId="0" applyFont="1" applyBorder="1" applyAlignment="1" applyProtection="1">
      <alignment horizontal="left" vertical="top" wrapText="1" shrinkToFit="1"/>
    </xf>
    <xf numFmtId="9" fontId="3" fillId="65" borderId="41" xfId="0" applyNumberFormat="1" applyFont="1" applyFill="1" applyBorder="1" applyAlignment="1" applyProtection="1">
      <alignment vertical="top" wrapText="1"/>
    </xf>
    <xf numFmtId="165" fontId="107" fillId="48" borderId="1" xfId="58" applyNumberFormat="1" applyFont="1" applyFill="1" applyBorder="1" applyAlignment="1" applyProtection="1">
      <alignment vertical="top" wrapText="1"/>
    </xf>
    <xf numFmtId="0" fontId="4" fillId="63" borderId="95" xfId="0" applyFont="1" applyFill="1" applyBorder="1" applyAlignment="1" applyProtection="1">
      <alignment vertical="top" wrapText="1"/>
    </xf>
    <xf numFmtId="0" fontId="4" fillId="63" borderId="43" xfId="0" applyFont="1" applyFill="1" applyBorder="1" applyAlignment="1" applyProtection="1">
      <alignment horizontal="left" vertical="top" wrapText="1"/>
    </xf>
    <xf numFmtId="6" fontId="4" fillId="63" borderId="43" xfId="0" applyNumberFormat="1" applyFont="1" applyFill="1" applyBorder="1" applyAlignment="1" applyProtection="1">
      <alignment vertical="top" wrapText="1"/>
    </xf>
    <xf numFmtId="44" fontId="4" fillId="63" borderId="43" xfId="58" applyFont="1" applyFill="1" applyBorder="1" applyAlignment="1" applyProtection="1">
      <alignment vertical="top" wrapText="1"/>
    </xf>
    <xf numFmtId="1" fontId="4" fillId="63" borderId="43" xfId="0" applyNumberFormat="1" applyFont="1" applyFill="1" applyBorder="1" applyAlignment="1" applyProtection="1">
      <alignment horizontal="left" vertical="top" wrapText="1"/>
    </xf>
    <xf numFmtId="1" fontId="4" fillId="63" borderId="44" xfId="0" applyNumberFormat="1" applyFont="1" applyFill="1" applyBorder="1" applyAlignment="1" applyProtection="1">
      <alignment horizontal="left" vertical="top" wrapText="1"/>
    </xf>
    <xf numFmtId="44" fontId="3" fillId="0" borderId="0" xfId="58" applyFont="1" applyFill="1" applyBorder="1" applyAlignment="1" applyProtection="1">
      <alignment horizontal="left" vertical="top" wrapText="1"/>
    </xf>
    <xf numFmtId="9" fontId="107" fillId="48" borderId="83" xfId="121" applyFont="1" applyFill="1" applyBorder="1" applyAlignment="1" applyProtection="1">
      <alignment vertical="top" wrapText="1"/>
    </xf>
    <xf numFmtId="0" fontId="85" fillId="63" borderId="118" xfId="0" applyFont="1" applyFill="1" applyBorder="1" applyAlignment="1" applyProtection="1">
      <alignment horizontal="left" vertical="top" wrapText="1"/>
    </xf>
    <xf numFmtId="0" fontId="85" fillId="0" borderId="96" xfId="0" applyFont="1" applyFill="1" applyBorder="1" applyAlignment="1" applyProtection="1">
      <alignment vertical="top" wrapText="1"/>
    </xf>
    <xf numFmtId="0" fontId="85" fillId="0" borderId="0" xfId="0" applyFont="1" applyBorder="1" applyAlignment="1" applyProtection="1">
      <alignment wrapText="1"/>
    </xf>
    <xf numFmtId="0" fontId="85" fillId="0" borderId="0" xfId="0" applyFont="1" applyBorder="1" applyAlignment="1" applyProtection="1"/>
    <xf numFmtId="0" fontId="85" fillId="63" borderId="120" xfId="0" applyFont="1" applyFill="1" applyBorder="1" applyAlignment="1" applyProtection="1">
      <alignment horizontal="left" vertical="top" wrapText="1"/>
    </xf>
    <xf numFmtId="0" fontId="85" fillId="0" borderId="0" xfId="0" applyFont="1" applyBorder="1" applyProtection="1"/>
    <xf numFmtId="9" fontId="3" fillId="63" borderId="100" xfId="0" applyNumberFormat="1" applyFont="1" applyFill="1" applyBorder="1" applyAlignment="1" applyProtection="1">
      <alignment vertical="top" wrapText="1"/>
    </xf>
    <xf numFmtId="0" fontId="3" fillId="0" borderId="0" xfId="0" applyFont="1" applyFill="1" applyAlignment="1" applyProtection="1">
      <alignment vertical="top" wrapText="1"/>
    </xf>
    <xf numFmtId="0" fontId="3" fillId="0" borderId="0" xfId="0" applyFont="1" applyProtection="1"/>
    <xf numFmtId="0" fontId="85" fillId="63" borderId="120" xfId="0" applyFont="1" applyFill="1" applyBorder="1" applyAlignment="1" applyProtection="1">
      <alignment vertical="top" wrapText="1"/>
    </xf>
    <xf numFmtId="0" fontId="4" fillId="0" borderId="0" xfId="4" applyFont="1" applyBorder="1" applyProtection="1">
      <protection locked="0"/>
    </xf>
    <xf numFmtId="0" fontId="4" fillId="64" borderId="0" xfId="4" applyFont="1" applyFill="1" applyBorder="1" applyAlignment="1" applyProtection="1">
      <alignment horizontal="center"/>
      <protection locked="0"/>
    </xf>
    <xf numFmtId="0" fontId="4" fillId="64" borderId="0" xfId="4" applyFont="1" applyFill="1" applyBorder="1" applyAlignment="1" applyProtection="1">
      <alignment wrapText="1"/>
      <protection locked="0"/>
    </xf>
    <xf numFmtId="0" fontId="4" fillId="64" borderId="0" xfId="4" applyFont="1" applyFill="1" applyBorder="1" applyProtection="1">
      <protection locked="0"/>
    </xf>
    <xf numFmtId="0" fontId="4" fillId="64" borderId="0" xfId="4" applyFont="1" applyFill="1" applyBorder="1" applyAlignment="1" applyProtection="1">
      <alignment horizontal="left"/>
      <protection locked="0"/>
    </xf>
    <xf numFmtId="0" fontId="4" fillId="64" borderId="0" xfId="4" applyFill="1" applyBorder="1" applyProtection="1">
      <protection locked="0"/>
    </xf>
    <xf numFmtId="0" fontId="85" fillId="64" borderId="0" xfId="4" applyFont="1" applyFill="1" applyBorder="1" applyAlignment="1" applyProtection="1">
      <alignment vertical="top" wrapText="1"/>
      <protection locked="0"/>
    </xf>
    <xf numFmtId="0" fontId="109" fillId="64" borderId="0" xfId="4" applyFont="1" applyFill="1" applyBorder="1" applyAlignment="1" applyProtection="1">
      <alignment vertical="top"/>
      <protection locked="0"/>
    </xf>
    <xf numFmtId="0" fontId="4" fillId="64" borderId="0" xfId="4" applyFont="1" applyFill="1" applyBorder="1" applyAlignment="1" applyProtection="1">
      <alignment vertical="top"/>
      <protection locked="0"/>
    </xf>
    <xf numFmtId="0" fontId="4" fillId="64" borderId="0" xfId="4" applyFont="1" applyFill="1" applyBorder="1" applyAlignment="1" applyProtection="1">
      <alignment horizontal="center" vertical="top"/>
      <protection locked="0"/>
    </xf>
    <xf numFmtId="0" fontId="4" fillId="64" borderId="0" xfId="4" applyFont="1" applyFill="1" applyBorder="1" applyAlignment="1" applyProtection="1">
      <alignment horizontal="left" vertical="top"/>
      <protection locked="0"/>
    </xf>
    <xf numFmtId="0" fontId="4" fillId="0" borderId="0" xfId="4" applyFont="1" applyProtection="1">
      <protection locked="0"/>
    </xf>
    <xf numFmtId="0" fontId="115" fillId="64" borderId="0" xfId="0" applyFont="1" applyFill="1" applyAlignment="1" applyProtection="1">
      <alignment vertical="top" wrapText="1"/>
    </xf>
    <xf numFmtId="0" fontId="4" fillId="64" borderId="0" xfId="0" applyFont="1" applyFill="1" applyAlignment="1" applyProtection="1">
      <alignment vertical="top"/>
      <protection locked="0"/>
    </xf>
    <xf numFmtId="0" fontId="4" fillId="0" borderId="0" xfId="4" applyFont="1" applyAlignment="1" applyProtection="1">
      <alignment vertical="top"/>
      <protection locked="0"/>
    </xf>
    <xf numFmtId="0" fontId="86" fillId="63" borderId="107" xfId="4" applyFont="1" applyFill="1" applyBorder="1" applyAlignment="1" applyProtection="1">
      <alignment horizontal="left" vertical="top" wrapText="1"/>
    </xf>
    <xf numFmtId="9" fontId="3" fillId="0" borderId="122" xfId="4" applyNumberFormat="1" applyFont="1" applyFill="1" applyBorder="1" applyAlignment="1" applyProtection="1">
      <alignment horizontal="center" vertical="center" wrapText="1"/>
      <protection locked="0"/>
    </xf>
    <xf numFmtId="0" fontId="3" fillId="0" borderId="0" xfId="4" applyFont="1" applyBorder="1" applyProtection="1">
      <protection locked="0"/>
    </xf>
    <xf numFmtId="0" fontId="3" fillId="0" borderId="0" xfId="4" applyFont="1" applyBorder="1" applyAlignment="1" applyProtection="1">
      <alignment vertical="top" wrapText="1"/>
      <protection locked="0"/>
    </xf>
    <xf numFmtId="0" fontId="3" fillId="0" borderId="0" xfId="4" applyFont="1" applyBorder="1" applyAlignment="1" applyProtection="1">
      <alignment vertical="top"/>
      <protection locked="0"/>
    </xf>
    <xf numFmtId="0" fontId="3" fillId="48" borderId="126" xfId="4" applyFont="1" applyFill="1" applyBorder="1" applyAlignment="1" applyProtection="1">
      <alignment vertical="top" wrapText="1"/>
    </xf>
    <xf numFmtId="0" fontId="3" fillId="48" borderId="128" xfId="4" applyFont="1" applyFill="1" applyBorder="1" applyAlignment="1" applyProtection="1">
      <alignment vertical="top" wrapText="1"/>
    </xf>
    <xf numFmtId="9" fontId="3" fillId="0" borderId="83" xfId="4" applyNumberFormat="1" applyFont="1" applyFill="1" applyBorder="1" applyAlignment="1" applyProtection="1">
      <alignment horizontal="center" vertical="top" wrapText="1"/>
      <protection locked="0"/>
    </xf>
    <xf numFmtId="0" fontId="3" fillId="48" borderId="95" xfId="4" applyFont="1" applyFill="1" applyBorder="1" applyAlignment="1" applyProtection="1">
      <alignment vertical="top" wrapText="1"/>
    </xf>
    <xf numFmtId="0" fontId="3" fillId="48" borderId="110" xfId="4" applyFont="1" applyFill="1" applyBorder="1" applyAlignment="1" applyProtection="1">
      <alignment vertical="top" wrapText="1"/>
    </xf>
    <xf numFmtId="0" fontId="3" fillId="48" borderId="83" xfId="4" applyFont="1" applyFill="1" applyBorder="1" applyAlignment="1" applyProtection="1">
      <alignment vertical="top" wrapText="1"/>
    </xf>
    <xf numFmtId="0" fontId="3" fillId="0" borderId="0" xfId="4" applyFont="1" applyFill="1" applyBorder="1" applyProtection="1">
      <protection locked="0"/>
    </xf>
    <xf numFmtId="9" fontId="3" fillId="0" borderId="111" xfId="4" applyNumberFormat="1" applyFont="1" applyFill="1" applyBorder="1" applyAlignment="1" applyProtection="1">
      <alignment horizontal="center" vertical="top" wrapText="1"/>
      <protection locked="0"/>
    </xf>
    <xf numFmtId="9" fontId="3" fillId="0" borderId="5" xfId="4" applyNumberFormat="1" applyFont="1" applyFill="1" applyBorder="1" applyAlignment="1" applyProtection="1">
      <alignment horizontal="center" vertical="center" wrapText="1"/>
      <protection locked="0"/>
    </xf>
    <xf numFmtId="0" fontId="3" fillId="48" borderId="5" xfId="4" applyFont="1" applyFill="1" applyBorder="1" applyAlignment="1" applyProtection="1">
      <alignment horizontal="center" vertical="top" wrapText="1"/>
    </xf>
    <xf numFmtId="0" fontId="3" fillId="0" borderId="5" xfId="4" applyFont="1" applyFill="1" applyBorder="1" applyAlignment="1" applyProtection="1">
      <alignment vertical="top" wrapText="1"/>
      <protection locked="0"/>
    </xf>
    <xf numFmtId="0" fontId="3" fillId="48" borderId="81" xfId="4" applyFont="1" applyFill="1" applyBorder="1" applyAlignment="1" applyProtection="1">
      <alignment vertical="top" wrapText="1"/>
    </xf>
    <xf numFmtId="0" fontId="86" fillId="63" borderId="4" xfId="4" applyFont="1" applyFill="1" applyBorder="1" applyAlignment="1" applyProtection="1">
      <alignment horizontal="left" vertical="top" wrapText="1"/>
    </xf>
    <xf numFmtId="0" fontId="86" fillId="0" borderId="0" xfId="4" applyFont="1" applyFill="1" applyBorder="1" applyProtection="1">
      <protection locked="0"/>
    </xf>
    <xf numFmtId="9" fontId="3" fillId="0" borderId="55" xfId="4" applyNumberFormat="1" applyFont="1" applyFill="1" applyBorder="1" applyAlignment="1" applyProtection="1">
      <alignment horizontal="center" vertical="center" wrapText="1"/>
      <protection locked="0"/>
    </xf>
    <xf numFmtId="0" fontId="3" fillId="48" borderId="55" xfId="4" applyFont="1" applyFill="1" applyBorder="1" applyAlignment="1" applyProtection="1">
      <alignment vertical="top" wrapText="1"/>
    </xf>
    <xf numFmtId="0" fontId="3" fillId="0" borderId="41" xfId="67" applyNumberFormat="1" applyFont="1" applyFill="1" applyBorder="1" applyAlignment="1" applyProtection="1">
      <alignment horizontal="center" vertical="center" wrapText="1"/>
      <protection locked="0"/>
    </xf>
    <xf numFmtId="0" fontId="3" fillId="48" borderId="41" xfId="4" applyFont="1" applyFill="1" applyBorder="1" applyAlignment="1">
      <alignment wrapText="1"/>
    </xf>
    <xf numFmtId="0" fontId="102" fillId="48" borderId="110" xfId="4" applyFont="1" applyFill="1" applyBorder="1" applyAlignment="1" applyProtection="1">
      <alignment vertical="top" wrapText="1"/>
    </xf>
    <xf numFmtId="1" fontId="102" fillId="48" borderId="41" xfId="4" applyNumberFormat="1" applyFont="1" applyFill="1" applyBorder="1" applyAlignment="1" applyProtection="1">
      <alignment vertical="top" wrapText="1"/>
    </xf>
    <xf numFmtId="1" fontId="102" fillId="48" borderId="1" xfId="4" applyNumberFormat="1" applyFont="1" applyFill="1" applyBorder="1" applyAlignment="1" applyProtection="1">
      <alignment vertical="top" wrapText="1"/>
    </xf>
    <xf numFmtId="1" fontId="102" fillId="48" borderId="83" xfId="4" applyNumberFormat="1" applyFont="1" applyFill="1" applyBorder="1" applyAlignment="1" applyProtection="1">
      <alignment vertical="top" wrapText="1"/>
    </xf>
    <xf numFmtId="1" fontId="102" fillId="48" borderId="111" xfId="4" applyNumberFormat="1" applyFont="1" applyFill="1" applyBorder="1" applyAlignment="1" applyProtection="1">
      <alignment vertical="top" wrapText="1"/>
    </xf>
    <xf numFmtId="165" fontId="3" fillId="0" borderId="1" xfId="67" applyNumberFormat="1" applyFont="1" applyFill="1" applyBorder="1" applyAlignment="1" applyProtection="1">
      <alignment horizontal="center" vertical="center" wrapText="1"/>
      <protection locked="0"/>
    </xf>
    <xf numFmtId="0" fontId="3" fillId="0" borderId="111" xfId="4" applyFont="1" applyBorder="1" applyAlignment="1" applyProtection="1">
      <alignment horizontal="center" vertical="center" wrapText="1" shrinkToFit="1"/>
      <protection locked="0"/>
    </xf>
    <xf numFmtId="1" fontId="90" fillId="48" borderId="41" xfId="4" applyNumberFormat="1" applyFont="1" applyFill="1" applyBorder="1" applyAlignment="1" applyProtection="1">
      <alignment vertical="top" wrapText="1"/>
    </xf>
    <xf numFmtId="9" fontId="3" fillId="0" borderId="39" xfId="4" applyNumberFormat="1" applyFont="1" applyFill="1" applyBorder="1" applyAlignment="1" applyProtection="1">
      <alignment horizontal="center" vertical="center" wrapText="1"/>
      <protection locked="0"/>
    </xf>
    <xf numFmtId="0" fontId="3" fillId="0" borderId="1" xfId="4" applyFont="1" applyFill="1" applyBorder="1" applyAlignment="1" applyProtection="1">
      <alignment horizontal="center" vertical="center" wrapText="1" shrinkToFit="1"/>
      <protection locked="0"/>
    </xf>
    <xf numFmtId="0" fontId="3" fillId="48" borderId="39" xfId="4" applyFont="1" applyFill="1" applyBorder="1" applyAlignment="1" applyProtection="1">
      <alignment vertical="top" wrapText="1"/>
    </xf>
    <xf numFmtId="0" fontId="3" fillId="48" borderId="41" xfId="4" applyFont="1" applyFill="1" applyBorder="1" applyAlignment="1" applyProtection="1">
      <alignment vertical="top" wrapText="1"/>
    </xf>
    <xf numFmtId="0" fontId="3" fillId="0" borderId="1" xfId="4" applyFont="1" applyBorder="1" applyAlignment="1" applyProtection="1">
      <alignment horizontal="center" vertical="center" wrapText="1" shrinkToFit="1"/>
      <protection locked="0"/>
    </xf>
    <xf numFmtId="9" fontId="3" fillId="65" borderId="41" xfId="4" applyNumberFormat="1" applyFont="1" applyFill="1" applyBorder="1" applyAlignment="1" applyProtection="1">
      <alignment vertical="top" wrapText="1"/>
    </xf>
    <xf numFmtId="165" fontId="107" fillId="48" borderId="1" xfId="2" applyNumberFormat="1" applyFont="1" applyFill="1" applyBorder="1" applyAlignment="1" applyProtection="1">
      <alignment vertical="top" wrapText="1"/>
    </xf>
    <xf numFmtId="9" fontId="3" fillId="65" borderId="1" xfId="4" applyNumberFormat="1" applyFont="1" applyFill="1" applyBorder="1" applyAlignment="1" applyProtection="1">
      <alignment vertical="top" wrapText="1"/>
    </xf>
    <xf numFmtId="0" fontId="4" fillId="63" borderId="128" xfId="4" applyFont="1" applyFill="1" applyBorder="1" applyAlignment="1" applyProtection="1">
      <alignment vertical="top" wrapText="1"/>
    </xf>
    <xf numFmtId="0" fontId="4" fillId="63" borderId="43" xfId="4" applyFont="1" applyFill="1" applyBorder="1" applyAlignment="1" applyProtection="1">
      <alignment horizontal="left" vertical="top" wrapText="1"/>
    </xf>
    <xf numFmtId="6" fontId="4" fillId="63" borderId="43" xfId="4" applyNumberFormat="1" applyFont="1" applyFill="1" applyBorder="1" applyAlignment="1" applyProtection="1">
      <alignment vertical="top" wrapText="1"/>
    </xf>
    <xf numFmtId="44" fontId="4" fillId="63" borderId="43" xfId="2" applyFont="1" applyFill="1" applyBorder="1" applyAlignment="1" applyProtection="1">
      <alignment vertical="top" wrapText="1"/>
    </xf>
    <xf numFmtId="1" fontId="4" fillId="63" borderId="43" xfId="4" applyNumberFormat="1" applyFont="1" applyFill="1" applyBorder="1" applyAlignment="1" applyProtection="1">
      <alignment horizontal="left" vertical="top" wrapText="1"/>
    </xf>
    <xf numFmtId="1" fontId="4" fillId="63" borderId="130" xfId="4" applyNumberFormat="1" applyFont="1" applyFill="1" applyBorder="1" applyAlignment="1" applyProtection="1">
      <alignment horizontal="left" vertical="top" wrapText="1"/>
    </xf>
    <xf numFmtId="1" fontId="3" fillId="0" borderId="111" xfId="4" applyNumberFormat="1" applyFont="1" applyFill="1" applyBorder="1" applyAlignment="1" applyProtection="1">
      <alignment horizontal="center" vertical="center" wrapText="1"/>
      <protection locked="0"/>
    </xf>
    <xf numFmtId="44" fontId="3" fillId="0" borderId="0" xfId="2" applyFont="1" applyFill="1" applyBorder="1" applyAlignment="1" applyProtection="1">
      <alignment horizontal="left" vertical="top" wrapText="1"/>
      <protection locked="0"/>
    </xf>
    <xf numFmtId="0" fontId="3" fillId="0" borderId="111" xfId="4" applyFont="1" applyFill="1" applyBorder="1" applyAlignment="1" applyProtection="1">
      <alignment horizontal="center" vertical="center" wrapText="1" shrinkToFit="1"/>
      <protection locked="0"/>
    </xf>
    <xf numFmtId="9" fontId="107" fillId="48" borderId="83" xfId="5" applyFont="1" applyFill="1" applyBorder="1" applyAlignment="1" applyProtection="1">
      <alignment vertical="top" wrapText="1"/>
    </xf>
    <xf numFmtId="9" fontId="3" fillId="0" borderId="83" xfId="4" applyNumberFormat="1" applyFont="1" applyFill="1" applyBorder="1" applyAlignment="1" applyProtection="1">
      <alignment horizontal="center" vertical="center" wrapText="1"/>
      <protection locked="0"/>
    </xf>
    <xf numFmtId="0" fontId="4" fillId="63" borderId="110" xfId="4" applyFont="1" applyFill="1" applyBorder="1" applyAlignment="1" applyProtection="1">
      <alignment vertical="top" wrapText="1"/>
    </xf>
    <xf numFmtId="0" fontId="4" fillId="63" borderId="39" xfId="4" applyFont="1" applyFill="1" applyBorder="1" applyAlignment="1" applyProtection="1">
      <alignment horizontal="left" vertical="top" wrapText="1"/>
    </xf>
    <xf numFmtId="6" fontId="4" fillId="63" borderId="39" xfId="4" applyNumberFormat="1" applyFont="1" applyFill="1" applyBorder="1" applyAlignment="1" applyProtection="1">
      <alignment vertical="top" wrapText="1"/>
    </xf>
    <xf numFmtId="44" fontId="4" fillId="63" borderId="39" xfId="2" applyFont="1" applyFill="1" applyBorder="1" applyAlignment="1" applyProtection="1">
      <alignment vertical="top" wrapText="1"/>
    </xf>
    <xf numFmtId="1" fontId="4" fillId="63" borderId="39" xfId="4" applyNumberFormat="1" applyFont="1" applyFill="1" applyBorder="1" applyAlignment="1" applyProtection="1">
      <alignment horizontal="left" vertical="top" wrapText="1"/>
    </xf>
    <xf numFmtId="1" fontId="4" fillId="63" borderId="127" xfId="4" applyNumberFormat="1" applyFont="1" applyFill="1" applyBorder="1" applyAlignment="1" applyProtection="1">
      <alignment horizontal="left" vertical="top" wrapText="1"/>
    </xf>
    <xf numFmtId="0" fontId="3" fillId="48" borderId="126" xfId="4" applyFont="1" applyFill="1" applyBorder="1" applyAlignment="1" applyProtection="1">
      <alignment horizontal="left" vertical="top" wrapText="1"/>
    </xf>
    <xf numFmtId="0" fontId="3" fillId="48" borderId="0" xfId="4" applyFont="1" applyFill="1" applyBorder="1" applyAlignment="1" applyProtection="1">
      <alignment horizontal="left" vertical="top" wrapText="1"/>
    </xf>
    <xf numFmtId="0" fontId="85" fillId="63" borderId="4" xfId="4" applyFont="1" applyFill="1" applyBorder="1" applyAlignment="1" applyProtection="1">
      <alignment horizontal="left" vertical="top" wrapText="1"/>
    </xf>
    <xf numFmtId="0" fontId="102" fillId="66" borderId="44" xfId="4" applyFont="1" applyFill="1" applyBorder="1" applyAlignment="1" applyProtection="1">
      <alignment horizontal="center" vertical="top" wrapText="1"/>
    </xf>
    <xf numFmtId="0" fontId="102" fillId="66" borderId="55" xfId="4" applyFont="1" applyFill="1" applyBorder="1" applyAlignment="1" applyProtection="1">
      <alignment horizontal="center" vertical="top" wrapText="1"/>
    </xf>
    <xf numFmtId="0" fontId="102" fillId="66" borderId="122" xfId="4" applyFont="1" applyFill="1" applyBorder="1" applyAlignment="1" applyProtection="1">
      <alignment vertical="top" wrapText="1"/>
    </xf>
    <xf numFmtId="0" fontId="85" fillId="0" borderId="0" xfId="4" applyFont="1" applyBorder="1" applyAlignment="1" applyProtection="1">
      <protection locked="0"/>
    </xf>
    <xf numFmtId="0" fontId="3" fillId="66" borderId="110" xfId="4" applyNumberFormat="1" applyFont="1" applyFill="1" applyBorder="1" applyAlignment="1" applyProtection="1">
      <alignment vertical="top" wrapText="1"/>
    </xf>
    <xf numFmtId="9" fontId="3" fillId="0" borderId="1" xfId="4" applyNumberFormat="1" applyFont="1" applyFill="1" applyBorder="1" applyAlignment="1" applyProtection="1">
      <alignment horizontal="center" vertical="center" wrapText="1"/>
      <protection locked="0"/>
    </xf>
    <xf numFmtId="9" fontId="3" fillId="0" borderId="111" xfId="4" applyNumberFormat="1" applyFont="1" applyFill="1" applyBorder="1" applyAlignment="1" applyProtection="1">
      <alignment horizontal="center" vertical="center" wrapText="1"/>
      <protection locked="0"/>
    </xf>
    <xf numFmtId="0" fontId="3" fillId="66" borderId="110" xfId="4" applyFont="1" applyFill="1" applyBorder="1" applyAlignment="1" applyProtection="1">
      <alignment vertical="top" wrapText="1"/>
    </xf>
    <xf numFmtId="0" fontId="3" fillId="66" borderId="126" xfId="4" applyFont="1" applyFill="1" applyBorder="1" applyAlignment="1" applyProtection="1">
      <alignment vertical="top" wrapText="1"/>
    </xf>
    <xf numFmtId="0" fontId="85" fillId="0" borderId="0" xfId="4" applyFont="1" applyBorder="1" applyProtection="1">
      <protection locked="0"/>
    </xf>
    <xf numFmtId="9" fontId="3" fillId="63" borderId="0" xfId="4" applyNumberFormat="1" applyFont="1" applyFill="1" applyBorder="1" applyAlignment="1" applyProtection="1">
      <alignment vertical="top" wrapText="1"/>
    </xf>
    <xf numFmtId="9" fontId="3" fillId="63" borderId="96" xfId="4" applyNumberFormat="1" applyFont="1" applyFill="1" applyBorder="1" applyAlignment="1" applyProtection="1">
      <alignment vertical="top" wrapText="1"/>
    </xf>
    <xf numFmtId="0" fontId="102" fillId="48" borderId="102" xfId="4" applyFont="1" applyFill="1" applyBorder="1" applyAlignment="1" applyProtection="1">
      <alignment horizontal="center" vertical="top" wrapText="1"/>
    </xf>
    <xf numFmtId="0" fontId="3" fillId="48" borderId="104" xfId="4" applyFont="1" applyFill="1" applyBorder="1" applyAlignment="1" applyProtection="1">
      <alignment vertical="top" wrapText="1"/>
    </xf>
    <xf numFmtId="9" fontId="3" fillId="0" borderId="106" xfId="4" applyNumberFormat="1" applyFont="1" applyFill="1" applyBorder="1" applyAlignment="1" applyProtection="1">
      <alignment horizontal="center" vertical="top" wrapText="1"/>
      <protection locked="0"/>
    </xf>
    <xf numFmtId="0" fontId="3" fillId="48" borderId="110" xfId="4" applyFont="1" applyFill="1" applyBorder="1" applyAlignment="1" applyProtection="1">
      <alignment horizontal="left" vertical="top" wrapText="1"/>
    </xf>
    <xf numFmtId="9" fontId="3" fillId="48" borderId="81" xfId="4" applyNumberFormat="1" applyFont="1" applyFill="1" applyBorder="1" applyAlignment="1" applyProtection="1">
      <alignment vertical="top" wrapText="1"/>
    </xf>
    <xf numFmtId="9" fontId="3" fillId="48" borderId="81" xfId="4" applyNumberFormat="1" applyFont="1" applyFill="1" applyBorder="1" applyAlignment="1" applyProtection="1">
      <alignment horizontal="left" vertical="top" wrapText="1"/>
    </xf>
    <xf numFmtId="9" fontId="3" fillId="48" borderId="133" xfId="4" applyNumberFormat="1" applyFont="1" applyFill="1" applyBorder="1" applyAlignment="1" applyProtection="1">
      <alignment horizontal="left" vertical="top" wrapText="1"/>
    </xf>
    <xf numFmtId="0" fontId="3" fillId="48" borderId="129" xfId="4" applyFont="1" applyFill="1" applyBorder="1" applyProtection="1"/>
    <xf numFmtId="0" fontId="3" fillId="48" borderId="129" xfId="4" applyFont="1" applyFill="1" applyBorder="1" applyAlignment="1" applyProtection="1">
      <alignment vertical="top" wrapText="1"/>
    </xf>
    <xf numFmtId="0" fontId="3" fillId="48" borderId="112" xfId="4" applyFont="1" applyFill="1" applyBorder="1" applyAlignment="1" applyProtection="1">
      <alignment vertical="top" wrapText="1"/>
    </xf>
    <xf numFmtId="0" fontId="106" fillId="0" borderId="0" xfId="4" applyFont="1" applyFill="1" applyBorder="1" applyProtection="1"/>
    <xf numFmtId="0" fontId="3" fillId="48" borderId="102" xfId="4" applyFont="1" applyFill="1" applyBorder="1" applyAlignment="1" applyProtection="1">
      <alignment vertical="top" wrapText="1"/>
    </xf>
    <xf numFmtId="0" fontId="102" fillId="66" borderId="103" xfId="4" applyFont="1" applyFill="1" applyBorder="1" applyAlignment="1" applyProtection="1">
      <alignment vertical="top" wrapText="1"/>
    </xf>
    <xf numFmtId="9" fontId="3" fillId="0" borderId="1" xfId="4" applyNumberFormat="1" applyFont="1" applyFill="1" applyBorder="1" applyAlignment="1" applyProtection="1">
      <alignment horizontal="center" vertical="top" wrapText="1"/>
      <protection locked="0"/>
    </xf>
    <xf numFmtId="9" fontId="3" fillId="0" borderId="114" xfId="4" applyNumberFormat="1" applyFont="1" applyFill="1" applyBorder="1" applyAlignment="1" applyProtection="1">
      <alignment horizontal="center" vertical="top" wrapText="1"/>
      <protection locked="0"/>
    </xf>
    <xf numFmtId="9" fontId="3" fillId="0" borderId="115" xfId="4" applyNumberFormat="1" applyFont="1" applyFill="1" applyBorder="1" applyAlignment="1" applyProtection="1">
      <alignment horizontal="center" vertical="top" wrapText="1"/>
      <protection locked="0"/>
    </xf>
    <xf numFmtId="0" fontId="3" fillId="0" borderId="0" xfId="4" applyFont="1" applyProtection="1">
      <protection locked="0"/>
    </xf>
    <xf numFmtId="0" fontId="3" fillId="48" borderId="110" xfId="4" applyFont="1" applyFill="1" applyBorder="1" applyProtection="1"/>
    <xf numFmtId="0" fontId="3" fillId="48" borderId="39" xfId="4" applyFont="1" applyFill="1" applyBorder="1" applyAlignment="1" applyProtection="1">
      <alignment horizontal="left" vertical="top" wrapText="1"/>
    </xf>
    <xf numFmtId="0" fontId="3" fillId="48" borderId="126" xfId="4" applyFont="1" applyFill="1" applyBorder="1" applyAlignment="1" applyProtection="1">
      <alignment wrapText="1"/>
    </xf>
    <xf numFmtId="0" fontId="85" fillId="63" borderId="4" xfId="4" applyFont="1" applyFill="1" applyBorder="1" applyAlignment="1" applyProtection="1">
      <alignment vertical="top" wrapText="1"/>
    </xf>
    <xf numFmtId="0" fontId="3" fillId="48" borderId="128" xfId="4" applyFont="1" applyFill="1" applyBorder="1" applyAlignment="1" applyProtection="1">
      <alignment horizontal="left" vertical="top" wrapText="1"/>
    </xf>
    <xf numFmtId="0" fontId="93" fillId="64" borderId="0" xfId="0" applyFont="1" applyFill="1" applyBorder="1" applyAlignment="1" applyProtection="1">
      <alignment vertical="top" wrapText="1"/>
    </xf>
    <xf numFmtId="0" fontId="4" fillId="64" borderId="0" xfId="4" applyNumberFormat="1" applyFont="1" applyFill="1" applyProtection="1"/>
    <xf numFmtId="0" fontId="4" fillId="64" borderId="0" xfId="4" applyFont="1" applyFill="1" applyProtection="1"/>
    <xf numFmtId="0" fontId="4" fillId="64" borderId="0" xfId="4" applyFont="1" applyFill="1" applyAlignment="1" applyProtection="1">
      <alignment wrapText="1"/>
    </xf>
    <xf numFmtId="0" fontId="4" fillId="64" borderId="0" xfId="4" applyFont="1" applyFill="1" applyBorder="1" applyAlignment="1" applyProtection="1">
      <alignment wrapText="1"/>
    </xf>
    <xf numFmtId="0" fontId="4" fillId="64" borderId="0" xfId="4" applyFont="1" applyFill="1" applyProtection="1">
      <protection locked="0"/>
    </xf>
    <xf numFmtId="0" fontId="4" fillId="64" borderId="0" xfId="4" applyFont="1" applyFill="1" applyAlignment="1" applyProtection="1">
      <alignment wrapText="1"/>
      <protection locked="0"/>
    </xf>
    <xf numFmtId="0" fontId="4" fillId="0" borderId="0" xfId="4" applyFont="1" applyAlignment="1" applyProtection="1">
      <alignment wrapText="1"/>
      <protection locked="0"/>
    </xf>
    <xf numFmtId="0" fontId="4" fillId="0" borderId="0" xfId="4" applyFont="1" applyFill="1" applyBorder="1" applyAlignment="1" applyProtection="1">
      <alignment wrapText="1"/>
      <protection locked="0"/>
    </xf>
    <xf numFmtId="0" fontId="108" fillId="47" borderId="0" xfId="992" applyFont="1" applyFill="1" applyBorder="1" applyAlignment="1" applyProtection="1">
      <alignment horizontal="center" vertical="top" wrapText="1"/>
    </xf>
    <xf numFmtId="0" fontId="3" fillId="64" borderId="0" xfId="992" applyFont="1" applyFill="1" applyBorder="1" applyAlignment="1" applyProtection="1">
      <alignment vertical="top" wrapText="1"/>
      <protection locked="0"/>
    </xf>
    <xf numFmtId="0" fontId="3" fillId="64" borderId="0" xfId="992" applyFont="1" applyFill="1" applyBorder="1" applyAlignment="1" applyProtection="1">
      <alignment vertical="top" wrapText="1"/>
    </xf>
    <xf numFmtId="0" fontId="3" fillId="64" borderId="0" xfId="992" applyNumberFormat="1" applyFont="1" applyFill="1" applyBorder="1" applyAlignment="1" applyProtection="1">
      <alignment vertical="top" wrapText="1"/>
    </xf>
    <xf numFmtId="0" fontId="3" fillId="64" borderId="0" xfId="149" applyFont="1" applyFill="1" applyBorder="1" applyAlignment="1" applyProtection="1">
      <alignment vertical="top" wrapText="1"/>
      <protection locked="0"/>
    </xf>
    <xf numFmtId="0" fontId="3" fillId="64" borderId="0" xfId="992" applyFont="1" applyFill="1" applyBorder="1" applyAlignment="1" applyProtection="1">
      <alignment wrapText="1"/>
      <protection locked="0"/>
    </xf>
    <xf numFmtId="0" fontId="3" fillId="64" borderId="0" xfId="992" applyFont="1" applyFill="1" applyBorder="1" applyAlignment="1" applyProtection="1">
      <alignment wrapText="1"/>
    </xf>
    <xf numFmtId="0" fontId="4" fillId="64" borderId="0" xfId="992" applyFont="1" applyFill="1" applyBorder="1" applyProtection="1">
      <protection locked="0"/>
    </xf>
    <xf numFmtId="0" fontId="4" fillId="0" borderId="0" xfId="150" applyFont="1" applyBorder="1" applyProtection="1">
      <protection locked="0"/>
    </xf>
    <xf numFmtId="0" fontId="4" fillId="64" borderId="0" xfId="150" applyFont="1" applyFill="1" applyBorder="1" applyAlignment="1" applyProtection="1">
      <alignment horizontal="center"/>
    </xf>
    <xf numFmtId="0" fontId="4" fillId="64" borderId="0" xfId="150" applyFont="1" applyFill="1" applyBorder="1" applyAlignment="1" applyProtection="1">
      <alignment wrapText="1"/>
    </xf>
    <xf numFmtId="0" fontId="3" fillId="0" borderId="0" xfId="992" applyFont="1" applyFill="1" applyBorder="1" applyAlignment="1" applyProtection="1">
      <alignment vertical="top" wrapText="1"/>
    </xf>
    <xf numFmtId="0" fontId="3" fillId="0" borderId="0" xfId="992" applyFont="1" applyFill="1" applyBorder="1" applyAlignment="1" applyProtection="1">
      <alignment vertical="top" wrapText="1"/>
      <protection locked="0"/>
    </xf>
    <xf numFmtId="0" fontId="3" fillId="0" borderId="0" xfId="992" applyFont="1" applyBorder="1" applyAlignment="1" applyProtection="1">
      <alignment vertical="top" wrapText="1"/>
    </xf>
    <xf numFmtId="0" fontId="3" fillId="0" borderId="0" xfId="992" applyFont="1" applyBorder="1" applyAlignment="1" applyProtection="1">
      <alignment vertical="top" wrapText="1"/>
      <protection locked="0"/>
    </xf>
    <xf numFmtId="0" fontId="3" fillId="0" borderId="0" xfId="992" applyFont="1" applyBorder="1" applyAlignment="1" applyProtection="1">
      <alignment wrapText="1"/>
      <protection locked="0"/>
    </xf>
    <xf numFmtId="0" fontId="4" fillId="0" borderId="0" xfId="992" applyFont="1" applyBorder="1" applyProtection="1">
      <protection locked="0"/>
    </xf>
    <xf numFmtId="0" fontId="4" fillId="64" borderId="0" xfId="150" applyFont="1" applyFill="1" applyBorder="1" applyProtection="1"/>
    <xf numFmtId="0" fontId="85" fillId="0" borderId="0" xfId="992" applyFont="1" applyFill="1" applyBorder="1" applyAlignment="1" applyProtection="1">
      <alignment vertical="top" wrapText="1"/>
    </xf>
    <xf numFmtId="0" fontId="118" fillId="68" borderId="0" xfId="150" applyFont="1" applyFill="1" applyBorder="1" applyAlignment="1" applyProtection="1">
      <alignment horizontal="center"/>
    </xf>
    <xf numFmtId="0" fontId="118" fillId="68" borderId="0" xfId="150" applyFont="1" applyFill="1" applyBorder="1" applyAlignment="1" applyProtection="1">
      <alignment horizontal="left"/>
    </xf>
    <xf numFmtId="0" fontId="118" fillId="68" borderId="0" xfId="150" applyFont="1" applyFill="1" applyBorder="1" applyProtection="1"/>
    <xf numFmtId="0" fontId="119" fillId="68" borderId="0" xfId="150" applyFont="1" applyFill="1" applyBorder="1" applyAlignment="1" applyProtection="1">
      <alignment vertical="top" wrapText="1"/>
    </xf>
    <xf numFmtId="0" fontId="4" fillId="0" borderId="0" xfId="150" applyFont="1" applyProtection="1">
      <protection locked="0"/>
    </xf>
    <xf numFmtId="0" fontId="118" fillId="68" borderId="0" xfId="150" applyFont="1" applyFill="1" applyProtection="1">
      <protection locked="0"/>
    </xf>
    <xf numFmtId="0" fontId="118" fillId="68" borderId="0" xfId="150" applyFont="1" applyFill="1" applyAlignment="1" applyProtection="1">
      <alignment wrapText="1"/>
      <protection locked="0"/>
    </xf>
    <xf numFmtId="0" fontId="118" fillId="68" borderId="0" xfId="150" applyFont="1" applyFill="1" applyBorder="1" applyAlignment="1" applyProtection="1">
      <alignment wrapText="1"/>
      <protection locked="0"/>
    </xf>
    <xf numFmtId="0" fontId="85" fillId="0" borderId="0" xfId="992" applyFont="1" applyFill="1" applyBorder="1" applyAlignment="1" applyProtection="1">
      <alignment horizontal="left" vertical="top" wrapText="1"/>
    </xf>
    <xf numFmtId="0" fontId="3" fillId="64" borderId="0" xfId="992" applyFont="1" applyFill="1" applyAlignment="1" applyProtection="1">
      <alignment vertical="top" wrapText="1"/>
      <protection locked="0"/>
    </xf>
    <xf numFmtId="0" fontId="3" fillId="0" borderId="0" xfId="992" applyFont="1" applyAlignment="1" applyProtection="1">
      <alignment vertical="top" wrapText="1"/>
      <protection locked="0"/>
    </xf>
    <xf numFmtId="0" fontId="3" fillId="0" borderId="0" xfId="992" applyFont="1" applyAlignment="1" applyProtection="1">
      <alignment wrapText="1"/>
      <protection locked="0"/>
    </xf>
    <xf numFmtId="0" fontId="4" fillId="0" borderId="0" xfId="992" applyFont="1" applyProtection="1">
      <protection locked="0"/>
    </xf>
    <xf numFmtId="0" fontId="4" fillId="64" borderId="0" xfId="992" applyFont="1" applyFill="1" applyProtection="1">
      <protection locked="0"/>
    </xf>
    <xf numFmtId="0" fontId="4" fillId="0" borderId="0" xfId="992"/>
    <xf numFmtId="0" fontId="120" fillId="64" borderId="0" xfId="150" applyFont="1" applyFill="1" applyBorder="1" applyAlignment="1" applyProtection="1">
      <alignment vertical="top"/>
    </xf>
    <xf numFmtId="0" fontId="3" fillId="0" borderId="0" xfId="992" applyFont="1" applyAlignment="1" applyProtection="1">
      <alignment vertical="top" wrapText="1"/>
    </xf>
    <xf numFmtId="0" fontId="122" fillId="64" borderId="0" xfId="992" applyFont="1" applyFill="1" applyAlignment="1" applyProtection="1">
      <alignment vertical="top" wrapText="1"/>
    </xf>
    <xf numFmtId="0" fontId="4" fillId="68" borderId="0" xfId="150" applyFont="1" applyFill="1" applyProtection="1">
      <protection locked="0"/>
    </xf>
    <xf numFmtId="0" fontId="4" fillId="68" borderId="0" xfId="150" applyFont="1" applyFill="1" applyAlignment="1" applyProtection="1">
      <alignment wrapText="1"/>
      <protection locked="0"/>
    </xf>
    <xf numFmtId="0" fontId="4" fillId="68" borderId="0" xfId="150" applyFont="1" applyFill="1" applyBorder="1" applyAlignment="1" applyProtection="1">
      <alignment wrapText="1"/>
      <protection locked="0"/>
    </xf>
    <xf numFmtId="0" fontId="3" fillId="0" borderId="0" xfId="992" applyFont="1" applyFill="1" applyBorder="1" applyAlignment="1" applyProtection="1">
      <alignment horizontal="left" vertical="top" wrapText="1"/>
      <protection locked="0"/>
    </xf>
    <xf numFmtId="0" fontId="125" fillId="64" borderId="0" xfId="992" applyFont="1" applyFill="1" applyBorder="1" applyAlignment="1" applyProtection="1">
      <alignment vertical="top" wrapText="1"/>
    </xf>
    <xf numFmtId="0" fontId="3" fillId="64" borderId="0" xfId="992" applyFont="1" applyFill="1" applyAlignment="1" applyProtection="1">
      <alignment vertical="top" wrapText="1"/>
    </xf>
    <xf numFmtId="0" fontId="85" fillId="64" borderId="0" xfId="992" applyFont="1" applyFill="1" applyBorder="1" applyAlignment="1" applyProtection="1">
      <alignment horizontal="center" vertical="top" wrapText="1"/>
    </xf>
    <xf numFmtId="0" fontId="3" fillId="0" borderId="0" xfId="150" applyFont="1" applyBorder="1" applyAlignment="1" applyProtection="1">
      <alignment vertical="top" wrapText="1"/>
      <protection locked="0"/>
    </xf>
    <xf numFmtId="0" fontId="4" fillId="64" borderId="0" xfId="992" applyFont="1" applyFill="1" applyBorder="1" applyAlignment="1" applyProtection="1">
      <alignment vertical="top"/>
      <protection locked="0"/>
    </xf>
    <xf numFmtId="0" fontId="4" fillId="0" borderId="0" xfId="150" applyFont="1" applyBorder="1" applyAlignment="1" applyProtection="1">
      <alignment vertical="top"/>
      <protection locked="0"/>
    </xf>
    <xf numFmtId="0" fontId="93" fillId="0" borderId="0" xfId="150" applyFont="1" applyFill="1" applyBorder="1" applyAlignment="1" applyProtection="1">
      <alignment vertical="top"/>
      <protection locked="0"/>
    </xf>
    <xf numFmtId="0" fontId="126" fillId="63" borderId="4" xfId="150" applyFont="1" applyFill="1" applyBorder="1" applyAlignment="1" applyProtection="1">
      <alignment horizontal="left" vertical="top" wrapText="1"/>
    </xf>
    <xf numFmtId="0" fontId="85" fillId="64" borderId="0" xfId="992" applyFont="1" applyFill="1" applyBorder="1" applyAlignment="1" applyProtection="1">
      <alignment vertical="top" wrapText="1"/>
      <protection locked="0"/>
    </xf>
    <xf numFmtId="9" fontId="127" fillId="68" borderId="122" xfId="150" applyNumberFormat="1" applyFont="1" applyFill="1" applyBorder="1" applyAlignment="1" applyProtection="1">
      <alignment horizontal="center" vertical="center" wrapText="1"/>
      <protection locked="0"/>
    </xf>
    <xf numFmtId="0" fontId="3" fillId="0" borderId="0" xfId="992" applyFont="1" applyBorder="1" applyAlignment="1" applyProtection="1">
      <alignment horizontal="left" vertical="top" wrapText="1"/>
    </xf>
    <xf numFmtId="0" fontId="3" fillId="0" borderId="0" xfId="992" applyFont="1" applyBorder="1" applyProtection="1">
      <protection locked="0"/>
    </xf>
    <xf numFmtId="0" fontId="3" fillId="64" borderId="0" xfId="992" applyFont="1" applyFill="1" applyBorder="1" applyProtection="1">
      <protection locked="0"/>
    </xf>
    <xf numFmtId="0" fontId="3" fillId="0" borderId="0" xfId="150" applyFont="1" applyBorder="1" applyProtection="1">
      <protection locked="0"/>
    </xf>
    <xf numFmtId="0" fontId="3" fillId="0" borderId="0" xfId="150" applyFont="1" applyBorder="1" applyAlignment="1" applyProtection="1">
      <alignment vertical="top"/>
      <protection locked="0"/>
    </xf>
    <xf numFmtId="0" fontId="127" fillId="48" borderId="126" xfId="150" applyFont="1" applyFill="1" applyBorder="1" applyAlignment="1" applyProtection="1">
      <alignment vertical="top" wrapText="1"/>
    </xf>
    <xf numFmtId="9" fontId="3" fillId="64" borderId="0" xfId="992" applyNumberFormat="1" applyFont="1" applyFill="1" applyBorder="1" applyAlignment="1" applyProtection="1">
      <alignment vertical="top" wrapText="1"/>
    </xf>
    <xf numFmtId="0" fontId="127" fillId="48" borderId="128" xfId="150" applyFont="1" applyFill="1" applyBorder="1" applyAlignment="1" applyProtection="1">
      <alignment vertical="top" wrapText="1"/>
    </xf>
    <xf numFmtId="9" fontId="3" fillId="68" borderId="83" xfId="150" applyNumberFormat="1" applyFont="1" applyFill="1" applyBorder="1" applyAlignment="1" applyProtection="1">
      <alignment horizontal="center" vertical="top" wrapText="1"/>
      <protection locked="0"/>
    </xf>
    <xf numFmtId="0" fontId="127" fillId="48" borderId="95" xfId="150" applyFont="1" applyFill="1" applyBorder="1" applyAlignment="1" applyProtection="1">
      <alignment vertical="top" wrapText="1"/>
    </xf>
    <xf numFmtId="0" fontId="127" fillId="48" borderId="110" xfId="150" applyFont="1" applyFill="1" applyBorder="1" applyAlignment="1" applyProtection="1">
      <alignment vertical="top" wrapText="1"/>
    </xf>
    <xf numFmtId="0" fontId="127" fillId="48" borderId="83" xfId="150" applyFont="1" applyFill="1" applyBorder="1" applyAlignment="1" applyProtection="1">
      <alignment vertical="top" wrapText="1"/>
    </xf>
    <xf numFmtId="0" fontId="3" fillId="64" borderId="0" xfId="992" applyFont="1" applyFill="1" applyBorder="1" applyAlignment="1" applyProtection="1">
      <alignment horizontal="left" vertical="top" wrapText="1"/>
    </xf>
    <xf numFmtId="0" fontId="3" fillId="0" borderId="0" xfId="992" applyFont="1" applyFill="1" applyBorder="1" applyAlignment="1" applyProtection="1">
      <alignment wrapText="1"/>
      <protection locked="0"/>
    </xf>
    <xf numFmtId="0" fontId="3" fillId="0" borderId="0" xfId="992" applyFont="1" applyFill="1" applyBorder="1" applyProtection="1">
      <protection locked="0"/>
    </xf>
    <xf numFmtId="0" fontId="3" fillId="0" borderId="0" xfId="150" applyFont="1" applyFill="1" applyBorder="1" applyProtection="1">
      <protection locked="0"/>
    </xf>
    <xf numFmtId="9" fontId="127" fillId="0" borderId="111" xfId="150" applyNumberFormat="1" applyFont="1" applyFill="1" applyBorder="1" applyAlignment="1" applyProtection="1">
      <alignment horizontal="center" vertical="top" wrapText="1"/>
      <protection locked="0"/>
    </xf>
    <xf numFmtId="0" fontId="3" fillId="0" borderId="0" xfId="992" applyFont="1" applyFill="1" applyBorder="1" applyAlignment="1" applyProtection="1">
      <alignment horizontal="left" vertical="top" wrapText="1"/>
    </xf>
    <xf numFmtId="9" fontId="127" fillId="68" borderId="111" xfId="150" applyNumberFormat="1" applyFont="1" applyFill="1" applyBorder="1" applyAlignment="1" applyProtection="1">
      <alignment horizontal="center" vertical="top" wrapText="1"/>
      <protection locked="0"/>
    </xf>
    <xf numFmtId="9" fontId="127" fillId="0" borderId="5" xfId="150" applyNumberFormat="1" applyFont="1" applyFill="1" applyBorder="1" applyAlignment="1" applyProtection="1">
      <alignment horizontal="center" vertical="center" wrapText="1"/>
      <protection locked="0"/>
    </xf>
    <xf numFmtId="0" fontId="127" fillId="48" borderId="5" xfId="150" applyFont="1" applyFill="1" applyBorder="1" applyAlignment="1" applyProtection="1">
      <alignment horizontal="center" vertical="top" wrapText="1"/>
    </xf>
    <xf numFmtId="0" fontId="127" fillId="0" borderId="5" xfId="150" applyFont="1" applyFill="1" applyBorder="1" applyAlignment="1" applyProtection="1">
      <alignment vertical="top" wrapText="1"/>
      <protection locked="0"/>
    </xf>
    <xf numFmtId="0" fontId="127" fillId="48" borderId="81" xfId="150" applyFont="1" applyFill="1" applyBorder="1" applyAlignment="1" applyProtection="1">
      <alignment vertical="top" wrapText="1"/>
    </xf>
    <xf numFmtId="0" fontId="130" fillId="0" borderId="121" xfId="150" applyFont="1" applyFill="1" applyBorder="1" applyAlignment="1" applyProtection="1">
      <alignment vertical="top" wrapText="1"/>
      <protection locked="0"/>
    </xf>
    <xf numFmtId="0" fontId="85" fillId="0" borderId="0" xfId="992" applyFont="1" applyFill="1" applyBorder="1" applyAlignment="1" applyProtection="1">
      <alignment vertical="top" wrapText="1"/>
      <protection locked="0"/>
    </xf>
    <xf numFmtId="0" fontId="85" fillId="64" borderId="0" xfId="992" applyFont="1" applyFill="1" applyBorder="1" applyAlignment="1" applyProtection="1">
      <alignment vertical="top" wrapText="1"/>
    </xf>
    <xf numFmtId="0" fontId="85" fillId="0" borderId="0" xfId="992" applyFont="1" applyFill="1" applyBorder="1" applyAlignment="1" applyProtection="1">
      <alignment wrapText="1"/>
      <protection locked="0"/>
    </xf>
    <xf numFmtId="0" fontId="86" fillId="0" borderId="0" xfId="992" applyFont="1" applyFill="1" applyBorder="1" applyProtection="1">
      <protection locked="0"/>
    </xf>
    <xf numFmtId="0" fontId="86" fillId="64" borderId="0" xfId="992" applyFont="1" applyFill="1" applyBorder="1" applyProtection="1">
      <protection locked="0"/>
    </xf>
    <xf numFmtId="0" fontId="86" fillId="0" borderId="0" xfId="150" applyFont="1" applyFill="1" applyBorder="1" applyProtection="1">
      <protection locked="0"/>
    </xf>
    <xf numFmtId="9" fontId="127" fillId="0" borderId="55" xfId="150" applyNumberFormat="1" applyFont="1" applyFill="1" applyBorder="1" applyAlignment="1" applyProtection="1">
      <alignment horizontal="center" vertical="center" wrapText="1"/>
      <protection locked="0"/>
    </xf>
    <xf numFmtId="0" fontId="127" fillId="48" borderId="55" xfId="150" applyFont="1" applyFill="1" applyBorder="1" applyAlignment="1" applyProtection="1">
      <alignment vertical="top" wrapText="1"/>
    </xf>
    <xf numFmtId="9" fontId="127" fillId="0" borderId="122" xfId="150" applyNumberFormat="1" applyFont="1" applyFill="1" applyBorder="1" applyAlignment="1" applyProtection="1">
      <alignment horizontal="center" vertical="center" wrapText="1"/>
      <protection locked="0"/>
    </xf>
    <xf numFmtId="0" fontId="3" fillId="0" borderId="0" xfId="992" applyFont="1" applyBorder="1" applyAlignment="1" applyProtection="1">
      <alignment vertical="top" wrapText="1" shrinkToFit="1"/>
      <protection locked="0"/>
    </xf>
    <xf numFmtId="0" fontId="3" fillId="0" borderId="96" xfId="992" applyFont="1" applyFill="1" applyBorder="1" applyAlignment="1" applyProtection="1">
      <alignment vertical="top" wrapText="1"/>
      <protection locked="0"/>
    </xf>
    <xf numFmtId="1" fontId="3" fillId="0" borderId="0" xfId="992" applyNumberFormat="1" applyFont="1" applyFill="1" applyBorder="1" applyAlignment="1" applyProtection="1">
      <alignment horizontal="left" vertical="top" wrapText="1"/>
      <protection locked="0"/>
    </xf>
    <xf numFmtId="165" fontId="3" fillId="64" borderId="0" xfId="992" applyNumberFormat="1" applyFont="1" applyFill="1" applyBorder="1" applyAlignment="1" applyProtection="1">
      <alignment vertical="top" wrapText="1"/>
    </xf>
    <xf numFmtId="0" fontId="3" fillId="0" borderId="0" xfId="992" applyFont="1" applyBorder="1" applyAlignment="1" applyProtection="1">
      <alignment wrapText="1"/>
    </xf>
    <xf numFmtId="49" fontId="127" fillId="0" borderId="1" xfId="151" applyNumberFormat="1" applyFont="1" applyFill="1" applyBorder="1" applyAlignment="1" applyProtection="1">
      <alignment vertical="top" wrapText="1"/>
      <protection locked="0"/>
    </xf>
    <xf numFmtId="0" fontId="127" fillId="48" borderId="41" xfId="150" applyFont="1" applyFill="1" applyBorder="1" applyAlignment="1">
      <alignment wrapText="1"/>
    </xf>
    <xf numFmtId="0" fontId="4" fillId="0" borderId="0" xfId="992" applyProtection="1">
      <protection locked="0"/>
    </xf>
    <xf numFmtId="0" fontId="133" fillId="48" borderId="110" xfId="150" applyFont="1" applyFill="1" applyBorder="1" applyAlignment="1" applyProtection="1">
      <alignment vertical="top" wrapText="1"/>
    </xf>
    <xf numFmtId="1" fontId="133" fillId="48" borderId="1" xfId="150" applyNumberFormat="1" applyFont="1" applyFill="1" applyBorder="1" applyAlignment="1" applyProtection="1">
      <alignment vertical="top" wrapText="1"/>
    </xf>
    <xf numFmtId="1" fontId="133" fillId="48" borderId="83" xfId="150" applyNumberFormat="1" applyFont="1" applyFill="1" applyBorder="1" applyAlignment="1" applyProtection="1">
      <alignment vertical="top" wrapText="1"/>
    </xf>
    <xf numFmtId="1" fontId="133" fillId="48" borderId="111" xfId="150" applyNumberFormat="1" applyFont="1" applyFill="1" applyBorder="1" applyAlignment="1" applyProtection="1">
      <alignment vertical="top" wrapText="1"/>
    </xf>
    <xf numFmtId="1" fontId="102" fillId="0" borderId="0" xfId="992" applyNumberFormat="1" applyFont="1" applyFill="1" applyBorder="1" applyAlignment="1" applyProtection="1">
      <alignment vertical="top" wrapText="1"/>
    </xf>
    <xf numFmtId="165" fontId="127" fillId="0" borderId="1" xfId="151" applyNumberFormat="1" applyFont="1" applyFill="1" applyBorder="1" applyAlignment="1" applyProtection="1">
      <alignment horizontal="center" vertical="center" wrapText="1"/>
      <protection locked="0"/>
    </xf>
    <xf numFmtId="0" fontId="127" fillId="0" borderId="1" xfId="151" applyNumberFormat="1" applyFont="1" applyFill="1" applyBorder="1" applyAlignment="1" applyProtection="1">
      <alignment horizontal="center" vertical="center" wrapText="1"/>
      <protection locked="0"/>
    </xf>
    <xf numFmtId="0" fontId="127" fillId="0" borderId="1" xfId="150" applyFont="1" applyBorder="1" applyAlignment="1" applyProtection="1">
      <alignment horizontal="center" vertical="center" wrapText="1" shrinkToFit="1"/>
      <protection locked="0"/>
    </xf>
    <xf numFmtId="0" fontId="127" fillId="0" borderId="111" xfId="150" applyFont="1" applyBorder="1" applyAlignment="1" applyProtection="1">
      <alignment horizontal="center" vertical="center" wrapText="1" shrinkToFit="1"/>
      <protection locked="0"/>
    </xf>
    <xf numFmtId="0" fontId="4" fillId="0" borderId="0" xfId="992" applyFont="1" applyFill="1" applyProtection="1">
      <protection locked="0"/>
    </xf>
    <xf numFmtId="0" fontId="133" fillId="48" borderId="126" xfId="150" applyFont="1" applyFill="1" applyBorder="1" applyAlignment="1" applyProtection="1">
      <alignment vertical="top" wrapText="1"/>
    </xf>
    <xf numFmtId="165" fontId="134" fillId="48" borderId="5" xfId="151" applyNumberFormat="1" applyFont="1" applyFill="1" applyBorder="1" applyAlignment="1" applyProtection="1">
      <alignment vertical="top" wrapText="1"/>
    </xf>
    <xf numFmtId="9" fontId="127" fillId="65" borderId="5" xfId="150" applyNumberFormat="1" applyFont="1" applyFill="1" applyBorder="1" applyAlignment="1" applyProtection="1">
      <alignment vertical="top" wrapText="1"/>
    </xf>
    <xf numFmtId="0" fontId="127" fillId="0" borderId="121" xfId="150" applyFont="1" applyFill="1" applyBorder="1" applyAlignment="1" applyProtection="1">
      <alignment horizontal="center" vertical="center" wrapText="1" shrinkToFit="1"/>
      <protection locked="0"/>
    </xf>
    <xf numFmtId="0" fontId="4" fillId="0" borderId="0" xfId="992" applyFont="1" applyFill="1" applyAlignment="1" applyProtection="1">
      <alignment wrapText="1"/>
      <protection locked="0"/>
    </xf>
    <xf numFmtId="1" fontId="139" fillId="48" borderId="41" xfId="150" applyNumberFormat="1" applyFont="1" applyFill="1" applyBorder="1" applyAlignment="1" applyProtection="1">
      <alignment vertical="top" wrapText="1"/>
    </xf>
    <xf numFmtId="1" fontId="102" fillId="0" borderId="97" xfId="992" applyNumberFormat="1" applyFont="1" applyFill="1" applyBorder="1" applyAlignment="1" applyProtection="1">
      <alignment vertical="top" wrapText="1"/>
    </xf>
    <xf numFmtId="0" fontId="3" fillId="0" borderId="98" xfId="992" applyFont="1" applyFill="1" applyBorder="1" applyAlignment="1" applyProtection="1">
      <alignment vertical="top" wrapText="1"/>
      <protection locked="0"/>
    </xf>
    <xf numFmtId="9" fontId="127" fillId="0" borderId="39" xfId="150" applyNumberFormat="1" applyFont="1" applyFill="1" applyBorder="1" applyAlignment="1" applyProtection="1">
      <alignment horizontal="center" vertical="center" wrapText="1"/>
      <protection locked="0"/>
    </xf>
    <xf numFmtId="0" fontId="127" fillId="0" borderId="44" xfId="151" applyNumberFormat="1" applyFont="1" applyFill="1" applyBorder="1" applyAlignment="1" applyProtection="1">
      <alignment horizontal="center" vertical="center" wrapText="1"/>
      <protection locked="0"/>
    </xf>
    <xf numFmtId="0" fontId="127" fillId="0" borderId="1" xfId="150" applyFont="1" applyFill="1" applyBorder="1" applyAlignment="1" applyProtection="1">
      <alignment horizontal="center" vertical="center" wrapText="1" shrinkToFit="1"/>
      <protection locked="0"/>
    </xf>
    <xf numFmtId="0" fontId="127" fillId="48" borderId="39" xfId="150" applyFont="1" applyFill="1" applyBorder="1" applyAlignment="1" applyProtection="1">
      <alignment vertical="top" wrapText="1"/>
    </xf>
    <xf numFmtId="0" fontId="127" fillId="48" borderId="41" xfId="150" applyFont="1" applyFill="1" applyBorder="1" applyAlignment="1" applyProtection="1">
      <alignment vertical="top" wrapText="1"/>
    </xf>
    <xf numFmtId="0" fontId="3" fillId="0" borderId="0" xfId="992" applyFont="1" applyBorder="1" applyAlignment="1" applyProtection="1">
      <alignment horizontal="left" vertical="top" wrapText="1" shrinkToFit="1"/>
      <protection locked="0"/>
    </xf>
    <xf numFmtId="9" fontId="127" fillId="65" borderId="41" xfId="150" applyNumberFormat="1" applyFont="1" applyFill="1" applyBorder="1" applyAlignment="1" applyProtection="1">
      <alignment vertical="top" wrapText="1"/>
    </xf>
    <xf numFmtId="165" fontId="134" fillId="48" borderId="1" xfId="151" applyNumberFormat="1" applyFont="1" applyFill="1" applyBorder="1" applyAlignment="1" applyProtection="1">
      <alignment vertical="top" wrapText="1"/>
    </xf>
    <xf numFmtId="9" fontId="127" fillId="65" borderId="1" xfId="150" applyNumberFormat="1" applyFont="1" applyFill="1" applyBorder="1" applyAlignment="1" applyProtection="1">
      <alignment vertical="top" wrapText="1"/>
    </xf>
    <xf numFmtId="0" fontId="118" fillId="63" borderId="128" xfId="150" applyFont="1" applyFill="1" applyBorder="1" applyAlignment="1" applyProtection="1">
      <alignment vertical="top" wrapText="1"/>
    </xf>
    <xf numFmtId="0" fontId="118" fillId="63" borderId="43" xfId="150" applyFont="1" applyFill="1" applyBorder="1" applyAlignment="1" applyProtection="1">
      <alignment horizontal="left" vertical="top" wrapText="1"/>
    </xf>
    <xf numFmtId="6" fontId="118" fillId="63" borderId="43" xfId="150" applyNumberFormat="1" applyFont="1" applyFill="1" applyBorder="1" applyAlignment="1" applyProtection="1">
      <alignment vertical="top" wrapText="1"/>
    </xf>
    <xf numFmtId="44" fontId="118" fillId="63" borderId="43" xfId="151" applyFont="1" applyFill="1" applyBorder="1" applyAlignment="1" applyProtection="1">
      <alignment vertical="top" wrapText="1"/>
    </xf>
    <xf numFmtId="1" fontId="118" fillId="63" borderId="43" xfId="150" applyNumberFormat="1" applyFont="1" applyFill="1" applyBorder="1" applyAlignment="1" applyProtection="1">
      <alignment horizontal="left" vertical="top" wrapText="1"/>
    </xf>
    <xf numFmtId="1" fontId="118" fillId="63" borderId="130" xfId="150" applyNumberFormat="1" applyFont="1" applyFill="1" applyBorder="1" applyAlignment="1" applyProtection="1">
      <alignment horizontal="left" vertical="top" wrapText="1"/>
    </xf>
    <xf numFmtId="1" fontId="3" fillId="0" borderId="0" xfId="992" applyNumberFormat="1" applyFont="1" applyFill="1" applyBorder="1" applyAlignment="1" applyProtection="1">
      <alignment horizontal="left" vertical="top" wrapText="1"/>
    </xf>
    <xf numFmtId="1" fontId="127" fillId="0" borderId="55" xfId="150" applyNumberFormat="1" applyFont="1" applyFill="1" applyBorder="1" applyAlignment="1" applyProtection="1">
      <alignment horizontal="center" vertical="center" wrapText="1"/>
      <protection locked="0"/>
    </xf>
    <xf numFmtId="1" fontId="127" fillId="0" borderId="111" xfId="150" applyNumberFormat="1" applyFont="1" applyFill="1" applyBorder="1" applyAlignment="1" applyProtection="1">
      <alignment horizontal="center" vertical="center" wrapText="1"/>
      <protection locked="0"/>
    </xf>
    <xf numFmtId="44" fontId="3" fillId="0" borderId="0" xfId="151" applyFont="1" applyFill="1" applyBorder="1" applyAlignment="1" applyProtection="1">
      <alignment horizontal="left" vertical="top" wrapText="1"/>
      <protection locked="0"/>
    </xf>
    <xf numFmtId="0" fontId="127" fillId="0" borderId="111" xfId="150" applyFont="1" applyFill="1" applyBorder="1" applyAlignment="1" applyProtection="1">
      <alignment horizontal="center" vertical="center" wrapText="1" shrinkToFit="1"/>
      <protection locked="0"/>
    </xf>
    <xf numFmtId="9" fontId="134" fillId="48" borderId="83" xfId="152" applyFont="1" applyFill="1" applyBorder="1" applyAlignment="1" applyProtection="1">
      <alignment vertical="top" wrapText="1"/>
    </xf>
    <xf numFmtId="0" fontId="3" fillId="0" borderId="96" xfId="992" applyFont="1" applyFill="1" applyBorder="1" applyAlignment="1" applyProtection="1">
      <alignment vertical="top" wrapText="1"/>
    </xf>
    <xf numFmtId="9" fontId="127" fillId="0" borderId="83" xfId="150" applyNumberFormat="1" applyFont="1" applyFill="1" applyBorder="1" applyAlignment="1" applyProtection="1">
      <alignment horizontal="center" vertical="center" wrapText="1"/>
      <protection locked="0"/>
    </xf>
    <xf numFmtId="0" fontId="118" fillId="63" borderId="110" xfId="150" applyFont="1" applyFill="1" applyBorder="1" applyAlignment="1" applyProtection="1">
      <alignment vertical="top" wrapText="1"/>
    </xf>
    <xf numFmtId="0" fontId="118" fillId="63" borderId="39" xfId="150" applyFont="1" applyFill="1" applyBorder="1" applyAlignment="1" applyProtection="1">
      <alignment horizontal="left" vertical="top" wrapText="1"/>
    </xf>
    <xf numFmtId="6" fontId="118" fillId="63" borderId="39" xfId="150" applyNumberFormat="1" applyFont="1" applyFill="1" applyBorder="1" applyAlignment="1" applyProtection="1">
      <alignment vertical="top" wrapText="1"/>
    </xf>
    <xf numFmtId="44" fontId="118" fillId="63" borderId="39" xfId="151" applyFont="1" applyFill="1" applyBorder="1" applyAlignment="1" applyProtection="1">
      <alignment vertical="top" wrapText="1"/>
    </xf>
    <xf numFmtId="1" fontId="118" fillId="63" borderId="39" xfId="150" applyNumberFormat="1" applyFont="1" applyFill="1" applyBorder="1" applyAlignment="1" applyProtection="1">
      <alignment horizontal="left" vertical="top" wrapText="1"/>
    </xf>
    <xf numFmtId="1" fontId="118" fillId="63" borderId="127" xfId="150" applyNumberFormat="1" applyFont="1" applyFill="1" applyBorder="1" applyAlignment="1" applyProtection="1">
      <alignment horizontal="left" vertical="top" wrapText="1"/>
    </xf>
    <xf numFmtId="9" fontId="3" fillId="0" borderId="0" xfId="992" applyNumberFormat="1" applyFont="1" applyFill="1" applyBorder="1" applyAlignment="1" applyProtection="1">
      <alignment vertical="top" wrapText="1"/>
      <protection locked="0"/>
    </xf>
    <xf numFmtId="1" fontId="3" fillId="64" borderId="0" xfId="992" applyNumberFormat="1" applyFont="1" applyFill="1" applyBorder="1" applyAlignment="1" applyProtection="1">
      <alignment vertical="top" wrapText="1"/>
    </xf>
    <xf numFmtId="0" fontId="127" fillId="48" borderId="126" xfId="150" applyFont="1" applyFill="1" applyBorder="1" applyAlignment="1" applyProtection="1">
      <alignment horizontal="left" vertical="top" wrapText="1"/>
    </xf>
    <xf numFmtId="0" fontId="127" fillId="48" borderId="0" xfId="150" applyFont="1" applyFill="1" applyBorder="1" applyAlignment="1" applyProtection="1">
      <alignment horizontal="left" vertical="top" wrapText="1"/>
    </xf>
    <xf numFmtId="0" fontId="119" fillId="63" borderId="107" xfId="150" applyFont="1" applyFill="1" applyBorder="1" applyAlignment="1" applyProtection="1">
      <alignment horizontal="left" vertical="top" wrapText="1"/>
    </xf>
    <xf numFmtId="0" fontId="3" fillId="0" borderId="0" xfId="992" applyNumberFormat="1" applyFont="1" applyFill="1" applyBorder="1" applyAlignment="1" applyProtection="1">
      <alignment horizontal="left" vertical="top" wrapText="1"/>
    </xf>
    <xf numFmtId="0" fontId="133" fillId="66" borderId="44" xfId="150" applyFont="1" applyFill="1" applyBorder="1" applyAlignment="1" applyProtection="1">
      <alignment horizontal="center" vertical="top" wrapText="1"/>
    </xf>
    <xf numFmtId="0" fontId="133" fillId="66" borderId="55" xfId="150" applyFont="1" applyFill="1" applyBorder="1" applyAlignment="1" applyProtection="1">
      <alignment horizontal="center" vertical="top" wrapText="1"/>
    </xf>
    <xf numFmtId="0" fontId="133" fillId="66" borderId="122" xfId="150" applyFont="1" applyFill="1" applyBorder="1" applyAlignment="1" applyProtection="1">
      <alignment vertical="top" wrapText="1"/>
    </xf>
    <xf numFmtId="0" fontId="102" fillId="0" borderId="0" xfId="992" applyFont="1" applyFill="1" applyBorder="1" applyAlignment="1" applyProtection="1">
      <alignment vertical="top" wrapText="1"/>
    </xf>
    <xf numFmtId="0" fontId="85" fillId="0" borderId="96" xfId="992" applyFont="1" applyFill="1" applyBorder="1" applyAlignment="1" applyProtection="1">
      <alignment vertical="top" wrapText="1"/>
      <protection locked="0"/>
    </xf>
    <xf numFmtId="0" fontId="85" fillId="0" borderId="0" xfId="992" applyFont="1" applyBorder="1" applyAlignment="1" applyProtection="1">
      <alignment vertical="top" wrapText="1"/>
      <protection locked="0"/>
    </xf>
    <xf numFmtId="0" fontId="85" fillId="0" borderId="0" xfId="992" applyFont="1" applyBorder="1" applyAlignment="1" applyProtection="1">
      <alignment wrapText="1"/>
      <protection locked="0"/>
    </xf>
    <xf numFmtId="0" fontId="85" fillId="0" borderId="0" xfId="992" applyFont="1" applyBorder="1" applyAlignment="1" applyProtection="1">
      <protection locked="0"/>
    </xf>
    <xf numFmtId="0" fontId="85" fillId="64" borderId="0" xfId="992" applyFont="1" applyFill="1" applyBorder="1" applyAlignment="1" applyProtection="1">
      <protection locked="0"/>
    </xf>
    <xf numFmtId="0" fontId="85" fillId="0" borderId="0" xfId="150" applyFont="1" applyBorder="1" applyAlignment="1" applyProtection="1">
      <protection locked="0"/>
    </xf>
    <xf numFmtId="0" fontId="127" fillId="66" borderId="110" xfId="150" applyNumberFormat="1" applyFont="1" applyFill="1" applyBorder="1" applyAlignment="1" applyProtection="1">
      <alignment vertical="top" wrapText="1"/>
    </xf>
    <xf numFmtId="9" fontId="3" fillId="68" borderId="1" xfId="150" applyNumberFormat="1" applyFont="1" applyFill="1" applyBorder="1" applyAlignment="1" applyProtection="1">
      <alignment horizontal="center" vertical="center" wrapText="1"/>
      <protection locked="0"/>
    </xf>
    <xf numFmtId="9" fontId="3" fillId="68" borderId="111" xfId="150" applyNumberFormat="1" applyFont="1" applyFill="1" applyBorder="1" applyAlignment="1" applyProtection="1">
      <alignment horizontal="center" vertical="center" wrapText="1"/>
      <protection locked="0"/>
    </xf>
    <xf numFmtId="0" fontId="127" fillId="66" borderId="110" xfId="150" applyFont="1" applyFill="1" applyBorder="1" applyAlignment="1" applyProtection="1">
      <alignment vertical="top" wrapText="1"/>
    </xf>
    <xf numFmtId="0" fontId="127" fillId="66" borderId="126" xfId="150" applyFont="1" applyFill="1" applyBorder="1" applyAlignment="1" applyProtection="1">
      <alignment vertical="top" wrapText="1"/>
    </xf>
    <xf numFmtId="0" fontId="119" fillId="63" borderId="4" xfId="150" applyFont="1" applyFill="1" applyBorder="1" applyAlignment="1" applyProtection="1">
      <alignment horizontal="left" vertical="top" wrapText="1"/>
    </xf>
    <xf numFmtId="0" fontId="85" fillId="0" borderId="0" xfId="992" applyFont="1" applyBorder="1" applyProtection="1">
      <protection locked="0"/>
    </xf>
    <xf numFmtId="0" fontId="85" fillId="64" borderId="0" xfId="992" applyFont="1" applyFill="1" applyBorder="1" applyProtection="1">
      <protection locked="0"/>
    </xf>
    <xf numFmtId="0" fontId="85" fillId="0" borderId="0" xfId="150" applyFont="1" applyBorder="1" applyProtection="1">
      <protection locked="0"/>
    </xf>
    <xf numFmtId="9" fontId="3" fillId="0" borderId="0" xfId="992" applyNumberFormat="1" applyFont="1" applyFill="1" applyBorder="1" applyAlignment="1" applyProtection="1">
      <alignment horizontal="left" vertical="top" wrapText="1"/>
    </xf>
    <xf numFmtId="9" fontId="127" fillId="63" borderId="0" xfId="150" applyNumberFormat="1" applyFont="1" applyFill="1" applyBorder="1" applyAlignment="1" applyProtection="1">
      <alignment vertical="top" wrapText="1"/>
    </xf>
    <xf numFmtId="9" fontId="127" fillId="63" borderId="96" xfId="150" applyNumberFormat="1" applyFont="1" applyFill="1" applyBorder="1" applyAlignment="1" applyProtection="1">
      <alignment vertical="top" wrapText="1"/>
    </xf>
    <xf numFmtId="9" fontId="3" fillId="0" borderId="0" xfId="992" applyNumberFormat="1" applyFont="1" applyFill="1" applyBorder="1" applyAlignment="1" applyProtection="1">
      <alignment vertical="top" wrapText="1"/>
    </xf>
    <xf numFmtId="0" fontId="133" fillId="48" borderId="102" xfId="150" applyFont="1" applyFill="1" applyBorder="1" applyAlignment="1" applyProtection="1">
      <alignment horizontal="center" vertical="top" wrapText="1"/>
    </xf>
    <xf numFmtId="0" fontId="127" fillId="48" borderId="104" xfId="150" applyFont="1" applyFill="1" applyBorder="1" applyAlignment="1" applyProtection="1">
      <alignment vertical="top" wrapText="1"/>
    </xf>
    <xf numFmtId="0" fontId="3" fillId="68" borderId="105" xfId="149" applyFont="1" applyFill="1" applyBorder="1" applyAlignment="1" applyProtection="1">
      <alignment horizontal="center" vertical="top" wrapText="1"/>
      <protection locked="0"/>
    </xf>
    <xf numFmtId="9" fontId="3" fillId="68" borderId="106" xfId="150" applyNumberFormat="1" applyFont="1" applyFill="1" applyBorder="1" applyAlignment="1" applyProtection="1">
      <alignment horizontal="center" vertical="top" wrapText="1"/>
      <protection locked="0"/>
    </xf>
    <xf numFmtId="9" fontId="3" fillId="64" borderId="0" xfId="992" applyNumberFormat="1" applyFont="1" applyFill="1" applyBorder="1" applyAlignment="1" applyProtection="1">
      <alignment vertical="top" wrapText="1"/>
      <protection locked="0"/>
    </xf>
    <xf numFmtId="0" fontId="127" fillId="0" borderId="0" xfId="150" applyFont="1" applyFill="1" applyBorder="1" applyAlignment="1" applyProtection="1">
      <alignment vertical="top" wrapText="1"/>
    </xf>
    <xf numFmtId="0" fontId="3" fillId="48" borderId="0" xfId="149" applyFont="1" applyFill="1" applyBorder="1" applyAlignment="1" applyProtection="1">
      <alignment horizontal="left" vertical="top" wrapText="1"/>
    </xf>
    <xf numFmtId="0" fontId="3" fillId="0" borderId="96" xfId="149" applyFont="1" applyFill="1" applyBorder="1" applyAlignment="1" applyProtection="1">
      <alignment vertical="top" wrapText="1"/>
      <protection locked="0"/>
    </xf>
    <xf numFmtId="0" fontId="3" fillId="64" borderId="0" xfId="149" applyFont="1" applyFill="1" applyBorder="1" applyAlignment="1" applyProtection="1">
      <alignment vertical="top" wrapText="1"/>
    </xf>
    <xf numFmtId="0" fontId="3" fillId="0" borderId="0" xfId="149" applyFont="1" applyBorder="1" applyAlignment="1" applyProtection="1">
      <alignment vertical="top" wrapText="1"/>
      <protection locked="0"/>
    </xf>
    <xf numFmtId="0" fontId="3" fillId="0" borderId="0" xfId="149" applyFont="1" applyBorder="1" applyAlignment="1" applyProtection="1">
      <alignment wrapText="1"/>
      <protection locked="0"/>
    </xf>
    <xf numFmtId="0" fontId="3" fillId="0" borderId="0" xfId="149" applyFont="1" applyBorder="1" applyAlignment="1" applyProtection="1">
      <alignment wrapText="1"/>
    </xf>
    <xf numFmtId="0" fontId="3" fillId="0" borderId="0" xfId="149" applyFont="1" applyBorder="1" applyProtection="1">
      <protection locked="0"/>
    </xf>
    <xf numFmtId="0" fontId="3" fillId="64" borderId="0" xfId="149" applyFont="1" applyFill="1" applyBorder="1" applyProtection="1">
      <protection locked="0"/>
    </xf>
    <xf numFmtId="0" fontId="4" fillId="0" borderId="0" xfId="149"/>
    <xf numFmtId="0" fontId="3" fillId="48" borderId="134" xfId="150" applyFont="1" applyFill="1" applyBorder="1" applyProtection="1"/>
    <xf numFmtId="9" fontId="102" fillId="0" borderId="0" xfId="992" applyNumberFormat="1" applyFont="1" applyFill="1" applyBorder="1" applyAlignment="1" applyProtection="1">
      <alignment horizontal="left" vertical="top" wrapText="1"/>
    </xf>
    <xf numFmtId="9" fontId="3" fillId="0" borderId="96" xfId="992" applyNumberFormat="1" applyFont="1" applyFill="1" applyBorder="1" applyAlignment="1" applyProtection="1">
      <alignment vertical="top" wrapText="1"/>
    </xf>
    <xf numFmtId="49" fontId="3" fillId="0" borderId="0" xfId="992" applyNumberFormat="1" applyFont="1" applyBorder="1" applyAlignment="1" applyProtection="1">
      <alignment vertical="top" wrapText="1"/>
      <protection locked="0"/>
    </xf>
    <xf numFmtId="0" fontId="3" fillId="0" borderId="0" xfId="992" applyNumberFormat="1" applyFont="1" applyBorder="1" applyAlignment="1" applyProtection="1">
      <alignment vertical="top" wrapText="1"/>
    </xf>
    <xf numFmtId="0" fontId="3" fillId="48" borderId="129" xfId="150" applyFont="1" applyFill="1" applyBorder="1" applyAlignment="1" applyProtection="1">
      <alignment vertical="top" wrapText="1"/>
    </xf>
    <xf numFmtId="0" fontId="3" fillId="48" borderId="110" xfId="150" applyFont="1" applyFill="1" applyBorder="1" applyAlignment="1" applyProtection="1">
      <alignment vertical="top" wrapText="1"/>
    </xf>
    <xf numFmtId="0" fontId="3" fillId="4" borderId="39" xfId="153" applyFont="1" applyFill="1" applyBorder="1" applyAlignment="1" applyProtection="1">
      <alignment vertical="top" wrapText="1"/>
    </xf>
    <xf numFmtId="9" fontId="3" fillId="0" borderId="0" xfId="992" applyNumberFormat="1" applyFont="1" applyFill="1" applyBorder="1" applyAlignment="1" applyProtection="1">
      <alignment horizontal="left" vertical="top" wrapText="1"/>
      <protection locked="0"/>
    </xf>
    <xf numFmtId="0" fontId="3" fillId="4" borderId="39" xfId="150" applyFont="1" applyFill="1" applyBorder="1" applyAlignment="1" applyProtection="1">
      <alignment vertical="top" wrapText="1"/>
    </xf>
    <xf numFmtId="0" fontId="3" fillId="48" borderId="128" xfId="150" applyFont="1" applyFill="1" applyBorder="1" applyAlignment="1" applyProtection="1">
      <alignment vertical="top" wrapText="1"/>
    </xf>
    <xf numFmtId="0" fontId="3" fillId="48" borderId="112" xfId="150" applyFont="1" applyFill="1" applyBorder="1" applyAlignment="1" applyProtection="1">
      <alignment vertical="top" wrapText="1"/>
    </xf>
    <xf numFmtId="0" fontId="3" fillId="4" borderId="113" xfId="150" applyFont="1" applyFill="1" applyBorder="1" applyAlignment="1" applyProtection="1">
      <alignment vertical="top" wrapText="1"/>
    </xf>
    <xf numFmtId="9" fontId="3" fillId="0" borderId="0" xfId="992" applyNumberFormat="1" applyFont="1" applyBorder="1" applyAlignment="1" applyProtection="1">
      <alignment vertical="top" wrapText="1"/>
      <protection locked="0"/>
    </xf>
    <xf numFmtId="9" fontId="106" fillId="0" borderId="0" xfId="992" applyNumberFormat="1" applyFont="1" applyFill="1" applyBorder="1" applyAlignment="1" applyProtection="1">
      <alignment horizontal="left" vertical="top" wrapText="1"/>
    </xf>
    <xf numFmtId="0" fontId="106" fillId="0" borderId="96" xfId="992" applyFont="1" applyFill="1" applyBorder="1" applyAlignment="1" applyProtection="1">
      <alignment vertical="top" wrapText="1"/>
    </xf>
    <xf numFmtId="0" fontId="106" fillId="0" borderId="0" xfId="992" applyFont="1" applyFill="1" applyBorder="1" applyAlignment="1" applyProtection="1">
      <alignment vertical="top" wrapText="1"/>
    </xf>
    <xf numFmtId="0" fontId="106" fillId="0" borderId="0" xfId="992" applyFont="1" applyFill="1" applyBorder="1" applyAlignment="1" applyProtection="1">
      <alignment wrapText="1"/>
    </xf>
    <xf numFmtId="0" fontId="106" fillId="0" borderId="0" xfId="992" applyFont="1" applyFill="1" applyBorder="1" applyProtection="1"/>
    <xf numFmtId="0" fontId="4" fillId="0" borderId="0" xfId="992" applyFill="1" applyProtection="1">
      <protection locked="0"/>
    </xf>
    <xf numFmtId="0" fontId="106" fillId="0" borderId="0" xfId="150" applyFont="1" applyFill="1" applyBorder="1" applyProtection="1"/>
    <xf numFmtId="0" fontId="127" fillId="48" borderId="102" xfId="150" applyFont="1" applyFill="1" applyBorder="1" applyAlignment="1" applyProtection="1">
      <alignment vertical="top" wrapText="1"/>
    </xf>
    <xf numFmtId="0" fontId="133" fillId="66" borderId="103" xfId="150" applyFont="1" applyFill="1" applyBorder="1" applyAlignment="1" applyProtection="1">
      <alignment vertical="top" wrapText="1"/>
    </xf>
    <xf numFmtId="9" fontId="3" fillId="68" borderId="1" xfId="150" applyNumberFormat="1" applyFont="1" applyFill="1" applyBorder="1" applyAlignment="1" applyProtection="1">
      <alignment horizontal="center" vertical="top" wrapText="1"/>
      <protection locked="0"/>
    </xf>
    <xf numFmtId="0" fontId="127" fillId="48" borderId="112" xfId="150" applyFont="1" applyFill="1" applyBorder="1" applyAlignment="1" applyProtection="1">
      <alignment vertical="top" wrapText="1"/>
    </xf>
    <xf numFmtId="9" fontId="3" fillId="68" borderId="114" xfId="150" applyNumberFormat="1" applyFont="1" applyFill="1" applyBorder="1" applyAlignment="1" applyProtection="1">
      <alignment horizontal="center" vertical="top" wrapText="1"/>
      <protection locked="0"/>
    </xf>
    <xf numFmtId="9" fontId="127" fillId="68" borderId="115" xfId="150" applyNumberFormat="1" applyFont="1" applyFill="1" applyBorder="1" applyAlignment="1" applyProtection="1">
      <alignment horizontal="center" vertical="top" wrapText="1"/>
      <protection locked="0"/>
    </xf>
    <xf numFmtId="0" fontId="3" fillId="0" borderId="0" xfId="992" applyFont="1" applyFill="1" applyAlignment="1" applyProtection="1">
      <alignment vertical="top" wrapText="1"/>
      <protection locked="0"/>
    </xf>
    <xf numFmtId="0" fontId="3" fillId="0" borderId="0" xfId="992" applyFont="1" applyProtection="1">
      <protection locked="0"/>
    </xf>
    <xf numFmtId="0" fontId="3" fillId="64" borderId="0" xfId="992" applyFont="1" applyFill="1" applyProtection="1">
      <protection locked="0"/>
    </xf>
    <xf numFmtId="0" fontId="3" fillId="0" borderId="0" xfId="150" applyFont="1" applyProtection="1">
      <protection locked="0"/>
    </xf>
    <xf numFmtId="0" fontId="127" fillId="48" borderId="110" xfId="150" applyFont="1" applyFill="1" applyBorder="1" applyProtection="1"/>
    <xf numFmtId="0" fontId="127" fillId="48" borderId="39" xfId="150" applyFont="1" applyFill="1" applyBorder="1" applyAlignment="1" applyProtection="1">
      <alignment horizontal="left" vertical="top" wrapText="1"/>
    </xf>
    <xf numFmtId="0" fontId="3" fillId="48" borderId="0" xfId="992" applyFont="1" applyFill="1" applyBorder="1" applyAlignment="1" applyProtection="1">
      <alignment horizontal="left" vertical="top" wrapText="1"/>
    </xf>
    <xf numFmtId="0" fontId="127" fillId="48" borderId="126" xfId="150" applyFont="1" applyFill="1" applyBorder="1" applyAlignment="1" applyProtection="1">
      <alignment wrapText="1"/>
    </xf>
    <xf numFmtId="0" fontId="119" fillId="63" borderId="4" xfId="150" applyFont="1" applyFill="1" applyBorder="1" applyAlignment="1" applyProtection="1">
      <alignment vertical="top" wrapText="1"/>
    </xf>
    <xf numFmtId="0" fontId="127" fillId="48" borderId="110" xfId="150" applyFont="1" applyFill="1" applyBorder="1" applyAlignment="1" applyProtection="1">
      <alignment horizontal="left" vertical="top" wrapText="1"/>
    </xf>
    <xf numFmtId="0" fontId="127" fillId="48" borderId="128" xfId="150" applyFont="1" applyFill="1" applyBorder="1" applyAlignment="1" applyProtection="1">
      <alignment horizontal="left" vertical="top" wrapText="1"/>
    </xf>
    <xf numFmtId="0" fontId="4" fillId="0" borderId="0" xfId="992" applyBorder="1" applyProtection="1">
      <protection locked="0"/>
    </xf>
    <xf numFmtId="0" fontId="85" fillId="64" borderId="0" xfId="992" applyFont="1" applyFill="1" applyBorder="1" applyAlignment="1" applyProtection="1">
      <alignment horizontal="left" vertical="top" wrapText="1"/>
    </xf>
    <xf numFmtId="0" fontId="98" fillId="0" borderId="0" xfId="992" applyFont="1" applyAlignment="1" applyProtection="1">
      <alignment vertical="top" wrapText="1"/>
    </xf>
    <xf numFmtId="0" fontId="93" fillId="64" borderId="0" xfId="992" applyFont="1" applyFill="1" applyBorder="1" applyAlignment="1" applyProtection="1">
      <alignment vertical="top" wrapText="1"/>
    </xf>
    <xf numFmtId="0" fontId="4" fillId="64" borderId="0" xfId="150" applyNumberFormat="1" applyFont="1" applyFill="1" applyProtection="1"/>
    <xf numFmtId="0" fontId="4" fillId="64" borderId="0" xfId="150" applyFont="1" applyFill="1" applyProtection="1"/>
    <xf numFmtId="0" fontId="4" fillId="64" borderId="0" xfId="150" applyFont="1" applyFill="1" applyAlignment="1" applyProtection="1">
      <alignment wrapText="1"/>
    </xf>
    <xf numFmtId="0" fontId="4" fillId="64" borderId="0" xfId="150" applyFont="1" applyFill="1" applyProtection="1">
      <protection locked="0"/>
    </xf>
    <xf numFmtId="0" fontId="4" fillId="64" borderId="0" xfId="150" applyFont="1" applyFill="1" applyAlignment="1" applyProtection="1">
      <alignment wrapText="1"/>
      <protection locked="0"/>
    </xf>
    <xf numFmtId="0" fontId="4" fillId="64" borderId="0" xfId="150" applyFont="1" applyFill="1" applyBorder="1" applyAlignment="1" applyProtection="1">
      <alignment wrapText="1"/>
      <protection locked="0"/>
    </xf>
    <xf numFmtId="0" fontId="4" fillId="0" borderId="0" xfId="150" applyFont="1" applyAlignment="1" applyProtection="1">
      <alignment wrapText="1"/>
      <protection locked="0"/>
    </xf>
    <xf numFmtId="0" fontId="4" fillId="0" borderId="0" xfId="150" applyFont="1" applyFill="1" applyBorder="1" applyAlignment="1" applyProtection="1">
      <alignment wrapText="1"/>
      <protection locked="0"/>
    </xf>
    <xf numFmtId="0" fontId="0" fillId="0" borderId="0" xfId="0" applyBorder="1"/>
    <xf numFmtId="0" fontId="102" fillId="66" borderId="99" xfId="0" applyNumberFormat="1" applyFont="1" applyFill="1" applyBorder="1" applyAlignment="1" applyProtection="1">
      <alignment vertical="top" wrapText="1"/>
    </xf>
    <xf numFmtId="0" fontId="102" fillId="66" borderId="100" xfId="0" applyFont="1" applyFill="1" applyBorder="1" applyAlignment="1" applyProtection="1">
      <alignment horizontal="center" vertical="top" wrapText="1"/>
    </xf>
    <xf numFmtId="0" fontId="102" fillId="66" borderId="21" xfId="0" applyFont="1" applyFill="1" applyBorder="1" applyAlignment="1" applyProtection="1">
      <alignment horizontal="center" vertical="top" wrapText="1"/>
    </xf>
    <xf numFmtId="9" fontId="3" fillId="0" borderId="0" xfId="0" applyNumberFormat="1" applyFont="1" applyFill="1" applyBorder="1" applyAlignment="1" applyProtection="1">
      <alignment vertical="center" wrapText="1"/>
      <protection locked="0"/>
    </xf>
    <xf numFmtId="9" fontId="3" fillId="0" borderId="0" xfId="0" applyNumberFormat="1" applyFont="1" applyFill="1" applyBorder="1" applyAlignment="1" applyProtection="1">
      <alignment horizontal="center" vertical="center" wrapText="1"/>
      <protection locked="0"/>
    </xf>
    <xf numFmtId="0" fontId="102" fillId="66" borderId="82" xfId="0" applyNumberFormat="1" applyFont="1" applyFill="1" applyBorder="1" applyAlignment="1" applyProtection="1">
      <alignment vertical="top" wrapText="1"/>
    </xf>
    <xf numFmtId="0" fontId="102" fillId="66" borderId="21" xfId="0" applyFont="1" applyFill="1" applyBorder="1" applyAlignment="1" applyProtection="1">
      <alignment vertical="top" wrapText="1"/>
    </xf>
    <xf numFmtId="0" fontId="102" fillId="66" borderId="82" xfId="4" applyNumberFormat="1" applyFont="1" applyFill="1" applyBorder="1" applyAlignment="1" applyProtection="1">
      <alignment vertical="top" wrapText="1"/>
    </xf>
    <xf numFmtId="0" fontId="102" fillId="66" borderId="100" xfId="4" applyFont="1" applyFill="1" applyBorder="1" applyAlignment="1" applyProtection="1">
      <alignment horizontal="center" vertical="top" wrapText="1"/>
    </xf>
    <xf numFmtId="0" fontId="102" fillId="66" borderId="21" xfId="4" applyFont="1" applyFill="1" applyBorder="1" applyAlignment="1" applyProtection="1">
      <alignment horizontal="center" vertical="top" wrapText="1"/>
    </xf>
    <xf numFmtId="0" fontId="102" fillId="66" borderId="140" xfId="4" applyFont="1" applyFill="1" applyBorder="1" applyAlignment="1" applyProtection="1">
      <alignment vertical="top" wrapText="1"/>
    </xf>
    <xf numFmtId="9" fontId="3" fillId="0" borderId="0" xfId="4" applyNumberFormat="1" applyFont="1" applyFill="1" applyBorder="1" applyAlignment="1" applyProtection="1">
      <alignment vertical="center" wrapText="1"/>
      <protection locked="0"/>
    </xf>
    <xf numFmtId="9" fontId="3" fillId="0" borderId="0" xfId="4" applyNumberFormat="1" applyFont="1" applyFill="1" applyBorder="1" applyAlignment="1" applyProtection="1">
      <alignment vertical="top" wrapText="1"/>
      <protection locked="0"/>
    </xf>
    <xf numFmtId="0" fontId="133" fillId="66" borderId="82" xfId="150" applyNumberFormat="1" applyFont="1" applyFill="1" applyBorder="1" applyAlignment="1" applyProtection="1">
      <alignment vertical="top" wrapText="1"/>
    </xf>
    <xf numFmtId="0" fontId="133" fillId="66" borderId="100" xfId="150" applyFont="1" applyFill="1" applyBorder="1" applyAlignment="1" applyProtection="1">
      <alignment horizontal="center" vertical="top" wrapText="1"/>
    </xf>
    <xf numFmtId="0" fontId="133" fillId="66" borderId="21" xfId="150" applyFont="1" applyFill="1" applyBorder="1" applyAlignment="1" applyProtection="1">
      <alignment horizontal="center" vertical="top" wrapText="1"/>
    </xf>
    <xf numFmtId="0" fontId="133" fillId="66" borderId="140" xfId="150" applyFont="1" applyFill="1" applyBorder="1" applyAlignment="1" applyProtection="1">
      <alignment vertical="top" wrapText="1"/>
    </xf>
    <xf numFmtId="9" fontId="3" fillId="0" borderId="0" xfId="150" applyNumberFormat="1" applyFont="1" applyFill="1" applyBorder="1" applyAlignment="1" applyProtection="1">
      <alignment vertical="center" wrapText="1"/>
      <protection locked="0"/>
    </xf>
    <xf numFmtId="9" fontId="3" fillId="0" borderId="0" xfId="150" applyNumberFormat="1" applyFont="1" applyFill="1" applyBorder="1" applyAlignment="1" applyProtection="1">
      <alignment horizontal="center" vertical="center" wrapText="1"/>
      <protection locked="0"/>
    </xf>
    <xf numFmtId="9" fontId="3" fillId="0" borderId="0" xfId="150" applyNumberFormat="1" applyFont="1" applyFill="1" applyBorder="1" applyAlignment="1" applyProtection="1">
      <alignment vertical="top" wrapText="1"/>
      <protection locked="0"/>
    </xf>
    <xf numFmtId="9" fontId="127" fillId="0" borderId="0" xfId="150" applyNumberFormat="1" applyFont="1" applyFill="1" applyBorder="1" applyAlignment="1" applyProtection="1">
      <alignment vertical="top" wrapText="1"/>
      <protection locked="0"/>
    </xf>
    <xf numFmtId="0" fontId="142" fillId="69" borderId="0" xfId="0" applyFont="1" applyFill="1" applyAlignment="1" applyProtection="1">
      <alignment horizontal="center" vertical="center"/>
      <protection locked="0"/>
    </xf>
    <xf numFmtId="0" fontId="3" fillId="0" borderId="0" xfId="0" applyNumberFormat="1" applyFont="1" applyFill="1" applyBorder="1" applyAlignment="1" applyProtection="1">
      <alignment horizontal="left" vertical="top" wrapText="1"/>
    </xf>
    <xf numFmtId="9" fontId="3" fillId="0" borderId="0" xfId="4" applyNumberFormat="1" applyFont="1" applyFill="1" applyBorder="1" applyAlignment="1" applyProtection="1">
      <alignment horizontal="center" vertical="center" wrapText="1"/>
      <protection locked="0"/>
    </xf>
    <xf numFmtId="0" fontId="4" fillId="0" borderId="0" xfId="0" applyFont="1" applyFill="1" applyBorder="1" applyAlignment="1">
      <alignment horizontal="left" vertical="top" wrapText="1"/>
    </xf>
    <xf numFmtId="0" fontId="83" fillId="5" borderId="0" xfId="0" applyFont="1" applyFill="1" applyAlignment="1">
      <alignment horizontal="left" vertical="center" wrapText="1"/>
    </xf>
    <xf numFmtId="0" fontId="30" fillId="4" borderId="0" xfId="0" applyFont="1" applyFill="1" applyBorder="1" applyAlignment="1">
      <alignment horizontal="right" vertical="center"/>
    </xf>
    <xf numFmtId="0" fontId="0" fillId="4" borderId="0" xfId="0" applyFill="1" applyBorder="1" applyAlignment="1">
      <alignment horizontal="center"/>
    </xf>
    <xf numFmtId="0" fontId="30" fillId="5" borderId="0" xfId="0" applyFont="1" applyFill="1" applyBorder="1" applyAlignment="1">
      <alignment horizontal="right" vertical="center"/>
    </xf>
    <xf numFmtId="0" fontId="0" fillId="5" borderId="23" xfId="0" applyFill="1" applyBorder="1" applyAlignment="1">
      <alignment horizontal="center"/>
    </xf>
    <xf numFmtId="0" fontId="0" fillId="5" borderId="142" xfId="0" applyFill="1" applyBorder="1" applyAlignment="1">
      <alignment horizontal="center"/>
    </xf>
    <xf numFmtId="0" fontId="0" fillId="5" borderId="145" xfId="0" applyFill="1" applyBorder="1" applyAlignment="1">
      <alignment horizontal="center"/>
    </xf>
    <xf numFmtId="0" fontId="0" fillId="5" borderId="24" xfId="0" applyFill="1" applyBorder="1" applyAlignment="1">
      <alignment horizontal="center"/>
    </xf>
    <xf numFmtId="0" fontId="0" fillId="5" borderId="143" xfId="0" applyFill="1" applyBorder="1" applyAlignment="1">
      <alignment horizontal="center"/>
    </xf>
    <xf numFmtId="0" fontId="0" fillId="5" borderId="146" xfId="0" applyFill="1" applyBorder="1" applyAlignment="1">
      <alignment horizontal="center"/>
    </xf>
    <xf numFmtId="0" fontId="0" fillId="5" borderId="144" xfId="0" applyFill="1" applyBorder="1" applyAlignment="1">
      <alignment horizontal="center"/>
    </xf>
    <xf numFmtId="0" fontId="0" fillId="5" borderId="26" xfId="0" applyFill="1" applyBorder="1" applyAlignment="1">
      <alignment horizontal="center"/>
    </xf>
    <xf numFmtId="0" fontId="0" fillId="5" borderId="29" xfId="0" applyFill="1" applyBorder="1" applyAlignment="1">
      <alignment horizontal="center"/>
    </xf>
    <xf numFmtId="0" fontId="0" fillId="5" borderId="27" xfId="0" applyFill="1" applyBorder="1" applyAlignment="1">
      <alignment horizontal="center"/>
    </xf>
    <xf numFmtId="0" fontId="0" fillId="5" borderId="30" xfId="0" applyFill="1" applyBorder="1" applyAlignment="1">
      <alignment horizontal="center"/>
    </xf>
    <xf numFmtId="0" fontId="17" fillId="8" borderId="0" xfId="0" applyFont="1" applyFill="1" applyAlignment="1">
      <alignment horizontal="left" vertical="center"/>
    </xf>
    <xf numFmtId="0" fontId="7" fillId="0" borderId="0" xfId="0" applyFont="1" applyAlignment="1">
      <alignment horizontal="left"/>
    </xf>
    <xf numFmtId="0" fontId="0" fillId="5" borderId="22" xfId="0" applyFill="1" applyBorder="1" applyAlignment="1">
      <alignment horizontal="center"/>
    </xf>
    <xf numFmtId="0" fontId="0" fillId="5" borderId="141" xfId="0" applyFill="1" applyBorder="1" applyAlignment="1">
      <alignment horizontal="center"/>
    </xf>
    <xf numFmtId="0" fontId="0" fillId="5" borderId="32" xfId="0" applyFill="1" applyBorder="1" applyAlignment="1">
      <alignment horizontal="center"/>
    </xf>
    <xf numFmtId="0" fontId="0" fillId="5" borderId="33" xfId="0" applyFill="1" applyBorder="1" applyAlignment="1">
      <alignment horizontal="center"/>
    </xf>
    <xf numFmtId="0" fontId="0" fillId="5" borderId="25" xfId="0" applyFill="1" applyBorder="1" applyAlignment="1">
      <alignment horizontal="center"/>
    </xf>
    <xf numFmtId="0" fontId="0" fillId="5" borderId="28" xfId="0" applyFill="1" applyBorder="1" applyAlignment="1">
      <alignment horizontal="center"/>
    </xf>
    <xf numFmtId="0" fontId="0" fillId="5" borderId="31" xfId="0" applyFill="1" applyBorder="1" applyAlignment="1">
      <alignment horizontal="center"/>
    </xf>
    <xf numFmtId="0" fontId="44" fillId="5" borderId="0" xfId="0" applyFont="1" applyFill="1" applyBorder="1" applyAlignment="1">
      <alignment vertical="center"/>
    </xf>
    <xf numFmtId="0" fontId="45" fillId="0" borderId="0" xfId="0" applyFont="1" applyAlignment="1">
      <alignment vertical="center"/>
    </xf>
    <xf numFmtId="0" fontId="41" fillId="5" borderId="0" xfId="0" applyFont="1" applyFill="1" applyAlignment="1">
      <alignment horizontal="left" vertical="center" wrapText="1"/>
    </xf>
    <xf numFmtId="0" fontId="42" fillId="0" borderId="0" xfId="0" applyFont="1" applyAlignment="1">
      <alignment horizontal="left" vertical="center" wrapText="1"/>
    </xf>
    <xf numFmtId="0" fontId="23" fillId="0" borderId="0" xfId="0" applyFont="1" applyFill="1" applyBorder="1" applyAlignment="1">
      <alignment horizontal="center" vertical="center"/>
    </xf>
    <xf numFmtId="0" fontId="0" fillId="0" borderId="0" xfId="0" applyFill="1" applyAlignment="1"/>
    <xf numFmtId="0" fontId="0" fillId="0" borderId="7" xfId="0" applyFill="1" applyBorder="1" applyAlignment="1"/>
    <xf numFmtId="0" fontId="35" fillId="7" borderId="0" xfId="0" applyFont="1" applyFill="1" applyBorder="1" applyAlignment="1">
      <alignment horizontal="center" vertical="center"/>
    </xf>
    <xf numFmtId="0" fontId="36" fillId="0" borderId="0" xfId="0" applyFont="1" applyAlignment="1"/>
    <xf numFmtId="0" fontId="36" fillId="0" borderId="7" xfId="0" applyFont="1" applyBorder="1" applyAlignment="1"/>
    <xf numFmtId="164" fontId="40" fillId="5" borderId="0" xfId="0" applyNumberFormat="1" applyFont="1" applyFill="1" applyBorder="1" applyAlignment="1">
      <alignment horizontal="center" vertical="top"/>
    </xf>
    <xf numFmtId="0" fontId="32" fillId="0" borderId="0" xfId="0" applyFont="1" applyAlignment="1">
      <alignment horizontal="center"/>
    </xf>
    <xf numFmtId="0" fontId="32" fillId="0" borderId="0" xfId="0" applyFont="1" applyAlignment="1">
      <alignment horizontal="center" vertical="top"/>
    </xf>
    <xf numFmtId="0" fontId="30" fillId="5" borderId="0" xfId="0" applyFont="1" applyFill="1" applyBorder="1" applyAlignment="1">
      <alignment horizontal="center" vertical="center" wrapText="1"/>
    </xf>
    <xf numFmtId="0" fontId="0" fillId="0" borderId="0" xfId="0" applyAlignment="1">
      <alignment horizontal="center" wrapText="1"/>
    </xf>
    <xf numFmtId="0" fontId="30" fillId="5" borderId="0" xfId="0" applyFont="1" applyFill="1" applyBorder="1" applyAlignment="1">
      <alignment horizontal="center" vertical="center"/>
    </xf>
    <xf numFmtId="0" fontId="0" fillId="0" borderId="0" xfId="0" applyAlignment="1">
      <alignment horizontal="center" vertical="center"/>
    </xf>
    <xf numFmtId="0" fontId="81" fillId="5" borderId="0" xfId="0" applyFont="1" applyFill="1" applyAlignment="1">
      <alignment horizontal="center" vertical="center" wrapText="1"/>
    </xf>
    <xf numFmtId="0" fontId="81" fillId="5" borderId="0" xfId="0" applyFont="1" applyFill="1" applyBorder="1" applyAlignment="1">
      <alignment horizontal="center" vertical="center" wrapText="1"/>
    </xf>
    <xf numFmtId="0" fontId="82" fillId="5" borderId="0" xfId="0" applyFont="1" applyFill="1" applyAlignment="1">
      <alignment horizontal="center" vertical="center" wrapText="1"/>
    </xf>
    <xf numFmtId="0" fontId="82" fillId="5" borderId="0" xfId="0" applyFont="1" applyFill="1" applyBorder="1" applyAlignment="1">
      <alignment horizontal="center" vertical="center" wrapText="1"/>
    </xf>
    <xf numFmtId="0" fontId="24" fillId="5" borderId="0" xfId="0" applyFont="1" applyFill="1" applyAlignment="1">
      <alignment horizontal="center" vertical="center"/>
    </xf>
    <xf numFmtId="0" fontId="24" fillId="5" borderId="0" xfId="0" applyFont="1" applyFill="1" applyAlignment="1">
      <alignment horizontal="center"/>
    </xf>
    <xf numFmtId="0" fontId="9" fillId="5" borderId="0" xfId="3" applyFont="1" applyFill="1" applyAlignment="1">
      <alignment horizontal="left" vertical="center"/>
    </xf>
    <xf numFmtId="0" fontId="18" fillId="8" borderId="0" xfId="0" applyFont="1" applyFill="1" applyBorder="1" applyAlignment="1">
      <alignment vertical="center"/>
    </xf>
    <xf numFmtId="0" fontId="10" fillId="0" borderId="0" xfId="0" applyFont="1" applyAlignment="1">
      <alignment vertical="center"/>
    </xf>
    <xf numFmtId="0" fontId="18" fillId="8" borderId="0" xfId="0" applyFont="1" applyFill="1" applyAlignment="1">
      <alignment horizontal="left" vertical="center" wrapText="1"/>
    </xf>
    <xf numFmtId="0" fontId="34" fillId="0" borderId="0" xfId="0" applyFont="1" applyAlignment="1">
      <alignment horizontal="left"/>
    </xf>
    <xf numFmtId="0" fontId="9" fillId="5" borderId="0" xfId="3" applyFont="1" applyFill="1" applyAlignment="1">
      <alignment vertical="center"/>
    </xf>
    <xf numFmtId="0" fontId="9" fillId="0" borderId="0" xfId="3" applyFont="1" applyAlignment="1"/>
    <xf numFmtId="0" fontId="9" fillId="5" borderId="0" xfId="3" applyFont="1" applyFill="1" applyAlignment="1">
      <alignment horizontal="left"/>
    </xf>
    <xf numFmtId="0" fontId="9" fillId="0" borderId="0" xfId="3" applyFont="1" applyAlignment="1">
      <alignment horizontal="left"/>
    </xf>
    <xf numFmtId="0" fontId="9" fillId="5" borderId="0" xfId="3" applyFont="1" applyFill="1" applyAlignment="1">
      <alignment vertical="top" wrapText="1"/>
    </xf>
    <xf numFmtId="0" fontId="9" fillId="0" borderId="0" xfId="3" applyFont="1" applyAlignment="1">
      <alignment vertical="top" wrapText="1"/>
    </xf>
    <xf numFmtId="0" fontId="83" fillId="5" borderId="0" xfId="0" applyFont="1" applyFill="1" applyAlignment="1">
      <alignment horizontal="left" vertical="center"/>
    </xf>
    <xf numFmtId="0" fontId="83" fillId="5" borderId="0" xfId="0" applyFont="1" applyFill="1" applyBorder="1" applyAlignment="1">
      <alignment horizontal="left" vertical="center"/>
    </xf>
    <xf numFmtId="0" fontId="24" fillId="5" borderId="0" xfId="0" applyFont="1" applyFill="1" applyAlignment="1">
      <alignment horizontal="center" vertical="center" wrapText="1"/>
    </xf>
    <xf numFmtId="0" fontId="24" fillId="5" borderId="0" xfId="0" applyFont="1" applyFill="1" applyBorder="1" applyAlignment="1">
      <alignment horizontal="center" vertical="center" wrapText="1"/>
    </xf>
    <xf numFmtId="0" fontId="0" fillId="0" borderId="0" xfId="0" applyFont="1" applyAlignment="1">
      <alignment horizontal="center" vertical="center" wrapText="1"/>
    </xf>
    <xf numFmtId="0" fontId="83" fillId="5" borderId="0" xfId="0" applyFont="1" applyFill="1" applyBorder="1" applyAlignment="1">
      <alignment horizontal="left" vertical="center" wrapText="1"/>
    </xf>
    <xf numFmtId="0" fontId="10" fillId="0" borderId="0" xfId="0" applyFont="1" applyAlignment="1">
      <alignment wrapText="1"/>
    </xf>
    <xf numFmtId="0" fontId="83" fillId="5" borderId="0" xfId="0" applyFont="1" applyFill="1" applyAlignment="1">
      <alignment horizontal="left" vertical="top" wrapText="1"/>
    </xf>
    <xf numFmtId="0" fontId="0" fillId="0" borderId="0" xfId="0" applyFont="1" applyAlignment="1">
      <alignment horizontal="left" vertical="top" wrapText="1"/>
    </xf>
    <xf numFmtId="0" fontId="30" fillId="5" borderId="0" xfId="0" applyFont="1" applyFill="1" applyAlignment="1">
      <alignment horizontal="left" wrapText="1"/>
    </xf>
    <xf numFmtId="0" fontId="83" fillId="5" borderId="0" xfId="0" applyFont="1" applyFill="1" applyAlignment="1">
      <alignment horizontal="left" wrapText="1"/>
    </xf>
    <xf numFmtId="0" fontId="30" fillId="5" borderId="0" xfId="0" applyFont="1" applyFill="1" applyAlignment="1">
      <alignment horizontal="left" vertical="center" wrapText="1"/>
    </xf>
    <xf numFmtId="0" fontId="24" fillId="5" borderId="0" xfId="0" applyFont="1" applyFill="1" applyBorder="1" applyAlignment="1">
      <alignment horizontal="center"/>
    </xf>
    <xf numFmtId="0" fontId="4" fillId="61" borderId="39" xfId="0" applyFont="1" applyFill="1" applyBorder="1" applyAlignment="1">
      <alignment horizontal="left" vertical="top" wrapText="1"/>
    </xf>
    <xf numFmtId="0" fontId="4" fillId="61" borderId="41" xfId="0" applyFont="1" applyFill="1" applyBorder="1" applyAlignment="1">
      <alignment horizontal="left" vertical="top" wrapText="1"/>
    </xf>
    <xf numFmtId="0" fontId="4" fillId="61" borderId="84" xfId="0" applyFont="1" applyFill="1" applyBorder="1" applyAlignment="1">
      <alignment horizontal="left" vertical="top" wrapText="1"/>
    </xf>
    <xf numFmtId="0" fontId="4" fillId="61" borderId="85" xfId="0" applyFont="1" applyFill="1" applyBorder="1" applyAlignment="1">
      <alignment horizontal="left" vertical="top" wrapText="1"/>
    </xf>
    <xf numFmtId="0" fontId="86" fillId="63" borderId="87" xfId="0" applyFont="1" applyFill="1" applyBorder="1" applyAlignment="1">
      <alignment horizontal="left" vertical="top" wrapText="1"/>
    </xf>
    <xf numFmtId="0" fontId="86" fillId="63" borderId="88" xfId="0" applyFont="1" applyFill="1" applyBorder="1" applyAlignment="1">
      <alignment horizontal="left" vertical="top" wrapText="1"/>
    </xf>
    <xf numFmtId="0" fontId="86" fillId="63" borderId="89" xfId="0" applyFont="1" applyFill="1" applyBorder="1" applyAlignment="1">
      <alignment horizontal="left" vertical="top" wrapText="1"/>
    </xf>
    <xf numFmtId="0" fontId="50" fillId="0" borderId="0" xfId="90" applyAlignment="1" applyProtection="1">
      <alignment horizontal="left" wrapText="1"/>
      <protection locked="0"/>
    </xf>
    <xf numFmtId="0" fontId="4" fillId="61" borderId="78" xfId="0" applyFont="1" applyFill="1" applyBorder="1" applyAlignment="1">
      <alignment horizontal="left" vertical="top" wrapText="1"/>
    </xf>
    <xf numFmtId="0" fontId="4" fillId="61" borderId="80" xfId="0" applyFont="1" applyFill="1" applyBorder="1" applyAlignment="1">
      <alignment horizontal="left" vertical="top" wrapText="1"/>
    </xf>
    <xf numFmtId="0" fontId="4" fillId="61" borderId="5" xfId="0" applyFont="1" applyFill="1" applyBorder="1" applyAlignment="1">
      <alignment horizontal="left" vertical="top" wrapText="1"/>
    </xf>
    <xf numFmtId="0" fontId="4" fillId="58" borderId="39" xfId="0" applyFont="1" applyFill="1" applyBorder="1" applyAlignment="1">
      <alignment horizontal="left" vertical="top" wrapText="1"/>
    </xf>
    <xf numFmtId="0" fontId="4" fillId="58" borderId="74" xfId="0" applyFont="1" applyFill="1" applyBorder="1" applyAlignment="1">
      <alignment horizontal="left" vertical="top" wrapText="1"/>
    </xf>
    <xf numFmtId="0" fontId="86" fillId="60" borderId="76" xfId="0" applyFont="1" applyFill="1" applyBorder="1" applyAlignment="1">
      <alignment vertical="top" wrapText="1"/>
    </xf>
    <xf numFmtId="0" fontId="86" fillId="60" borderId="77" xfId="0" applyFont="1" applyFill="1" applyBorder="1" applyAlignment="1">
      <alignment vertical="top" wrapText="1"/>
    </xf>
    <xf numFmtId="0" fontId="0" fillId="58" borderId="71" xfId="0" applyFill="1" applyBorder="1" applyAlignment="1">
      <alignment horizontal="left" vertical="top" wrapText="1"/>
    </xf>
    <xf numFmtId="0" fontId="0" fillId="58" borderId="39" xfId="0" applyFill="1" applyBorder="1" applyAlignment="1">
      <alignment horizontal="left" vertical="top" wrapText="1"/>
    </xf>
    <xf numFmtId="0" fontId="86" fillId="58" borderId="39" xfId="0" applyFont="1" applyFill="1" applyBorder="1" applyAlignment="1">
      <alignment horizontal="left" vertical="top" wrapText="1"/>
    </xf>
    <xf numFmtId="0" fontId="4" fillId="58" borderId="71" xfId="0" applyFont="1" applyFill="1" applyBorder="1" applyAlignment="1">
      <alignment horizontal="left" vertical="top" wrapText="1"/>
    </xf>
    <xf numFmtId="0" fontId="4" fillId="55" borderId="65" xfId="0" applyFont="1" applyFill="1" applyBorder="1" applyAlignment="1">
      <alignment horizontal="left" vertical="top" wrapText="1"/>
    </xf>
    <xf numFmtId="0" fontId="4" fillId="55" borderId="66" xfId="0" applyFont="1" applyFill="1" applyBorder="1" applyAlignment="1">
      <alignment horizontal="left" vertical="top" wrapText="1"/>
    </xf>
    <xf numFmtId="0" fontId="4" fillId="55" borderId="67" xfId="0" applyFont="1" applyFill="1" applyBorder="1" applyAlignment="1">
      <alignment horizontal="left" vertical="top" wrapText="1"/>
    </xf>
    <xf numFmtId="0" fontId="86" fillId="57" borderId="69" xfId="0" applyFont="1" applyFill="1" applyBorder="1" applyAlignment="1">
      <alignment horizontal="left" vertical="top" wrapText="1"/>
    </xf>
    <xf numFmtId="0" fontId="86" fillId="57" borderId="70" xfId="0" applyFont="1" applyFill="1" applyBorder="1" applyAlignment="1">
      <alignment horizontal="left" vertical="top" wrapText="1"/>
    </xf>
    <xf numFmtId="0" fontId="4" fillId="55" borderId="39" xfId="0" applyFont="1" applyFill="1" applyBorder="1" applyAlignment="1">
      <alignment horizontal="left" vertical="top" wrapText="1"/>
    </xf>
    <xf numFmtId="0" fontId="4" fillId="55" borderId="41" xfId="0" applyFont="1" applyFill="1" applyBorder="1" applyAlignment="1">
      <alignment horizontal="left" vertical="top" wrapText="1"/>
    </xf>
    <xf numFmtId="0" fontId="0" fillId="55" borderId="62" xfId="0" applyFill="1" applyBorder="1" applyAlignment="1">
      <alignment horizontal="left" vertical="top" wrapText="1"/>
    </xf>
    <xf numFmtId="0" fontId="0" fillId="55" borderId="39" xfId="0" applyFill="1" applyBorder="1" applyAlignment="1">
      <alignment horizontal="left" vertical="top" wrapText="1"/>
    </xf>
    <xf numFmtId="0" fontId="0" fillId="55" borderId="41" xfId="0" applyFill="1" applyBorder="1" applyAlignment="1">
      <alignment horizontal="left" vertical="top" wrapText="1"/>
    </xf>
    <xf numFmtId="0" fontId="4" fillId="53" borderId="39" xfId="0" applyFont="1" applyFill="1" applyBorder="1" applyAlignment="1">
      <alignment horizontal="left" vertical="top" wrapText="1"/>
    </xf>
    <xf numFmtId="0" fontId="4" fillId="53" borderId="56" xfId="0" applyFont="1" applyFill="1" applyBorder="1" applyAlignment="1">
      <alignment horizontal="left" vertical="top" wrapText="1"/>
    </xf>
    <xf numFmtId="0" fontId="4" fillId="53" borderId="57" xfId="0" applyFont="1" applyFill="1" applyBorder="1" applyAlignment="1">
      <alignment horizontal="left" vertical="top" wrapText="1"/>
    </xf>
    <xf numFmtId="0" fontId="86" fillId="54" borderId="59" xfId="0" applyFont="1" applyFill="1" applyBorder="1" applyAlignment="1">
      <alignment horizontal="left" vertical="top" wrapText="1"/>
    </xf>
    <xf numFmtId="0" fontId="86" fillId="54" borderId="60" xfId="0" applyFont="1" applyFill="1" applyBorder="1" applyAlignment="1">
      <alignment horizontal="left" vertical="top" wrapText="1"/>
    </xf>
    <xf numFmtId="0" fontId="86" fillId="54" borderId="61" xfId="0" applyFont="1" applyFill="1" applyBorder="1" applyAlignment="1">
      <alignment horizontal="left" vertical="top" wrapText="1"/>
    </xf>
    <xf numFmtId="0" fontId="4" fillId="55" borderId="62" xfId="0" applyFont="1" applyFill="1" applyBorder="1" applyAlignment="1">
      <alignment horizontal="left" vertical="top" wrapText="1"/>
    </xf>
    <xf numFmtId="0" fontId="4" fillId="53" borderId="41" xfId="0" applyFont="1" applyFill="1" applyBorder="1" applyAlignment="1">
      <alignment horizontal="left" vertical="top" wrapText="1"/>
    </xf>
    <xf numFmtId="0" fontId="4" fillId="53" borderId="43" xfId="0" applyFont="1" applyFill="1" applyBorder="1" applyAlignment="1">
      <alignment horizontal="left" vertical="top" wrapText="1"/>
    </xf>
    <xf numFmtId="0" fontId="0" fillId="53" borderId="43" xfId="0" applyFill="1" applyBorder="1" applyAlignment="1">
      <alignment horizontal="left" vertical="top" wrapText="1"/>
    </xf>
    <xf numFmtId="0" fontId="4" fillId="53" borderId="51" xfId="58" applyNumberFormat="1" applyFont="1" applyFill="1" applyBorder="1" applyAlignment="1">
      <alignment horizontal="left" vertical="top" wrapText="1"/>
    </xf>
    <xf numFmtId="0" fontId="4" fillId="53" borderId="39" xfId="58" applyNumberFormat="1" applyFont="1" applyFill="1" applyBorder="1" applyAlignment="1">
      <alignment horizontal="left" vertical="top" wrapText="1"/>
    </xf>
    <xf numFmtId="0" fontId="4" fillId="53" borderId="41" xfId="58" applyNumberFormat="1" applyFont="1" applyFill="1" applyBorder="1" applyAlignment="1">
      <alignment horizontal="left" vertical="top" wrapText="1"/>
    </xf>
    <xf numFmtId="9" fontId="4" fillId="53" borderId="54" xfId="120" applyFont="1" applyFill="1" applyBorder="1" applyAlignment="1">
      <alignment horizontal="left" vertical="top" wrapText="1"/>
    </xf>
    <xf numFmtId="9" fontId="4" fillId="53" borderId="55" xfId="120" applyFont="1" applyFill="1" applyBorder="1" applyAlignment="1">
      <alignment horizontal="left" vertical="top" wrapText="1"/>
    </xf>
    <xf numFmtId="0" fontId="4" fillId="53" borderId="51" xfId="0" applyFont="1" applyFill="1" applyBorder="1" applyAlignment="1">
      <alignment horizontal="left" vertical="top" wrapText="1"/>
    </xf>
    <xf numFmtId="0" fontId="4" fillId="50" borderId="45" xfId="0" applyFont="1" applyFill="1" applyBorder="1" applyAlignment="1">
      <alignment horizontal="left" vertical="top" wrapText="1"/>
    </xf>
    <xf numFmtId="0" fontId="4" fillId="50" borderId="1" xfId="0" applyFont="1" applyFill="1" applyBorder="1" applyAlignment="1">
      <alignment horizontal="left" vertical="top" wrapText="1"/>
    </xf>
    <xf numFmtId="0" fontId="4" fillId="50" borderId="46" xfId="0" applyFont="1" applyFill="1" applyBorder="1" applyAlignment="1">
      <alignment horizontal="left" vertical="top" wrapText="1"/>
    </xf>
    <xf numFmtId="0" fontId="4" fillId="50" borderId="47" xfId="0" applyFont="1" applyFill="1" applyBorder="1" applyAlignment="1">
      <alignment horizontal="left" vertical="top" wrapText="1"/>
    </xf>
    <xf numFmtId="0" fontId="86" fillId="52" borderId="49" xfId="0" applyFont="1" applyFill="1" applyBorder="1" applyAlignment="1">
      <alignment horizontal="left" vertical="top" wrapText="1"/>
    </xf>
    <xf numFmtId="0" fontId="86" fillId="52" borderId="50" xfId="0" applyFont="1" applyFill="1" applyBorder="1" applyAlignment="1">
      <alignment horizontal="left" vertical="top" wrapText="1"/>
    </xf>
    <xf numFmtId="0" fontId="4" fillId="50" borderId="39" xfId="0" applyFont="1" applyFill="1" applyBorder="1" applyAlignment="1">
      <alignment horizontal="left" vertical="top" wrapText="1"/>
    </xf>
    <xf numFmtId="0" fontId="4" fillId="50" borderId="41" xfId="0" applyFont="1" applyFill="1" applyBorder="1" applyAlignment="1">
      <alignment horizontal="left" vertical="top" wrapText="1"/>
    </xf>
    <xf numFmtId="0" fontId="85" fillId="0" borderId="34" xfId="0" applyFont="1" applyFill="1" applyBorder="1" applyAlignment="1">
      <alignment horizontal="left" vertical="top" wrapText="1"/>
    </xf>
    <xf numFmtId="0" fontId="85" fillId="0" borderId="35" xfId="0" applyFont="1" applyFill="1" applyBorder="1" applyAlignment="1">
      <alignment horizontal="left" vertical="top" wrapText="1"/>
    </xf>
    <xf numFmtId="0" fontId="85" fillId="0" borderId="36" xfId="0" applyFont="1" applyFill="1" applyBorder="1" applyAlignment="1">
      <alignment horizontal="left" vertical="top" wrapText="1"/>
    </xf>
    <xf numFmtId="0" fontId="85" fillId="48" borderId="0" xfId="0" applyFont="1" applyFill="1" applyBorder="1" applyAlignment="1" applyProtection="1">
      <alignment horizontal="left" vertical="top" wrapText="1"/>
      <protection locked="0"/>
    </xf>
    <xf numFmtId="0" fontId="86" fillId="49" borderId="37" xfId="0" applyFont="1" applyFill="1" applyBorder="1" applyAlignment="1">
      <alignment horizontal="left" vertical="top" wrapText="1"/>
    </xf>
    <xf numFmtId="0" fontId="86" fillId="49" borderId="0" xfId="0" applyFont="1" applyFill="1" applyBorder="1" applyAlignment="1">
      <alignment horizontal="left" vertical="top" wrapText="1"/>
    </xf>
    <xf numFmtId="0" fontId="4" fillId="50" borderId="38" xfId="0" applyFont="1" applyFill="1" applyBorder="1" applyAlignment="1">
      <alignment horizontal="left" vertical="top" wrapText="1"/>
    </xf>
    <xf numFmtId="0" fontId="0" fillId="50" borderId="38" xfId="0" applyFill="1" applyBorder="1" applyAlignment="1">
      <alignment horizontal="left" vertical="top" wrapText="1"/>
    </xf>
    <xf numFmtId="0" fontId="0" fillId="50" borderId="39" xfId="0" applyFill="1" applyBorder="1" applyAlignment="1">
      <alignment horizontal="left" vertical="top" wrapText="1"/>
    </xf>
    <xf numFmtId="0" fontId="0" fillId="50" borderId="41" xfId="0" applyFill="1" applyBorder="1" applyAlignment="1">
      <alignment horizontal="left" vertical="top" wrapText="1"/>
    </xf>
    <xf numFmtId="0" fontId="4" fillId="50" borderId="43" xfId="0" applyFont="1" applyFill="1" applyBorder="1" applyAlignment="1">
      <alignment horizontal="left" vertical="top" wrapText="1"/>
    </xf>
    <xf numFmtId="0" fontId="4" fillId="50" borderId="44" xfId="0" applyFont="1" applyFill="1" applyBorder="1" applyAlignment="1">
      <alignment horizontal="left" vertical="top" wrapText="1"/>
    </xf>
    <xf numFmtId="0" fontId="3" fillId="48" borderId="81" xfId="0" applyFont="1" applyFill="1" applyBorder="1" applyAlignment="1" applyProtection="1">
      <alignment horizontal="left" vertical="top" wrapText="1"/>
    </xf>
    <xf numFmtId="0" fontId="3" fillId="48" borderId="94" xfId="0" applyFont="1" applyFill="1" applyBorder="1" applyAlignment="1" applyProtection="1">
      <alignment horizontal="left" vertical="top" wrapText="1"/>
    </xf>
    <xf numFmtId="9" fontId="3" fillId="0" borderId="82" xfId="0" applyNumberFormat="1" applyFont="1" applyFill="1" applyBorder="1" applyAlignment="1" applyProtection="1">
      <alignment horizontal="center" vertical="top" wrapText="1"/>
      <protection locked="0"/>
    </xf>
    <xf numFmtId="9" fontId="3" fillId="0" borderId="94" xfId="0" applyNumberFormat="1" applyFont="1" applyFill="1" applyBorder="1" applyAlignment="1" applyProtection="1">
      <alignment horizontal="center" vertical="top" wrapText="1"/>
      <protection locked="0"/>
    </xf>
    <xf numFmtId="0" fontId="3" fillId="63" borderId="2" xfId="0" applyFont="1" applyFill="1" applyBorder="1" applyAlignment="1" applyProtection="1">
      <alignment horizontal="left" vertical="top" wrapText="1"/>
    </xf>
    <xf numFmtId="0" fontId="3" fillId="63" borderId="3" xfId="0" applyFont="1" applyFill="1" applyBorder="1" applyAlignment="1" applyProtection="1">
      <alignment horizontal="left" vertical="top" wrapText="1"/>
    </xf>
    <xf numFmtId="0" fontId="3" fillId="63" borderId="4" xfId="0" applyFont="1" applyFill="1" applyBorder="1" applyAlignment="1" applyProtection="1">
      <alignment horizontal="left" vertical="top" wrapText="1"/>
    </xf>
    <xf numFmtId="0" fontId="3" fillId="0" borderId="2" xfId="0" applyFont="1" applyFill="1" applyBorder="1" applyAlignment="1" applyProtection="1">
      <alignment horizontal="left" vertical="top" wrapText="1"/>
      <protection locked="0"/>
    </xf>
    <xf numFmtId="0" fontId="3" fillId="0" borderId="3" xfId="0" applyFont="1" applyFill="1" applyBorder="1" applyAlignment="1" applyProtection="1">
      <alignment horizontal="left" vertical="top" wrapText="1"/>
      <protection locked="0"/>
    </xf>
    <xf numFmtId="0" fontId="3" fillId="0" borderId="4" xfId="0" applyFont="1" applyFill="1" applyBorder="1" applyAlignment="1" applyProtection="1">
      <alignment horizontal="left" vertical="top" wrapText="1"/>
      <protection locked="0"/>
    </xf>
    <xf numFmtId="0" fontId="85" fillId="64" borderId="0" xfId="0" applyFont="1" applyFill="1" applyBorder="1" applyAlignment="1" applyProtection="1">
      <alignment horizontal="left" vertical="top" wrapText="1"/>
      <protection locked="0"/>
    </xf>
    <xf numFmtId="0" fontId="3" fillId="48" borderId="39" xfId="0" applyFont="1" applyFill="1" applyBorder="1" applyAlignment="1" applyProtection="1">
      <alignment horizontal="left" vertical="top" wrapText="1"/>
    </xf>
    <xf numFmtId="0" fontId="3" fillId="0" borderId="83" xfId="0" applyFont="1" applyFill="1" applyBorder="1" applyAlignment="1" applyProtection="1">
      <alignment horizontal="left" vertical="top" wrapText="1"/>
      <protection locked="0"/>
    </xf>
    <xf numFmtId="0" fontId="3" fillId="0" borderId="39" xfId="0" applyFont="1" applyFill="1" applyBorder="1" applyAlignment="1" applyProtection="1">
      <alignment horizontal="left" vertical="top" wrapText="1"/>
      <protection locked="0"/>
    </xf>
    <xf numFmtId="0" fontId="3" fillId="0" borderId="41" xfId="0" applyFont="1" applyFill="1" applyBorder="1" applyAlignment="1" applyProtection="1">
      <alignment horizontal="left" vertical="top" wrapText="1"/>
      <protection locked="0"/>
    </xf>
    <xf numFmtId="0" fontId="3" fillId="48" borderId="82" xfId="0" applyFont="1" applyFill="1" applyBorder="1" applyAlignment="1" applyProtection="1">
      <alignment horizontal="left" vertical="top" wrapText="1"/>
    </xf>
    <xf numFmtId="0" fontId="3" fillId="48" borderId="0" xfId="0" applyFont="1" applyFill="1" applyBorder="1" applyAlignment="1" applyProtection="1">
      <alignment horizontal="left" vertical="top" wrapText="1"/>
    </xf>
    <xf numFmtId="0" fontId="3" fillId="48" borderId="44" xfId="0" applyFont="1" applyFill="1" applyBorder="1" applyAlignment="1" applyProtection="1">
      <alignment horizontal="left" vertical="top" wrapText="1"/>
    </xf>
    <xf numFmtId="0" fontId="3" fillId="48" borderId="41" xfId="0" applyFont="1" applyFill="1" applyBorder="1" applyAlignment="1" applyProtection="1">
      <alignment horizontal="left" vertical="top" wrapText="1"/>
    </xf>
    <xf numFmtId="9" fontId="3" fillId="0" borderId="83" xfId="0" applyNumberFormat="1" applyFont="1" applyFill="1" applyBorder="1" applyAlignment="1" applyProtection="1">
      <alignment horizontal="center" vertical="top" wrapText="1"/>
      <protection locked="0"/>
    </xf>
    <xf numFmtId="9" fontId="3" fillId="0" borderId="41" xfId="0" applyNumberFormat="1" applyFont="1" applyFill="1" applyBorder="1" applyAlignment="1" applyProtection="1">
      <alignment horizontal="center" vertical="top" wrapText="1"/>
      <protection locked="0"/>
    </xf>
    <xf numFmtId="0" fontId="3" fillId="48" borderId="83" xfId="0" applyFont="1" applyFill="1" applyBorder="1" applyAlignment="1" applyProtection="1">
      <alignment horizontal="left"/>
    </xf>
    <xf numFmtId="0" fontId="3" fillId="48" borderId="39" xfId="0" applyFont="1" applyFill="1" applyBorder="1" applyAlignment="1" applyProtection="1">
      <alignment horizontal="left"/>
    </xf>
    <xf numFmtId="0" fontId="3" fillId="48" borderId="81" xfId="0" applyFont="1" applyFill="1" applyBorder="1" applyAlignment="1" applyProtection="1">
      <alignment horizontal="left"/>
    </xf>
    <xf numFmtId="0" fontId="3" fillId="48" borderId="94" xfId="0" applyFont="1" applyFill="1" applyBorder="1" applyAlignment="1" applyProtection="1">
      <alignment horizontal="left"/>
    </xf>
    <xf numFmtId="0" fontId="3" fillId="64" borderId="82" xfId="0" applyFont="1" applyFill="1" applyBorder="1" applyAlignment="1" applyProtection="1">
      <alignment horizontal="center" vertical="top" wrapText="1"/>
      <protection locked="0"/>
    </xf>
    <xf numFmtId="0" fontId="3" fillId="64" borderId="81" xfId="0" applyFont="1" applyFill="1" applyBorder="1" applyAlignment="1" applyProtection="1">
      <alignment horizontal="center" vertical="top" wrapText="1"/>
      <protection locked="0"/>
    </xf>
    <xf numFmtId="0" fontId="3" fillId="64" borderId="94" xfId="0" applyFont="1" applyFill="1" applyBorder="1" applyAlignment="1" applyProtection="1">
      <alignment horizontal="center" vertical="top" wrapText="1"/>
      <protection locked="0"/>
    </xf>
    <xf numFmtId="0" fontId="3" fillId="48" borderId="83" xfId="0" applyFont="1" applyFill="1" applyBorder="1" applyAlignment="1" applyProtection="1">
      <alignment horizontal="left" vertical="top" wrapText="1"/>
    </xf>
    <xf numFmtId="0" fontId="85" fillId="63" borderId="2" xfId="0" applyFont="1" applyFill="1" applyBorder="1" applyAlignment="1" applyProtection="1">
      <alignment vertical="top" wrapText="1"/>
    </xf>
    <xf numFmtId="0" fontId="85" fillId="63" borderId="3" xfId="0" applyFont="1" applyFill="1" applyBorder="1" applyAlignment="1" applyProtection="1">
      <alignment vertical="top" wrapText="1"/>
    </xf>
    <xf numFmtId="0" fontId="3" fillId="48" borderId="95" xfId="0" applyFont="1" applyFill="1" applyBorder="1" applyAlignment="1" applyProtection="1">
      <alignment horizontal="left" vertical="top" wrapText="1"/>
    </xf>
    <xf numFmtId="0" fontId="3" fillId="48" borderId="43" xfId="0" applyFont="1" applyFill="1" applyBorder="1" applyAlignment="1" applyProtection="1">
      <alignment horizontal="left" vertical="top" wrapText="1"/>
    </xf>
    <xf numFmtId="9" fontId="3" fillId="0" borderId="91" xfId="0" applyNumberFormat="1" applyFont="1" applyFill="1" applyBorder="1" applyAlignment="1" applyProtection="1">
      <alignment horizontal="center" vertical="center" wrapText="1"/>
      <protection locked="0"/>
    </xf>
    <xf numFmtId="9" fontId="3" fillId="0" borderId="93" xfId="0" applyNumberFormat="1" applyFont="1" applyFill="1" applyBorder="1" applyAlignment="1" applyProtection="1">
      <alignment horizontal="center" vertical="center" wrapText="1"/>
      <protection locked="0"/>
    </xf>
    <xf numFmtId="0" fontId="3" fillId="64" borderId="83" xfId="0" applyFont="1" applyFill="1" applyBorder="1" applyAlignment="1" applyProtection="1">
      <alignment horizontal="center" vertical="top" wrapText="1"/>
      <protection locked="0"/>
    </xf>
    <xf numFmtId="0" fontId="3" fillId="64" borderId="39" xfId="0" applyFont="1" applyFill="1" applyBorder="1" applyAlignment="1" applyProtection="1">
      <alignment horizontal="center" vertical="top" wrapText="1"/>
      <protection locked="0"/>
    </xf>
    <xf numFmtId="0" fontId="3" fillId="64" borderId="41" xfId="0" applyFont="1" applyFill="1" applyBorder="1" applyAlignment="1" applyProtection="1">
      <alignment horizontal="center" vertical="top" wrapText="1"/>
      <protection locked="0"/>
    </xf>
    <xf numFmtId="9" fontId="3" fillId="0" borderId="82" xfId="0" applyNumberFormat="1" applyFont="1" applyFill="1" applyBorder="1" applyAlignment="1" applyProtection="1">
      <alignment horizontal="left" vertical="top" wrapText="1"/>
      <protection locked="0"/>
    </xf>
    <xf numFmtId="9" fontId="3" fillId="0" borderId="81" xfId="0" applyNumberFormat="1" applyFont="1" applyFill="1" applyBorder="1" applyAlignment="1" applyProtection="1">
      <alignment horizontal="left" vertical="top" wrapText="1"/>
      <protection locked="0"/>
    </xf>
    <xf numFmtId="9" fontId="3" fillId="0" borderId="94" xfId="0" applyNumberFormat="1" applyFont="1" applyFill="1" applyBorder="1" applyAlignment="1" applyProtection="1">
      <alignment horizontal="left" vertical="top" wrapText="1"/>
      <protection locked="0"/>
    </xf>
    <xf numFmtId="0" fontId="3" fillId="48" borderId="81" xfId="0" applyFont="1" applyFill="1" applyBorder="1" applyAlignment="1" applyProtection="1">
      <alignment horizontal="left" wrapText="1"/>
    </xf>
    <xf numFmtId="0" fontId="0" fillId="0" borderId="81" xfId="0" applyBorder="1"/>
    <xf numFmtId="0" fontId="0" fillId="0" borderId="94" xfId="0" applyBorder="1"/>
    <xf numFmtId="0" fontId="3" fillId="41" borderId="83" xfId="0" applyFont="1" applyFill="1" applyBorder="1" applyAlignment="1" applyProtection="1">
      <alignment horizontal="center"/>
    </xf>
    <xf numFmtId="0" fontId="3" fillId="41" borderId="39" xfId="0" applyFont="1" applyFill="1" applyBorder="1" applyAlignment="1" applyProtection="1">
      <alignment horizontal="center"/>
    </xf>
    <xf numFmtId="0" fontId="3" fillId="41" borderId="41" xfId="0" applyFont="1" applyFill="1" applyBorder="1" applyAlignment="1" applyProtection="1">
      <alignment horizontal="center"/>
    </xf>
    <xf numFmtId="9" fontId="3" fillId="0" borderId="39" xfId="0" applyNumberFormat="1" applyFont="1" applyFill="1" applyBorder="1" applyAlignment="1" applyProtection="1">
      <alignment horizontal="left" vertical="top" wrapText="1"/>
      <protection locked="0"/>
    </xf>
    <xf numFmtId="9" fontId="3" fillId="0" borderId="41" xfId="0" applyNumberFormat="1" applyFont="1" applyFill="1" applyBorder="1" applyAlignment="1" applyProtection="1">
      <alignment horizontal="left" vertical="top" wrapText="1"/>
      <protection locked="0"/>
    </xf>
    <xf numFmtId="0" fontId="3" fillId="0" borderId="113" xfId="0" applyFont="1" applyFill="1" applyBorder="1" applyAlignment="1" applyProtection="1">
      <alignment horizontal="left" vertical="top" wrapText="1"/>
      <protection locked="0"/>
    </xf>
    <xf numFmtId="0" fontId="3" fillId="0" borderId="105" xfId="0" applyFont="1" applyFill="1" applyBorder="1" applyAlignment="1" applyProtection="1">
      <alignment horizontal="left" vertical="top" wrapText="1"/>
      <protection locked="0"/>
    </xf>
    <xf numFmtId="9" fontId="3" fillId="0" borderId="114" xfId="0" applyNumberFormat="1" applyFont="1" applyFill="1" applyBorder="1" applyAlignment="1" applyProtection="1">
      <alignment horizontal="left" vertical="top" wrapText="1"/>
      <protection locked="0"/>
    </xf>
    <xf numFmtId="9" fontId="3" fillId="0" borderId="115" xfId="0" applyNumberFormat="1" applyFont="1" applyFill="1" applyBorder="1" applyAlignment="1" applyProtection="1">
      <alignment horizontal="left" vertical="top" wrapText="1"/>
      <protection locked="0"/>
    </xf>
    <xf numFmtId="0" fontId="106" fillId="41" borderId="116" xfId="0" applyFont="1" applyFill="1" applyBorder="1" applyAlignment="1" applyProtection="1">
      <alignment horizontal="center" vertical="top" wrapText="1"/>
    </xf>
    <xf numFmtId="0" fontId="106" fillId="41" borderId="117" xfId="0" applyFont="1" applyFill="1" applyBorder="1" applyAlignment="1" applyProtection="1">
      <alignment horizontal="center" vertical="top" wrapText="1"/>
    </xf>
    <xf numFmtId="0" fontId="106" fillId="41" borderId="100" xfId="0" applyFont="1" applyFill="1" applyBorder="1" applyAlignment="1" applyProtection="1">
      <alignment horizontal="center" vertical="top" wrapText="1"/>
    </xf>
    <xf numFmtId="0" fontId="3" fillId="48" borderId="91" xfId="0" applyFont="1" applyFill="1" applyBorder="1" applyAlignment="1" applyProtection="1">
      <alignment horizontal="left" vertical="top" wrapText="1"/>
    </xf>
    <xf numFmtId="0" fontId="3" fillId="48" borderId="92" xfId="0" applyFont="1" applyFill="1" applyBorder="1" applyAlignment="1" applyProtection="1">
      <alignment horizontal="left" vertical="top" wrapText="1"/>
    </xf>
    <xf numFmtId="9" fontId="102" fillId="48" borderId="91" xfId="0" applyNumberFormat="1" applyFont="1" applyFill="1" applyBorder="1" applyAlignment="1" applyProtection="1">
      <alignment horizontal="left" vertical="top" wrapText="1"/>
    </xf>
    <xf numFmtId="9" fontId="102" fillId="48" borderId="92" xfId="0" applyNumberFormat="1" applyFont="1" applyFill="1" applyBorder="1" applyAlignment="1" applyProtection="1">
      <alignment horizontal="left" vertical="top" wrapText="1"/>
    </xf>
    <xf numFmtId="9" fontId="102" fillId="48" borderId="93" xfId="0" applyNumberFormat="1" applyFont="1" applyFill="1" applyBorder="1" applyAlignment="1" applyProtection="1">
      <alignment horizontal="left" vertical="top" wrapText="1"/>
    </xf>
    <xf numFmtId="9" fontId="3" fillId="0" borderId="1" xfId="0" applyNumberFormat="1" applyFont="1" applyFill="1" applyBorder="1" applyAlignment="1" applyProtection="1">
      <alignment horizontal="left" vertical="top" wrapText="1"/>
      <protection locked="0"/>
    </xf>
    <xf numFmtId="9" fontId="3" fillId="0" borderId="111" xfId="0" applyNumberFormat="1" applyFont="1" applyFill="1" applyBorder="1" applyAlignment="1" applyProtection="1">
      <alignment horizontal="left" vertical="top" wrapText="1"/>
      <protection locked="0"/>
    </xf>
    <xf numFmtId="9" fontId="3" fillId="0" borderId="83" xfId="0" applyNumberFormat="1" applyFont="1" applyFill="1" applyBorder="1" applyAlignment="1" applyProtection="1">
      <alignment horizontal="left" vertical="top" wrapText="1"/>
      <protection locked="0"/>
    </xf>
    <xf numFmtId="0" fontId="102" fillId="48" borderId="108" xfId="0" applyFont="1" applyFill="1" applyBorder="1" applyAlignment="1" applyProtection="1">
      <alignment horizontal="center" vertical="center" wrapText="1"/>
    </xf>
    <xf numFmtId="0" fontId="102" fillId="48" borderId="92" xfId="0" applyFont="1" applyFill="1" applyBorder="1" applyAlignment="1" applyProtection="1">
      <alignment horizontal="center" vertical="center" wrapText="1"/>
    </xf>
    <xf numFmtId="0" fontId="102" fillId="48" borderId="93" xfId="0" applyFont="1" applyFill="1" applyBorder="1" applyAlignment="1" applyProtection="1">
      <alignment horizontal="center" vertical="center" wrapText="1"/>
    </xf>
    <xf numFmtId="9" fontId="102" fillId="48" borderId="109" xfId="0" applyNumberFormat="1" applyFont="1" applyFill="1" applyBorder="1" applyAlignment="1" applyProtection="1">
      <alignment horizontal="left" vertical="top" wrapText="1"/>
    </xf>
    <xf numFmtId="0" fontId="3" fillId="48" borderId="99" xfId="0" applyFont="1" applyFill="1" applyBorder="1" applyAlignment="1" applyProtection="1">
      <alignment horizontal="left" vertical="top" wrapText="1"/>
    </xf>
    <xf numFmtId="9" fontId="3" fillId="0" borderId="95" xfId="0" applyNumberFormat="1" applyFont="1" applyFill="1" applyBorder="1" applyAlignment="1" applyProtection="1">
      <alignment horizontal="center" vertical="top" wrapText="1"/>
      <protection locked="0"/>
    </xf>
    <xf numFmtId="9" fontId="3" fillId="0" borderId="43" xfId="0" applyNumberFormat="1" applyFont="1" applyFill="1" applyBorder="1" applyAlignment="1" applyProtection="1">
      <alignment horizontal="center" vertical="top" wrapText="1"/>
      <protection locked="0"/>
    </xf>
    <xf numFmtId="9" fontId="3" fillId="0" borderId="44" xfId="0" applyNumberFormat="1" applyFont="1" applyFill="1" applyBorder="1" applyAlignment="1" applyProtection="1">
      <alignment horizontal="center" vertical="top" wrapText="1"/>
      <protection locked="0"/>
    </xf>
    <xf numFmtId="0" fontId="3" fillId="63" borderId="95" xfId="0" applyFont="1" applyFill="1" applyBorder="1" applyAlignment="1" applyProtection="1">
      <alignment horizontal="left" vertical="top" wrapText="1"/>
    </xf>
    <xf numFmtId="0" fontId="3" fillId="63" borderId="0" xfId="0" applyFont="1" applyFill="1" applyBorder="1" applyAlignment="1" applyProtection="1">
      <alignment horizontal="left" vertical="top" wrapText="1"/>
    </xf>
    <xf numFmtId="0" fontId="102" fillId="48" borderId="101" xfId="0" applyFont="1" applyFill="1" applyBorder="1" applyAlignment="1" applyProtection="1">
      <alignment horizontal="center" vertical="top" wrapText="1"/>
    </xf>
    <xf numFmtId="0" fontId="102" fillId="48" borderId="102" xfId="0" applyFont="1" applyFill="1" applyBorder="1" applyAlignment="1" applyProtection="1">
      <alignment horizontal="center" vertical="top" wrapText="1"/>
    </xf>
    <xf numFmtId="0" fontId="102" fillId="48" borderId="103" xfId="0" applyFont="1" applyFill="1" applyBorder="1" applyAlignment="1" applyProtection="1">
      <alignment horizontal="center" vertical="top" wrapText="1"/>
    </xf>
    <xf numFmtId="0" fontId="3" fillId="0" borderId="106" xfId="0" applyFont="1" applyFill="1" applyBorder="1" applyAlignment="1" applyProtection="1">
      <alignment horizontal="center" vertical="top" wrapText="1"/>
      <protection locked="0"/>
    </xf>
    <xf numFmtId="0" fontId="3" fillId="0" borderId="105" xfId="0" applyFont="1" applyFill="1" applyBorder="1" applyAlignment="1" applyProtection="1">
      <alignment horizontal="center" vertical="top" wrapText="1"/>
      <protection locked="0"/>
    </xf>
    <xf numFmtId="9" fontId="3" fillId="0" borderId="106" xfId="0" applyNumberFormat="1" applyFont="1" applyFill="1" applyBorder="1" applyAlignment="1" applyProtection="1">
      <alignment horizontal="center" vertical="top" wrapText="1"/>
      <protection locked="0"/>
    </xf>
    <xf numFmtId="9" fontId="3" fillId="0" borderId="107" xfId="0" applyNumberFormat="1" applyFont="1" applyFill="1" applyBorder="1" applyAlignment="1" applyProtection="1">
      <alignment horizontal="center" vertical="top" wrapText="1"/>
      <protection locked="0"/>
    </xf>
    <xf numFmtId="0" fontId="3" fillId="66" borderId="39" xfId="0" applyNumberFormat="1" applyFont="1" applyFill="1" applyBorder="1" applyAlignment="1" applyProtection="1">
      <alignment horizontal="left" vertical="top" wrapText="1"/>
    </xf>
    <xf numFmtId="0" fontId="3" fillId="66" borderId="41" xfId="0" applyNumberFormat="1" applyFont="1" applyFill="1" applyBorder="1" applyAlignment="1" applyProtection="1">
      <alignment horizontal="left" vertical="top" wrapText="1"/>
    </xf>
    <xf numFmtId="9" fontId="3" fillId="0" borderId="83" xfId="0" applyNumberFormat="1" applyFont="1" applyFill="1" applyBorder="1" applyAlignment="1" applyProtection="1">
      <alignment horizontal="center" vertical="center" wrapText="1"/>
      <protection locked="0"/>
    </xf>
    <xf numFmtId="9" fontId="3" fillId="0" borderId="41" xfId="0" applyNumberFormat="1" applyFont="1" applyFill="1" applyBorder="1" applyAlignment="1" applyProtection="1">
      <alignment horizontal="center" vertical="center" wrapText="1"/>
      <protection locked="0"/>
    </xf>
    <xf numFmtId="0" fontId="3" fillId="66" borderId="81" xfId="0" applyNumberFormat="1" applyFont="1" applyFill="1" applyBorder="1" applyAlignment="1" applyProtection="1">
      <alignment horizontal="left" vertical="top" wrapText="1"/>
    </xf>
    <xf numFmtId="0" fontId="3" fillId="66" borderId="94" xfId="0" applyNumberFormat="1" applyFont="1" applyFill="1" applyBorder="1" applyAlignment="1" applyProtection="1">
      <alignment horizontal="left" vertical="top" wrapText="1"/>
    </xf>
    <xf numFmtId="9" fontId="3" fillId="0" borderId="5" xfId="0" applyNumberFormat="1" applyFont="1" applyFill="1" applyBorder="1" applyAlignment="1" applyProtection="1">
      <alignment horizontal="center" vertical="center" wrapText="1"/>
      <protection locked="0"/>
    </xf>
    <xf numFmtId="0" fontId="85" fillId="67" borderId="2" xfId="0" applyFont="1" applyFill="1" applyBorder="1" applyAlignment="1" applyProtection="1">
      <alignment horizontal="left" vertical="top" wrapText="1"/>
    </xf>
    <xf numFmtId="0" fontId="85" fillId="67" borderId="3" xfId="0" applyFont="1" applyFill="1" applyBorder="1" applyAlignment="1" applyProtection="1">
      <alignment horizontal="left" vertical="top" wrapText="1"/>
    </xf>
    <xf numFmtId="0" fontId="85" fillId="63" borderId="2" xfId="0" applyFont="1" applyFill="1" applyBorder="1" applyAlignment="1" applyProtection="1">
      <alignment horizontal="left" vertical="top" wrapText="1"/>
    </xf>
    <xf numFmtId="0" fontId="85" fillId="63" borderId="3" xfId="0" applyFont="1" applyFill="1" applyBorder="1" applyAlignment="1" applyProtection="1">
      <alignment horizontal="left" vertical="top" wrapText="1"/>
    </xf>
    <xf numFmtId="0" fontId="3" fillId="66" borderId="95" xfId="0" applyNumberFormat="1" applyFont="1" applyFill="1" applyBorder="1" applyAlignment="1" applyProtection="1">
      <alignment horizontal="left" vertical="top" wrapText="1"/>
    </xf>
    <xf numFmtId="0" fontId="3" fillId="66" borderId="43" xfId="0" applyNumberFormat="1" applyFont="1" applyFill="1" applyBorder="1" applyAlignment="1" applyProtection="1">
      <alignment horizontal="left" vertical="top" wrapText="1"/>
    </xf>
    <xf numFmtId="0" fontId="3" fillId="66" borderId="44" xfId="0" applyNumberFormat="1" applyFont="1" applyFill="1" applyBorder="1" applyAlignment="1" applyProtection="1">
      <alignment horizontal="left" vertical="top" wrapText="1"/>
    </xf>
    <xf numFmtId="0" fontId="102" fillId="66" borderId="95" xfId="0" applyNumberFormat="1" applyFont="1" applyFill="1" applyBorder="1" applyAlignment="1" applyProtection="1">
      <alignment horizontal="left" vertical="center" wrapText="1"/>
    </xf>
    <xf numFmtId="0" fontId="102" fillId="66" borderId="43" xfId="0" applyFont="1" applyFill="1" applyBorder="1" applyAlignment="1" applyProtection="1">
      <alignment horizontal="left" vertical="center" wrapText="1"/>
    </xf>
    <xf numFmtId="0" fontId="102" fillId="66" borderId="44" xfId="0" applyFont="1" applyFill="1" applyBorder="1" applyAlignment="1" applyProtection="1">
      <alignment horizontal="left" vertical="center" wrapText="1"/>
    </xf>
    <xf numFmtId="0" fontId="102" fillId="66" borderId="55" xfId="0" applyNumberFormat="1" applyFont="1" applyFill="1" applyBorder="1" applyAlignment="1" applyProtection="1">
      <alignment horizontal="center" vertical="top" wrapText="1"/>
    </xf>
    <xf numFmtId="9" fontId="3" fillId="0" borderId="39" xfId="0" applyNumberFormat="1" applyFont="1" applyFill="1" applyBorder="1" applyAlignment="1" applyProtection="1">
      <alignment horizontal="center" vertical="top" wrapText="1"/>
      <protection locked="0"/>
    </xf>
    <xf numFmtId="9" fontId="3" fillId="63" borderId="83" xfId="120" applyFont="1" applyFill="1" applyBorder="1" applyAlignment="1" applyProtection="1">
      <alignment horizontal="center" vertical="top" wrapText="1"/>
    </xf>
    <xf numFmtId="0" fontId="0" fillId="63" borderId="39" xfId="0" applyFill="1" applyBorder="1" applyProtection="1"/>
    <xf numFmtId="0" fontId="0" fillId="63" borderId="41" xfId="0" applyFill="1" applyBorder="1" applyProtection="1"/>
    <xf numFmtId="0" fontId="3" fillId="0" borderId="82" xfId="0" applyFont="1" applyFill="1" applyBorder="1" applyAlignment="1" applyProtection="1">
      <alignment horizontal="left" vertical="top" wrapText="1"/>
      <protection locked="0"/>
    </xf>
    <xf numFmtId="0" fontId="3" fillId="0" borderId="81" xfId="0" applyFont="1" applyFill="1" applyBorder="1" applyAlignment="1" applyProtection="1">
      <alignment horizontal="left" vertical="top" wrapText="1"/>
      <protection locked="0"/>
    </xf>
    <xf numFmtId="0" fontId="3" fillId="0" borderId="94" xfId="0" applyFont="1" applyFill="1" applyBorder="1" applyAlignment="1" applyProtection="1">
      <alignment horizontal="left" vertical="top" wrapText="1"/>
      <protection locked="0"/>
    </xf>
    <xf numFmtId="165" fontId="3" fillId="0" borderId="83" xfId="58" applyNumberFormat="1" applyFont="1" applyFill="1" applyBorder="1" applyAlignment="1" applyProtection="1">
      <alignment vertical="top" wrapText="1"/>
      <protection locked="0"/>
    </xf>
    <xf numFmtId="165" fontId="3" fillId="0" borderId="39" xfId="58" applyNumberFormat="1" applyFont="1" applyFill="1" applyBorder="1" applyAlignment="1" applyProtection="1">
      <alignment vertical="top" wrapText="1"/>
      <protection locked="0"/>
    </xf>
    <xf numFmtId="165" fontId="3" fillId="0" borderId="41" xfId="58" applyNumberFormat="1" applyFont="1" applyFill="1" applyBorder="1" applyAlignment="1" applyProtection="1">
      <alignment vertical="top" wrapText="1"/>
      <protection locked="0"/>
    </xf>
    <xf numFmtId="9" fontId="3" fillId="48" borderId="83" xfId="120" applyFont="1" applyFill="1" applyBorder="1" applyAlignment="1" applyProtection="1">
      <alignment horizontal="left" vertical="top" wrapText="1"/>
    </xf>
    <xf numFmtId="9" fontId="3" fillId="48" borderId="39" xfId="120" applyFont="1" applyFill="1" applyBorder="1" applyAlignment="1" applyProtection="1">
      <alignment horizontal="left" vertical="top" wrapText="1"/>
    </xf>
    <xf numFmtId="9" fontId="3" fillId="48" borderId="41" xfId="120" applyFont="1" applyFill="1" applyBorder="1" applyAlignment="1" applyProtection="1">
      <alignment horizontal="left" vertical="top" wrapText="1"/>
    </xf>
    <xf numFmtId="1" fontId="3" fillId="0" borderId="83" xfId="0" applyNumberFormat="1" applyFont="1" applyFill="1" applyBorder="1" applyAlignment="1" applyProtection="1">
      <alignment horizontal="left" vertical="top" wrapText="1"/>
      <protection locked="0"/>
    </xf>
    <xf numFmtId="1" fontId="3" fillId="0" borderId="41" xfId="0" applyNumberFormat="1" applyFont="1" applyFill="1" applyBorder="1" applyAlignment="1" applyProtection="1">
      <alignment horizontal="left" vertical="top" wrapText="1"/>
      <protection locked="0"/>
    </xf>
    <xf numFmtId="0" fontId="3" fillId="48" borderId="100" xfId="0" applyFont="1" applyFill="1" applyBorder="1" applyAlignment="1" applyProtection="1">
      <alignment horizontal="left" vertical="top" wrapText="1"/>
    </xf>
    <xf numFmtId="0" fontId="3" fillId="63" borderId="83" xfId="0" applyFont="1" applyFill="1" applyBorder="1" applyAlignment="1" applyProtection="1">
      <alignment horizontal="left" vertical="top" wrapText="1"/>
    </xf>
    <xf numFmtId="0" fontId="3" fillId="63" borderId="39" xfId="0" applyFont="1" applyFill="1" applyBorder="1" applyAlignment="1" applyProtection="1">
      <alignment horizontal="left" vertical="top" wrapText="1"/>
    </xf>
    <xf numFmtId="0" fontId="3" fillId="48" borderId="44" xfId="0" applyFont="1" applyFill="1" applyBorder="1" applyAlignment="1" applyProtection="1">
      <alignment horizontal="left"/>
    </xf>
    <xf numFmtId="0" fontId="97" fillId="64" borderId="0" xfId="0" applyFont="1" applyFill="1" applyBorder="1" applyAlignment="1" applyProtection="1">
      <alignment horizontal="left" vertical="center" wrapText="1"/>
    </xf>
    <xf numFmtId="0" fontId="98" fillId="64" borderId="0" xfId="0" applyFont="1" applyFill="1" applyBorder="1" applyAlignment="1" applyProtection="1">
      <alignment horizontal="left" vertical="center"/>
    </xf>
    <xf numFmtId="0" fontId="3" fillId="48" borderId="93" xfId="0" applyFont="1" applyFill="1" applyBorder="1" applyAlignment="1" applyProtection="1">
      <alignment horizontal="left" vertical="top" wrapText="1"/>
    </xf>
    <xf numFmtId="0" fontId="3" fillId="48" borderId="83" xfId="0" applyFont="1" applyFill="1" applyBorder="1" applyAlignment="1" applyProtection="1">
      <alignment horizontal="left" vertical="center" wrapText="1"/>
    </xf>
    <xf numFmtId="0" fontId="3" fillId="48" borderId="39" xfId="0" applyFont="1" applyFill="1" applyBorder="1" applyAlignment="1" applyProtection="1">
      <alignment horizontal="left" vertical="center" wrapText="1"/>
    </xf>
    <xf numFmtId="0" fontId="4" fillId="48" borderId="39" xfId="0" applyFont="1" applyFill="1" applyBorder="1" applyAlignment="1" applyProtection="1">
      <alignment horizontal="left" wrapText="1"/>
    </xf>
    <xf numFmtId="0" fontId="3" fillId="48" borderId="39" xfId="0" applyFont="1" applyFill="1" applyBorder="1" applyAlignment="1" applyProtection="1">
      <alignment horizontal="left" wrapText="1"/>
    </xf>
    <xf numFmtId="0" fontId="3" fillId="48" borderId="41" xfId="0" applyFont="1" applyFill="1" applyBorder="1" applyAlignment="1" applyProtection="1">
      <alignment horizontal="left" wrapText="1"/>
    </xf>
    <xf numFmtId="0" fontId="94" fillId="64" borderId="0" xfId="90" applyFont="1" applyFill="1" applyBorder="1" applyAlignment="1" applyProtection="1">
      <alignment horizontal="left" vertical="top" wrapText="1"/>
    </xf>
    <xf numFmtId="0" fontId="95" fillId="64" borderId="0" xfId="0" applyFont="1" applyFill="1" applyBorder="1" applyAlignment="1" applyProtection="1">
      <alignment horizontal="left" vertical="top" wrapText="1"/>
    </xf>
    <xf numFmtId="0" fontId="96" fillId="64" borderId="0" xfId="0" applyFont="1" applyFill="1" applyBorder="1" applyAlignment="1" applyProtection="1">
      <alignment horizontal="left" vertical="top" wrapText="1"/>
      <protection locked="0"/>
    </xf>
    <xf numFmtId="0" fontId="4" fillId="64" borderId="0" xfId="0" applyFont="1" applyFill="1" applyBorder="1" applyAlignment="1" applyProtection="1">
      <alignment horizontal="left" vertical="top" wrapText="1"/>
      <protection locked="0"/>
    </xf>
    <xf numFmtId="0" fontId="93" fillId="64" borderId="0" xfId="0" applyFont="1" applyFill="1" applyBorder="1" applyAlignment="1" applyProtection="1">
      <alignment horizontal="center" vertical="top" wrapText="1"/>
    </xf>
    <xf numFmtId="0" fontId="85" fillId="64" borderId="0" xfId="0" applyFont="1" applyFill="1" applyBorder="1" applyAlignment="1" applyProtection="1">
      <alignment horizontal="right" vertical="top" wrapText="1"/>
    </xf>
    <xf numFmtId="0" fontId="4" fillId="64" borderId="0" xfId="0" applyFont="1" applyFill="1" applyBorder="1" applyAlignment="1" applyProtection="1">
      <alignment horizontal="center"/>
    </xf>
    <xf numFmtId="0" fontId="85" fillId="64" borderId="0" xfId="0" applyFont="1" applyFill="1" applyBorder="1" applyAlignment="1" applyProtection="1">
      <alignment horizontal="left" vertical="top" wrapText="1"/>
    </xf>
    <xf numFmtId="0" fontId="4" fillId="64" borderId="0" xfId="0" applyFont="1" applyFill="1" applyBorder="1" applyAlignment="1" applyProtection="1">
      <alignment horizontal="left"/>
    </xf>
    <xf numFmtId="0" fontId="86" fillId="64" borderId="0" xfId="0" applyFont="1" applyFill="1" applyBorder="1" applyAlignment="1" applyProtection="1">
      <alignment horizontal="left" vertical="top" wrapText="1"/>
    </xf>
    <xf numFmtId="0" fontId="3" fillId="63" borderId="123" xfId="0" applyFont="1" applyFill="1" applyBorder="1" applyAlignment="1" applyProtection="1">
      <alignment horizontal="left" vertical="top" wrapText="1"/>
    </xf>
    <xf numFmtId="0" fontId="3" fillId="63" borderId="124" xfId="0" applyFont="1" applyFill="1" applyBorder="1" applyAlignment="1" applyProtection="1">
      <alignment horizontal="left" vertical="top" wrapText="1"/>
    </xf>
    <xf numFmtId="0" fontId="3" fillId="63" borderId="125" xfId="0" applyFont="1" applyFill="1" applyBorder="1" applyAlignment="1" applyProtection="1">
      <alignment horizontal="left" vertical="top" wrapText="1"/>
    </xf>
    <xf numFmtId="0" fontId="3" fillId="0" borderId="120" xfId="0" applyFont="1" applyFill="1" applyBorder="1" applyAlignment="1" applyProtection="1">
      <alignment horizontal="left" vertical="top" wrapText="1"/>
      <protection locked="0"/>
    </xf>
    <xf numFmtId="0" fontId="3" fillId="0" borderId="124" xfId="0" applyFont="1" applyFill="1" applyBorder="1" applyAlignment="1" applyProtection="1">
      <alignment horizontal="left" vertical="top" wrapText="1"/>
      <protection locked="0"/>
    </xf>
    <xf numFmtId="0" fontId="3" fillId="0" borderId="125" xfId="0" applyFont="1" applyFill="1" applyBorder="1" applyAlignment="1" applyProtection="1">
      <alignment horizontal="left" vertical="top" wrapText="1"/>
      <protection locked="0"/>
    </xf>
    <xf numFmtId="0" fontId="93" fillId="64" borderId="0" xfId="0" applyFont="1" applyFill="1" applyBorder="1" applyAlignment="1" applyProtection="1">
      <alignment horizontal="left" vertical="top" wrapText="1"/>
    </xf>
    <xf numFmtId="0" fontId="85" fillId="63" borderId="119" xfId="0" applyFont="1" applyFill="1" applyBorder="1" applyAlignment="1" applyProtection="1">
      <alignment vertical="top" wrapText="1"/>
    </xf>
    <xf numFmtId="0" fontId="3" fillId="68" borderId="82" xfId="0" applyFont="1" applyFill="1" applyBorder="1" applyAlignment="1" applyProtection="1">
      <alignment horizontal="center" vertical="top" wrapText="1"/>
      <protection locked="0"/>
    </xf>
    <xf numFmtId="0" fontId="3" fillId="68" borderId="81" xfId="0" applyFont="1" applyFill="1" applyBorder="1" applyAlignment="1" applyProtection="1">
      <alignment horizontal="center" vertical="top" wrapText="1"/>
      <protection locked="0"/>
    </xf>
    <xf numFmtId="0" fontId="3" fillId="68" borderId="94" xfId="0" applyFont="1" applyFill="1" applyBorder="1" applyAlignment="1" applyProtection="1">
      <alignment horizontal="center" vertical="top" wrapText="1"/>
      <protection locked="0"/>
    </xf>
    <xf numFmtId="0" fontId="3" fillId="0" borderId="83" xfId="0" applyFont="1" applyFill="1" applyBorder="1" applyAlignment="1" applyProtection="1">
      <alignment horizontal="center" vertical="top" wrapText="1"/>
      <protection locked="0"/>
    </xf>
    <xf numFmtId="0" fontId="3" fillId="0" borderId="39" xfId="0" applyFont="1" applyFill="1" applyBorder="1" applyAlignment="1" applyProtection="1">
      <alignment horizontal="center" vertical="top" wrapText="1"/>
      <protection locked="0"/>
    </xf>
    <xf numFmtId="0" fontId="3" fillId="0" borderId="41" xfId="0" applyFont="1" applyFill="1" applyBorder="1" applyAlignment="1" applyProtection="1">
      <alignment horizontal="center" vertical="top" wrapText="1"/>
      <protection locked="0"/>
    </xf>
    <xf numFmtId="0" fontId="3" fillId="0" borderId="82" xfId="0" applyFont="1" applyFill="1" applyBorder="1" applyAlignment="1" applyProtection="1">
      <alignment horizontal="center" vertical="top" wrapText="1"/>
      <protection locked="0"/>
    </xf>
    <xf numFmtId="0" fontId="3" fillId="0" borderId="81" xfId="0" applyFont="1" applyFill="1" applyBorder="1" applyAlignment="1" applyProtection="1">
      <alignment horizontal="center" vertical="top" wrapText="1"/>
      <protection locked="0"/>
    </xf>
    <xf numFmtId="0" fontId="3" fillId="0" borderId="94" xfId="0" applyFont="1" applyFill="1" applyBorder="1" applyAlignment="1" applyProtection="1">
      <alignment horizontal="center" vertical="top" wrapText="1"/>
      <protection locked="0"/>
    </xf>
    <xf numFmtId="0" fontId="3" fillId="48" borderId="121" xfId="0" applyFont="1" applyFill="1" applyBorder="1" applyAlignment="1" applyProtection="1">
      <alignment horizontal="center" vertical="top" wrapText="1"/>
    </xf>
    <xf numFmtId="0" fontId="3" fillId="48" borderId="122" xfId="0" applyFont="1" applyFill="1" applyBorder="1" applyAlignment="1" applyProtection="1">
      <alignment horizontal="center" vertical="top" wrapText="1"/>
    </xf>
    <xf numFmtId="9" fontId="3" fillId="0" borderId="105" xfId="0" applyNumberFormat="1" applyFont="1" applyFill="1" applyBorder="1" applyAlignment="1" applyProtection="1">
      <alignment horizontal="center" vertical="top" wrapText="1"/>
      <protection locked="0"/>
    </xf>
    <xf numFmtId="9" fontId="3" fillId="0" borderId="1" xfId="0" applyNumberFormat="1" applyFont="1" applyFill="1" applyBorder="1" applyAlignment="1" applyProtection="1">
      <alignment horizontal="center" vertical="center" wrapText="1"/>
      <protection locked="0"/>
    </xf>
    <xf numFmtId="0" fontId="85" fillId="67" borderId="119" xfId="0" applyFont="1" applyFill="1" applyBorder="1" applyAlignment="1" applyProtection="1">
      <alignment horizontal="left" vertical="top" wrapText="1"/>
    </xf>
    <xf numFmtId="0" fontId="102" fillId="66" borderId="83" xfId="0" applyNumberFormat="1" applyFont="1" applyFill="1" applyBorder="1" applyAlignment="1" applyProtection="1">
      <alignment horizontal="center" vertical="top" wrapText="1"/>
    </xf>
    <xf numFmtId="0" fontId="102" fillId="66" borderId="41" xfId="0" applyNumberFormat="1" applyFont="1" applyFill="1" applyBorder="1" applyAlignment="1" applyProtection="1">
      <alignment horizontal="center" vertical="top" wrapText="1"/>
    </xf>
    <xf numFmtId="0" fontId="3" fillId="48" borderId="106" xfId="0" applyFont="1" applyFill="1" applyBorder="1" applyAlignment="1" applyProtection="1">
      <alignment horizontal="left" vertical="top" wrapText="1"/>
    </xf>
    <xf numFmtId="0" fontId="3" fillId="48" borderId="113" xfId="0" applyFont="1" applyFill="1" applyBorder="1" applyAlignment="1" applyProtection="1">
      <alignment horizontal="left" vertical="top" wrapText="1"/>
    </xf>
    <xf numFmtId="0" fontId="3" fillId="48" borderId="105" xfId="0" applyFont="1" applyFill="1" applyBorder="1" applyAlignment="1" applyProtection="1">
      <alignment horizontal="left" vertical="top" wrapText="1"/>
    </xf>
    <xf numFmtId="0" fontId="3" fillId="0" borderId="106" xfId="0" applyFont="1" applyFill="1" applyBorder="1" applyAlignment="1" applyProtection="1">
      <alignment horizontal="left" vertical="top" wrapText="1"/>
      <protection locked="0"/>
    </xf>
    <xf numFmtId="0" fontId="85" fillId="63" borderId="116" xfId="0" applyFont="1" applyFill="1" applyBorder="1" applyAlignment="1" applyProtection="1">
      <alignment horizontal="left" vertical="top" wrapText="1"/>
    </xf>
    <xf numFmtId="0" fontId="85" fillId="63" borderId="117" xfId="0" applyFont="1" applyFill="1" applyBorder="1" applyAlignment="1" applyProtection="1">
      <alignment horizontal="left" vertical="top" wrapText="1"/>
    </xf>
    <xf numFmtId="9" fontId="3" fillId="48" borderId="83" xfId="121" applyFont="1" applyFill="1" applyBorder="1" applyAlignment="1" applyProtection="1">
      <alignment vertical="top" wrapText="1"/>
    </xf>
    <xf numFmtId="9" fontId="3" fillId="48" borderId="39" xfId="121" applyFont="1" applyFill="1" applyBorder="1" applyAlignment="1" applyProtection="1">
      <alignment vertical="top" wrapText="1"/>
    </xf>
    <xf numFmtId="9" fontId="3" fillId="48" borderId="41" xfId="121" applyFont="1" applyFill="1" applyBorder="1" applyAlignment="1" applyProtection="1">
      <alignment vertical="top" wrapText="1"/>
    </xf>
    <xf numFmtId="9" fontId="3" fillId="48" borderId="83" xfId="121" applyFont="1" applyFill="1" applyBorder="1" applyAlignment="1" applyProtection="1">
      <alignment horizontal="left" vertical="top" wrapText="1"/>
    </xf>
    <xf numFmtId="9" fontId="3" fillId="48" borderId="39" xfId="121" applyFont="1" applyFill="1" applyBorder="1" applyAlignment="1" applyProtection="1">
      <alignment horizontal="left" vertical="top" wrapText="1"/>
    </xf>
    <xf numFmtId="9" fontId="3" fillId="48" borderId="41" xfId="121" applyFont="1" applyFill="1" applyBorder="1" applyAlignment="1" applyProtection="1">
      <alignment horizontal="left" vertical="top" wrapText="1"/>
    </xf>
    <xf numFmtId="0" fontId="0" fillId="48" borderId="39" xfId="0" applyFill="1" applyBorder="1"/>
    <xf numFmtId="0" fontId="0" fillId="48" borderId="41" xfId="0" applyFill="1" applyBorder="1"/>
    <xf numFmtId="0" fontId="102" fillId="48" borderId="39" xfId="0" applyFont="1" applyFill="1" applyBorder="1" applyAlignment="1" applyProtection="1">
      <alignment horizontal="left" vertical="top" wrapText="1"/>
    </xf>
    <xf numFmtId="165" fontId="3" fillId="0" borderId="39" xfId="58" applyNumberFormat="1" applyFont="1" applyFill="1" applyBorder="1" applyAlignment="1" applyProtection="1">
      <alignment horizontal="left" vertical="top" wrapText="1"/>
      <protection locked="0"/>
    </xf>
    <xf numFmtId="165" fontId="3" fillId="0" borderId="41" xfId="58" applyNumberFormat="1" applyFont="1" applyFill="1" applyBorder="1" applyAlignment="1" applyProtection="1">
      <alignment horizontal="left" vertical="top" wrapText="1"/>
      <protection locked="0"/>
    </xf>
    <xf numFmtId="0" fontId="0" fillId="0" borderId="41" xfId="0" applyBorder="1"/>
    <xf numFmtId="0" fontId="3" fillId="48" borderId="0" xfId="0" applyFont="1" applyFill="1" applyBorder="1" applyAlignment="1" applyProtection="1">
      <alignment horizontal="center" vertical="top" wrapText="1"/>
    </xf>
    <xf numFmtId="0" fontId="3" fillId="48" borderId="100" xfId="0" applyFont="1" applyFill="1" applyBorder="1" applyAlignment="1" applyProtection="1">
      <alignment horizontal="center" vertical="top" wrapText="1"/>
    </xf>
    <xf numFmtId="165" fontId="3" fillId="0" borderId="95" xfId="58" applyNumberFormat="1" applyFont="1" applyFill="1" applyBorder="1" applyAlignment="1" applyProtection="1">
      <alignment horizontal="left" vertical="top" wrapText="1"/>
      <protection locked="0"/>
    </xf>
    <xf numFmtId="165" fontId="3" fillId="0" borderId="44" xfId="58" applyNumberFormat="1" applyFont="1" applyFill="1" applyBorder="1" applyAlignment="1" applyProtection="1">
      <alignment horizontal="left" vertical="top" wrapText="1"/>
      <protection locked="0"/>
    </xf>
    <xf numFmtId="49" fontId="3" fillId="0" borderId="83" xfId="58" applyNumberFormat="1" applyFont="1" applyFill="1" applyBorder="1" applyAlignment="1" applyProtection="1">
      <alignment horizontal="left" vertical="top" wrapText="1"/>
      <protection locked="0"/>
    </xf>
    <xf numFmtId="49" fontId="3" fillId="0" borderId="41" xfId="58" applyNumberFormat="1" applyFont="1" applyFill="1" applyBorder="1" applyAlignment="1" applyProtection="1">
      <alignment horizontal="left" vertical="top" wrapText="1"/>
      <protection locked="0"/>
    </xf>
    <xf numFmtId="0" fontId="85" fillId="63" borderId="0" xfId="0" applyFont="1" applyFill="1" applyBorder="1" applyAlignment="1" applyProtection="1">
      <alignment horizontal="left" vertical="top" wrapText="1"/>
    </xf>
    <xf numFmtId="0" fontId="3" fillId="48" borderId="91" xfId="0" applyFont="1" applyFill="1" applyBorder="1" applyAlignment="1" applyProtection="1">
      <alignment horizontal="center" vertical="top" wrapText="1"/>
    </xf>
    <xf numFmtId="0" fontId="3" fillId="48" borderId="93" xfId="0" applyFont="1" applyFill="1" applyBorder="1" applyAlignment="1" applyProtection="1">
      <alignment horizontal="center" vertical="top" wrapText="1"/>
    </xf>
    <xf numFmtId="0" fontId="94" fillId="64" borderId="0" xfId="90" applyFont="1" applyFill="1" applyBorder="1" applyAlignment="1" applyProtection="1">
      <alignment horizontal="left" vertical="top" wrapText="1"/>
      <protection locked="0"/>
    </xf>
    <xf numFmtId="0" fontId="85" fillId="64" borderId="0" xfId="0" applyFont="1" applyFill="1" applyBorder="1" applyAlignment="1" applyProtection="1">
      <alignment horizontal="right" vertical="top" wrapText="1"/>
      <protection locked="0"/>
    </xf>
    <xf numFmtId="0" fontId="96" fillId="64" borderId="0" xfId="0" applyFont="1" applyFill="1" applyBorder="1" applyAlignment="1" applyProtection="1">
      <alignment horizontal="left" vertical="top" wrapText="1"/>
    </xf>
    <xf numFmtId="0" fontId="4" fillId="64" borderId="0" xfId="0" applyFont="1" applyFill="1" applyBorder="1" applyAlignment="1" applyProtection="1">
      <alignment horizontal="left" vertical="top" wrapText="1"/>
    </xf>
    <xf numFmtId="0" fontId="3" fillId="68" borderId="0" xfId="0" applyFont="1" applyFill="1" applyBorder="1" applyAlignment="1" applyProtection="1">
      <alignment horizontal="left" vertical="center" wrapText="1"/>
    </xf>
    <xf numFmtId="0" fontId="95" fillId="64" borderId="0" xfId="0" applyFont="1" applyFill="1" applyBorder="1" applyAlignment="1" applyProtection="1">
      <alignment horizontal="center" vertical="top" wrapText="1"/>
      <protection locked="0"/>
    </xf>
    <xf numFmtId="0" fontId="4" fillId="64" borderId="0" xfId="0" applyFont="1" applyFill="1" applyBorder="1" applyAlignment="1" applyProtection="1">
      <alignment horizontal="center"/>
      <protection locked="0"/>
    </xf>
    <xf numFmtId="0" fontId="4" fillId="64" borderId="0" xfId="0" applyFont="1" applyFill="1" applyBorder="1" applyAlignment="1" applyProtection="1">
      <alignment horizontal="left"/>
      <protection locked="0"/>
    </xf>
    <xf numFmtId="0" fontId="86" fillId="64" borderId="0" xfId="0" applyFont="1" applyFill="1" applyBorder="1" applyAlignment="1" applyProtection="1">
      <alignment horizontal="left" vertical="top" wrapText="1"/>
      <protection locked="0"/>
    </xf>
    <xf numFmtId="0" fontId="102" fillId="68" borderId="0" xfId="0" applyFont="1" applyFill="1" applyBorder="1" applyAlignment="1" applyProtection="1">
      <alignment horizontal="left" vertical="center" wrapText="1"/>
    </xf>
    <xf numFmtId="0" fontId="98" fillId="68" borderId="0" xfId="0" applyFont="1" applyFill="1" applyBorder="1" applyAlignment="1" applyProtection="1">
      <alignment horizontal="left" vertical="center"/>
    </xf>
    <xf numFmtId="0" fontId="85" fillId="63" borderId="106" xfId="0" applyFont="1" applyFill="1" applyBorder="1" applyAlignment="1" applyProtection="1">
      <alignment horizontal="left" vertical="top" wrapText="1"/>
    </xf>
    <xf numFmtId="0" fontId="85" fillId="63" borderId="113" xfId="0" applyFont="1" applyFill="1" applyBorder="1" applyAlignment="1" applyProtection="1">
      <alignment horizontal="left" vertical="top" wrapText="1"/>
    </xf>
    <xf numFmtId="0" fontId="3" fillId="48" borderId="81" xfId="4" applyFont="1" applyFill="1" applyBorder="1" applyAlignment="1" applyProtection="1">
      <alignment horizontal="left" vertical="top" wrapText="1"/>
    </xf>
    <xf numFmtId="0" fontId="3" fillId="48" borderId="94" xfId="4" applyFont="1" applyFill="1" applyBorder="1" applyAlignment="1" applyProtection="1">
      <alignment horizontal="left" vertical="top" wrapText="1"/>
    </xf>
    <xf numFmtId="9" fontId="3" fillId="0" borderId="82" xfId="4" applyNumberFormat="1" applyFont="1" applyFill="1" applyBorder="1" applyAlignment="1" applyProtection="1">
      <alignment horizontal="center" vertical="top" wrapText="1"/>
      <protection locked="0"/>
    </xf>
    <xf numFmtId="9" fontId="3" fillId="0" borderId="133" xfId="4" applyNumberFormat="1" applyFont="1" applyFill="1" applyBorder="1" applyAlignment="1" applyProtection="1">
      <alignment horizontal="center" vertical="top" wrapText="1"/>
      <protection locked="0"/>
    </xf>
    <xf numFmtId="0" fontId="3" fillId="63" borderId="104" xfId="4" applyFont="1" applyFill="1" applyBorder="1" applyAlignment="1" applyProtection="1">
      <alignment horizontal="left" vertical="top" wrapText="1"/>
    </xf>
    <xf numFmtId="0" fontId="3" fillId="63" borderId="114" xfId="4" applyFont="1" applyFill="1" applyBorder="1" applyAlignment="1" applyProtection="1">
      <alignment horizontal="left" vertical="top" wrapText="1"/>
    </xf>
    <xf numFmtId="0" fontId="3" fillId="63" borderId="115" xfId="4" applyFont="1" applyFill="1" applyBorder="1" applyAlignment="1" applyProtection="1">
      <alignment horizontal="left" vertical="top" wrapText="1"/>
    </xf>
    <xf numFmtId="0" fontId="3" fillId="0" borderId="114" xfId="0" applyFont="1" applyFill="1" applyBorder="1" applyAlignment="1" applyProtection="1">
      <alignment horizontal="left" vertical="top" wrapText="1"/>
      <protection locked="0"/>
    </xf>
    <xf numFmtId="0" fontId="3" fillId="0" borderId="115" xfId="0" applyFont="1" applyFill="1" applyBorder="1" applyAlignment="1" applyProtection="1">
      <alignment horizontal="left" vertical="top" wrapText="1"/>
      <protection locked="0"/>
    </xf>
    <xf numFmtId="0" fontId="117" fillId="64" borderId="0" xfId="0" applyFont="1" applyFill="1" applyBorder="1" applyAlignment="1" applyProtection="1">
      <alignment horizontal="left" vertical="top" wrapText="1"/>
    </xf>
    <xf numFmtId="0" fontId="3" fillId="48" borderId="39" xfId="4" applyFont="1" applyFill="1" applyBorder="1" applyAlignment="1" applyProtection="1">
      <alignment horizontal="left" vertical="top" wrapText="1"/>
    </xf>
    <xf numFmtId="0" fontId="3" fillId="48" borderId="110" xfId="4" applyFont="1" applyFill="1" applyBorder="1" applyAlignment="1" applyProtection="1">
      <alignment horizontal="left" vertical="top" wrapText="1"/>
    </xf>
    <xf numFmtId="0" fontId="3" fillId="48" borderId="127" xfId="4" applyFont="1" applyFill="1" applyBorder="1" applyAlignment="1" applyProtection="1">
      <alignment horizontal="left" vertical="top" wrapText="1"/>
    </xf>
    <xf numFmtId="0" fontId="3" fillId="48" borderId="41" xfId="4" applyFont="1" applyFill="1" applyBorder="1" applyAlignment="1" applyProtection="1">
      <alignment horizontal="left" vertical="top" wrapText="1"/>
    </xf>
    <xf numFmtId="9" fontId="3" fillId="0" borderId="83" xfId="4" applyNumberFormat="1" applyFont="1" applyFill="1" applyBorder="1" applyAlignment="1" applyProtection="1">
      <alignment horizontal="center" vertical="top" wrapText="1"/>
      <protection locked="0"/>
    </xf>
    <xf numFmtId="9" fontId="3" fillId="0" borderId="127" xfId="4" applyNumberFormat="1" applyFont="1" applyFill="1" applyBorder="1" applyAlignment="1" applyProtection="1">
      <alignment horizontal="center" vertical="top" wrapText="1"/>
      <protection locked="0"/>
    </xf>
    <xf numFmtId="0" fontId="3" fillId="0" borderId="106" xfId="4" applyFont="1" applyFill="1" applyBorder="1" applyAlignment="1" applyProtection="1">
      <alignment horizontal="left" vertical="top" wrapText="1"/>
      <protection locked="0"/>
    </xf>
    <xf numFmtId="0" fontId="3" fillId="0" borderId="113" xfId="4" applyFont="1" applyFill="1" applyBorder="1" applyAlignment="1" applyProtection="1">
      <alignment horizontal="left" vertical="top" wrapText="1"/>
      <protection locked="0"/>
    </xf>
    <xf numFmtId="0" fontId="3" fillId="0" borderId="107" xfId="4" applyFont="1" applyFill="1" applyBorder="1" applyAlignment="1" applyProtection="1">
      <alignment horizontal="left" vertical="top" wrapText="1"/>
      <protection locked="0"/>
    </xf>
    <xf numFmtId="0" fontId="85" fillId="63" borderId="2" xfId="4" applyFont="1" applyFill="1" applyBorder="1" applyAlignment="1" applyProtection="1">
      <alignment vertical="top" wrapText="1"/>
    </xf>
    <xf numFmtId="0" fontId="85" fillId="63" borderId="3" xfId="4" applyFont="1" applyFill="1" applyBorder="1" applyAlignment="1" applyProtection="1">
      <alignment vertical="top" wrapText="1"/>
    </xf>
    <xf numFmtId="0" fontId="3" fillId="48" borderId="108" xfId="4" applyFont="1" applyFill="1" applyBorder="1" applyAlignment="1" applyProtection="1">
      <alignment horizontal="left" vertical="top" wrapText="1"/>
    </xf>
    <xf numFmtId="0" fontId="3" fillId="48" borderId="92" xfId="4" applyFont="1" applyFill="1" applyBorder="1" applyAlignment="1" applyProtection="1">
      <alignment horizontal="left" vertical="top" wrapText="1"/>
    </xf>
    <xf numFmtId="0" fontId="3" fillId="48" borderId="93" xfId="4" applyFont="1" applyFill="1" applyBorder="1" applyAlignment="1" applyProtection="1">
      <alignment horizontal="left" vertical="top" wrapText="1"/>
    </xf>
    <xf numFmtId="9" fontId="3" fillId="0" borderId="91" xfId="4" applyNumberFormat="1" applyFont="1" applyFill="1" applyBorder="1" applyAlignment="1" applyProtection="1">
      <alignment horizontal="center" vertical="center" wrapText="1"/>
      <protection locked="0"/>
    </xf>
    <xf numFmtId="9" fontId="3" fillId="0" borderId="109" xfId="4" applyNumberFormat="1" applyFont="1" applyFill="1" applyBorder="1" applyAlignment="1" applyProtection="1">
      <alignment horizontal="center" vertical="center" wrapText="1"/>
      <protection locked="0"/>
    </xf>
    <xf numFmtId="0" fontId="3" fillId="48" borderId="81" xfId="4" applyFont="1" applyFill="1" applyBorder="1" applyAlignment="1" applyProtection="1">
      <alignment horizontal="left" wrapText="1"/>
    </xf>
    <xf numFmtId="0" fontId="4" fillId="0" borderId="81" xfId="4" applyBorder="1"/>
    <xf numFmtId="0" fontId="4" fillId="0" borderId="94" xfId="4" applyBorder="1"/>
    <xf numFmtId="0" fontId="3" fillId="64" borderId="82" xfId="4" applyFont="1" applyFill="1" applyBorder="1" applyAlignment="1" applyProtection="1">
      <alignment horizontal="center" vertical="top" wrapText="1"/>
      <protection locked="0"/>
    </xf>
    <xf numFmtId="0" fontId="3" fillId="64" borderId="81" xfId="4" applyFont="1" applyFill="1" applyBorder="1" applyAlignment="1" applyProtection="1">
      <alignment horizontal="center" vertical="top" wrapText="1"/>
      <protection locked="0"/>
    </xf>
    <xf numFmtId="0" fontId="3" fillId="64" borderId="133" xfId="4" applyFont="1" applyFill="1" applyBorder="1" applyAlignment="1" applyProtection="1">
      <alignment horizontal="center" vertical="top" wrapText="1"/>
      <protection locked="0"/>
    </xf>
    <xf numFmtId="0" fontId="3" fillId="48" borderId="110" xfId="4" applyFont="1" applyFill="1" applyBorder="1" applyAlignment="1" applyProtection="1">
      <alignment horizontal="left"/>
    </xf>
    <xf numFmtId="0" fontId="3" fillId="48" borderId="39" xfId="4" applyFont="1" applyFill="1" applyBorder="1" applyAlignment="1" applyProtection="1">
      <alignment horizontal="left"/>
    </xf>
    <xf numFmtId="0" fontId="3" fillId="48" borderId="81" xfId="4" applyFont="1" applyFill="1" applyBorder="1" applyAlignment="1" applyProtection="1">
      <alignment horizontal="left"/>
    </xf>
    <xf numFmtId="0" fontId="3" fillId="48" borderId="94" xfId="4" applyFont="1" applyFill="1" applyBorder="1" applyAlignment="1" applyProtection="1">
      <alignment horizontal="left"/>
    </xf>
    <xf numFmtId="9" fontId="3" fillId="0" borderId="83" xfId="4" applyNumberFormat="1" applyFont="1" applyFill="1" applyBorder="1" applyAlignment="1" applyProtection="1">
      <alignment horizontal="left" vertical="top" wrapText="1"/>
      <protection locked="0"/>
    </xf>
    <xf numFmtId="9" fontId="3" fillId="0" borderId="39" xfId="4" applyNumberFormat="1" applyFont="1" applyFill="1" applyBorder="1" applyAlignment="1" applyProtection="1">
      <alignment horizontal="left" vertical="top" wrapText="1"/>
      <protection locked="0"/>
    </xf>
    <xf numFmtId="9" fontId="3" fillId="0" borderId="127" xfId="4" applyNumberFormat="1" applyFont="1" applyFill="1" applyBorder="1" applyAlignment="1" applyProtection="1">
      <alignment horizontal="left" vertical="top" wrapText="1"/>
      <protection locked="0"/>
    </xf>
    <xf numFmtId="0" fontId="3" fillId="48" borderId="113" xfId="4" applyFont="1" applyFill="1" applyBorder="1" applyAlignment="1" applyProtection="1">
      <alignment horizontal="left" vertical="top" wrapText="1"/>
    </xf>
    <xf numFmtId="9" fontId="3" fillId="0" borderId="106" xfId="4" applyNumberFormat="1" applyFont="1" applyFill="1" applyBorder="1" applyAlignment="1" applyProtection="1">
      <alignment horizontal="left" vertical="top" wrapText="1"/>
      <protection locked="0"/>
    </xf>
    <xf numFmtId="9" fontId="3" fillId="0" borderId="113" xfId="4" applyNumberFormat="1" applyFont="1" applyFill="1" applyBorder="1" applyAlignment="1" applyProtection="1">
      <alignment horizontal="left" vertical="top" wrapText="1"/>
      <protection locked="0"/>
    </xf>
    <xf numFmtId="9" fontId="3" fillId="0" borderId="105" xfId="4" applyNumberFormat="1" applyFont="1" applyFill="1" applyBorder="1" applyAlignment="1" applyProtection="1">
      <alignment horizontal="left" vertical="top" wrapText="1"/>
      <protection locked="0"/>
    </xf>
    <xf numFmtId="0" fontId="3" fillId="4" borderId="128" xfId="4" applyFont="1" applyFill="1" applyBorder="1" applyAlignment="1" applyProtection="1">
      <alignment horizontal="center"/>
    </xf>
    <xf numFmtId="0" fontId="3" fillId="4" borderId="43" xfId="4" applyFont="1" applyFill="1" applyBorder="1" applyAlignment="1" applyProtection="1">
      <alignment horizontal="center"/>
    </xf>
    <xf numFmtId="0" fontId="3" fillId="4" borderId="130" xfId="4" applyFont="1" applyFill="1" applyBorder="1" applyAlignment="1" applyProtection="1">
      <alignment horizontal="center"/>
    </xf>
    <xf numFmtId="0" fontId="106" fillId="4" borderId="129" xfId="4" applyFont="1" applyFill="1" applyBorder="1" applyAlignment="1" applyProtection="1">
      <alignment horizontal="center" vertical="top" wrapText="1"/>
    </xf>
    <xf numFmtId="0" fontId="106" fillId="4" borderId="0" xfId="4" applyFont="1" applyFill="1" applyBorder="1" applyAlignment="1" applyProtection="1">
      <alignment horizontal="center" vertical="top" wrapText="1"/>
    </xf>
    <xf numFmtId="0" fontId="106" fillId="4" borderId="96" xfId="4" applyFont="1" applyFill="1" applyBorder="1" applyAlignment="1" applyProtection="1">
      <alignment horizontal="center" vertical="top" wrapText="1"/>
    </xf>
    <xf numFmtId="9" fontId="102" fillId="48" borderId="91" xfId="4" applyNumberFormat="1" applyFont="1" applyFill="1" applyBorder="1" applyAlignment="1" applyProtection="1">
      <alignment horizontal="left" vertical="top" wrapText="1"/>
    </xf>
    <xf numFmtId="9" fontId="102" fillId="48" borderId="92" xfId="4" applyNumberFormat="1" applyFont="1" applyFill="1" applyBorder="1" applyAlignment="1" applyProtection="1">
      <alignment horizontal="left" vertical="top" wrapText="1"/>
    </xf>
    <xf numFmtId="9" fontId="102" fillId="48" borderId="93" xfId="4" applyNumberFormat="1" applyFont="1" applyFill="1" applyBorder="1" applyAlignment="1" applyProtection="1">
      <alignment horizontal="left" vertical="top" wrapText="1"/>
    </xf>
    <xf numFmtId="9" fontId="3" fillId="0" borderId="41" xfId="4" applyNumberFormat="1" applyFont="1" applyFill="1" applyBorder="1" applyAlignment="1" applyProtection="1">
      <alignment horizontal="left" vertical="top" wrapText="1"/>
      <protection locked="0"/>
    </xf>
    <xf numFmtId="0" fontId="3" fillId="0" borderId="39" xfId="4" applyFont="1" applyFill="1" applyBorder="1" applyAlignment="1" applyProtection="1">
      <alignment horizontal="left" vertical="top" wrapText="1"/>
      <protection locked="0"/>
    </xf>
    <xf numFmtId="0" fontId="3" fillId="0" borderId="41" xfId="4" applyFont="1" applyFill="1" applyBorder="1" applyAlignment="1" applyProtection="1">
      <alignment horizontal="left" vertical="top" wrapText="1"/>
      <protection locked="0"/>
    </xf>
    <xf numFmtId="9" fontId="3" fillId="0" borderId="1" xfId="4" applyNumberFormat="1" applyFont="1" applyFill="1" applyBorder="1" applyAlignment="1" applyProtection="1">
      <alignment horizontal="left" vertical="top" wrapText="1"/>
      <protection locked="0"/>
    </xf>
    <xf numFmtId="9" fontId="3" fillId="0" borderId="111" xfId="4" applyNumberFormat="1" applyFont="1" applyFill="1" applyBorder="1" applyAlignment="1" applyProtection="1">
      <alignment horizontal="left" vertical="top" wrapText="1"/>
      <protection locked="0"/>
    </xf>
    <xf numFmtId="0" fontId="3" fillId="0" borderId="105" xfId="4" applyFont="1" applyFill="1" applyBorder="1" applyAlignment="1" applyProtection="1">
      <alignment horizontal="left" vertical="top" wrapText="1"/>
      <protection locked="0"/>
    </xf>
    <xf numFmtId="9" fontId="3" fillId="0" borderId="114" xfId="4" applyNumberFormat="1" applyFont="1" applyFill="1" applyBorder="1" applyAlignment="1" applyProtection="1">
      <alignment horizontal="left" vertical="top" wrapText="1"/>
      <protection locked="0"/>
    </xf>
    <xf numFmtId="9" fontId="3" fillId="0" borderId="115" xfId="4" applyNumberFormat="1" applyFont="1" applyFill="1" applyBorder="1" applyAlignment="1" applyProtection="1">
      <alignment horizontal="left" vertical="top" wrapText="1"/>
      <protection locked="0"/>
    </xf>
    <xf numFmtId="0" fontId="102" fillId="48" borderId="108" xfId="4" applyFont="1" applyFill="1" applyBorder="1" applyAlignment="1" applyProtection="1">
      <alignment horizontal="center" vertical="center" wrapText="1"/>
    </xf>
    <xf numFmtId="0" fontId="102" fillId="48" borderId="92" xfId="4" applyFont="1" applyFill="1" applyBorder="1" applyAlignment="1" applyProtection="1">
      <alignment horizontal="center" vertical="center" wrapText="1"/>
    </xf>
    <xf numFmtId="0" fontId="102" fillId="48" borderId="93" xfId="4" applyFont="1" applyFill="1" applyBorder="1" applyAlignment="1" applyProtection="1">
      <alignment horizontal="center" vertical="center" wrapText="1"/>
    </xf>
    <xf numFmtId="9" fontId="102" fillId="48" borderId="109" xfId="4" applyNumberFormat="1" applyFont="1" applyFill="1" applyBorder="1" applyAlignment="1" applyProtection="1">
      <alignment horizontal="left" vertical="top" wrapText="1"/>
    </xf>
    <xf numFmtId="0" fontId="3" fillId="48" borderId="129" xfId="4" applyFont="1" applyFill="1" applyBorder="1" applyAlignment="1" applyProtection="1">
      <alignment horizontal="left" vertical="top" wrapText="1"/>
    </xf>
    <xf numFmtId="0" fontId="3" fillId="48" borderId="0" xfId="4" applyFont="1" applyFill="1" applyBorder="1" applyAlignment="1" applyProtection="1">
      <alignment horizontal="left" vertical="top" wrapText="1"/>
    </xf>
    <xf numFmtId="9" fontId="3" fillId="0" borderId="95" xfId="4" applyNumberFormat="1" applyFont="1" applyFill="1" applyBorder="1" applyAlignment="1" applyProtection="1">
      <alignment horizontal="center" vertical="top" wrapText="1"/>
      <protection locked="0"/>
    </xf>
    <xf numFmtId="9" fontId="3" fillId="0" borderId="43" xfId="4" applyNumberFormat="1" applyFont="1" applyFill="1" applyBorder="1" applyAlignment="1" applyProtection="1">
      <alignment horizontal="center" vertical="top" wrapText="1"/>
      <protection locked="0"/>
    </xf>
    <xf numFmtId="9" fontId="3" fillId="0" borderId="130" xfId="4" applyNumberFormat="1" applyFont="1" applyFill="1" applyBorder="1" applyAlignment="1" applyProtection="1">
      <alignment horizontal="center" vertical="top" wrapText="1"/>
      <protection locked="0"/>
    </xf>
    <xf numFmtId="0" fontId="3" fillId="63" borderId="128" xfId="4" applyFont="1" applyFill="1" applyBorder="1" applyAlignment="1" applyProtection="1">
      <alignment horizontal="left" vertical="top" wrapText="1"/>
    </xf>
    <xf numFmtId="0" fontId="3" fillId="63" borderId="0" xfId="4" applyFont="1" applyFill="1" applyBorder="1" applyAlignment="1" applyProtection="1">
      <alignment horizontal="left" vertical="top" wrapText="1"/>
    </xf>
    <xf numFmtId="0" fontId="3" fillId="48" borderId="131" xfId="4" applyFont="1" applyFill="1" applyBorder="1" applyAlignment="1" applyProtection="1">
      <alignment horizontal="center" vertical="top" wrapText="1"/>
    </xf>
    <xf numFmtId="0" fontId="3" fillId="48" borderId="132" xfId="4" applyFont="1" applyFill="1" applyBorder="1" applyAlignment="1" applyProtection="1">
      <alignment horizontal="center" vertical="top" wrapText="1"/>
    </xf>
    <xf numFmtId="0" fontId="102" fillId="48" borderId="101" xfId="4" applyFont="1" applyFill="1" applyBorder="1" applyAlignment="1" applyProtection="1">
      <alignment horizontal="center" vertical="top" wrapText="1"/>
    </xf>
    <xf numFmtId="0" fontId="102" fillId="48" borderId="102" xfId="4" applyFont="1" applyFill="1" applyBorder="1" applyAlignment="1" applyProtection="1">
      <alignment horizontal="center" vertical="top" wrapText="1"/>
    </xf>
    <xf numFmtId="0" fontId="102" fillId="48" borderId="103" xfId="4" applyFont="1" applyFill="1" applyBorder="1" applyAlignment="1" applyProtection="1">
      <alignment horizontal="center" vertical="top" wrapText="1"/>
    </xf>
    <xf numFmtId="9" fontId="3" fillId="0" borderId="106" xfId="4" applyNumberFormat="1" applyFont="1" applyFill="1" applyBorder="1" applyAlignment="1" applyProtection="1">
      <alignment horizontal="center" vertical="top" wrapText="1"/>
      <protection locked="0"/>
    </xf>
    <xf numFmtId="9" fontId="3" fillId="0" borderId="107" xfId="4" applyNumberFormat="1" applyFont="1" applyFill="1" applyBorder="1" applyAlignment="1" applyProtection="1">
      <alignment horizontal="center" vertical="top" wrapText="1"/>
      <protection locked="0"/>
    </xf>
    <xf numFmtId="0" fontId="3" fillId="66" borderId="81" xfId="4" applyNumberFormat="1" applyFont="1" applyFill="1" applyBorder="1" applyAlignment="1" applyProtection="1">
      <alignment horizontal="left" vertical="top" wrapText="1"/>
    </xf>
    <xf numFmtId="0" fontId="3" fillId="66" borderId="94" xfId="4" applyNumberFormat="1" applyFont="1" applyFill="1" applyBorder="1" applyAlignment="1" applyProtection="1">
      <alignment horizontal="left" vertical="top" wrapText="1"/>
    </xf>
    <xf numFmtId="9" fontId="3" fillId="0" borderId="1" xfId="4" applyNumberFormat="1" applyFont="1" applyFill="1" applyBorder="1" applyAlignment="1" applyProtection="1">
      <alignment horizontal="center" vertical="center" wrapText="1"/>
      <protection locked="0"/>
    </xf>
    <xf numFmtId="0" fontId="3" fillId="48" borderId="126" xfId="4" applyFont="1" applyFill="1" applyBorder="1" applyAlignment="1" applyProtection="1">
      <alignment horizontal="left" vertical="top" wrapText="1"/>
    </xf>
    <xf numFmtId="0" fontId="85" fillId="67" borderId="2" xfId="4" applyFont="1" applyFill="1" applyBorder="1" applyAlignment="1" applyProtection="1">
      <alignment horizontal="left" vertical="top" wrapText="1"/>
    </xf>
    <xf numFmtId="0" fontId="85" fillId="67" borderId="3" xfId="4" applyFont="1" applyFill="1" applyBorder="1" applyAlignment="1" applyProtection="1">
      <alignment horizontal="left" vertical="top" wrapText="1"/>
    </xf>
    <xf numFmtId="0" fontId="3" fillId="48" borderId="128" xfId="4" applyFont="1" applyFill="1" applyBorder="1" applyAlignment="1" applyProtection="1">
      <alignment horizontal="left" vertical="top" wrapText="1"/>
    </xf>
    <xf numFmtId="0" fontId="3" fillId="48" borderId="43" xfId="4" applyFont="1" applyFill="1" applyBorder="1" applyAlignment="1" applyProtection="1">
      <alignment horizontal="left" vertical="top" wrapText="1"/>
    </xf>
    <xf numFmtId="0" fontId="3" fillId="48" borderId="44" xfId="4" applyFont="1" applyFill="1" applyBorder="1" applyAlignment="1" applyProtection="1">
      <alignment horizontal="left" vertical="top" wrapText="1"/>
    </xf>
    <xf numFmtId="0" fontId="3" fillId="66" borderId="39" xfId="4" applyNumberFormat="1" applyFont="1" applyFill="1" applyBorder="1" applyAlignment="1" applyProtection="1">
      <alignment horizontal="left" vertical="top" wrapText="1"/>
    </xf>
    <xf numFmtId="0" fontId="3" fillId="66" borderId="41" xfId="4" applyNumberFormat="1" applyFont="1" applyFill="1" applyBorder="1" applyAlignment="1" applyProtection="1">
      <alignment horizontal="left" vertical="top" wrapText="1"/>
    </xf>
    <xf numFmtId="0" fontId="102" fillId="66" borderId="128" xfId="4" applyNumberFormat="1" applyFont="1" applyFill="1" applyBorder="1" applyAlignment="1" applyProtection="1">
      <alignment horizontal="left" vertical="center" wrapText="1"/>
    </xf>
    <xf numFmtId="0" fontId="102" fillId="66" borderId="43" xfId="4" applyFont="1" applyFill="1" applyBorder="1" applyAlignment="1" applyProtection="1">
      <alignment horizontal="left" vertical="center" wrapText="1"/>
    </xf>
    <xf numFmtId="0" fontId="102" fillId="66" borderId="44" xfId="4" applyFont="1" applyFill="1" applyBorder="1" applyAlignment="1" applyProtection="1">
      <alignment horizontal="left" vertical="center" wrapText="1"/>
    </xf>
    <xf numFmtId="0" fontId="102" fillId="66" borderId="83" xfId="4" applyNumberFormat="1" applyFont="1" applyFill="1" applyBorder="1" applyAlignment="1" applyProtection="1">
      <alignment horizontal="center" vertical="top" wrapText="1"/>
    </xf>
    <xf numFmtId="0" fontId="102" fillId="66" borderId="41" xfId="4" applyNumberFormat="1" applyFont="1" applyFill="1" applyBorder="1" applyAlignment="1" applyProtection="1">
      <alignment horizontal="center" vertical="top" wrapText="1"/>
    </xf>
    <xf numFmtId="9" fontId="3" fillId="0" borderId="39" xfId="4" applyNumberFormat="1" applyFont="1" applyFill="1" applyBorder="1" applyAlignment="1" applyProtection="1">
      <alignment horizontal="center" vertical="top" wrapText="1"/>
      <protection locked="0"/>
    </xf>
    <xf numFmtId="0" fontId="3" fillId="48" borderId="112" xfId="4" applyFont="1" applyFill="1" applyBorder="1" applyAlignment="1" applyProtection="1">
      <alignment horizontal="left" vertical="top" wrapText="1"/>
    </xf>
    <xf numFmtId="0" fontId="3" fillId="48" borderId="105" xfId="4" applyFont="1" applyFill="1" applyBorder="1" applyAlignment="1" applyProtection="1">
      <alignment horizontal="left" vertical="top" wrapText="1"/>
    </xf>
    <xf numFmtId="0" fontId="85" fillId="63" borderId="2" xfId="4" applyFont="1" applyFill="1" applyBorder="1" applyAlignment="1" applyProtection="1">
      <alignment horizontal="left" vertical="top" wrapText="1"/>
    </xf>
    <xf numFmtId="0" fontId="85" fillId="63" borderId="3" xfId="4" applyFont="1" applyFill="1" applyBorder="1" applyAlignment="1" applyProtection="1">
      <alignment horizontal="left" vertical="top" wrapText="1"/>
    </xf>
    <xf numFmtId="0" fontId="3" fillId="66" borderId="108" xfId="4" applyNumberFormat="1" applyFont="1" applyFill="1" applyBorder="1" applyAlignment="1" applyProtection="1">
      <alignment horizontal="left" vertical="top" wrapText="1"/>
    </xf>
    <xf numFmtId="0" fontId="3" fillId="66" borderId="92" xfId="4" applyNumberFormat="1" applyFont="1" applyFill="1" applyBorder="1" applyAlignment="1" applyProtection="1">
      <alignment horizontal="left" vertical="top" wrapText="1"/>
    </xf>
    <xf numFmtId="0" fontId="3" fillId="66" borderId="109" xfId="4" applyNumberFormat="1" applyFont="1" applyFill="1" applyBorder="1" applyAlignment="1" applyProtection="1">
      <alignment horizontal="left" vertical="top" wrapText="1"/>
    </xf>
    <xf numFmtId="9" fontId="3" fillId="48" borderId="110" xfId="5" applyFont="1" applyFill="1" applyBorder="1" applyAlignment="1" applyProtection="1">
      <alignment vertical="top" wrapText="1"/>
    </xf>
    <xf numFmtId="9" fontId="3" fillId="48" borderId="39" xfId="5" applyFont="1" applyFill="1" applyBorder="1" applyAlignment="1" applyProtection="1">
      <alignment vertical="top" wrapText="1"/>
    </xf>
    <xf numFmtId="9" fontId="3" fillId="48" borderId="41" xfId="5" applyFont="1" applyFill="1" applyBorder="1" applyAlignment="1" applyProtection="1">
      <alignment vertical="top" wrapText="1"/>
    </xf>
    <xf numFmtId="9" fontId="3" fillId="48" borderId="110" xfId="5" applyFont="1" applyFill="1" applyBorder="1" applyAlignment="1" applyProtection="1">
      <alignment horizontal="left" vertical="top" wrapText="1"/>
    </xf>
    <xf numFmtId="9" fontId="3" fillId="48" borderId="39" xfId="5" applyFont="1" applyFill="1" applyBorder="1" applyAlignment="1" applyProtection="1">
      <alignment horizontal="left" vertical="top" wrapText="1"/>
    </xf>
    <xf numFmtId="9" fontId="3" fillId="48" borderId="41" xfId="5" applyFont="1" applyFill="1" applyBorder="1" applyAlignment="1" applyProtection="1">
      <alignment horizontal="left" vertical="top" wrapText="1"/>
    </xf>
    <xf numFmtId="0" fontId="4" fillId="48" borderId="39" xfId="4" applyFont="1" applyFill="1" applyBorder="1"/>
    <xf numFmtId="0" fontId="4" fillId="48" borderId="41" xfId="4" applyFont="1" applyFill="1" applyBorder="1"/>
    <xf numFmtId="1" fontId="3" fillId="0" borderId="83" xfId="4" applyNumberFormat="1" applyFont="1" applyFill="1" applyBorder="1" applyAlignment="1" applyProtection="1">
      <alignment horizontal="left" vertical="top" wrapText="1"/>
      <protection locked="0"/>
    </xf>
    <xf numFmtId="1" fontId="3" fillId="0" borderId="127" xfId="4" applyNumberFormat="1" applyFont="1" applyFill="1" applyBorder="1" applyAlignment="1" applyProtection="1">
      <alignment horizontal="left" vertical="top" wrapText="1"/>
      <protection locked="0"/>
    </xf>
    <xf numFmtId="0" fontId="102" fillId="48" borderId="39" xfId="4" applyFont="1" applyFill="1" applyBorder="1" applyAlignment="1" applyProtection="1">
      <alignment horizontal="left" vertical="top" wrapText="1"/>
    </xf>
    <xf numFmtId="165" fontId="3" fillId="0" borderId="39" xfId="67" applyNumberFormat="1" applyFont="1" applyFill="1" applyBorder="1" applyAlignment="1" applyProtection="1">
      <alignment horizontal="left" vertical="top" wrapText="1"/>
      <protection locked="0"/>
    </xf>
    <xf numFmtId="165" fontId="3" fillId="0" borderId="41" xfId="67" applyNumberFormat="1" applyFont="1" applyFill="1" applyBorder="1" applyAlignment="1" applyProtection="1">
      <alignment horizontal="left" vertical="top" wrapText="1"/>
      <protection locked="0"/>
    </xf>
    <xf numFmtId="0" fontId="4" fillId="0" borderId="41" xfId="4" applyBorder="1"/>
    <xf numFmtId="0" fontId="3" fillId="48" borderId="39" xfId="4" applyFont="1" applyFill="1" applyBorder="1" applyAlignment="1" applyProtection="1">
      <alignment horizontal="center" vertical="top" wrapText="1"/>
    </xf>
    <xf numFmtId="0" fontId="3" fillId="48" borderId="41" xfId="4" applyFont="1" applyFill="1" applyBorder="1" applyAlignment="1" applyProtection="1">
      <alignment horizontal="center" vertical="top" wrapText="1"/>
    </xf>
    <xf numFmtId="0" fontId="3" fillId="48" borderId="110" xfId="4" applyFont="1" applyFill="1" applyBorder="1" applyAlignment="1" applyProtection="1">
      <alignment horizontal="center" vertical="top" wrapText="1"/>
    </xf>
    <xf numFmtId="0" fontId="3" fillId="48" borderId="127" xfId="4" applyFont="1" applyFill="1" applyBorder="1" applyAlignment="1" applyProtection="1">
      <alignment horizontal="center" vertical="top" wrapText="1"/>
    </xf>
    <xf numFmtId="165" fontId="3" fillId="0" borderId="95" xfId="67" applyNumberFormat="1" applyFont="1" applyFill="1" applyBorder="1" applyAlignment="1" applyProtection="1">
      <alignment horizontal="left" vertical="top" wrapText="1"/>
      <protection locked="0"/>
    </xf>
    <xf numFmtId="165" fontId="3" fillId="0" borderId="44" xfId="67" applyNumberFormat="1" applyFont="1" applyFill="1" applyBorder="1" applyAlignment="1" applyProtection="1">
      <alignment horizontal="left" vertical="top" wrapText="1"/>
      <protection locked="0"/>
    </xf>
    <xf numFmtId="49" fontId="3" fillId="0" borderId="83" xfId="67" applyNumberFormat="1" applyFont="1" applyFill="1" applyBorder="1" applyAlignment="1" applyProtection="1">
      <alignment horizontal="left" vertical="top" wrapText="1"/>
      <protection locked="0"/>
    </xf>
    <xf numFmtId="49" fontId="3" fillId="0" borderId="41" xfId="67" applyNumberFormat="1" applyFont="1" applyFill="1" applyBorder="1" applyAlignment="1" applyProtection="1">
      <alignment horizontal="left" vertical="top" wrapText="1"/>
      <protection locked="0"/>
    </xf>
    <xf numFmtId="0" fontId="3" fillId="48" borderId="95" xfId="4" applyFont="1" applyFill="1" applyBorder="1" applyAlignment="1" applyProtection="1">
      <alignment horizontal="center" vertical="top" wrapText="1"/>
    </xf>
    <xf numFmtId="0" fontId="3" fillId="48" borderId="44" xfId="4" applyFont="1" applyFill="1" applyBorder="1" applyAlignment="1" applyProtection="1">
      <alignment horizontal="center" vertical="top" wrapText="1"/>
    </xf>
    <xf numFmtId="0" fontId="3" fillId="48" borderId="44" xfId="4" applyFont="1" applyFill="1" applyBorder="1" applyAlignment="1" applyProtection="1">
      <alignment horizontal="left"/>
    </xf>
    <xf numFmtId="0" fontId="3" fillId="48" borderId="110" xfId="4" applyFont="1" applyFill="1" applyBorder="1" applyAlignment="1" applyProtection="1">
      <alignment horizontal="left" vertical="center" wrapText="1"/>
    </xf>
    <xf numFmtId="0" fontId="3" fillId="48" borderId="39" xfId="4" applyFont="1" applyFill="1" applyBorder="1" applyAlignment="1" applyProtection="1">
      <alignment horizontal="left" vertical="center" wrapText="1"/>
    </xf>
    <xf numFmtId="0" fontId="4" fillId="48" borderId="39" xfId="4" applyFont="1" applyFill="1" applyBorder="1" applyAlignment="1" applyProtection="1">
      <alignment horizontal="left" wrapText="1"/>
    </xf>
    <xf numFmtId="0" fontId="4" fillId="48" borderId="127" xfId="4" applyFont="1" applyFill="1" applyBorder="1" applyAlignment="1" applyProtection="1">
      <alignment horizontal="left" wrapText="1"/>
    </xf>
    <xf numFmtId="0" fontId="85" fillId="64" borderId="0" xfId="4" applyFont="1" applyFill="1" applyBorder="1" applyAlignment="1" applyProtection="1">
      <alignment horizontal="left" vertical="center" wrapText="1"/>
      <protection locked="0"/>
    </xf>
    <xf numFmtId="0" fontId="96" fillId="64" borderId="0" xfId="4" applyFont="1" applyFill="1" applyBorder="1" applyAlignment="1" applyProtection="1">
      <alignment horizontal="left" vertical="top" wrapText="1"/>
      <protection locked="0"/>
    </xf>
    <xf numFmtId="0" fontId="4" fillId="64" borderId="0" xfId="4" applyFont="1" applyFill="1" applyBorder="1" applyAlignment="1" applyProtection="1">
      <alignment horizontal="left" vertical="top" wrapText="1"/>
      <protection locked="0"/>
    </xf>
    <xf numFmtId="0" fontId="109" fillId="64" borderId="0" xfId="0" applyFont="1" applyFill="1" applyBorder="1" applyAlignment="1" applyProtection="1">
      <alignment horizontal="center" vertical="top" wrapText="1"/>
    </xf>
    <xf numFmtId="0" fontId="85" fillId="64" borderId="0" xfId="4" applyFont="1" applyFill="1" applyBorder="1" applyAlignment="1" applyProtection="1">
      <alignment horizontal="right" vertical="top" wrapText="1"/>
      <protection locked="0"/>
    </xf>
    <xf numFmtId="0" fontId="4" fillId="64" borderId="0" xfId="4" applyFont="1" applyFill="1" applyBorder="1" applyAlignment="1" applyProtection="1">
      <alignment horizontal="center"/>
      <protection locked="0"/>
    </xf>
    <xf numFmtId="0" fontId="85" fillId="64" borderId="0" xfId="4" applyFont="1" applyFill="1" applyBorder="1" applyAlignment="1" applyProtection="1">
      <alignment horizontal="left" vertical="top" wrapText="1"/>
      <protection locked="0"/>
    </xf>
    <xf numFmtId="0" fontId="4" fillId="64" borderId="0" xfId="4" applyFont="1" applyFill="1" applyBorder="1" applyAlignment="1" applyProtection="1">
      <alignment horizontal="left"/>
      <protection locked="0"/>
    </xf>
    <xf numFmtId="0" fontId="86" fillId="64" borderId="0" xfId="4" applyFont="1" applyFill="1" applyBorder="1" applyAlignment="1" applyProtection="1">
      <alignment horizontal="left" vertical="top" wrapText="1"/>
      <protection locked="0"/>
    </xf>
    <xf numFmtId="0" fontId="85" fillId="63" borderId="112" xfId="4" applyFont="1" applyFill="1" applyBorder="1" applyAlignment="1" applyProtection="1">
      <alignment horizontal="left" vertical="top" wrapText="1"/>
    </xf>
    <xf numFmtId="0" fontId="85" fillId="63" borderId="113" xfId="4" applyFont="1" applyFill="1" applyBorder="1" applyAlignment="1" applyProtection="1">
      <alignment horizontal="left" vertical="top" wrapText="1"/>
    </xf>
    <xf numFmtId="0" fontId="127" fillId="48" borderId="39" xfId="150" applyFont="1" applyFill="1" applyBorder="1" applyAlignment="1" applyProtection="1">
      <alignment horizontal="left" vertical="top" wrapText="1"/>
    </xf>
    <xf numFmtId="0" fontId="127" fillId="48" borderId="41" xfId="150" applyFont="1" applyFill="1" applyBorder="1" applyAlignment="1" applyProtection="1">
      <alignment horizontal="left" vertical="top" wrapText="1"/>
    </xf>
    <xf numFmtId="9" fontId="127" fillId="0" borderId="83" xfId="150" applyNumberFormat="1" applyFont="1" applyFill="1" applyBorder="1" applyAlignment="1" applyProtection="1">
      <alignment horizontal="center" vertical="top" wrapText="1"/>
      <protection locked="0"/>
    </xf>
    <xf numFmtId="9" fontId="127" fillId="0" borderId="127" xfId="150" applyNumberFormat="1" applyFont="1" applyFill="1" applyBorder="1" applyAlignment="1" applyProtection="1">
      <alignment horizontal="center" vertical="top" wrapText="1"/>
      <protection locked="0"/>
    </xf>
    <xf numFmtId="0" fontId="127" fillId="63" borderId="135" xfId="150" applyFont="1" applyFill="1" applyBorder="1" applyAlignment="1" applyProtection="1">
      <alignment horizontal="left" vertical="top" wrapText="1"/>
    </xf>
    <xf numFmtId="0" fontId="127" fillId="63" borderId="136" xfId="150" applyFont="1" applyFill="1" applyBorder="1" applyAlignment="1" applyProtection="1">
      <alignment horizontal="left" vertical="top" wrapText="1"/>
    </xf>
    <xf numFmtId="0" fontId="127" fillId="63" borderId="137" xfId="150" applyFont="1" applyFill="1" applyBorder="1" applyAlignment="1" applyProtection="1">
      <alignment horizontal="left" vertical="top" wrapText="1"/>
    </xf>
    <xf numFmtId="0" fontId="3" fillId="0" borderId="138" xfId="150" applyFont="1" applyFill="1" applyBorder="1" applyAlignment="1" applyProtection="1">
      <alignment horizontal="left" vertical="top" wrapText="1"/>
      <protection locked="0"/>
    </xf>
    <xf numFmtId="0" fontId="3" fillId="0" borderId="117" xfId="150" applyFont="1" applyFill="1" applyBorder="1" applyAlignment="1" applyProtection="1">
      <alignment horizontal="left" vertical="top" wrapText="1"/>
      <protection locked="0"/>
    </xf>
    <xf numFmtId="0" fontId="3" fillId="0" borderId="139" xfId="150" applyFont="1" applyFill="1" applyBorder="1" applyAlignment="1" applyProtection="1">
      <alignment horizontal="left" vertical="top" wrapText="1"/>
      <protection locked="0"/>
    </xf>
    <xf numFmtId="0" fontId="85" fillId="64" borderId="0" xfId="992" applyFont="1" applyFill="1" applyBorder="1" applyAlignment="1" applyProtection="1">
      <alignment horizontal="left" vertical="top" wrapText="1"/>
      <protection locked="0"/>
    </xf>
    <xf numFmtId="0" fontId="117" fillId="64" borderId="0" xfId="149" applyFont="1" applyFill="1" applyBorder="1" applyAlignment="1" applyProtection="1">
      <alignment horizontal="left" vertical="top" wrapText="1"/>
    </xf>
    <xf numFmtId="0" fontId="127" fillId="0" borderId="83" xfId="150" applyFont="1" applyFill="1" applyBorder="1" applyAlignment="1" applyProtection="1">
      <alignment horizontal="left" vertical="top" wrapText="1"/>
      <protection locked="0"/>
    </xf>
    <xf numFmtId="0" fontId="127" fillId="0" borderId="39" xfId="150" applyFont="1" applyFill="1" applyBorder="1" applyAlignment="1" applyProtection="1">
      <alignment horizontal="left" vertical="top" wrapText="1"/>
      <protection locked="0"/>
    </xf>
    <xf numFmtId="0" fontId="127" fillId="0" borderId="127" xfId="150" applyFont="1" applyFill="1" applyBorder="1" applyAlignment="1" applyProtection="1">
      <alignment horizontal="left" vertical="top" wrapText="1"/>
      <protection locked="0"/>
    </xf>
    <xf numFmtId="0" fontId="3" fillId="0" borderId="83" xfId="150" applyFont="1" applyFill="1" applyBorder="1" applyAlignment="1" applyProtection="1">
      <alignment horizontal="left" vertical="top" wrapText="1"/>
      <protection locked="0"/>
    </xf>
    <xf numFmtId="0" fontId="3" fillId="0" borderId="39" xfId="150" applyFont="1" applyFill="1" applyBorder="1" applyAlignment="1" applyProtection="1">
      <alignment horizontal="left" vertical="top" wrapText="1"/>
      <protection locked="0"/>
    </xf>
    <xf numFmtId="0" fontId="3" fillId="0" borderId="127" xfId="150" applyFont="1" applyFill="1" applyBorder="1" applyAlignment="1" applyProtection="1">
      <alignment horizontal="left" vertical="top" wrapText="1"/>
      <protection locked="0"/>
    </xf>
    <xf numFmtId="0" fontId="127" fillId="48" borderId="110" xfId="150" applyFont="1" applyFill="1" applyBorder="1" applyAlignment="1" applyProtection="1">
      <alignment horizontal="left" vertical="top" wrapText="1"/>
    </xf>
    <xf numFmtId="0" fontId="127" fillId="48" borderId="127" xfId="150" applyFont="1" applyFill="1" applyBorder="1" applyAlignment="1" applyProtection="1">
      <alignment horizontal="left" vertical="top" wrapText="1"/>
    </xf>
    <xf numFmtId="0" fontId="127" fillId="48" borderId="81" xfId="150" applyFont="1" applyFill="1" applyBorder="1" applyAlignment="1" applyProtection="1">
      <alignment horizontal="left" vertical="top" wrapText="1"/>
    </xf>
    <xf numFmtId="0" fontId="127" fillId="48" borderId="94" xfId="150" applyFont="1" applyFill="1" applyBorder="1" applyAlignment="1" applyProtection="1">
      <alignment horizontal="left" vertical="top" wrapText="1"/>
    </xf>
    <xf numFmtId="9" fontId="127" fillId="0" borderId="82" xfId="150" applyNumberFormat="1" applyFont="1" applyFill="1" applyBorder="1" applyAlignment="1" applyProtection="1">
      <alignment horizontal="center" vertical="top" wrapText="1"/>
      <protection locked="0"/>
    </xf>
    <xf numFmtId="9" fontId="127" fillId="0" borderId="133" xfId="150" applyNumberFormat="1" applyFont="1" applyFill="1" applyBorder="1" applyAlignment="1" applyProtection="1">
      <alignment horizontal="center" vertical="top" wrapText="1"/>
      <protection locked="0"/>
    </xf>
    <xf numFmtId="0" fontId="127" fillId="0" borderId="106" xfId="150" applyFont="1" applyFill="1" applyBorder="1" applyAlignment="1" applyProtection="1">
      <alignment horizontal="left" vertical="top" wrapText="1"/>
      <protection locked="0"/>
    </xf>
    <xf numFmtId="0" fontId="127" fillId="0" borderId="113" xfId="150" applyFont="1" applyFill="1" applyBorder="1" applyAlignment="1" applyProtection="1">
      <alignment horizontal="left" vertical="top" wrapText="1"/>
      <protection locked="0"/>
    </xf>
    <xf numFmtId="0" fontId="127" fillId="0" borderId="107" xfId="150" applyFont="1" applyFill="1" applyBorder="1" applyAlignment="1" applyProtection="1">
      <alignment horizontal="left" vertical="top" wrapText="1"/>
      <protection locked="0"/>
    </xf>
    <xf numFmtId="0" fontId="119" fillId="63" borderId="2" xfId="150" applyFont="1" applyFill="1" applyBorder="1" applyAlignment="1" applyProtection="1">
      <alignment vertical="top" wrapText="1"/>
    </xf>
    <xf numFmtId="0" fontId="119" fillId="63" borderId="3" xfId="150" applyFont="1" applyFill="1" applyBorder="1" applyAlignment="1" applyProtection="1">
      <alignment vertical="top" wrapText="1"/>
    </xf>
    <xf numFmtId="0" fontId="127" fillId="48" borderId="108" xfId="150" applyFont="1" applyFill="1" applyBorder="1" applyAlignment="1" applyProtection="1">
      <alignment horizontal="left" vertical="top" wrapText="1"/>
    </xf>
    <xf numFmtId="0" fontId="127" fillId="48" borderId="92" xfId="150" applyFont="1" applyFill="1" applyBorder="1" applyAlignment="1" applyProtection="1">
      <alignment horizontal="left" vertical="top" wrapText="1"/>
    </xf>
    <xf numFmtId="0" fontId="127" fillId="48" borderId="93" xfId="150" applyFont="1" applyFill="1" applyBorder="1" applyAlignment="1" applyProtection="1">
      <alignment horizontal="left" vertical="top" wrapText="1"/>
    </xf>
    <xf numFmtId="9" fontId="127" fillId="0" borderId="91" xfId="150" applyNumberFormat="1" applyFont="1" applyFill="1" applyBorder="1" applyAlignment="1" applyProtection="1">
      <alignment horizontal="center" vertical="center" wrapText="1"/>
      <protection locked="0"/>
    </xf>
    <xf numFmtId="9" fontId="127" fillId="0" borderId="109" xfId="150" applyNumberFormat="1" applyFont="1" applyFill="1" applyBorder="1" applyAlignment="1" applyProtection="1">
      <alignment horizontal="center" vertical="center" wrapText="1"/>
      <protection locked="0"/>
    </xf>
    <xf numFmtId="0" fontId="127" fillId="68" borderId="83" xfId="150" applyFont="1" applyFill="1" applyBorder="1" applyAlignment="1" applyProtection="1">
      <alignment horizontal="left" vertical="top" wrapText="1"/>
      <protection locked="0"/>
    </xf>
    <xf numFmtId="0" fontId="127" fillId="68" borderId="39" xfId="150" applyFont="1" applyFill="1" applyBorder="1" applyAlignment="1" applyProtection="1">
      <alignment horizontal="left" vertical="top" wrapText="1"/>
      <protection locked="0"/>
    </xf>
    <xf numFmtId="0" fontId="127" fillId="68" borderId="127" xfId="150" applyFont="1" applyFill="1" applyBorder="1" applyAlignment="1" applyProtection="1">
      <alignment horizontal="left" vertical="top" wrapText="1"/>
      <protection locked="0"/>
    </xf>
    <xf numFmtId="0" fontId="127" fillId="48" borderId="81" xfId="150" applyFont="1" applyFill="1" applyBorder="1" applyAlignment="1" applyProtection="1">
      <alignment horizontal="left" wrapText="1"/>
    </xf>
    <xf numFmtId="0" fontId="118" fillId="0" borderId="81" xfId="150" applyFont="1" applyBorder="1"/>
    <xf numFmtId="0" fontId="118" fillId="0" borderId="94" xfId="150" applyFont="1" applyBorder="1"/>
    <xf numFmtId="0" fontId="127" fillId="64" borderId="82" xfId="150" applyFont="1" applyFill="1" applyBorder="1" applyAlignment="1" applyProtection="1">
      <alignment horizontal="center" vertical="top" wrapText="1"/>
      <protection locked="0"/>
    </xf>
    <xf numFmtId="0" fontId="127" fillId="64" borderId="81" xfId="150" applyFont="1" applyFill="1" applyBorder="1" applyAlignment="1" applyProtection="1">
      <alignment horizontal="center" vertical="top" wrapText="1"/>
      <protection locked="0"/>
    </xf>
    <xf numFmtId="0" fontId="127" fillId="64" borderId="133" xfId="150" applyFont="1" applyFill="1" applyBorder="1" applyAlignment="1" applyProtection="1">
      <alignment horizontal="center" vertical="top" wrapText="1"/>
      <protection locked="0"/>
    </xf>
    <xf numFmtId="0" fontId="3" fillId="68" borderId="83" xfId="149" applyFont="1" applyFill="1" applyBorder="1" applyAlignment="1" applyProtection="1">
      <alignment horizontal="center" vertical="top" wrapText="1"/>
      <protection locked="0"/>
    </xf>
    <xf numFmtId="0" fontId="3" fillId="68" borderId="39" xfId="149" applyFont="1" applyFill="1" applyBorder="1" applyAlignment="1" applyProtection="1">
      <alignment horizontal="center" vertical="top" wrapText="1"/>
      <protection locked="0"/>
    </xf>
    <xf numFmtId="0" fontId="3" fillId="68" borderId="41" xfId="149" applyFont="1" applyFill="1" applyBorder="1" applyAlignment="1" applyProtection="1">
      <alignment horizontal="center" vertical="top" wrapText="1"/>
      <protection locked="0"/>
    </xf>
    <xf numFmtId="0" fontId="127" fillId="48" borderId="110" xfId="150" applyFont="1" applyFill="1" applyBorder="1" applyAlignment="1" applyProtection="1">
      <alignment horizontal="left"/>
    </xf>
    <xf numFmtId="0" fontId="127" fillId="48" borderId="39" xfId="150" applyFont="1" applyFill="1" applyBorder="1" applyAlignment="1" applyProtection="1">
      <alignment horizontal="left"/>
    </xf>
    <xf numFmtId="0" fontId="127" fillId="48" borderId="81" xfId="150" applyFont="1" applyFill="1" applyBorder="1" applyAlignment="1" applyProtection="1">
      <alignment horizontal="left"/>
    </xf>
    <xf numFmtId="0" fontId="127" fillId="48" borderId="94" xfId="150" applyFont="1" applyFill="1" applyBorder="1" applyAlignment="1" applyProtection="1">
      <alignment horizontal="left"/>
    </xf>
    <xf numFmtId="0" fontId="3" fillId="68" borderId="82" xfId="149" applyFont="1" applyFill="1" applyBorder="1" applyAlignment="1" applyProtection="1">
      <alignment horizontal="center" vertical="top" wrapText="1"/>
      <protection locked="0"/>
    </xf>
    <xf numFmtId="0" fontId="3" fillId="68" borderId="81" xfId="149" applyFont="1" applyFill="1" applyBorder="1" applyAlignment="1" applyProtection="1">
      <alignment horizontal="center" vertical="top" wrapText="1"/>
      <protection locked="0"/>
    </xf>
    <xf numFmtId="0" fontId="3" fillId="68" borderId="94" xfId="149" applyFont="1" applyFill="1" applyBorder="1" applyAlignment="1" applyProtection="1">
      <alignment horizontal="center" vertical="top" wrapText="1"/>
      <protection locked="0"/>
    </xf>
    <xf numFmtId="0" fontId="3" fillId="68" borderId="83" xfId="149" applyFont="1" applyFill="1" applyBorder="1" applyAlignment="1" applyProtection="1">
      <alignment horizontal="left" vertical="top" wrapText="1"/>
      <protection locked="0"/>
    </xf>
    <xf numFmtId="0" fontId="3" fillId="68" borderId="39" xfId="149" applyFont="1" applyFill="1" applyBorder="1" applyAlignment="1" applyProtection="1">
      <alignment horizontal="left" vertical="top" wrapText="1"/>
      <protection locked="0"/>
    </xf>
    <xf numFmtId="0" fontId="3" fillId="68" borderId="41" xfId="149" applyFont="1" applyFill="1" applyBorder="1" applyAlignment="1" applyProtection="1">
      <alignment horizontal="left" vertical="top" wrapText="1"/>
      <protection locked="0"/>
    </xf>
    <xf numFmtId="9" fontId="3" fillId="68" borderId="83" xfId="150" applyNumberFormat="1" applyFont="1" applyFill="1" applyBorder="1" applyAlignment="1" applyProtection="1">
      <alignment horizontal="center" vertical="top" wrapText="1"/>
      <protection locked="0"/>
    </xf>
    <xf numFmtId="9" fontId="3" fillId="68" borderId="127" xfId="150" applyNumberFormat="1" applyFont="1" applyFill="1" applyBorder="1" applyAlignment="1" applyProtection="1">
      <alignment horizontal="center" vertical="top" wrapText="1"/>
      <protection locked="0"/>
    </xf>
    <xf numFmtId="9" fontId="127" fillId="68" borderId="83" xfId="150" applyNumberFormat="1" applyFont="1" applyFill="1" applyBorder="1" applyAlignment="1" applyProtection="1">
      <alignment horizontal="left" vertical="top" wrapText="1"/>
      <protection locked="0"/>
    </xf>
    <xf numFmtId="9" fontId="127" fillId="68" borderId="39" xfId="150" applyNumberFormat="1" applyFont="1" applyFill="1" applyBorder="1" applyAlignment="1" applyProtection="1">
      <alignment horizontal="left" vertical="top" wrapText="1"/>
      <protection locked="0"/>
    </xf>
    <xf numFmtId="9" fontId="127" fillId="68" borderId="127" xfId="150" applyNumberFormat="1" applyFont="1" applyFill="1" applyBorder="1" applyAlignment="1" applyProtection="1">
      <alignment horizontal="left" vertical="top" wrapText="1"/>
      <protection locked="0"/>
    </xf>
    <xf numFmtId="0" fontId="127" fillId="63" borderId="128" xfId="150" applyFont="1" applyFill="1" applyBorder="1" applyAlignment="1" applyProtection="1">
      <alignment horizontal="center"/>
    </xf>
    <xf numFmtId="0" fontId="127" fillId="63" borderId="43" xfId="150" applyFont="1" applyFill="1" applyBorder="1" applyAlignment="1" applyProtection="1">
      <alignment horizontal="center"/>
    </xf>
    <xf numFmtId="0" fontId="127" fillId="63" borderId="130" xfId="150" applyFont="1" applyFill="1" applyBorder="1" applyAlignment="1" applyProtection="1">
      <alignment horizontal="center"/>
    </xf>
    <xf numFmtId="9" fontId="127" fillId="68" borderId="41" xfId="150" applyNumberFormat="1" applyFont="1" applyFill="1" applyBorder="1" applyAlignment="1" applyProtection="1">
      <alignment horizontal="left" vertical="top" wrapText="1"/>
      <protection locked="0"/>
    </xf>
    <xf numFmtId="0" fontId="127" fillId="48" borderId="113" xfId="150" applyFont="1" applyFill="1" applyBorder="1" applyAlignment="1" applyProtection="1">
      <alignment horizontal="left" vertical="top" wrapText="1"/>
    </xf>
    <xf numFmtId="9" fontId="127" fillId="68" borderId="106" xfId="150" applyNumberFormat="1" applyFont="1" applyFill="1" applyBorder="1" applyAlignment="1" applyProtection="1">
      <alignment horizontal="left" vertical="top" wrapText="1"/>
      <protection locked="0"/>
    </xf>
    <xf numFmtId="9" fontId="127" fillId="68" borderId="113" xfId="150" applyNumberFormat="1" applyFont="1" applyFill="1" applyBorder="1" applyAlignment="1" applyProtection="1">
      <alignment horizontal="left" vertical="top" wrapText="1"/>
      <protection locked="0"/>
    </xf>
    <xf numFmtId="9" fontId="127" fillId="68" borderId="105" xfId="150" applyNumberFormat="1" applyFont="1" applyFill="1" applyBorder="1" applyAlignment="1" applyProtection="1">
      <alignment horizontal="left" vertical="top" wrapText="1"/>
      <protection locked="0"/>
    </xf>
    <xf numFmtId="9" fontId="3" fillId="0" borderId="106" xfId="150" applyNumberFormat="1" applyFont="1" applyFill="1" applyBorder="1" applyAlignment="1" applyProtection="1">
      <alignment horizontal="center" vertical="top" wrapText="1"/>
      <protection locked="0"/>
    </xf>
    <xf numFmtId="9" fontId="3" fillId="0" borderId="113" xfId="150" applyNumberFormat="1" applyFont="1" applyFill="1" applyBorder="1" applyAlignment="1" applyProtection="1">
      <alignment horizontal="center" vertical="top" wrapText="1"/>
      <protection locked="0"/>
    </xf>
    <xf numFmtId="9" fontId="3" fillId="0" borderId="105" xfId="150" applyNumberFormat="1" applyFont="1" applyFill="1" applyBorder="1" applyAlignment="1" applyProtection="1">
      <alignment horizontal="center" vertical="top" wrapText="1"/>
      <protection locked="0"/>
    </xf>
    <xf numFmtId="9" fontId="3" fillId="0" borderId="106" xfId="150" applyNumberFormat="1" applyFont="1" applyFill="1" applyBorder="1" applyAlignment="1" applyProtection="1">
      <alignment horizontal="left" vertical="top" wrapText="1"/>
      <protection locked="0"/>
    </xf>
    <xf numFmtId="9" fontId="3" fillId="0" borderId="107" xfId="150" applyNumberFormat="1" applyFont="1" applyFill="1" applyBorder="1" applyAlignment="1" applyProtection="1">
      <alignment horizontal="left" vertical="top" wrapText="1"/>
      <protection locked="0"/>
    </xf>
    <xf numFmtId="0" fontId="3" fillId="48" borderId="110" xfId="150" applyFont="1" applyFill="1" applyBorder="1" applyAlignment="1" applyProtection="1">
      <alignment horizontal="left" vertical="top" wrapText="1"/>
    </xf>
    <xf numFmtId="0" fontId="3" fillId="48" borderId="43" xfId="150" applyFont="1" applyFill="1" applyBorder="1" applyAlignment="1" applyProtection="1">
      <alignment horizontal="left" vertical="top" wrapText="1"/>
    </xf>
    <xf numFmtId="0" fontId="3" fillId="48" borderId="44" xfId="150" applyFont="1" applyFill="1" applyBorder="1" applyAlignment="1" applyProtection="1">
      <alignment horizontal="left" vertical="top" wrapText="1"/>
    </xf>
    <xf numFmtId="0" fontId="3" fillId="0" borderId="95" xfId="150" applyFont="1" applyFill="1" applyBorder="1" applyAlignment="1" applyProtection="1">
      <alignment horizontal="left" vertical="top" wrapText="1"/>
      <protection locked="0"/>
    </xf>
    <xf numFmtId="0" fontId="3" fillId="0" borderId="43" xfId="150" applyFont="1" applyFill="1" applyBorder="1" applyAlignment="1" applyProtection="1">
      <alignment horizontal="left" vertical="top" wrapText="1"/>
      <protection locked="0"/>
    </xf>
    <xf numFmtId="0" fontId="3" fillId="0" borderId="130" xfId="150" applyFont="1" applyFill="1" applyBorder="1" applyAlignment="1" applyProtection="1">
      <alignment horizontal="left" vertical="top" wrapText="1"/>
      <protection locked="0"/>
    </xf>
    <xf numFmtId="9" fontId="133" fillId="48" borderId="91" xfId="150" applyNumberFormat="1" applyFont="1" applyFill="1" applyBorder="1" applyAlignment="1" applyProtection="1">
      <alignment horizontal="left" vertical="top" wrapText="1"/>
    </xf>
    <xf numFmtId="9" fontId="133" fillId="48" borderId="92" xfId="150" applyNumberFormat="1" applyFont="1" applyFill="1" applyBorder="1" applyAlignment="1" applyProtection="1">
      <alignment horizontal="left" vertical="top" wrapText="1"/>
    </xf>
    <xf numFmtId="9" fontId="133" fillId="48" borderId="93" xfId="150" applyNumberFormat="1" applyFont="1" applyFill="1" applyBorder="1" applyAlignment="1" applyProtection="1">
      <alignment horizontal="left" vertical="top" wrapText="1"/>
    </xf>
    <xf numFmtId="9" fontId="3" fillId="0" borderId="83" xfId="150" applyNumberFormat="1" applyFont="1" applyFill="1" applyBorder="1" applyAlignment="1" applyProtection="1">
      <alignment horizontal="center" vertical="top" wrapText="1"/>
      <protection locked="0"/>
    </xf>
    <xf numFmtId="9" fontId="3" fillId="0" borderId="39" xfId="150" applyNumberFormat="1" applyFont="1" applyFill="1" applyBorder="1" applyAlignment="1" applyProtection="1">
      <alignment horizontal="center" vertical="top" wrapText="1"/>
      <protection locked="0"/>
    </xf>
    <xf numFmtId="9" fontId="3" fillId="0" borderId="41" xfId="150" applyNumberFormat="1" applyFont="1" applyFill="1" applyBorder="1" applyAlignment="1" applyProtection="1">
      <alignment horizontal="center" vertical="top" wrapText="1"/>
      <protection locked="0"/>
    </xf>
    <xf numFmtId="9" fontId="3" fillId="0" borderId="83" xfId="150" applyNumberFormat="1" applyFont="1" applyFill="1" applyBorder="1" applyAlignment="1" applyProtection="1">
      <alignment horizontal="left" vertical="top" wrapText="1"/>
      <protection locked="0"/>
    </xf>
    <xf numFmtId="9" fontId="3" fillId="0" borderId="127" xfId="150" applyNumberFormat="1" applyFont="1" applyFill="1" applyBorder="1" applyAlignment="1" applyProtection="1">
      <alignment horizontal="left" vertical="top" wrapText="1"/>
      <protection locked="0"/>
    </xf>
    <xf numFmtId="0" fontId="3" fillId="4" borderId="110" xfId="150" applyFont="1" applyFill="1" applyBorder="1" applyAlignment="1" applyProtection="1">
      <alignment horizontal="left" vertical="top" wrapText="1"/>
    </xf>
    <xf numFmtId="0" fontId="3" fillId="4" borderId="81" xfId="150" applyFont="1" applyFill="1" applyBorder="1" applyAlignment="1" applyProtection="1">
      <alignment horizontal="left" vertical="top" wrapText="1"/>
    </xf>
    <xf numFmtId="0" fontId="3" fillId="4" borderId="133" xfId="150" applyFont="1" applyFill="1" applyBorder="1" applyAlignment="1" applyProtection="1">
      <alignment horizontal="left" vertical="top" wrapText="1"/>
    </xf>
    <xf numFmtId="0" fontId="102" fillId="48" borderId="108" xfId="150" applyFont="1" applyFill="1" applyBorder="1" applyAlignment="1" applyProtection="1">
      <alignment horizontal="center" vertical="center" wrapText="1"/>
    </xf>
    <xf numFmtId="0" fontId="102" fillId="48" borderId="93" xfId="150" applyFont="1" applyFill="1" applyBorder="1" applyAlignment="1" applyProtection="1">
      <alignment horizontal="center" vertical="center" wrapText="1"/>
    </xf>
    <xf numFmtId="9" fontId="102" fillId="48" borderId="91" xfId="150" applyNumberFormat="1" applyFont="1" applyFill="1" applyBorder="1" applyAlignment="1" applyProtection="1">
      <alignment horizontal="left" vertical="top" wrapText="1"/>
    </xf>
    <xf numFmtId="9" fontId="102" fillId="48" borderId="92" xfId="150" applyNumberFormat="1" applyFont="1" applyFill="1" applyBorder="1" applyAlignment="1" applyProtection="1">
      <alignment horizontal="left" vertical="top" wrapText="1"/>
    </xf>
    <xf numFmtId="9" fontId="102" fillId="48" borderId="93" xfId="150" applyNumberFormat="1" applyFont="1" applyFill="1" applyBorder="1" applyAlignment="1" applyProtection="1">
      <alignment horizontal="left" vertical="top" wrapText="1"/>
    </xf>
    <xf numFmtId="9" fontId="102" fillId="48" borderId="109" xfId="150" applyNumberFormat="1" applyFont="1" applyFill="1" applyBorder="1" applyAlignment="1" applyProtection="1">
      <alignment horizontal="left" vertical="top" wrapText="1"/>
    </xf>
    <xf numFmtId="9" fontId="3" fillId="68" borderId="83" xfId="149" applyNumberFormat="1" applyFont="1" applyFill="1" applyBorder="1" applyAlignment="1" applyProtection="1">
      <alignment horizontal="left" vertical="top" wrapText="1"/>
      <protection locked="0"/>
    </xf>
    <xf numFmtId="9" fontId="3" fillId="68" borderId="39" xfId="149" applyNumberFormat="1" applyFont="1" applyFill="1" applyBorder="1" applyAlignment="1" applyProtection="1">
      <alignment horizontal="left" vertical="top" wrapText="1"/>
      <protection locked="0"/>
    </xf>
    <xf numFmtId="9" fontId="3" fillId="68" borderId="41" xfId="149" applyNumberFormat="1" applyFont="1" applyFill="1" applyBorder="1" applyAlignment="1" applyProtection="1">
      <alignment horizontal="left" vertical="top" wrapText="1"/>
      <protection locked="0"/>
    </xf>
    <xf numFmtId="0" fontId="127" fillId="48" borderId="129" xfId="150" applyFont="1" applyFill="1" applyBorder="1" applyAlignment="1" applyProtection="1">
      <alignment horizontal="left" vertical="top" wrapText="1"/>
    </xf>
    <xf numFmtId="0" fontId="127" fillId="48" borderId="0" xfId="150" applyFont="1" applyFill="1" applyBorder="1" applyAlignment="1" applyProtection="1">
      <alignment horizontal="left" vertical="top" wrapText="1"/>
    </xf>
    <xf numFmtId="9" fontId="127" fillId="68" borderId="95" xfId="150" applyNumberFormat="1" applyFont="1" applyFill="1" applyBorder="1" applyAlignment="1" applyProtection="1">
      <alignment horizontal="center" vertical="top" wrapText="1"/>
      <protection locked="0"/>
    </xf>
    <xf numFmtId="9" fontId="127" fillId="68" borderId="43" xfId="150" applyNumberFormat="1" applyFont="1" applyFill="1" applyBorder="1" applyAlignment="1" applyProtection="1">
      <alignment horizontal="center" vertical="top" wrapText="1"/>
      <protection locked="0"/>
    </xf>
    <xf numFmtId="9" fontId="127" fillId="68" borderId="130" xfId="150" applyNumberFormat="1" applyFont="1" applyFill="1" applyBorder="1" applyAlignment="1" applyProtection="1">
      <alignment horizontal="center" vertical="top" wrapText="1"/>
      <protection locked="0"/>
    </xf>
    <xf numFmtId="9" fontId="3" fillId="68" borderId="83" xfId="150" applyNumberFormat="1" applyFont="1" applyFill="1" applyBorder="1" applyAlignment="1" applyProtection="1">
      <alignment horizontal="left" vertical="top" wrapText="1"/>
      <protection locked="0"/>
    </xf>
    <xf numFmtId="9" fontId="3" fillId="68" borderId="39" xfId="150" applyNumberFormat="1" applyFont="1" applyFill="1" applyBorder="1" applyAlignment="1" applyProtection="1">
      <alignment horizontal="left" vertical="top" wrapText="1"/>
      <protection locked="0"/>
    </xf>
    <xf numFmtId="9" fontId="3" fillId="68" borderId="127" xfId="150" applyNumberFormat="1" applyFont="1" applyFill="1" applyBorder="1" applyAlignment="1" applyProtection="1">
      <alignment horizontal="left" vertical="top" wrapText="1"/>
      <protection locked="0"/>
    </xf>
    <xf numFmtId="0" fontId="127" fillId="63" borderId="128" xfId="150" applyFont="1" applyFill="1" applyBorder="1" applyAlignment="1" applyProtection="1">
      <alignment horizontal="left" vertical="top" wrapText="1"/>
    </xf>
    <xf numFmtId="0" fontId="127" fillId="63" borderId="0" xfId="150" applyFont="1" applyFill="1" applyBorder="1" applyAlignment="1" applyProtection="1">
      <alignment horizontal="left" vertical="top" wrapText="1"/>
    </xf>
    <xf numFmtId="0" fontId="127" fillId="48" borderId="131" xfId="150" applyFont="1" applyFill="1" applyBorder="1" applyAlignment="1" applyProtection="1">
      <alignment horizontal="center" vertical="top" wrapText="1"/>
    </xf>
    <xf numFmtId="0" fontId="127" fillId="48" borderId="132" xfId="150" applyFont="1" applyFill="1" applyBorder="1" applyAlignment="1" applyProtection="1">
      <alignment horizontal="center" vertical="top" wrapText="1"/>
    </xf>
    <xf numFmtId="0" fontId="133" fillId="48" borderId="101" xfId="150" applyFont="1" applyFill="1" applyBorder="1" applyAlignment="1" applyProtection="1">
      <alignment horizontal="center" vertical="top" wrapText="1"/>
    </xf>
    <xf numFmtId="0" fontId="133" fillId="48" borderId="102" xfId="150" applyFont="1" applyFill="1" applyBorder="1" applyAlignment="1" applyProtection="1">
      <alignment horizontal="center" vertical="top" wrapText="1"/>
    </xf>
    <xf numFmtId="0" fontId="133" fillId="48" borderId="103" xfId="150" applyFont="1" applyFill="1" applyBorder="1" applyAlignment="1" applyProtection="1">
      <alignment horizontal="center" vertical="top" wrapText="1"/>
    </xf>
    <xf numFmtId="0" fontId="3" fillId="68" borderId="106" xfId="149" applyFont="1" applyFill="1" applyBorder="1" applyAlignment="1" applyProtection="1">
      <alignment horizontal="center" vertical="top" wrapText="1"/>
      <protection locked="0"/>
    </xf>
    <xf numFmtId="0" fontId="3" fillId="68" borderId="105" xfId="149" applyFont="1" applyFill="1" applyBorder="1" applyAlignment="1" applyProtection="1">
      <alignment horizontal="center" vertical="top" wrapText="1"/>
      <protection locked="0"/>
    </xf>
    <xf numFmtId="9" fontId="3" fillId="68" borderId="106" xfId="150" applyNumberFormat="1" applyFont="1" applyFill="1" applyBorder="1" applyAlignment="1" applyProtection="1">
      <alignment horizontal="center" vertical="top" wrapText="1"/>
      <protection locked="0"/>
    </xf>
    <xf numFmtId="9" fontId="3" fillId="68" borderId="107" xfId="150" applyNumberFormat="1" applyFont="1" applyFill="1" applyBorder="1" applyAlignment="1" applyProtection="1">
      <alignment horizontal="center" vertical="top" wrapText="1"/>
      <protection locked="0"/>
    </xf>
    <xf numFmtId="0" fontId="127" fillId="66" borderId="81" xfId="150" applyNumberFormat="1" applyFont="1" applyFill="1" applyBorder="1" applyAlignment="1" applyProtection="1">
      <alignment horizontal="left" vertical="top" wrapText="1"/>
    </xf>
    <xf numFmtId="0" fontId="127" fillId="66" borderId="94" xfId="150" applyNumberFormat="1" applyFont="1" applyFill="1" applyBorder="1" applyAlignment="1" applyProtection="1">
      <alignment horizontal="left" vertical="top" wrapText="1"/>
    </xf>
    <xf numFmtId="9" fontId="3" fillId="68" borderId="1" xfId="150" applyNumberFormat="1" applyFont="1" applyFill="1" applyBorder="1" applyAlignment="1" applyProtection="1">
      <alignment horizontal="center" vertical="center" wrapText="1"/>
      <protection locked="0"/>
    </xf>
    <xf numFmtId="0" fontId="127" fillId="48" borderId="126" xfId="150" applyFont="1" applyFill="1" applyBorder="1" applyAlignment="1" applyProtection="1">
      <alignment horizontal="left" vertical="top" wrapText="1"/>
    </xf>
    <xf numFmtId="0" fontId="3" fillId="68" borderId="82" xfId="149" applyFont="1" applyFill="1" applyBorder="1" applyAlignment="1" applyProtection="1">
      <alignment horizontal="left" vertical="top" wrapText="1"/>
      <protection locked="0"/>
    </xf>
    <xf numFmtId="0" fontId="3" fillId="68" borderId="81" xfId="149" applyFont="1" applyFill="1" applyBorder="1" applyAlignment="1" applyProtection="1">
      <alignment horizontal="left" vertical="top" wrapText="1"/>
      <protection locked="0"/>
    </xf>
    <xf numFmtId="0" fontId="3" fillId="68" borderId="94" xfId="149" applyFont="1" applyFill="1" applyBorder="1" applyAlignment="1" applyProtection="1">
      <alignment horizontal="left" vertical="top" wrapText="1"/>
      <protection locked="0"/>
    </xf>
    <xf numFmtId="0" fontId="119" fillId="67" borderId="2" xfId="150" applyFont="1" applyFill="1" applyBorder="1" applyAlignment="1" applyProtection="1">
      <alignment horizontal="left" vertical="top" wrapText="1"/>
    </xf>
    <xf numFmtId="0" fontId="119" fillId="67" borderId="3" xfId="150" applyFont="1" applyFill="1" applyBorder="1" applyAlignment="1" applyProtection="1">
      <alignment horizontal="left" vertical="top" wrapText="1"/>
    </xf>
    <xf numFmtId="0" fontId="127" fillId="48" borderId="128" xfId="150" applyFont="1" applyFill="1" applyBorder="1" applyAlignment="1" applyProtection="1">
      <alignment horizontal="left" vertical="top" wrapText="1"/>
    </xf>
    <xf numFmtId="0" fontId="127" fillId="48" borderId="43" xfId="150" applyFont="1" applyFill="1" applyBorder="1" applyAlignment="1" applyProtection="1">
      <alignment horizontal="left" vertical="top" wrapText="1"/>
    </xf>
    <xf numFmtId="0" fontId="127" fillId="48" borderId="44" xfId="150" applyFont="1" applyFill="1" applyBorder="1" applyAlignment="1" applyProtection="1">
      <alignment horizontal="left" vertical="top" wrapText="1"/>
    </xf>
    <xf numFmtId="0" fontId="127" fillId="66" borderId="39" xfId="150" applyNumberFormat="1" applyFont="1" applyFill="1" applyBorder="1" applyAlignment="1" applyProtection="1">
      <alignment horizontal="left" vertical="top" wrapText="1"/>
    </xf>
    <xf numFmtId="0" fontId="127" fillId="66" borderId="41" xfId="150" applyNumberFormat="1" applyFont="1" applyFill="1" applyBorder="1" applyAlignment="1" applyProtection="1">
      <alignment horizontal="left" vertical="top" wrapText="1"/>
    </xf>
    <xf numFmtId="0" fontId="133" fillId="66" borderId="128" xfId="150" applyNumberFormat="1" applyFont="1" applyFill="1" applyBorder="1" applyAlignment="1" applyProtection="1">
      <alignment horizontal="left" vertical="center" wrapText="1"/>
    </xf>
    <xf numFmtId="0" fontId="133" fillId="66" borderId="43" xfId="150" applyFont="1" applyFill="1" applyBorder="1" applyAlignment="1" applyProtection="1">
      <alignment horizontal="left" vertical="center" wrapText="1"/>
    </xf>
    <xf numFmtId="0" fontId="133" fillId="66" borderId="44" xfId="150" applyFont="1" applyFill="1" applyBorder="1" applyAlignment="1" applyProtection="1">
      <alignment horizontal="left" vertical="center" wrapText="1"/>
    </xf>
    <xf numFmtId="0" fontId="133" fillId="66" borderId="83" xfId="150" applyNumberFormat="1" applyFont="1" applyFill="1" applyBorder="1" applyAlignment="1" applyProtection="1">
      <alignment horizontal="center" vertical="top" wrapText="1"/>
    </xf>
    <xf numFmtId="0" fontId="133" fillId="66" borderId="41" xfId="150" applyNumberFormat="1" applyFont="1" applyFill="1" applyBorder="1" applyAlignment="1" applyProtection="1">
      <alignment horizontal="center" vertical="top" wrapText="1"/>
    </xf>
    <xf numFmtId="9" fontId="127" fillId="0" borderId="39" xfId="150" applyNumberFormat="1" applyFont="1" applyFill="1" applyBorder="1" applyAlignment="1" applyProtection="1">
      <alignment horizontal="center" vertical="top" wrapText="1"/>
      <protection locked="0"/>
    </xf>
    <xf numFmtId="0" fontId="119" fillId="63" borderId="112" xfId="150" applyFont="1" applyFill="1" applyBorder="1" applyAlignment="1" applyProtection="1">
      <alignment horizontal="left" vertical="top" wrapText="1"/>
    </xf>
    <xf numFmtId="0" fontId="119" fillId="63" borderId="113" xfId="150" applyFont="1" applyFill="1" applyBorder="1" applyAlignment="1" applyProtection="1">
      <alignment horizontal="left" vertical="top" wrapText="1"/>
    </xf>
    <xf numFmtId="0" fontId="127" fillId="66" borderId="108" xfId="150" applyNumberFormat="1" applyFont="1" applyFill="1" applyBorder="1" applyAlignment="1" applyProtection="1">
      <alignment horizontal="left" vertical="top" wrapText="1"/>
    </xf>
    <xf numFmtId="0" fontId="127" fillId="66" borderId="92" xfId="150" applyNumberFormat="1" applyFont="1" applyFill="1" applyBorder="1" applyAlignment="1" applyProtection="1">
      <alignment horizontal="left" vertical="top" wrapText="1"/>
    </xf>
    <xf numFmtId="0" fontId="127" fillId="66" borderId="109" xfId="150" applyNumberFormat="1" applyFont="1" applyFill="1" applyBorder="1" applyAlignment="1" applyProtection="1">
      <alignment horizontal="left" vertical="top" wrapText="1"/>
    </xf>
    <xf numFmtId="9" fontId="3" fillId="48" borderId="110" xfId="152" applyFont="1" applyFill="1" applyBorder="1" applyAlignment="1" applyProtection="1">
      <alignment vertical="top" wrapText="1"/>
    </xf>
    <xf numFmtId="9" fontId="3" fillId="48" borderId="39" xfId="152" applyFont="1" applyFill="1" applyBorder="1" applyAlignment="1" applyProtection="1">
      <alignment vertical="top" wrapText="1"/>
    </xf>
    <xf numFmtId="9" fontId="3" fillId="48" borderId="41" xfId="152" applyFont="1" applyFill="1" applyBorder="1" applyAlignment="1" applyProtection="1">
      <alignment vertical="top" wrapText="1"/>
    </xf>
    <xf numFmtId="1" fontId="127" fillId="0" borderId="83" xfId="150" applyNumberFormat="1" applyFont="1" applyFill="1" applyBorder="1" applyAlignment="1" applyProtection="1">
      <alignment horizontal="left" vertical="top" wrapText="1"/>
      <protection locked="0"/>
    </xf>
    <xf numFmtId="1" fontId="127" fillId="0" borderId="127" xfId="150" applyNumberFormat="1" applyFont="1" applyFill="1" applyBorder="1" applyAlignment="1" applyProtection="1">
      <alignment horizontal="left" vertical="top" wrapText="1"/>
      <protection locked="0"/>
    </xf>
    <xf numFmtId="9" fontId="127" fillId="48" borderId="110" xfId="152" applyFont="1" applyFill="1" applyBorder="1" applyAlignment="1" applyProtection="1">
      <alignment horizontal="left" vertical="top" wrapText="1"/>
    </xf>
    <xf numFmtId="9" fontId="127" fillId="48" borderId="39" xfId="152" applyFont="1" applyFill="1" applyBorder="1" applyAlignment="1" applyProtection="1">
      <alignment horizontal="left" vertical="top" wrapText="1"/>
    </xf>
    <xf numFmtId="9" fontId="127" fillId="48" borderId="41" xfId="152" applyFont="1" applyFill="1" applyBorder="1" applyAlignment="1" applyProtection="1">
      <alignment horizontal="left" vertical="top" wrapText="1"/>
    </xf>
    <xf numFmtId="9" fontId="3" fillId="48" borderId="110" xfId="152" applyFont="1" applyFill="1" applyBorder="1" applyAlignment="1" applyProtection="1">
      <alignment horizontal="left" vertical="top" wrapText="1"/>
    </xf>
    <xf numFmtId="9" fontId="3" fillId="48" borderId="39" xfId="152" applyFont="1" applyFill="1" applyBorder="1" applyAlignment="1" applyProtection="1">
      <alignment horizontal="left" vertical="top" wrapText="1"/>
    </xf>
    <xf numFmtId="9" fontId="3" fillId="48" borderId="41" xfId="152" applyFont="1" applyFill="1" applyBorder="1" applyAlignment="1" applyProtection="1">
      <alignment horizontal="left" vertical="top" wrapText="1"/>
    </xf>
    <xf numFmtId="0" fontId="118" fillId="48" borderId="39" xfId="150" applyFont="1" applyFill="1" applyBorder="1"/>
    <xf numFmtId="0" fontId="118" fillId="48" borderId="41" xfId="150" applyFont="1" applyFill="1" applyBorder="1"/>
    <xf numFmtId="0" fontId="133" fillId="48" borderId="39" xfId="150" applyFont="1" applyFill="1" applyBorder="1" applyAlignment="1" applyProtection="1">
      <alignment horizontal="left" vertical="top" wrapText="1"/>
    </xf>
    <xf numFmtId="165" fontId="127" fillId="0" borderId="83" xfId="151" applyNumberFormat="1" applyFont="1" applyFill="1" applyBorder="1" applyAlignment="1" applyProtection="1">
      <alignment horizontal="left" vertical="top" wrapText="1"/>
      <protection locked="0"/>
    </xf>
    <xf numFmtId="165" fontId="127" fillId="0" borderId="39" xfId="151" applyNumberFormat="1" applyFont="1" applyFill="1" applyBorder="1" applyAlignment="1" applyProtection="1">
      <alignment horizontal="left" vertical="top" wrapText="1"/>
      <protection locked="0"/>
    </xf>
    <xf numFmtId="165" fontId="127" fillId="0" borderId="127" xfId="151" applyNumberFormat="1" applyFont="1" applyFill="1" applyBorder="1" applyAlignment="1" applyProtection="1">
      <alignment horizontal="left" vertical="top" wrapText="1"/>
      <protection locked="0"/>
    </xf>
    <xf numFmtId="9" fontId="127" fillId="0" borderId="83" xfId="150" applyNumberFormat="1" applyFont="1" applyFill="1" applyBorder="1" applyAlignment="1" applyProtection="1">
      <alignment horizontal="left" vertical="top" wrapText="1"/>
      <protection locked="0"/>
    </xf>
    <xf numFmtId="9" fontId="127" fillId="0" borderId="39" xfId="150" applyNumberFormat="1" applyFont="1" applyFill="1" applyBorder="1" applyAlignment="1" applyProtection="1">
      <alignment horizontal="left" vertical="top" wrapText="1"/>
      <protection locked="0"/>
    </xf>
    <xf numFmtId="9" fontId="127" fillId="0" borderId="127" xfId="150" applyNumberFormat="1" applyFont="1" applyFill="1" applyBorder="1" applyAlignment="1" applyProtection="1">
      <alignment horizontal="left" vertical="top" wrapText="1"/>
      <protection locked="0"/>
    </xf>
    <xf numFmtId="0" fontId="3" fillId="48" borderId="39" xfId="150" applyFont="1" applyFill="1" applyBorder="1" applyAlignment="1" applyProtection="1">
      <alignment horizontal="left" vertical="top" wrapText="1"/>
    </xf>
    <xf numFmtId="0" fontId="3" fillId="48" borderId="41" xfId="150" applyFont="1" applyFill="1" applyBorder="1" applyAlignment="1" applyProtection="1">
      <alignment horizontal="left" vertical="top" wrapText="1"/>
    </xf>
    <xf numFmtId="0" fontId="118" fillId="0" borderId="41" xfId="150" applyFont="1" applyBorder="1"/>
    <xf numFmtId="49" fontId="127" fillId="0" borderId="83" xfId="151" applyNumberFormat="1" applyFont="1" applyFill="1" applyBorder="1" applyAlignment="1" applyProtection="1">
      <alignment horizontal="left" vertical="top" wrapText="1"/>
      <protection locked="0"/>
    </xf>
    <xf numFmtId="49" fontId="127" fillId="0" borderId="127" xfId="151" applyNumberFormat="1" applyFont="1" applyFill="1" applyBorder="1" applyAlignment="1" applyProtection="1">
      <alignment horizontal="left" vertical="top" wrapText="1"/>
      <protection locked="0"/>
    </xf>
    <xf numFmtId="0" fontId="119" fillId="63" borderId="2" xfId="150" applyFont="1" applyFill="1" applyBorder="1" applyAlignment="1" applyProtection="1">
      <alignment horizontal="left" vertical="top" wrapText="1"/>
    </xf>
    <xf numFmtId="0" fontId="119" fillId="63" borderId="3" xfId="150" applyFont="1" applyFill="1" applyBorder="1" applyAlignment="1" applyProtection="1">
      <alignment horizontal="left" vertical="top" wrapText="1"/>
    </xf>
    <xf numFmtId="0" fontId="127" fillId="48" borderId="95" xfId="150" applyFont="1" applyFill="1" applyBorder="1" applyAlignment="1" applyProtection="1">
      <alignment horizontal="center" vertical="top" wrapText="1"/>
    </xf>
    <xf numFmtId="0" fontId="127" fillId="48" borderId="44" xfId="150" applyFont="1" applyFill="1" applyBorder="1" applyAlignment="1" applyProtection="1">
      <alignment horizontal="center" vertical="top" wrapText="1"/>
    </xf>
    <xf numFmtId="165" fontId="127" fillId="0" borderId="95" xfId="151" applyNumberFormat="1" applyFont="1" applyFill="1" applyBorder="1" applyAlignment="1" applyProtection="1">
      <alignment horizontal="left" vertical="top" wrapText="1"/>
      <protection locked="0"/>
    </xf>
    <xf numFmtId="165" fontId="127" fillId="0" borderId="130" xfId="151" applyNumberFormat="1" applyFont="1" applyFill="1" applyBorder="1" applyAlignment="1" applyProtection="1">
      <alignment horizontal="left" vertical="top" wrapText="1"/>
      <protection locked="0"/>
    </xf>
    <xf numFmtId="0" fontId="127" fillId="48" borderId="44" xfId="150" applyFont="1" applyFill="1" applyBorder="1" applyAlignment="1" applyProtection="1">
      <alignment horizontal="left"/>
    </xf>
    <xf numFmtId="0" fontId="94" fillId="68" borderId="0" xfId="90" applyFont="1" applyFill="1" applyBorder="1" applyAlignment="1" applyProtection="1">
      <alignment horizontal="left" vertical="center"/>
      <protection locked="0"/>
    </xf>
    <xf numFmtId="0" fontId="123" fillId="64" borderId="0" xfId="150" applyFont="1" applyFill="1" applyBorder="1" applyAlignment="1" applyProtection="1">
      <alignment horizontal="left" vertical="top" wrapText="1"/>
      <protection locked="0"/>
    </xf>
    <xf numFmtId="0" fontId="119" fillId="64" borderId="0" xfId="150" applyFont="1" applyFill="1" applyBorder="1" applyAlignment="1" applyProtection="1">
      <alignment horizontal="left" vertical="top" wrapText="1"/>
      <protection locked="0"/>
    </xf>
    <xf numFmtId="0" fontId="3" fillId="68" borderId="0" xfId="149" applyFont="1" applyFill="1" applyBorder="1" applyAlignment="1" applyProtection="1">
      <alignment horizontal="left" vertical="center" wrapText="1"/>
    </xf>
    <xf numFmtId="0" fontId="102" fillId="68" borderId="0" xfId="149" applyFont="1" applyFill="1" applyBorder="1" applyAlignment="1" applyProtection="1">
      <alignment horizontal="left" vertical="center" wrapText="1"/>
    </xf>
    <xf numFmtId="0" fontId="98" fillId="68" borderId="0" xfId="149" applyFont="1" applyFill="1" applyBorder="1" applyAlignment="1" applyProtection="1">
      <alignment horizontal="left" vertical="center"/>
    </xf>
    <xf numFmtId="0" fontId="109" fillId="64" borderId="0" xfId="992" applyFont="1" applyFill="1" applyBorder="1" applyAlignment="1" applyProtection="1">
      <alignment horizontal="center" vertical="top" wrapText="1"/>
      <protection locked="0"/>
    </xf>
    <xf numFmtId="0" fontId="85" fillId="64" borderId="0" xfId="150" applyFont="1" applyFill="1" applyBorder="1" applyAlignment="1" applyProtection="1">
      <alignment horizontal="right" vertical="top" wrapText="1"/>
    </xf>
    <xf numFmtId="0" fontId="4" fillId="64" borderId="0" xfId="150" applyFont="1" applyFill="1" applyBorder="1" applyAlignment="1" applyProtection="1">
      <alignment horizontal="center"/>
    </xf>
    <xf numFmtId="0" fontId="85" fillId="64" borderId="0" xfId="150" applyFont="1" applyFill="1" applyBorder="1" applyAlignment="1" applyProtection="1">
      <alignment horizontal="left" vertical="top" wrapText="1"/>
    </xf>
    <xf numFmtId="0" fontId="4" fillId="64" borderId="0" xfId="150" applyFont="1" applyFill="1" applyBorder="1" applyAlignment="1" applyProtection="1">
      <alignment horizontal="left"/>
    </xf>
    <xf numFmtId="0" fontId="86" fillId="64" borderId="0" xfId="150" applyFont="1" applyFill="1" applyBorder="1" applyAlignment="1" applyProtection="1">
      <alignment horizontal="left" vertical="top" wrapText="1"/>
    </xf>
    <xf numFmtId="0" fontId="127" fillId="48" borderId="110" xfId="150" applyFont="1" applyFill="1" applyBorder="1" applyAlignment="1" applyProtection="1">
      <alignment horizontal="left" vertical="center" wrapText="1"/>
    </xf>
    <xf numFmtId="0" fontId="127" fillId="48" borderId="39" xfId="150" applyFont="1" applyFill="1" applyBorder="1" applyAlignment="1" applyProtection="1">
      <alignment horizontal="left" vertical="center" wrapText="1"/>
    </xf>
    <xf numFmtId="0" fontId="118" fillId="48" borderId="39" xfId="150" applyFont="1" applyFill="1" applyBorder="1" applyAlignment="1" applyProtection="1">
      <alignment horizontal="left" wrapText="1"/>
    </xf>
    <xf numFmtId="0" fontId="118" fillId="48" borderId="127" xfId="150" applyFont="1" applyFill="1" applyBorder="1" applyAlignment="1" applyProtection="1">
      <alignment horizontal="left" wrapText="1"/>
    </xf>
  </cellXfs>
  <cellStyles count="993">
    <cellStyle name="20% - Accent1 2" xfId="6"/>
    <cellStyle name="20% - Accent2 2" xfId="7"/>
    <cellStyle name="20% - Accent3 2" xfId="8"/>
    <cellStyle name="20% - Accent4 2" xfId="9"/>
    <cellStyle name="20% - Accent5 2" xfId="10"/>
    <cellStyle name="20% - Accent6 2" xfId="11"/>
    <cellStyle name="40% - Accent1 2" xfId="12"/>
    <cellStyle name="40% - Accent2 2" xfId="13"/>
    <cellStyle name="40% - Accent3 2" xfId="14"/>
    <cellStyle name="40% - Accent4 2" xfId="15"/>
    <cellStyle name="40% - Accent5 2" xfId="16"/>
    <cellStyle name="40% - Accent6 2" xfId="17"/>
    <cellStyle name="60% - Accent1 2" xfId="18"/>
    <cellStyle name="60% - Accent2 2" xfId="19"/>
    <cellStyle name="60% - Accent3 2" xfId="20"/>
    <cellStyle name="60% - Accent4 2" xfId="21"/>
    <cellStyle name="60% - Accent5 2" xfId="22"/>
    <cellStyle name="60% - Accent6 2" xfId="23"/>
    <cellStyle name="Accent1 2" xfId="24"/>
    <cellStyle name="Accent2 2" xfId="25"/>
    <cellStyle name="Accent2 3" xfId="26"/>
    <cellStyle name="Accent3 2" xfId="27"/>
    <cellStyle name="Accent4 2" xfId="28"/>
    <cellStyle name="Accent5 2" xfId="29"/>
    <cellStyle name="Accent6 2" xfId="30"/>
    <cellStyle name="Bad 2" xfId="31"/>
    <cellStyle name="Calculation 2" xfId="32"/>
    <cellStyle name="Check Cell 2" xfId="33"/>
    <cellStyle name="Comma 10" xfId="34"/>
    <cellStyle name="Comma 11" xfId="35"/>
    <cellStyle name="Comma 12" xfId="36"/>
    <cellStyle name="Comma 12 10" xfId="154"/>
    <cellStyle name="Comma 12 10 2" xfId="155"/>
    <cellStyle name="Comma 12 10 2 2" xfId="156"/>
    <cellStyle name="Comma 12 10 3" xfId="157"/>
    <cellStyle name="Comma 12 11" xfId="158"/>
    <cellStyle name="Comma 12 11 2" xfId="159"/>
    <cellStyle name="Comma 12 11 3" xfId="160"/>
    <cellStyle name="Comma 12 12" xfId="161"/>
    <cellStyle name="Comma 12 12 2" xfId="162"/>
    <cellStyle name="Comma 12 13" xfId="163"/>
    <cellStyle name="Comma 12 14" xfId="164"/>
    <cellStyle name="Comma 12 15" xfId="165"/>
    <cellStyle name="Comma 12 2" xfId="37"/>
    <cellStyle name="Comma 12 2 10" xfId="166"/>
    <cellStyle name="Comma 12 2 10 2" xfId="167"/>
    <cellStyle name="Comma 12 2 10 3" xfId="168"/>
    <cellStyle name="Comma 12 2 11" xfId="169"/>
    <cellStyle name="Comma 12 2 11 2" xfId="170"/>
    <cellStyle name="Comma 12 2 12" xfId="171"/>
    <cellStyle name="Comma 12 2 13" xfId="172"/>
    <cellStyle name="Comma 12 2 14" xfId="173"/>
    <cellStyle name="Comma 12 2 2" xfId="174"/>
    <cellStyle name="Comma 12 2 2 2" xfId="175"/>
    <cellStyle name="Comma 12 2 2 2 2" xfId="176"/>
    <cellStyle name="Comma 12 2 2 2 2 2" xfId="177"/>
    <cellStyle name="Comma 12 2 2 2 2 3" xfId="178"/>
    <cellStyle name="Comma 12 2 2 2 3" xfId="179"/>
    <cellStyle name="Comma 12 2 2 2 3 2" xfId="180"/>
    <cellStyle name="Comma 12 2 2 2 4" xfId="181"/>
    <cellStyle name="Comma 12 2 2 3" xfId="182"/>
    <cellStyle name="Comma 12 2 2 3 2" xfId="183"/>
    <cellStyle name="Comma 12 2 2 3 2 2" xfId="184"/>
    <cellStyle name="Comma 12 2 2 3 3" xfId="185"/>
    <cellStyle name="Comma 12 2 2 4" xfId="186"/>
    <cellStyle name="Comma 12 2 2 4 2" xfId="187"/>
    <cellStyle name="Comma 12 2 2 4 3" xfId="188"/>
    <cellStyle name="Comma 12 2 2 5" xfId="189"/>
    <cellStyle name="Comma 12 2 2 5 2" xfId="190"/>
    <cellStyle name="Comma 12 2 2 6" xfId="191"/>
    <cellStyle name="Comma 12 2 3" xfId="192"/>
    <cellStyle name="Comma 12 2 3 2" xfId="193"/>
    <cellStyle name="Comma 12 2 3 2 2" xfId="194"/>
    <cellStyle name="Comma 12 2 3 2 2 2" xfId="195"/>
    <cellStyle name="Comma 12 2 3 2 2 3" xfId="196"/>
    <cellStyle name="Comma 12 2 3 2 3" xfId="197"/>
    <cellStyle name="Comma 12 2 3 2 3 2" xfId="198"/>
    <cellStyle name="Comma 12 2 3 2 4" xfId="199"/>
    <cellStyle name="Comma 12 2 3 3" xfId="200"/>
    <cellStyle name="Comma 12 2 3 3 2" xfId="201"/>
    <cellStyle name="Comma 12 2 3 3 2 2" xfId="202"/>
    <cellStyle name="Comma 12 2 3 3 3" xfId="203"/>
    <cellStyle name="Comma 12 2 3 4" xfId="204"/>
    <cellStyle name="Comma 12 2 3 4 2" xfId="205"/>
    <cellStyle name="Comma 12 2 3 4 3" xfId="206"/>
    <cellStyle name="Comma 12 2 3 5" xfId="207"/>
    <cellStyle name="Comma 12 2 3 5 2" xfId="208"/>
    <cellStyle name="Comma 12 2 3 6" xfId="209"/>
    <cellStyle name="Comma 12 2 4" xfId="210"/>
    <cellStyle name="Comma 12 2 4 2" xfId="211"/>
    <cellStyle name="Comma 12 2 4 2 2" xfId="212"/>
    <cellStyle name="Comma 12 2 4 2 2 2" xfId="213"/>
    <cellStyle name="Comma 12 2 4 2 3" xfId="214"/>
    <cellStyle name="Comma 12 2 4 3" xfId="215"/>
    <cellStyle name="Comma 12 2 4 3 2" xfId="216"/>
    <cellStyle name="Comma 12 2 4 3 3" xfId="217"/>
    <cellStyle name="Comma 12 2 4 4" xfId="218"/>
    <cellStyle name="Comma 12 2 4 4 2" xfId="219"/>
    <cellStyle name="Comma 12 2 4 5" xfId="220"/>
    <cellStyle name="Comma 12 2 5" xfId="221"/>
    <cellStyle name="Comma 12 2 5 2" xfId="222"/>
    <cellStyle name="Comma 12 2 5 2 2" xfId="223"/>
    <cellStyle name="Comma 12 2 5 2 2 2" xfId="224"/>
    <cellStyle name="Comma 12 2 5 2 3" xfId="225"/>
    <cellStyle name="Comma 12 2 5 3" xfId="226"/>
    <cellStyle name="Comma 12 2 5 3 2" xfId="227"/>
    <cellStyle name="Comma 12 2 5 3 3" xfId="228"/>
    <cellStyle name="Comma 12 2 5 4" xfId="229"/>
    <cellStyle name="Comma 12 2 5 4 2" xfId="230"/>
    <cellStyle name="Comma 12 2 5 5" xfId="231"/>
    <cellStyle name="Comma 12 2 6" xfId="232"/>
    <cellStyle name="Comma 12 2 6 2" xfId="233"/>
    <cellStyle name="Comma 12 2 6 2 2" xfId="234"/>
    <cellStyle name="Comma 12 2 6 2 2 2" xfId="235"/>
    <cellStyle name="Comma 12 2 6 2 3" xfId="236"/>
    <cellStyle name="Comma 12 2 6 3" xfId="237"/>
    <cellStyle name="Comma 12 2 6 3 2" xfId="238"/>
    <cellStyle name="Comma 12 2 6 3 3" xfId="239"/>
    <cellStyle name="Comma 12 2 6 4" xfId="240"/>
    <cellStyle name="Comma 12 2 6 4 2" xfId="241"/>
    <cellStyle name="Comma 12 2 6 5" xfId="242"/>
    <cellStyle name="Comma 12 2 7" xfId="243"/>
    <cellStyle name="Comma 12 2 7 2" xfId="244"/>
    <cellStyle name="Comma 12 2 7 2 2" xfId="245"/>
    <cellStyle name="Comma 12 2 7 2 2 2" xfId="246"/>
    <cellStyle name="Comma 12 2 7 2 3" xfId="247"/>
    <cellStyle name="Comma 12 2 7 3" xfId="248"/>
    <cellStyle name="Comma 12 2 7 3 2" xfId="249"/>
    <cellStyle name="Comma 12 2 7 4" xfId="250"/>
    <cellStyle name="Comma 12 2 8" xfId="251"/>
    <cellStyle name="Comma 12 2 8 2" xfId="252"/>
    <cellStyle name="Comma 12 2 8 2 2" xfId="253"/>
    <cellStyle name="Comma 12 2 8 2 2 2" xfId="254"/>
    <cellStyle name="Comma 12 2 8 2 3" xfId="255"/>
    <cellStyle name="Comma 12 2 8 3" xfId="256"/>
    <cellStyle name="Comma 12 2 8 3 2" xfId="257"/>
    <cellStyle name="Comma 12 2 8 4" xfId="258"/>
    <cellStyle name="Comma 12 2 9" xfId="259"/>
    <cellStyle name="Comma 12 2 9 2" xfId="260"/>
    <cellStyle name="Comma 12 2 9 2 2" xfId="261"/>
    <cellStyle name="Comma 12 2 9 3" xfId="262"/>
    <cellStyle name="Comma 12 3" xfId="263"/>
    <cellStyle name="Comma 12 3 2" xfId="264"/>
    <cellStyle name="Comma 12 3 2 2" xfId="265"/>
    <cellStyle name="Comma 12 3 2 2 2" xfId="266"/>
    <cellStyle name="Comma 12 3 2 2 3" xfId="267"/>
    <cellStyle name="Comma 12 3 2 3" xfId="268"/>
    <cellStyle name="Comma 12 3 2 3 2" xfId="269"/>
    <cellStyle name="Comma 12 3 2 4" xfId="270"/>
    <cellStyle name="Comma 12 3 3" xfId="271"/>
    <cellStyle name="Comma 12 3 3 2" xfId="272"/>
    <cellStyle name="Comma 12 3 3 2 2" xfId="273"/>
    <cellStyle name="Comma 12 3 3 3" xfId="274"/>
    <cellStyle name="Comma 12 3 4" xfId="275"/>
    <cellStyle name="Comma 12 3 4 2" xfId="276"/>
    <cellStyle name="Comma 12 3 4 3" xfId="277"/>
    <cellStyle name="Comma 12 3 5" xfId="278"/>
    <cellStyle name="Comma 12 3 5 2" xfId="279"/>
    <cellStyle name="Comma 12 3 6" xfId="280"/>
    <cellStyle name="Comma 12 4" xfId="281"/>
    <cellStyle name="Comma 12 4 2" xfId="282"/>
    <cellStyle name="Comma 12 4 2 2" xfId="283"/>
    <cellStyle name="Comma 12 4 2 2 2" xfId="284"/>
    <cellStyle name="Comma 12 4 2 2 3" xfId="285"/>
    <cellStyle name="Comma 12 4 2 3" xfId="286"/>
    <cellStyle name="Comma 12 4 2 3 2" xfId="287"/>
    <cellStyle name="Comma 12 4 2 4" xfId="288"/>
    <cellStyle name="Comma 12 4 3" xfId="289"/>
    <cellStyle name="Comma 12 4 3 2" xfId="290"/>
    <cellStyle name="Comma 12 4 3 2 2" xfId="291"/>
    <cellStyle name="Comma 12 4 3 3" xfId="292"/>
    <cellStyle name="Comma 12 4 4" xfId="293"/>
    <cellStyle name="Comma 12 4 4 2" xfId="294"/>
    <cellStyle name="Comma 12 4 4 3" xfId="295"/>
    <cellStyle name="Comma 12 4 5" xfId="296"/>
    <cellStyle name="Comma 12 4 5 2" xfId="297"/>
    <cellStyle name="Comma 12 4 6" xfId="298"/>
    <cellStyle name="Comma 12 5" xfId="299"/>
    <cellStyle name="Comma 12 5 2" xfId="300"/>
    <cellStyle name="Comma 12 5 2 2" xfId="301"/>
    <cellStyle name="Comma 12 5 2 2 2" xfId="302"/>
    <cellStyle name="Comma 12 5 2 3" xfId="303"/>
    <cellStyle name="Comma 12 5 3" xfId="304"/>
    <cellStyle name="Comma 12 5 3 2" xfId="305"/>
    <cellStyle name="Comma 12 5 3 3" xfId="306"/>
    <cellStyle name="Comma 12 5 4" xfId="307"/>
    <cellStyle name="Comma 12 5 4 2" xfId="308"/>
    <cellStyle name="Comma 12 5 5" xfId="309"/>
    <cellStyle name="Comma 12 6" xfId="310"/>
    <cellStyle name="Comma 12 6 2" xfId="311"/>
    <cellStyle name="Comma 12 6 2 2" xfId="312"/>
    <cellStyle name="Comma 12 6 2 2 2" xfId="313"/>
    <cellStyle name="Comma 12 6 2 3" xfId="314"/>
    <cellStyle name="Comma 12 6 3" xfId="315"/>
    <cellStyle name="Comma 12 6 3 2" xfId="316"/>
    <cellStyle name="Comma 12 6 3 3" xfId="317"/>
    <cellStyle name="Comma 12 6 4" xfId="318"/>
    <cellStyle name="Comma 12 6 4 2" xfId="319"/>
    <cellStyle name="Comma 12 6 5" xfId="320"/>
    <cellStyle name="Comma 12 7" xfId="321"/>
    <cellStyle name="Comma 12 7 2" xfId="322"/>
    <cellStyle name="Comma 12 7 2 2" xfId="323"/>
    <cellStyle name="Comma 12 7 2 2 2" xfId="324"/>
    <cellStyle name="Comma 12 7 2 3" xfId="325"/>
    <cellStyle name="Comma 12 7 3" xfId="326"/>
    <cellStyle name="Comma 12 7 3 2" xfId="327"/>
    <cellStyle name="Comma 12 7 3 3" xfId="328"/>
    <cellStyle name="Comma 12 7 4" xfId="329"/>
    <cellStyle name="Comma 12 7 4 2" xfId="330"/>
    <cellStyle name="Comma 12 7 5" xfId="331"/>
    <cellStyle name="Comma 12 8" xfId="332"/>
    <cellStyle name="Comma 12 8 2" xfId="333"/>
    <cellStyle name="Comma 12 8 2 2" xfId="334"/>
    <cellStyle name="Comma 12 8 2 2 2" xfId="335"/>
    <cellStyle name="Comma 12 8 2 3" xfId="336"/>
    <cellStyle name="Comma 12 8 3" xfId="337"/>
    <cellStyle name="Comma 12 8 3 2" xfId="338"/>
    <cellStyle name="Comma 12 8 4" xfId="339"/>
    <cellStyle name="Comma 12 9" xfId="340"/>
    <cellStyle name="Comma 12 9 2" xfId="341"/>
    <cellStyle name="Comma 12 9 2 2" xfId="342"/>
    <cellStyle name="Comma 12 9 2 2 2" xfId="343"/>
    <cellStyle name="Comma 12 9 2 3" xfId="344"/>
    <cellStyle name="Comma 12 9 3" xfId="345"/>
    <cellStyle name="Comma 12 9 3 2" xfId="346"/>
    <cellStyle name="Comma 12 9 4" xfId="347"/>
    <cellStyle name="Comma 13" xfId="38"/>
    <cellStyle name="Comma 14" xfId="39"/>
    <cellStyle name="Comma 14 2" xfId="348"/>
    <cellStyle name="Comma 2" xfId="40"/>
    <cellStyle name="Comma 2 2" xfId="41"/>
    <cellStyle name="Comma 2 2 2" xfId="349"/>
    <cellStyle name="Comma 3" xfId="42"/>
    <cellStyle name="Comma 3 2" xfId="43"/>
    <cellStyle name="Comma 3 3" xfId="44"/>
    <cellStyle name="Comma 4" xfId="45"/>
    <cellStyle name="Comma 4 2" xfId="46"/>
    <cellStyle name="Comma 4 3" xfId="47"/>
    <cellStyle name="Comma 5" xfId="48"/>
    <cellStyle name="Comma 5 2" xfId="49"/>
    <cellStyle name="Comma 5 2 2" xfId="350"/>
    <cellStyle name="Comma 5 3" xfId="50"/>
    <cellStyle name="Comma 5 3 2" xfId="351"/>
    <cellStyle name="Comma 6" xfId="51"/>
    <cellStyle name="Comma 6 2" xfId="52"/>
    <cellStyle name="Comma 6 2 2" xfId="352"/>
    <cellStyle name="Comma 6 3" xfId="53"/>
    <cellStyle name="Comma 6 3 2" xfId="353"/>
    <cellStyle name="Comma 6 4" xfId="354"/>
    <cellStyle name="Comma 7" xfId="54"/>
    <cellStyle name="Comma 7 2" xfId="355"/>
    <cellStyle name="Comma 8" xfId="55"/>
    <cellStyle name="Comma 8 2" xfId="56"/>
    <cellStyle name="Comma 8 2 2" xfId="356"/>
    <cellStyle name="Comma 8 3" xfId="357"/>
    <cellStyle name="Comma 9" xfId="57"/>
    <cellStyle name="Currency" xfId="1" builtinId="4"/>
    <cellStyle name="Currency 2" xfId="58"/>
    <cellStyle name="Currency 2 2" xfId="2"/>
    <cellStyle name="Currency 2 2 2" xfId="59"/>
    <cellStyle name="Currency 2 2 2 2" xfId="60"/>
    <cellStyle name="Currency 2 2 2 2 2" xfId="151"/>
    <cellStyle name="Currency 2 2 2 3" xfId="358"/>
    <cellStyle name="Currency 2 2 3" xfId="359"/>
    <cellStyle name="Currency 2 3" xfId="360"/>
    <cellStyle name="Currency 3" xfId="61"/>
    <cellStyle name="Currency 3 2" xfId="62"/>
    <cellStyle name="Currency 3 2 2" xfId="361"/>
    <cellStyle name="Currency 3 3" xfId="362"/>
    <cellStyle name="Currency 4" xfId="63"/>
    <cellStyle name="Currency 4 2" xfId="64"/>
    <cellStyle name="Currency 4 2 2" xfId="363"/>
    <cellStyle name="Currency 4 3" xfId="65"/>
    <cellStyle name="Currency 4 3 2" xfId="364"/>
    <cellStyle name="Currency 4 4" xfId="365"/>
    <cellStyle name="Currency 5" xfId="66"/>
    <cellStyle name="Currency 5 2" xfId="67"/>
    <cellStyle name="Currency 5 2 2" xfId="366"/>
    <cellStyle name="Currency 5 3" xfId="68"/>
    <cellStyle name="Currency 5 3 2" xfId="69"/>
    <cellStyle name="Currency 6" xfId="70"/>
    <cellStyle name="Currency 6 2" xfId="367"/>
    <cellStyle name="Currency 7" xfId="71"/>
    <cellStyle name="Currency 7 2" xfId="72"/>
    <cellStyle name="Currency 7 2 2" xfId="368"/>
    <cellStyle name="Currency 7 3" xfId="369"/>
    <cellStyle name="Currency 8" xfId="73"/>
    <cellStyle name="Currency 8 2" xfId="74"/>
    <cellStyle name="Currency 9" xfId="370"/>
    <cellStyle name="Explanatory Text 2" xfId="75"/>
    <cellStyle name="Good 2" xfId="76"/>
    <cellStyle name="Heading 1 2" xfId="77"/>
    <cellStyle name="Heading 1 3" xfId="78"/>
    <cellStyle name="Heading 1 4" xfId="79"/>
    <cellStyle name="Heading 2 2" xfId="80"/>
    <cellStyle name="Heading 2 3" xfId="81"/>
    <cellStyle name="Heading 3 2" xfId="82"/>
    <cellStyle name="Heading 3 3" xfId="83"/>
    <cellStyle name="Heading 4 2" xfId="84"/>
    <cellStyle name="Heading 4 3" xfId="85"/>
    <cellStyle name="Hyperlink" xfId="3" builtinId="8"/>
    <cellStyle name="Hyperlink 2" xfId="87"/>
    <cellStyle name="Hyperlink 2 2" xfId="88"/>
    <cellStyle name="Hyperlink 2 3" xfId="371"/>
    <cellStyle name="Hyperlink 3" xfId="89"/>
    <cellStyle name="Hyperlink 4" xfId="90"/>
    <cellStyle name="Hyperlink 5" xfId="86"/>
    <cellStyle name="Hyperlink 6" xfId="372"/>
    <cellStyle name="Input 2" xfId="91"/>
    <cellStyle name="Linked Cell 2" xfId="92"/>
    <cellStyle name="Neutral 2" xfId="93"/>
    <cellStyle name="Normal" xfId="0" builtinId="0"/>
    <cellStyle name="Normal 10" xfId="94"/>
    <cellStyle name="Normal 10 2" xfId="373"/>
    <cellStyle name="Normal 11" xfId="95"/>
    <cellStyle name="Normal 11 2" xfId="149"/>
    <cellStyle name="Normal 12" xfId="147"/>
    <cellStyle name="Normal 12 2" xfId="374"/>
    <cellStyle name="Normal 12 3" xfId="375"/>
    <cellStyle name="Normal 13" xfId="148"/>
    <cellStyle name="Normal 13 2" xfId="376"/>
    <cellStyle name="Normal 13 3" xfId="992"/>
    <cellStyle name="Normal 2" xfId="96"/>
    <cellStyle name="Normal 2 2" xfId="4"/>
    <cellStyle name="Normal 2 2 2" xfId="97"/>
    <cellStyle name="Normal 2 2 3" xfId="98"/>
    <cellStyle name="Normal 2 2 3 2" xfId="99"/>
    <cellStyle name="Normal 2 2 3 2 2" xfId="150"/>
    <cellStyle name="Normal 2 2 3 3" xfId="377"/>
    <cellStyle name="Normal 2 2 4" xfId="153"/>
    <cellStyle name="Normal 2_CS Indicators Survey 2010" xfId="100"/>
    <cellStyle name="Normal 21" xfId="101"/>
    <cellStyle name="Normal 21 10" xfId="378"/>
    <cellStyle name="Normal 21 10 2" xfId="379"/>
    <cellStyle name="Normal 21 10 2 2" xfId="380"/>
    <cellStyle name="Normal 21 10 3" xfId="381"/>
    <cellStyle name="Normal 21 11" xfId="382"/>
    <cellStyle name="Normal 21 11 2" xfId="383"/>
    <cellStyle name="Normal 21 11 3" xfId="384"/>
    <cellStyle name="Normal 21 12" xfId="385"/>
    <cellStyle name="Normal 21 12 2" xfId="386"/>
    <cellStyle name="Normal 21 13" xfId="387"/>
    <cellStyle name="Normal 21 14" xfId="388"/>
    <cellStyle name="Normal 21 15" xfId="389"/>
    <cellStyle name="Normal 21 2" xfId="102"/>
    <cellStyle name="Normal 21 2 10" xfId="390"/>
    <cellStyle name="Normal 21 2 10 2" xfId="391"/>
    <cellStyle name="Normal 21 2 10 3" xfId="392"/>
    <cellStyle name="Normal 21 2 11" xfId="393"/>
    <cellStyle name="Normal 21 2 11 2" xfId="394"/>
    <cellStyle name="Normal 21 2 12" xfId="395"/>
    <cellStyle name="Normal 21 2 13" xfId="396"/>
    <cellStyle name="Normal 21 2 14" xfId="397"/>
    <cellStyle name="Normal 21 2 2" xfId="398"/>
    <cellStyle name="Normal 21 2 2 2" xfId="399"/>
    <cellStyle name="Normal 21 2 2 2 2" xfId="400"/>
    <cellStyle name="Normal 21 2 2 2 2 2" xfId="401"/>
    <cellStyle name="Normal 21 2 2 2 2 3" xfId="402"/>
    <cellStyle name="Normal 21 2 2 2 3" xfId="403"/>
    <cellStyle name="Normal 21 2 2 2 3 2" xfId="404"/>
    <cellStyle name="Normal 21 2 2 2 4" xfId="405"/>
    <cellStyle name="Normal 21 2 2 3" xfId="406"/>
    <cellStyle name="Normal 21 2 2 3 2" xfId="407"/>
    <cellStyle name="Normal 21 2 2 3 2 2" xfId="408"/>
    <cellStyle name="Normal 21 2 2 3 3" xfId="409"/>
    <cellStyle name="Normal 21 2 2 4" xfId="410"/>
    <cellStyle name="Normal 21 2 2 4 2" xfId="411"/>
    <cellStyle name="Normal 21 2 2 4 3" xfId="412"/>
    <cellStyle name="Normal 21 2 2 5" xfId="413"/>
    <cellStyle name="Normal 21 2 2 5 2" xfId="414"/>
    <cellStyle name="Normal 21 2 2 6" xfId="415"/>
    <cellStyle name="Normal 21 2 3" xfId="416"/>
    <cellStyle name="Normal 21 2 3 2" xfId="417"/>
    <cellStyle name="Normal 21 2 3 2 2" xfId="418"/>
    <cellStyle name="Normal 21 2 3 2 2 2" xfId="419"/>
    <cellStyle name="Normal 21 2 3 2 2 3" xfId="420"/>
    <cellStyle name="Normal 21 2 3 2 3" xfId="421"/>
    <cellStyle name="Normal 21 2 3 2 3 2" xfId="422"/>
    <cellStyle name="Normal 21 2 3 2 4" xfId="423"/>
    <cellStyle name="Normal 21 2 3 3" xfId="424"/>
    <cellStyle name="Normal 21 2 3 3 2" xfId="425"/>
    <cellStyle name="Normal 21 2 3 3 2 2" xfId="426"/>
    <cellStyle name="Normal 21 2 3 3 3" xfId="427"/>
    <cellStyle name="Normal 21 2 3 4" xfId="428"/>
    <cellStyle name="Normal 21 2 3 4 2" xfId="429"/>
    <cellStyle name="Normal 21 2 3 4 3" xfId="430"/>
    <cellStyle name="Normal 21 2 3 5" xfId="431"/>
    <cellStyle name="Normal 21 2 3 5 2" xfId="432"/>
    <cellStyle name="Normal 21 2 3 6" xfId="433"/>
    <cellStyle name="Normal 21 2 4" xfId="434"/>
    <cellStyle name="Normal 21 2 4 2" xfId="435"/>
    <cellStyle name="Normal 21 2 4 2 2" xfId="436"/>
    <cellStyle name="Normal 21 2 4 2 2 2" xfId="437"/>
    <cellStyle name="Normal 21 2 4 2 3" xfId="438"/>
    <cellStyle name="Normal 21 2 4 3" xfId="439"/>
    <cellStyle name="Normal 21 2 4 3 2" xfId="440"/>
    <cellStyle name="Normal 21 2 4 3 3" xfId="441"/>
    <cellStyle name="Normal 21 2 4 4" xfId="442"/>
    <cellStyle name="Normal 21 2 4 4 2" xfId="443"/>
    <cellStyle name="Normal 21 2 4 5" xfId="444"/>
    <cellStyle name="Normal 21 2 5" xfId="445"/>
    <cellStyle name="Normal 21 2 5 2" xfId="446"/>
    <cellStyle name="Normal 21 2 5 2 2" xfId="447"/>
    <cellStyle name="Normal 21 2 5 2 2 2" xfId="448"/>
    <cellStyle name="Normal 21 2 5 2 3" xfId="449"/>
    <cellStyle name="Normal 21 2 5 3" xfId="450"/>
    <cellStyle name="Normal 21 2 5 3 2" xfId="451"/>
    <cellStyle name="Normal 21 2 5 3 3" xfId="452"/>
    <cellStyle name="Normal 21 2 5 4" xfId="453"/>
    <cellStyle name="Normal 21 2 5 4 2" xfId="454"/>
    <cellStyle name="Normal 21 2 5 5" xfId="455"/>
    <cellStyle name="Normal 21 2 6" xfId="456"/>
    <cellStyle name="Normal 21 2 6 2" xfId="457"/>
    <cellStyle name="Normal 21 2 6 2 2" xfId="458"/>
    <cellStyle name="Normal 21 2 6 2 2 2" xfId="459"/>
    <cellStyle name="Normal 21 2 6 2 3" xfId="460"/>
    <cellStyle name="Normal 21 2 6 3" xfId="461"/>
    <cellStyle name="Normal 21 2 6 3 2" xfId="462"/>
    <cellStyle name="Normal 21 2 6 3 3" xfId="463"/>
    <cellStyle name="Normal 21 2 6 4" xfId="464"/>
    <cellStyle name="Normal 21 2 6 4 2" xfId="465"/>
    <cellStyle name="Normal 21 2 6 5" xfId="466"/>
    <cellStyle name="Normal 21 2 7" xfId="467"/>
    <cellStyle name="Normal 21 2 7 2" xfId="468"/>
    <cellStyle name="Normal 21 2 7 2 2" xfId="469"/>
    <cellStyle name="Normal 21 2 7 2 2 2" xfId="470"/>
    <cellStyle name="Normal 21 2 7 2 3" xfId="471"/>
    <cellStyle name="Normal 21 2 7 3" xfId="472"/>
    <cellStyle name="Normal 21 2 7 3 2" xfId="473"/>
    <cellStyle name="Normal 21 2 7 4" xfId="474"/>
    <cellStyle name="Normal 21 2 8" xfId="475"/>
    <cellStyle name="Normal 21 2 8 2" xfId="476"/>
    <cellStyle name="Normal 21 2 8 2 2" xfId="477"/>
    <cellStyle name="Normal 21 2 8 2 2 2" xfId="478"/>
    <cellStyle name="Normal 21 2 8 2 3" xfId="479"/>
    <cellStyle name="Normal 21 2 8 3" xfId="480"/>
    <cellStyle name="Normal 21 2 8 3 2" xfId="481"/>
    <cellStyle name="Normal 21 2 8 4" xfId="482"/>
    <cellStyle name="Normal 21 2 9" xfId="483"/>
    <cellStyle name="Normal 21 2 9 2" xfId="484"/>
    <cellStyle name="Normal 21 2 9 2 2" xfId="485"/>
    <cellStyle name="Normal 21 2 9 3" xfId="486"/>
    <cellStyle name="Normal 21 3" xfId="487"/>
    <cellStyle name="Normal 21 3 2" xfId="488"/>
    <cellStyle name="Normal 21 3 2 2" xfId="489"/>
    <cellStyle name="Normal 21 3 2 2 2" xfId="490"/>
    <cellStyle name="Normal 21 3 2 2 3" xfId="491"/>
    <cellStyle name="Normal 21 3 2 3" xfId="492"/>
    <cellStyle name="Normal 21 3 2 3 2" xfId="493"/>
    <cellStyle name="Normal 21 3 2 4" xfId="494"/>
    <cellStyle name="Normal 21 3 3" xfId="495"/>
    <cellStyle name="Normal 21 3 3 2" xfId="496"/>
    <cellStyle name="Normal 21 3 3 2 2" xfId="497"/>
    <cellStyle name="Normal 21 3 3 3" xfId="498"/>
    <cellStyle name="Normal 21 3 4" xfId="499"/>
    <cellStyle name="Normal 21 3 4 2" xfId="500"/>
    <cellStyle name="Normal 21 3 4 3" xfId="501"/>
    <cellStyle name="Normal 21 3 5" xfId="502"/>
    <cellStyle name="Normal 21 3 5 2" xfId="503"/>
    <cellStyle name="Normal 21 3 6" xfId="504"/>
    <cellStyle name="Normal 21 4" xfId="505"/>
    <cellStyle name="Normal 21 4 2" xfId="506"/>
    <cellStyle name="Normal 21 4 2 2" xfId="507"/>
    <cellStyle name="Normal 21 4 2 2 2" xfId="508"/>
    <cellStyle name="Normal 21 4 2 2 3" xfId="509"/>
    <cellStyle name="Normal 21 4 2 3" xfId="510"/>
    <cellStyle name="Normal 21 4 2 3 2" xfId="511"/>
    <cellStyle name="Normal 21 4 2 4" xfId="512"/>
    <cellStyle name="Normal 21 4 3" xfId="513"/>
    <cellStyle name="Normal 21 4 3 2" xfId="514"/>
    <cellStyle name="Normal 21 4 3 2 2" xfId="515"/>
    <cellStyle name="Normal 21 4 3 3" xfId="516"/>
    <cellStyle name="Normal 21 4 4" xfId="517"/>
    <cellStyle name="Normal 21 4 4 2" xfId="518"/>
    <cellStyle name="Normal 21 4 4 3" xfId="519"/>
    <cellStyle name="Normal 21 4 5" xfId="520"/>
    <cellStyle name="Normal 21 4 5 2" xfId="521"/>
    <cellStyle name="Normal 21 4 6" xfId="522"/>
    <cellStyle name="Normal 21 5" xfId="523"/>
    <cellStyle name="Normal 21 5 2" xfId="524"/>
    <cellStyle name="Normal 21 5 2 2" xfId="525"/>
    <cellStyle name="Normal 21 5 2 2 2" xfId="526"/>
    <cellStyle name="Normal 21 5 2 3" xfId="527"/>
    <cellStyle name="Normal 21 5 3" xfId="528"/>
    <cellStyle name="Normal 21 5 3 2" xfId="529"/>
    <cellStyle name="Normal 21 5 3 3" xfId="530"/>
    <cellStyle name="Normal 21 5 4" xfId="531"/>
    <cellStyle name="Normal 21 5 4 2" xfId="532"/>
    <cellStyle name="Normal 21 5 5" xfId="533"/>
    <cellStyle name="Normal 21 6" xfId="534"/>
    <cellStyle name="Normal 21 6 2" xfId="535"/>
    <cellStyle name="Normal 21 6 2 2" xfId="536"/>
    <cellStyle name="Normal 21 6 2 2 2" xfId="537"/>
    <cellStyle name="Normal 21 6 2 3" xfId="538"/>
    <cellStyle name="Normal 21 6 3" xfId="539"/>
    <cellStyle name="Normal 21 6 3 2" xfId="540"/>
    <cellStyle name="Normal 21 6 3 3" xfId="541"/>
    <cellStyle name="Normal 21 6 4" xfId="542"/>
    <cellStyle name="Normal 21 6 4 2" xfId="543"/>
    <cellStyle name="Normal 21 6 5" xfId="544"/>
    <cellStyle name="Normal 21 7" xfId="545"/>
    <cellStyle name="Normal 21 7 2" xfId="546"/>
    <cellStyle name="Normal 21 7 2 2" xfId="547"/>
    <cellStyle name="Normal 21 7 2 2 2" xfId="548"/>
    <cellStyle name="Normal 21 7 2 3" xfId="549"/>
    <cellStyle name="Normal 21 7 3" xfId="550"/>
    <cellStyle name="Normal 21 7 3 2" xfId="551"/>
    <cellStyle name="Normal 21 7 3 3" xfId="552"/>
    <cellStyle name="Normal 21 7 4" xfId="553"/>
    <cellStyle name="Normal 21 7 4 2" xfId="554"/>
    <cellStyle name="Normal 21 7 5" xfId="555"/>
    <cellStyle name="Normal 21 8" xfId="556"/>
    <cellStyle name="Normal 21 8 2" xfId="557"/>
    <cellStyle name="Normal 21 8 2 2" xfId="558"/>
    <cellStyle name="Normal 21 8 2 2 2" xfId="559"/>
    <cellStyle name="Normal 21 8 2 3" xfId="560"/>
    <cellStyle name="Normal 21 8 3" xfId="561"/>
    <cellStyle name="Normal 21 8 3 2" xfId="562"/>
    <cellStyle name="Normal 21 8 4" xfId="563"/>
    <cellStyle name="Normal 21 9" xfId="564"/>
    <cellStyle name="Normal 21 9 2" xfId="565"/>
    <cellStyle name="Normal 21 9 2 2" xfId="566"/>
    <cellStyle name="Normal 21 9 2 2 2" xfId="567"/>
    <cellStyle name="Normal 21 9 2 3" xfId="568"/>
    <cellStyle name="Normal 21 9 3" xfId="569"/>
    <cellStyle name="Normal 21 9 3 2" xfId="570"/>
    <cellStyle name="Normal 21 9 4" xfId="571"/>
    <cellStyle name="Normal 3" xfId="103"/>
    <cellStyle name="Normal 3 2" xfId="104"/>
    <cellStyle name="Normal 3 2 2" xfId="572"/>
    <cellStyle name="Normal 3 3" xfId="105"/>
    <cellStyle name="Normal 3 3 2" xfId="573"/>
    <cellStyle name="Normal 4" xfId="106"/>
    <cellStyle name="Normal 4 2" xfId="107"/>
    <cellStyle name="Normal 4 3" xfId="108"/>
    <cellStyle name="Normal 4_CS Indicators Survey 2010" xfId="109"/>
    <cellStyle name="Normal 5" xfId="110"/>
    <cellStyle name="Normal 5 2" xfId="111"/>
    <cellStyle name="Normal 5 2 10" xfId="574"/>
    <cellStyle name="Normal 5 2 10 2" xfId="575"/>
    <cellStyle name="Normal 5 2 10 2 2" xfId="576"/>
    <cellStyle name="Normal 5 2 10 3" xfId="577"/>
    <cellStyle name="Normal 5 2 11" xfId="578"/>
    <cellStyle name="Normal 5 2 11 2" xfId="579"/>
    <cellStyle name="Normal 5 2 11 3" xfId="580"/>
    <cellStyle name="Normal 5 2 12" xfId="581"/>
    <cellStyle name="Normal 5 2 12 2" xfId="582"/>
    <cellStyle name="Normal 5 2 13" xfId="583"/>
    <cellStyle name="Normal 5 2 14" xfId="584"/>
    <cellStyle name="Normal 5 2 15" xfId="585"/>
    <cellStyle name="Normal 5 2 2" xfId="112"/>
    <cellStyle name="Normal 5 2 2 10" xfId="586"/>
    <cellStyle name="Normal 5 2 2 10 2" xfId="587"/>
    <cellStyle name="Normal 5 2 2 10 3" xfId="588"/>
    <cellStyle name="Normal 5 2 2 11" xfId="589"/>
    <cellStyle name="Normal 5 2 2 11 2" xfId="590"/>
    <cellStyle name="Normal 5 2 2 12" xfId="591"/>
    <cellStyle name="Normal 5 2 2 13" xfId="592"/>
    <cellStyle name="Normal 5 2 2 14" xfId="593"/>
    <cellStyle name="Normal 5 2 2 2" xfId="594"/>
    <cellStyle name="Normal 5 2 2 2 2" xfId="595"/>
    <cellStyle name="Normal 5 2 2 2 2 2" xfId="596"/>
    <cellStyle name="Normal 5 2 2 2 2 2 2" xfId="597"/>
    <cellStyle name="Normal 5 2 2 2 2 2 3" xfId="598"/>
    <cellStyle name="Normal 5 2 2 2 2 3" xfId="599"/>
    <cellStyle name="Normal 5 2 2 2 2 3 2" xfId="600"/>
    <cellStyle name="Normal 5 2 2 2 2 4" xfId="601"/>
    <cellStyle name="Normal 5 2 2 2 3" xfId="602"/>
    <cellStyle name="Normal 5 2 2 2 3 2" xfId="603"/>
    <cellStyle name="Normal 5 2 2 2 3 2 2" xfId="604"/>
    <cellStyle name="Normal 5 2 2 2 3 3" xfId="605"/>
    <cellStyle name="Normal 5 2 2 2 4" xfId="606"/>
    <cellStyle name="Normal 5 2 2 2 4 2" xfId="607"/>
    <cellStyle name="Normal 5 2 2 2 4 3" xfId="608"/>
    <cellStyle name="Normal 5 2 2 2 5" xfId="609"/>
    <cellStyle name="Normal 5 2 2 2 5 2" xfId="610"/>
    <cellStyle name="Normal 5 2 2 2 6" xfId="611"/>
    <cellStyle name="Normal 5 2 2 3" xfId="612"/>
    <cellStyle name="Normal 5 2 2 3 2" xfId="613"/>
    <cellStyle name="Normal 5 2 2 3 2 2" xfId="614"/>
    <cellStyle name="Normal 5 2 2 3 2 2 2" xfId="615"/>
    <cellStyle name="Normal 5 2 2 3 2 2 3" xfId="616"/>
    <cellStyle name="Normal 5 2 2 3 2 3" xfId="617"/>
    <cellStyle name="Normal 5 2 2 3 2 3 2" xfId="618"/>
    <cellStyle name="Normal 5 2 2 3 2 4" xfId="619"/>
    <cellStyle name="Normal 5 2 2 3 3" xfId="620"/>
    <cellStyle name="Normal 5 2 2 3 3 2" xfId="621"/>
    <cellStyle name="Normal 5 2 2 3 3 2 2" xfId="622"/>
    <cellStyle name="Normal 5 2 2 3 3 3" xfId="623"/>
    <cellStyle name="Normal 5 2 2 3 4" xfId="624"/>
    <cellStyle name="Normal 5 2 2 3 4 2" xfId="625"/>
    <cellStyle name="Normal 5 2 2 3 4 3" xfId="626"/>
    <cellStyle name="Normal 5 2 2 3 5" xfId="627"/>
    <cellStyle name="Normal 5 2 2 3 5 2" xfId="628"/>
    <cellStyle name="Normal 5 2 2 3 6" xfId="629"/>
    <cellStyle name="Normal 5 2 2 4" xfId="630"/>
    <cellStyle name="Normal 5 2 2 4 2" xfId="631"/>
    <cellStyle name="Normal 5 2 2 4 2 2" xfId="632"/>
    <cellStyle name="Normal 5 2 2 4 2 2 2" xfId="633"/>
    <cellStyle name="Normal 5 2 2 4 2 3" xfId="634"/>
    <cellStyle name="Normal 5 2 2 4 3" xfId="635"/>
    <cellStyle name="Normal 5 2 2 4 3 2" xfId="636"/>
    <cellStyle name="Normal 5 2 2 4 3 3" xfId="637"/>
    <cellStyle name="Normal 5 2 2 4 4" xfId="638"/>
    <cellStyle name="Normal 5 2 2 4 4 2" xfId="639"/>
    <cellStyle name="Normal 5 2 2 4 5" xfId="640"/>
    <cellStyle name="Normal 5 2 2 5" xfId="641"/>
    <cellStyle name="Normal 5 2 2 5 2" xfId="642"/>
    <cellStyle name="Normal 5 2 2 5 2 2" xfId="643"/>
    <cellStyle name="Normal 5 2 2 5 2 2 2" xfId="644"/>
    <cellStyle name="Normal 5 2 2 5 2 3" xfId="645"/>
    <cellStyle name="Normal 5 2 2 5 3" xfId="646"/>
    <cellStyle name="Normal 5 2 2 5 3 2" xfId="647"/>
    <cellStyle name="Normal 5 2 2 5 3 3" xfId="648"/>
    <cellStyle name="Normal 5 2 2 5 4" xfId="649"/>
    <cellStyle name="Normal 5 2 2 5 4 2" xfId="650"/>
    <cellStyle name="Normal 5 2 2 5 5" xfId="651"/>
    <cellStyle name="Normal 5 2 2 6" xfId="652"/>
    <cellStyle name="Normal 5 2 2 6 2" xfId="653"/>
    <cellStyle name="Normal 5 2 2 6 2 2" xfId="654"/>
    <cellStyle name="Normal 5 2 2 6 2 2 2" xfId="655"/>
    <cellStyle name="Normal 5 2 2 6 2 3" xfId="656"/>
    <cellStyle name="Normal 5 2 2 6 3" xfId="657"/>
    <cellStyle name="Normal 5 2 2 6 3 2" xfId="658"/>
    <cellStyle name="Normal 5 2 2 6 3 3" xfId="659"/>
    <cellStyle name="Normal 5 2 2 6 4" xfId="660"/>
    <cellStyle name="Normal 5 2 2 6 4 2" xfId="661"/>
    <cellStyle name="Normal 5 2 2 6 5" xfId="662"/>
    <cellStyle name="Normal 5 2 2 7" xfId="663"/>
    <cellStyle name="Normal 5 2 2 7 2" xfId="664"/>
    <cellStyle name="Normal 5 2 2 7 2 2" xfId="665"/>
    <cellStyle name="Normal 5 2 2 7 2 2 2" xfId="666"/>
    <cellStyle name="Normal 5 2 2 7 2 3" xfId="667"/>
    <cellStyle name="Normal 5 2 2 7 3" xfId="668"/>
    <cellStyle name="Normal 5 2 2 7 3 2" xfId="669"/>
    <cellStyle name="Normal 5 2 2 7 4" xfId="670"/>
    <cellStyle name="Normal 5 2 2 8" xfId="671"/>
    <cellStyle name="Normal 5 2 2 8 2" xfId="672"/>
    <cellStyle name="Normal 5 2 2 8 2 2" xfId="673"/>
    <cellStyle name="Normal 5 2 2 8 2 2 2" xfId="674"/>
    <cellStyle name="Normal 5 2 2 8 2 3" xfId="675"/>
    <cellStyle name="Normal 5 2 2 8 3" xfId="676"/>
    <cellStyle name="Normal 5 2 2 8 3 2" xfId="677"/>
    <cellStyle name="Normal 5 2 2 8 4" xfId="678"/>
    <cellStyle name="Normal 5 2 2 9" xfId="679"/>
    <cellStyle name="Normal 5 2 2 9 2" xfId="680"/>
    <cellStyle name="Normal 5 2 2 9 2 2" xfId="681"/>
    <cellStyle name="Normal 5 2 2 9 3" xfId="682"/>
    <cellStyle name="Normal 5 2 3" xfId="683"/>
    <cellStyle name="Normal 5 2 3 2" xfId="684"/>
    <cellStyle name="Normal 5 2 3 2 2" xfId="685"/>
    <cellStyle name="Normal 5 2 3 2 2 2" xfId="686"/>
    <cellStyle name="Normal 5 2 3 2 2 3" xfId="687"/>
    <cellStyle name="Normal 5 2 3 2 3" xfId="688"/>
    <cellStyle name="Normal 5 2 3 2 3 2" xfId="689"/>
    <cellStyle name="Normal 5 2 3 2 4" xfId="690"/>
    <cellStyle name="Normal 5 2 3 3" xfId="691"/>
    <cellStyle name="Normal 5 2 3 3 2" xfId="692"/>
    <cellStyle name="Normal 5 2 3 3 2 2" xfId="693"/>
    <cellStyle name="Normal 5 2 3 3 3" xfId="694"/>
    <cellStyle name="Normal 5 2 3 4" xfId="695"/>
    <cellStyle name="Normal 5 2 3 4 2" xfId="696"/>
    <cellStyle name="Normal 5 2 3 4 3" xfId="697"/>
    <cellStyle name="Normal 5 2 3 5" xfId="698"/>
    <cellStyle name="Normal 5 2 3 5 2" xfId="699"/>
    <cellStyle name="Normal 5 2 3 6" xfId="700"/>
    <cellStyle name="Normal 5 2 4" xfId="701"/>
    <cellStyle name="Normal 5 2 4 2" xfId="702"/>
    <cellStyle name="Normal 5 2 4 2 2" xfId="703"/>
    <cellStyle name="Normal 5 2 4 2 2 2" xfId="704"/>
    <cellStyle name="Normal 5 2 4 2 2 3" xfId="705"/>
    <cellStyle name="Normal 5 2 4 2 3" xfId="706"/>
    <cellStyle name="Normal 5 2 4 2 3 2" xfId="707"/>
    <cellStyle name="Normal 5 2 4 2 4" xfId="708"/>
    <cellStyle name="Normal 5 2 4 3" xfId="709"/>
    <cellStyle name="Normal 5 2 4 3 2" xfId="710"/>
    <cellStyle name="Normal 5 2 4 3 2 2" xfId="711"/>
    <cellStyle name="Normal 5 2 4 3 3" xfId="712"/>
    <cellStyle name="Normal 5 2 4 4" xfId="713"/>
    <cellStyle name="Normal 5 2 4 4 2" xfId="714"/>
    <cellStyle name="Normal 5 2 4 4 3" xfId="715"/>
    <cellStyle name="Normal 5 2 4 5" xfId="716"/>
    <cellStyle name="Normal 5 2 4 5 2" xfId="717"/>
    <cellStyle name="Normal 5 2 4 6" xfId="718"/>
    <cellStyle name="Normal 5 2 5" xfId="719"/>
    <cellStyle name="Normal 5 2 5 2" xfId="720"/>
    <cellStyle name="Normal 5 2 5 2 2" xfId="721"/>
    <cellStyle name="Normal 5 2 5 2 2 2" xfId="722"/>
    <cellStyle name="Normal 5 2 5 2 3" xfId="723"/>
    <cellStyle name="Normal 5 2 5 3" xfId="724"/>
    <cellStyle name="Normal 5 2 5 3 2" xfId="725"/>
    <cellStyle name="Normal 5 2 5 3 3" xfId="726"/>
    <cellStyle name="Normal 5 2 5 4" xfId="727"/>
    <cellStyle name="Normal 5 2 5 4 2" xfId="728"/>
    <cellStyle name="Normal 5 2 5 5" xfId="729"/>
    <cellStyle name="Normal 5 2 6" xfId="730"/>
    <cellStyle name="Normal 5 2 6 2" xfId="731"/>
    <cellStyle name="Normal 5 2 6 2 2" xfId="732"/>
    <cellStyle name="Normal 5 2 6 2 2 2" xfId="733"/>
    <cellStyle name="Normal 5 2 6 2 3" xfId="734"/>
    <cellStyle name="Normal 5 2 6 3" xfId="735"/>
    <cellStyle name="Normal 5 2 6 3 2" xfId="736"/>
    <cellStyle name="Normal 5 2 6 3 3" xfId="737"/>
    <cellStyle name="Normal 5 2 6 4" xfId="738"/>
    <cellStyle name="Normal 5 2 6 4 2" xfId="739"/>
    <cellStyle name="Normal 5 2 6 5" xfId="740"/>
    <cellStyle name="Normal 5 2 7" xfId="741"/>
    <cellStyle name="Normal 5 2 7 2" xfId="742"/>
    <cellStyle name="Normal 5 2 7 2 2" xfId="743"/>
    <cellStyle name="Normal 5 2 7 2 2 2" xfId="744"/>
    <cellStyle name="Normal 5 2 7 2 3" xfId="745"/>
    <cellStyle name="Normal 5 2 7 3" xfId="746"/>
    <cellStyle name="Normal 5 2 7 3 2" xfId="747"/>
    <cellStyle name="Normal 5 2 7 3 3" xfId="748"/>
    <cellStyle name="Normal 5 2 7 4" xfId="749"/>
    <cellStyle name="Normal 5 2 7 4 2" xfId="750"/>
    <cellStyle name="Normal 5 2 7 5" xfId="751"/>
    <cellStyle name="Normal 5 2 8" xfId="752"/>
    <cellStyle name="Normal 5 2 8 2" xfId="753"/>
    <cellStyle name="Normal 5 2 8 2 2" xfId="754"/>
    <cellStyle name="Normal 5 2 8 2 2 2" xfId="755"/>
    <cellStyle name="Normal 5 2 8 2 3" xfId="756"/>
    <cellStyle name="Normal 5 2 8 3" xfId="757"/>
    <cellStyle name="Normal 5 2 8 3 2" xfId="758"/>
    <cellStyle name="Normal 5 2 8 4" xfId="759"/>
    <cellStyle name="Normal 5 2 9" xfId="760"/>
    <cellStyle name="Normal 5 2 9 2" xfId="761"/>
    <cellStyle name="Normal 5 2 9 2 2" xfId="762"/>
    <cellStyle name="Normal 5 2 9 2 2 2" xfId="763"/>
    <cellStyle name="Normal 5 2 9 2 3" xfId="764"/>
    <cellStyle name="Normal 5 2 9 3" xfId="765"/>
    <cellStyle name="Normal 5 2 9 3 2" xfId="766"/>
    <cellStyle name="Normal 5 2 9 4" xfId="767"/>
    <cellStyle name="Normal 6" xfId="113"/>
    <cellStyle name="Normal 6 10" xfId="768"/>
    <cellStyle name="Normal 6 10 2" xfId="769"/>
    <cellStyle name="Normal 6 10 2 2" xfId="770"/>
    <cellStyle name="Normal 6 10 3" xfId="771"/>
    <cellStyle name="Normal 6 11" xfId="772"/>
    <cellStyle name="Normal 6 11 2" xfId="773"/>
    <cellStyle name="Normal 6 11 3" xfId="774"/>
    <cellStyle name="Normal 6 12" xfId="775"/>
    <cellStyle name="Normal 6 12 2" xfId="776"/>
    <cellStyle name="Normal 6 13" xfId="777"/>
    <cellStyle name="Normal 6 14" xfId="778"/>
    <cellStyle name="Normal 6 15" xfId="779"/>
    <cellStyle name="Normal 6 2" xfId="114"/>
    <cellStyle name="Normal 6 2 10" xfId="780"/>
    <cellStyle name="Normal 6 2 10 2" xfId="781"/>
    <cellStyle name="Normal 6 2 10 3" xfId="782"/>
    <cellStyle name="Normal 6 2 11" xfId="783"/>
    <cellStyle name="Normal 6 2 11 2" xfId="784"/>
    <cellStyle name="Normal 6 2 12" xfId="785"/>
    <cellStyle name="Normal 6 2 13" xfId="786"/>
    <cellStyle name="Normal 6 2 14" xfId="787"/>
    <cellStyle name="Normal 6 2 2" xfId="788"/>
    <cellStyle name="Normal 6 2 2 2" xfId="789"/>
    <cellStyle name="Normal 6 2 2 2 2" xfId="790"/>
    <cellStyle name="Normal 6 2 2 2 2 2" xfId="791"/>
    <cellStyle name="Normal 6 2 2 2 2 3" xfId="792"/>
    <cellStyle name="Normal 6 2 2 2 3" xfId="793"/>
    <cellStyle name="Normal 6 2 2 2 3 2" xfId="794"/>
    <cellStyle name="Normal 6 2 2 2 4" xfId="795"/>
    <cellStyle name="Normal 6 2 2 3" xfId="796"/>
    <cellStyle name="Normal 6 2 2 3 2" xfId="797"/>
    <cellStyle name="Normal 6 2 2 3 2 2" xfId="798"/>
    <cellStyle name="Normal 6 2 2 3 3" xfId="799"/>
    <cellStyle name="Normal 6 2 2 4" xfId="800"/>
    <cellStyle name="Normal 6 2 2 4 2" xfId="801"/>
    <cellStyle name="Normal 6 2 2 4 3" xfId="802"/>
    <cellStyle name="Normal 6 2 2 5" xfId="803"/>
    <cellStyle name="Normal 6 2 2 5 2" xfId="804"/>
    <cellStyle name="Normal 6 2 2 6" xfId="805"/>
    <cellStyle name="Normal 6 2 3" xfId="806"/>
    <cellStyle name="Normal 6 2 3 2" xfId="807"/>
    <cellStyle name="Normal 6 2 3 2 2" xfId="808"/>
    <cellStyle name="Normal 6 2 3 2 2 2" xfId="809"/>
    <cellStyle name="Normal 6 2 3 2 2 3" xfId="810"/>
    <cellStyle name="Normal 6 2 3 2 3" xfId="811"/>
    <cellStyle name="Normal 6 2 3 2 3 2" xfId="812"/>
    <cellStyle name="Normal 6 2 3 2 4" xfId="813"/>
    <cellStyle name="Normal 6 2 3 3" xfId="814"/>
    <cellStyle name="Normal 6 2 3 3 2" xfId="815"/>
    <cellStyle name="Normal 6 2 3 3 2 2" xfId="816"/>
    <cellStyle name="Normal 6 2 3 3 3" xfId="817"/>
    <cellStyle name="Normal 6 2 3 4" xfId="818"/>
    <cellStyle name="Normal 6 2 3 4 2" xfId="819"/>
    <cellStyle name="Normal 6 2 3 4 3" xfId="820"/>
    <cellStyle name="Normal 6 2 3 5" xfId="821"/>
    <cellStyle name="Normal 6 2 3 5 2" xfId="822"/>
    <cellStyle name="Normal 6 2 3 6" xfId="823"/>
    <cellStyle name="Normal 6 2 4" xfId="824"/>
    <cellStyle name="Normal 6 2 4 2" xfId="825"/>
    <cellStyle name="Normal 6 2 4 2 2" xfId="826"/>
    <cellStyle name="Normal 6 2 4 2 2 2" xfId="827"/>
    <cellStyle name="Normal 6 2 4 2 3" xfId="828"/>
    <cellStyle name="Normal 6 2 4 3" xfId="829"/>
    <cellStyle name="Normal 6 2 4 3 2" xfId="830"/>
    <cellStyle name="Normal 6 2 4 3 3" xfId="831"/>
    <cellStyle name="Normal 6 2 4 4" xfId="832"/>
    <cellStyle name="Normal 6 2 4 4 2" xfId="833"/>
    <cellStyle name="Normal 6 2 4 5" xfId="834"/>
    <cellStyle name="Normal 6 2 5" xfId="835"/>
    <cellStyle name="Normal 6 2 5 2" xfId="836"/>
    <cellStyle name="Normal 6 2 5 2 2" xfId="837"/>
    <cellStyle name="Normal 6 2 5 2 2 2" xfId="838"/>
    <cellStyle name="Normal 6 2 5 2 3" xfId="839"/>
    <cellStyle name="Normal 6 2 5 3" xfId="840"/>
    <cellStyle name="Normal 6 2 5 3 2" xfId="841"/>
    <cellStyle name="Normal 6 2 5 3 3" xfId="842"/>
    <cellStyle name="Normal 6 2 5 4" xfId="843"/>
    <cellStyle name="Normal 6 2 5 4 2" xfId="844"/>
    <cellStyle name="Normal 6 2 5 5" xfId="845"/>
    <cellStyle name="Normal 6 2 6" xfId="846"/>
    <cellStyle name="Normal 6 2 6 2" xfId="847"/>
    <cellStyle name="Normal 6 2 6 2 2" xfId="848"/>
    <cellStyle name="Normal 6 2 6 2 2 2" xfId="849"/>
    <cellStyle name="Normal 6 2 6 2 3" xfId="850"/>
    <cellStyle name="Normal 6 2 6 3" xfId="851"/>
    <cellStyle name="Normal 6 2 6 3 2" xfId="852"/>
    <cellStyle name="Normal 6 2 6 3 3" xfId="853"/>
    <cellStyle name="Normal 6 2 6 4" xfId="854"/>
    <cellStyle name="Normal 6 2 6 4 2" xfId="855"/>
    <cellStyle name="Normal 6 2 6 5" xfId="856"/>
    <cellStyle name="Normal 6 2 7" xfId="857"/>
    <cellStyle name="Normal 6 2 7 2" xfId="858"/>
    <cellStyle name="Normal 6 2 7 2 2" xfId="859"/>
    <cellStyle name="Normal 6 2 7 2 2 2" xfId="860"/>
    <cellStyle name="Normal 6 2 7 2 3" xfId="861"/>
    <cellStyle name="Normal 6 2 7 3" xfId="862"/>
    <cellStyle name="Normal 6 2 7 3 2" xfId="863"/>
    <cellStyle name="Normal 6 2 7 4" xfId="864"/>
    <cellStyle name="Normal 6 2 8" xfId="865"/>
    <cellStyle name="Normal 6 2 8 2" xfId="866"/>
    <cellStyle name="Normal 6 2 8 2 2" xfId="867"/>
    <cellStyle name="Normal 6 2 8 2 2 2" xfId="868"/>
    <cellStyle name="Normal 6 2 8 2 3" xfId="869"/>
    <cellStyle name="Normal 6 2 8 3" xfId="870"/>
    <cellStyle name="Normal 6 2 8 3 2" xfId="871"/>
    <cellStyle name="Normal 6 2 8 4" xfId="872"/>
    <cellStyle name="Normal 6 2 9" xfId="873"/>
    <cellStyle name="Normal 6 2 9 2" xfId="874"/>
    <cellStyle name="Normal 6 2 9 2 2" xfId="875"/>
    <cellStyle name="Normal 6 2 9 3" xfId="876"/>
    <cellStyle name="Normal 6 3" xfId="877"/>
    <cellStyle name="Normal 6 3 2" xfId="878"/>
    <cellStyle name="Normal 6 3 2 2" xfId="879"/>
    <cellStyle name="Normal 6 3 2 2 2" xfId="880"/>
    <cellStyle name="Normal 6 3 2 2 3" xfId="881"/>
    <cellStyle name="Normal 6 3 2 3" xfId="882"/>
    <cellStyle name="Normal 6 3 2 3 2" xfId="883"/>
    <cellStyle name="Normal 6 3 2 4" xfId="884"/>
    <cellStyle name="Normal 6 3 3" xfId="885"/>
    <cellStyle name="Normal 6 3 3 2" xfId="886"/>
    <cellStyle name="Normal 6 3 3 2 2" xfId="887"/>
    <cellStyle name="Normal 6 3 3 3" xfId="888"/>
    <cellStyle name="Normal 6 3 4" xfId="889"/>
    <cellStyle name="Normal 6 3 4 2" xfId="890"/>
    <cellStyle name="Normal 6 3 4 3" xfId="891"/>
    <cellStyle name="Normal 6 3 5" xfId="892"/>
    <cellStyle name="Normal 6 3 5 2" xfId="893"/>
    <cellStyle name="Normal 6 3 6" xfId="894"/>
    <cellStyle name="Normal 6 4" xfId="895"/>
    <cellStyle name="Normal 6 4 2" xfId="896"/>
    <cellStyle name="Normal 6 4 2 2" xfId="897"/>
    <cellStyle name="Normal 6 4 2 2 2" xfId="898"/>
    <cellStyle name="Normal 6 4 2 2 3" xfId="899"/>
    <cellStyle name="Normal 6 4 2 3" xfId="900"/>
    <cellStyle name="Normal 6 4 2 3 2" xfId="901"/>
    <cellStyle name="Normal 6 4 2 4" xfId="902"/>
    <cellStyle name="Normal 6 4 3" xfId="903"/>
    <cellStyle name="Normal 6 4 3 2" xfId="904"/>
    <cellStyle name="Normal 6 4 3 2 2" xfId="905"/>
    <cellStyle name="Normal 6 4 3 3" xfId="906"/>
    <cellStyle name="Normal 6 4 4" xfId="907"/>
    <cellStyle name="Normal 6 4 4 2" xfId="908"/>
    <cellStyle name="Normal 6 4 4 3" xfId="909"/>
    <cellStyle name="Normal 6 4 5" xfId="910"/>
    <cellStyle name="Normal 6 4 5 2" xfId="911"/>
    <cellStyle name="Normal 6 4 6" xfId="912"/>
    <cellStyle name="Normal 6 5" xfId="913"/>
    <cellStyle name="Normal 6 5 2" xfId="914"/>
    <cellStyle name="Normal 6 5 2 2" xfId="915"/>
    <cellStyle name="Normal 6 5 2 2 2" xfId="916"/>
    <cellStyle name="Normal 6 5 2 3" xfId="917"/>
    <cellStyle name="Normal 6 5 3" xfId="918"/>
    <cellStyle name="Normal 6 5 3 2" xfId="919"/>
    <cellStyle name="Normal 6 5 3 3" xfId="920"/>
    <cellStyle name="Normal 6 5 4" xfId="921"/>
    <cellStyle name="Normal 6 5 4 2" xfId="922"/>
    <cellStyle name="Normal 6 5 5" xfId="923"/>
    <cellStyle name="Normal 6 6" xfId="924"/>
    <cellStyle name="Normal 6 6 2" xfId="925"/>
    <cellStyle name="Normal 6 6 2 2" xfId="926"/>
    <cellStyle name="Normal 6 6 2 2 2" xfId="927"/>
    <cellStyle name="Normal 6 6 2 3" xfId="928"/>
    <cellStyle name="Normal 6 6 3" xfId="929"/>
    <cellStyle name="Normal 6 6 3 2" xfId="930"/>
    <cellStyle name="Normal 6 6 3 3" xfId="931"/>
    <cellStyle name="Normal 6 6 4" xfId="932"/>
    <cellStyle name="Normal 6 6 4 2" xfId="933"/>
    <cellStyle name="Normal 6 6 5" xfId="934"/>
    <cellStyle name="Normal 6 7" xfId="935"/>
    <cellStyle name="Normal 6 7 2" xfId="936"/>
    <cellStyle name="Normal 6 7 2 2" xfId="937"/>
    <cellStyle name="Normal 6 7 2 2 2" xfId="938"/>
    <cellStyle name="Normal 6 7 2 3" xfId="939"/>
    <cellStyle name="Normal 6 7 3" xfId="940"/>
    <cellStyle name="Normal 6 7 3 2" xfId="941"/>
    <cellStyle name="Normal 6 7 3 3" xfId="942"/>
    <cellStyle name="Normal 6 7 4" xfId="943"/>
    <cellStyle name="Normal 6 7 4 2" xfId="944"/>
    <cellStyle name="Normal 6 7 5" xfId="945"/>
    <cellStyle name="Normal 6 8" xfId="946"/>
    <cellStyle name="Normal 6 8 2" xfId="947"/>
    <cellStyle name="Normal 6 8 2 2" xfId="948"/>
    <cellStyle name="Normal 6 8 2 2 2" xfId="949"/>
    <cellStyle name="Normal 6 8 2 3" xfId="950"/>
    <cellStyle name="Normal 6 8 3" xfId="951"/>
    <cellStyle name="Normal 6 8 3 2" xfId="952"/>
    <cellStyle name="Normal 6 8 3 3" xfId="953"/>
    <cellStyle name="Normal 6 8 4" xfId="954"/>
    <cellStyle name="Normal 6 8 4 2" xfId="955"/>
    <cellStyle name="Normal 6 8 5" xfId="956"/>
    <cellStyle name="Normal 6 9" xfId="957"/>
    <cellStyle name="Normal 6 9 2" xfId="958"/>
    <cellStyle name="Normal 6 9 2 2" xfId="959"/>
    <cellStyle name="Normal 6 9 2 2 2" xfId="960"/>
    <cellStyle name="Normal 6 9 2 3" xfId="961"/>
    <cellStyle name="Normal 6 9 3" xfId="962"/>
    <cellStyle name="Normal 6 9 3 2" xfId="963"/>
    <cellStyle name="Normal 6 9 4" xfId="964"/>
    <cellStyle name="Normal 7" xfId="115"/>
    <cellStyle name="Normal 7 2" xfId="965"/>
    <cellStyle name="Normal 8" xfId="116"/>
    <cellStyle name="Normal 9" xfId="117"/>
    <cellStyle name="Normal 9 2" xfId="966"/>
    <cellStyle name="Normal 9 2 2" xfId="967"/>
    <cellStyle name="Normal 9 2 2 2" xfId="968"/>
    <cellStyle name="Normal 9 2 3" xfId="969"/>
    <cellStyle name="Normal 9 3" xfId="970"/>
    <cellStyle name="Normal 9 4" xfId="971"/>
    <cellStyle name="Normal 9 4 2" xfId="972"/>
    <cellStyle name="Normal 9 5" xfId="973"/>
    <cellStyle name="Note 2" xfId="118"/>
    <cellStyle name="Output 2" xfId="119"/>
    <cellStyle name="Percent 10" xfId="120"/>
    <cellStyle name="Percent 10 2" xfId="974"/>
    <cellStyle name="Percent 2" xfId="121"/>
    <cellStyle name="Percent 2 2" xfId="5"/>
    <cellStyle name="Percent 2 2 2" xfId="122"/>
    <cellStyle name="Percent 2 2 2 2" xfId="123"/>
    <cellStyle name="Percent 2 2 2 2 2" xfId="152"/>
    <cellStyle name="Percent 2 2 2 3" xfId="975"/>
    <cellStyle name="Percent 2 2 3" xfId="124"/>
    <cellStyle name="Percent 2 2 3 2" xfId="976"/>
    <cellStyle name="Percent 2 2 4" xfId="125"/>
    <cellStyle name="Percent 2 2 5" xfId="977"/>
    <cellStyle name="Percent 2 3" xfId="978"/>
    <cellStyle name="Percent 3" xfId="126"/>
    <cellStyle name="Percent 3 2" xfId="127"/>
    <cellStyle name="Percent 3 2 2" xfId="128"/>
    <cellStyle name="Percent 3 2 2 2" xfId="979"/>
    <cellStyle name="Percent 3 2 3" xfId="129"/>
    <cellStyle name="Percent 3 2 4" xfId="980"/>
    <cellStyle name="Percent 3 3" xfId="130"/>
    <cellStyle name="Percent 3 3 2" xfId="981"/>
    <cellStyle name="Percent 3 4" xfId="131"/>
    <cellStyle name="Percent 3 5" xfId="982"/>
    <cellStyle name="Percent 4" xfId="132"/>
    <cellStyle name="Percent 4 2" xfId="133"/>
    <cellStyle name="Percent 4 2 2" xfId="983"/>
    <cellStyle name="Percent 4 3" xfId="134"/>
    <cellStyle name="Percent 4 3 2" xfId="984"/>
    <cellStyle name="Percent 4 4" xfId="135"/>
    <cellStyle name="Percent 4 5" xfId="985"/>
    <cellStyle name="Percent 5" xfId="136"/>
    <cellStyle name="Percent 5 2" xfId="137"/>
    <cellStyle name="Percent 5 2 2" xfId="986"/>
    <cellStyle name="Percent 5 3" xfId="987"/>
    <cellStyle name="Percent 6" xfId="138"/>
    <cellStyle name="Percent 6 2" xfId="988"/>
    <cellStyle name="Percent 7" xfId="139"/>
    <cellStyle name="Percent 7 2" xfId="140"/>
    <cellStyle name="Percent 7 2 2" xfId="989"/>
    <cellStyle name="Percent 7 3" xfId="990"/>
    <cellStyle name="Percent 8" xfId="141"/>
    <cellStyle name="Percent 9" xfId="142"/>
    <cellStyle name="Percent 9 2" xfId="991"/>
    <cellStyle name="Title 2" xfId="143"/>
    <cellStyle name="Total 2" xfId="144"/>
    <cellStyle name="Total 3" xfId="145"/>
    <cellStyle name="Warning Text 2" xfId="146"/>
  </cellStyles>
  <dxfs count="23">
    <dxf>
      <font>
        <color theme="0" tint="-0.14996795556505021"/>
      </font>
      <fill>
        <patternFill>
          <bgColor theme="0" tint="-0.14996795556505021"/>
        </patternFill>
      </fill>
    </dxf>
    <dxf>
      <font>
        <color rgb="FF0070C0"/>
      </font>
      <fill>
        <patternFill>
          <bgColor rgb="FF0070C0"/>
        </patternFill>
      </fill>
    </dxf>
    <dxf>
      <font>
        <color theme="0" tint="-0.14996795556505021"/>
      </font>
      <fill>
        <patternFill patternType="lightVertical">
          <fgColor theme="0" tint="-0.34998626667073579"/>
        </patternFill>
      </fill>
    </dxf>
    <dxf>
      <font>
        <color theme="0" tint="-0.14996795556505021"/>
      </font>
      <fill>
        <patternFill>
          <bgColor theme="0" tint="-0.14996795556505021"/>
        </patternFill>
      </fill>
    </dxf>
    <dxf>
      <font>
        <color rgb="FF0070C0"/>
      </font>
      <fill>
        <patternFill>
          <bgColor rgb="FF0070C0"/>
        </patternFill>
      </fill>
    </dxf>
    <dxf>
      <font>
        <color theme="0" tint="-0.14996795556505021"/>
      </font>
      <fill>
        <patternFill patternType="lightVertical">
          <fgColor theme="0" tint="-0.34998626667073579"/>
        </patternFill>
      </fill>
    </dxf>
    <dxf>
      <font>
        <color theme="0" tint="-0.14996795556505021"/>
      </font>
      <fill>
        <patternFill>
          <bgColor theme="0" tint="-0.14996795556505021"/>
        </patternFill>
      </fill>
    </dxf>
    <dxf>
      <font>
        <color rgb="FF0070C0"/>
      </font>
      <fill>
        <patternFill>
          <bgColor rgb="FF0070C0"/>
        </patternFill>
      </fill>
    </dxf>
    <dxf>
      <font>
        <color theme="0" tint="-0.14996795556505021"/>
      </font>
      <fill>
        <patternFill patternType="lightVertical">
          <fgColor theme="0" tint="-0.34998626667073579"/>
        </patternFill>
      </fill>
    </dxf>
    <dxf>
      <font>
        <color theme="0" tint="-0.14996795556505021"/>
      </font>
      <fill>
        <patternFill>
          <bgColor theme="0" tint="-0.14996795556505021"/>
        </patternFill>
      </fill>
    </dxf>
    <dxf>
      <font>
        <color rgb="FF0070C0"/>
      </font>
      <fill>
        <patternFill>
          <bgColor rgb="FF0070C0"/>
        </patternFill>
      </fill>
    </dxf>
    <dxf>
      <font>
        <color theme="0" tint="-0.14996795556505021"/>
      </font>
      <fill>
        <patternFill patternType="lightVertical">
          <fgColor theme="0" tint="-0.34998626667073579"/>
        </patternFill>
      </fill>
    </dxf>
    <dxf>
      <font>
        <color theme="0" tint="-0.14996795556505021"/>
      </font>
      <fill>
        <patternFill>
          <bgColor theme="0" tint="-0.14996795556505021"/>
        </patternFill>
      </fill>
    </dxf>
    <dxf>
      <font>
        <color rgb="FF0070C0"/>
      </font>
      <fill>
        <patternFill>
          <bgColor rgb="FF0070C0"/>
        </patternFill>
      </fill>
    </dxf>
    <dxf>
      <font>
        <color theme="0" tint="-0.14996795556505021"/>
      </font>
      <fill>
        <patternFill patternType="lightVertical">
          <fgColor theme="0" tint="-0.34998626667073579"/>
        </patternFill>
      </fill>
    </dxf>
    <dxf>
      <font>
        <color rgb="FF92D050"/>
      </font>
      <fill>
        <patternFill>
          <bgColor rgb="FF92D050"/>
        </patternFill>
      </fill>
    </dxf>
    <dxf>
      <font>
        <color rgb="FF92D050"/>
      </font>
      <fill>
        <patternFill>
          <bgColor rgb="FF92D050"/>
        </patternFill>
      </fill>
    </dxf>
    <dxf>
      <font>
        <color rgb="FFFFC000"/>
      </font>
      <fill>
        <patternFill>
          <bgColor rgb="FFFFC000"/>
        </patternFill>
      </fill>
    </dxf>
    <dxf>
      <font>
        <color theme="7"/>
      </font>
      <fill>
        <patternFill>
          <bgColor theme="7"/>
        </patternFill>
      </fill>
    </dxf>
    <dxf>
      <font>
        <color theme="0" tint="-0.14996795556505021"/>
      </font>
      <fill>
        <patternFill>
          <bgColor theme="0" tint="-0.14996795556505021"/>
        </patternFill>
      </fill>
    </dxf>
    <dxf>
      <font>
        <color theme="0" tint="-0.14996795556505021"/>
      </font>
      <fill>
        <patternFill patternType="lightVertical">
          <fgColor theme="0" tint="-0.499984740745262"/>
          <bgColor theme="0" tint="-0.14996795556505021"/>
        </patternFill>
      </fill>
    </dxf>
    <dxf>
      <font>
        <color rgb="FF00B050"/>
      </font>
      <fill>
        <patternFill>
          <bgColor rgb="FF00B050"/>
        </patternFill>
      </fill>
    </dxf>
    <dxf>
      <font>
        <color theme="0" tint="-0.14996795556505021"/>
      </font>
      <fill>
        <patternFill>
          <bgColor theme="0" tint="-0.14996795556505021"/>
        </patternFill>
      </fill>
    </dxf>
  </dxfs>
  <tableStyles count="0" defaultTableStyle="TableStyleMedium2" defaultPivotStyle="PivotStyleLight16"/>
  <colors>
    <mruColors>
      <color rgb="FFF98455"/>
      <color rgb="FFD7F61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tx>
            <c:strRef>
              <c:f>[1]Data!$A$123</c:f>
              <c:strCache>
                <c:ptCount val="1"/>
                <c:pt idx="0">
                  <c:v>Social Marketing </c:v>
                </c:pt>
              </c:strCache>
            </c:strRef>
          </c:tx>
          <c:spPr>
            <a:noFill/>
            <a:ln>
              <a:solidFill>
                <a:schemeClr val="tx2">
                  <a:lumMod val="75000"/>
                </a:schemeClr>
              </a:solidFill>
            </a:ln>
          </c:spPr>
          <c:dPt>
            <c:idx val="0"/>
            <c:bubble3D val="0"/>
            <c:spPr>
              <a:solidFill>
                <a:schemeClr val="accent1"/>
              </a:solidFill>
              <a:ln>
                <a:solidFill>
                  <a:schemeClr val="tx2">
                    <a:lumMod val="75000"/>
                  </a:schemeClr>
                </a:solidFill>
              </a:ln>
            </c:spPr>
          </c:dPt>
          <c:dPt>
            <c:idx val="2"/>
            <c:bubble3D val="0"/>
            <c:spPr>
              <a:solidFill>
                <a:schemeClr val="accent1"/>
              </a:solidFill>
              <a:ln>
                <a:solidFill>
                  <a:schemeClr val="tx2">
                    <a:lumMod val="75000"/>
                  </a:schemeClr>
                </a:solidFill>
              </a:ln>
            </c:spPr>
          </c:dPt>
          <c:dPt>
            <c:idx val="4"/>
            <c:bubble3D val="0"/>
            <c:spPr>
              <a:solidFill>
                <a:schemeClr val="accent1"/>
              </a:solidFill>
              <a:ln>
                <a:solidFill>
                  <a:schemeClr val="tx2">
                    <a:lumMod val="75000"/>
                  </a:schemeClr>
                </a:solidFill>
              </a:ln>
            </c:spPr>
          </c:dPt>
          <c:dPt>
            <c:idx val="6"/>
            <c:bubble3D val="0"/>
            <c:spPr>
              <a:solidFill>
                <a:schemeClr val="accent1"/>
              </a:solidFill>
              <a:ln>
                <a:solidFill>
                  <a:schemeClr val="tx2">
                    <a:lumMod val="75000"/>
                  </a:schemeClr>
                </a:solidFill>
              </a:ln>
            </c:spPr>
          </c:dPt>
          <c:dPt>
            <c:idx val="8"/>
            <c:bubble3D val="0"/>
            <c:spPr>
              <a:solidFill>
                <a:schemeClr val="accent1"/>
              </a:solidFill>
              <a:ln>
                <a:solidFill>
                  <a:schemeClr val="tx2">
                    <a:lumMod val="75000"/>
                  </a:schemeClr>
                </a:solidFill>
              </a:ln>
            </c:spPr>
          </c:dPt>
          <c:dPt>
            <c:idx val="10"/>
            <c:bubble3D val="0"/>
            <c:spPr>
              <a:solidFill>
                <a:schemeClr val="accent1"/>
              </a:solidFill>
              <a:ln>
                <a:solidFill>
                  <a:schemeClr val="tx2">
                    <a:lumMod val="75000"/>
                  </a:schemeClr>
                </a:solidFill>
              </a:ln>
            </c:spPr>
          </c:dPt>
          <c:dPt>
            <c:idx val="12"/>
            <c:bubble3D val="0"/>
            <c:spPr>
              <a:solidFill>
                <a:schemeClr val="accent1"/>
              </a:solidFill>
              <a:ln>
                <a:solidFill>
                  <a:schemeClr val="tx2">
                    <a:lumMod val="75000"/>
                  </a:schemeClr>
                </a:solidFill>
              </a:ln>
            </c:spPr>
          </c:dPt>
          <c:dPt>
            <c:idx val="14"/>
            <c:bubble3D val="0"/>
            <c:spPr>
              <a:solidFill>
                <a:schemeClr val="accent1"/>
              </a:solidFill>
              <a:ln>
                <a:solidFill>
                  <a:schemeClr val="tx2">
                    <a:lumMod val="75000"/>
                  </a:schemeClr>
                </a:solidFill>
              </a:ln>
            </c:spPr>
          </c:dPt>
          <c:dPt>
            <c:idx val="16"/>
            <c:bubble3D val="0"/>
            <c:spPr>
              <a:solidFill>
                <a:schemeClr val="accent1"/>
              </a:solidFill>
              <a:ln>
                <a:solidFill>
                  <a:schemeClr val="tx2">
                    <a:lumMod val="75000"/>
                  </a:schemeClr>
                </a:solidFill>
              </a:ln>
            </c:spPr>
          </c:dPt>
          <c:dPt>
            <c:idx val="18"/>
            <c:bubble3D val="0"/>
            <c:spPr>
              <a:solidFill>
                <a:schemeClr val="accent1"/>
              </a:solidFill>
              <a:ln>
                <a:solidFill>
                  <a:schemeClr val="tx2">
                    <a:lumMod val="75000"/>
                  </a:schemeClr>
                </a:solidFill>
              </a:ln>
            </c:spPr>
          </c:dPt>
          <c:dPt>
            <c:idx val="20"/>
            <c:bubble3D val="0"/>
            <c:spPr>
              <a:solidFill>
                <a:schemeClr val="accent1"/>
              </a:solidFill>
              <a:ln>
                <a:solidFill>
                  <a:schemeClr val="tx2">
                    <a:lumMod val="75000"/>
                  </a:schemeClr>
                </a:solidFill>
              </a:ln>
            </c:spPr>
          </c:dPt>
          <c:dPt>
            <c:idx val="22"/>
            <c:bubble3D val="0"/>
            <c:spPr>
              <a:solidFill>
                <a:schemeClr val="accent1"/>
              </a:solidFill>
              <a:ln>
                <a:solidFill>
                  <a:schemeClr val="tx2">
                    <a:lumMod val="75000"/>
                  </a:schemeClr>
                </a:solidFill>
              </a:ln>
            </c:spPr>
          </c:dPt>
          <c:dPt>
            <c:idx val="24"/>
            <c:bubble3D val="0"/>
            <c:spPr>
              <a:solidFill>
                <a:schemeClr val="accent1"/>
              </a:solidFill>
              <a:ln>
                <a:solidFill>
                  <a:schemeClr val="tx2">
                    <a:lumMod val="75000"/>
                  </a:schemeClr>
                </a:solidFill>
              </a:ln>
            </c:spPr>
          </c:dPt>
          <c:dPt>
            <c:idx val="26"/>
            <c:bubble3D val="0"/>
            <c:spPr>
              <a:solidFill>
                <a:schemeClr val="accent1"/>
              </a:solidFill>
              <a:ln>
                <a:solidFill>
                  <a:schemeClr val="tx2">
                    <a:lumMod val="75000"/>
                  </a:schemeClr>
                </a:solidFill>
              </a:ln>
            </c:spPr>
          </c:dPt>
          <c:dPt>
            <c:idx val="28"/>
            <c:bubble3D val="0"/>
            <c:spPr>
              <a:solidFill>
                <a:schemeClr val="accent1"/>
              </a:solidFill>
              <a:ln>
                <a:solidFill>
                  <a:schemeClr val="tx2">
                    <a:lumMod val="75000"/>
                  </a:schemeClr>
                </a:solidFill>
              </a:ln>
            </c:spPr>
          </c:dPt>
          <c:dPt>
            <c:idx val="30"/>
            <c:bubble3D val="0"/>
            <c:spPr>
              <a:solidFill>
                <a:schemeClr val="accent1"/>
              </a:solidFill>
              <a:ln>
                <a:solidFill>
                  <a:schemeClr val="tx2">
                    <a:lumMod val="75000"/>
                  </a:schemeClr>
                </a:solidFill>
              </a:ln>
            </c:spPr>
          </c:dPt>
          <c:dPt>
            <c:idx val="32"/>
            <c:bubble3D val="0"/>
            <c:spPr>
              <a:solidFill>
                <a:schemeClr val="accent1"/>
              </a:solidFill>
              <a:ln>
                <a:solidFill>
                  <a:schemeClr val="tx2">
                    <a:lumMod val="75000"/>
                  </a:schemeClr>
                </a:solidFill>
              </a:ln>
            </c:spPr>
          </c:dPt>
          <c:dPt>
            <c:idx val="34"/>
            <c:bubble3D val="0"/>
            <c:spPr>
              <a:solidFill>
                <a:schemeClr val="accent1"/>
              </a:solidFill>
              <a:ln>
                <a:solidFill>
                  <a:schemeClr val="tx2">
                    <a:lumMod val="75000"/>
                  </a:schemeClr>
                </a:solidFill>
              </a:ln>
            </c:spPr>
          </c:dPt>
          <c:dPt>
            <c:idx val="36"/>
            <c:bubble3D val="0"/>
            <c:spPr>
              <a:solidFill>
                <a:schemeClr val="accent1"/>
              </a:solidFill>
              <a:ln>
                <a:solidFill>
                  <a:schemeClr val="tx2">
                    <a:lumMod val="75000"/>
                  </a:schemeClr>
                </a:solidFill>
              </a:ln>
            </c:spPr>
          </c:dPt>
          <c:dPt>
            <c:idx val="38"/>
            <c:bubble3D val="0"/>
            <c:spPr>
              <a:solidFill>
                <a:schemeClr val="accent1"/>
              </a:solidFill>
              <a:ln>
                <a:solidFill>
                  <a:schemeClr val="tx2">
                    <a:lumMod val="75000"/>
                  </a:schemeClr>
                </a:solidFill>
              </a:ln>
            </c:spPr>
          </c:dPt>
          <c:dPt>
            <c:idx val="40"/>
            <c:bubble3D val="0"/>
            <c:spPr>
              <a:solidFill>
                <a:schemeClr val="accent1"/>
              </a:solidFill>
              <a:ln>
                <a:solidFill>
                  <a:schemeClr val="tx2">
                    <a:lumMod val="75000"/>
                  </a:schemeClr>
                </a:solidFill>
              </a:ln>
            </c:spPr>
          </c:dPt>
          <c:dPt>
            <c:idx val="42"/>
            <c:bubble3D val="0"/>
            <c:spPr>
              <a:solidFill>
                <a:schemeClr val="accent1"/>
              </a:solidFill>
              <a:ln>
                <a:solidFill>
                  <a:schemeClr val="tx2">
                    <a:lumMod val="75000"/>
                  </a:schemeClr>
                </a:solidFill>
              </a:ln>
            </c:spPr>
          </c:dPt>
          <c:dPt>
            <c:idx val="44"/>
            <c:bubble3D val="0"/>
            <c:spPr>
              <a:solidFill>
                <a:schemeClr val="accent1"/>
              </a:solidFill>
              <a:ln>
                <a:solidFill>
                  <a:schemeClr val="tx2">
                    <a:lumMod val="75000"/>
                  </a:schemeClr>
                </a:solidFill>
              </a:ln>
            </c:spPr>
          </c:dPt>
          <c:dPt>
            <c:idx val="46"/>
            <c:bubble3D val="0"/>
            <c:spPr>
              <a:solidFill>
                <a:schemeClr val="accent1"/>
              </a:solidFill>
              <a:ln>
                <a:solidFill>
                  <a:schemeClr val="tx2">
                    <a:lumMod val="75000"/>
                  </a:schemeClr>
                </a:solidFill>
              </a:ln>
            </c:spPr>
          </c:dPt>
          <c:dPt>
            <c:idx val="48"/>
            <c:bubble3D val="0"/>
            <c:spPr>
              <a:solidFill>
                <a:schemeClr val="accent1"/>
              </a:solidFill>
              <a:ln>
                <a:solidFill>
                  <a:schemeClr val="tx2">
                    <a:lumMod val="75000"/>
                  </a:schemeClr>
                </a:solidFill>
              </a:ln>
            </c:spPr>
          </c:dPt>
          <c:dPt>
            <c:idx val="50"/>
            <c:bubble3D val="0"/>
            <c:spPr>
              <a:solidFill>
                <a:schemeClr val="accent1"/>
              </a:solidFill>
              <a:ln>
                <a:solidFill>
                  <a:schemeClr val="tx2">
                    <a:lumMod val="75000"/>
                  </a:schemeClr>
                </a:solidFill>
              </a:ln>
            </c:spPr>
          </c:dPt>
          <c:dPt>
            <c:idx val="52"/>
            <c:bubble3D val="0"/>
            <c:spPr>
              <a:solidFill>
                <a:schemeClr val="accent1"/>
              </a:solidFill>
              <a:ln>
                <a:solidFill>
                  <a:schemeClr val="tx2">
                    <a:lumMod val="75000"/>
                  </a:schemeClr>
                </a:solidFill>
              </a:ln>
            </c:spPr>
          </c:dPt>
          <c:dPt>
            <c:idx val="54"/>
            <c:bubble3D val="0"/>
            <c:spPr>
              <a:solidFill>
                <a:schemeClr val="accent1"/>
              </a:solidFill>
              <a:ln>
                <a:solidFill>
                  <a:schemeClr val="tx2">
                    <a:lumMod val="75000"/>
                  </a:schemeClr>
                </a:solidFill>
              </a:ln>
            </c:spPr>
          </c:dPt>
          <c:dPt>
            <c:idx val="56"/>
            <c:bubble3D val="0"/>
            <c:spPr>
              <a:solidFill>
                <a:schemeClr val="accent1"/>
              </a:solidFill>
              <a:ln>
                <a:solidFill>
                  <a:schemeClr val="tx2">
                    <a:lumMod val="75000"/>
                  </a:schemeClr>
                </a:solidFill>
              </a:ln>
            </c:spPr>
          </c:dPt>
          <c:dPt>
            <c:idx val="58"/>
            <c:bubble3D val="0"/>
            <c:spPr>
              <a:solidFill>
                <a:schemeClr val="accent1"/>
              </a:solidFill>
              <a:ln>
                <a:solidFill>
                  <a:schemeClr val="tx2">
                    <a:lumMod val="75000"/>
                  </a:schemeClr>
                </a:solidFill>
              </a:ln>
            </c:spPr>
          </c:dPt>
          <c:dPt>
            <c:idx val="60"/>
            <c:bubble3D val="0"/>
            <c:spPr>
              <a:solidFill>
                <a:schemeClr val="accent1"/>
              </a:solidFill>
              <a:ln>
                <a:solidFill>
                  <a:schemeClr val="tx2">
                    <a:lumMod val="75000"/>
                  </a:schemeClr>
                </a:solidFill>
              </a:ln>
            </c:spPr>
          </c:dPt>
          <c:dPt>
            <c:idx val="62"/>
            <c:bubble3D val="0"/>
            <c:spPr>
              <a:solidFill>
                <a:schemeClr val="accent1"/>
              </a:solidFill>
              <a:ln>
                <a:solidFill>
                  <a:schemeClr val="tx2">
                    <a:lumMod val="75000"/>
                  </a:schemeClr>
                </a:solidFill>
              </a:ln>
            </c:spPr>
          </c:dPt>
          <c:dPt>
            <c:idx val="64"/>
            <c:bubble3D val="0"/>
            <c:spPr>
              <a:solidFill>
                <a:schemeClr val="accent1"/>
              </a:solidFill>
              <a:ln>
                <a:solidFill>
                  <a:schemeClr val="tx2">
                    <a:lumMod val="75000"/>
                  </a:schemeClr>
                </a:solidFill>
              </a:ln>
            </c:spPr>
          </c:dPt>
          <c:dPt>
            <c:idx val="66"/>
            <c:bubble3D val="0"/>
            <c:spPr>
              <a:solidFill>
                <a:schemeClr val="accent1"/>
              </a:solidFill>
              <a:ln>
                <a:solidFill>
                  <a:schemeClr val="tx2">
                    <a:lumMod val="75000"/>
                  </a:schemeClr>
                </a:solidFill>
              </a:ln>
            </c:spPr>
          </c:dPt>
          <c:dPt>
            <c:idx val="68"/>
            <c:bubble3D val="0"/>
            <c:spPr>
              <a:solidFill>
                <a:schemeClr val="accent1"/>
              </a:solidFill>
              <a:ln>
                <a:solidFill>
                  <a:schemeClr val="tx2">
                    <a:lumMod val="75000"/>
                  </a:schemeClr>
                </a:solidFill>
              </a:ln>
            </c:spPr>
          </c:dPt>
          <c:dPt>
            <c:idx val="70"/>
            <c:bubble3D val="0"/>
            <c:spPr>
              <a:solidFill>
                <a:schemeClr val="accent1"/>
              </a:solidFill>
              <a:ln>
                <a:solidFill>
                  <a:schemeClr val="tx2">
                    <a:lumMod val="75000"/>
                  </a:schemeClr>
                </a:solidFill>
              </a:ln>
            </c:spPr>
          </c:dPt>
          <c:dPt>
            <c:idx val="72"/>
            <c:bubble3D val="0"/>
            <c:spPr>
              <a:solidFill>
                <a:schemeClr val="accent1"/>
              </a:solidFill>
              <a:ln>
                <a:solidFill>
                  <a:schemeClr val="tx2">
                    <a:lumMod val="75000"/>
                  </a:schemeClr>
                </a:solidFill>
              </a:ln>
            </c:spPr>
          </c:dPt>
          <c:dPt>
            <c:idx val="74"/>
            <c:bubble3D val="0"/>
            <c:spPr>
              <a:solidFill>
                <a:schemeClr val="accent1"/>
              </a:solidFill>
              <a:ln>
                <a:solidFill>
                  <a:schemeClr val="tx2">
                    <a:lumMod val="75000"/>
                  </a:schemeClr>
                </a:solidFill>
              </a:ln>
            </c:spPr>
          </c:dPt>
          <c:dPt>
            <c:idx val="76"/>
            <c:bubble3D val="0"/>
            <c:spPr>
              <a:solidFill>
                <a:schemeClr val="accent1"/>
              </a:solidFill>
              <a:ln>
                <a:solidFill>
                  <a:schemeClr val="tx2">
                    <a:lumMod val="75000"/>
                  </a:schemeClr>
                </a:solidFill>
              </a:ln>
            </c:spPr>
          </c:dPt>
          <c:dPt>
            <c:idx val="78"/>
            <c:bubble3D val="0"/>
            <c:spPr>
              <a:solidFill>
                <a:schemeClr val="accent1"/>
              </a:solidFill>
              <a:ln>
                <a:solidFill>
                  <a:schemeClr val="tx2">
                    <a:lumMod val="75000"/>
                  </a:schemeClr>
                </a:solidFill>
              </a:ln>
            </c:spPr>
          </c:dPt>
          <c:dPt>
            <c:idx val="80"/>
            <c:bubble3D val="0"/>
            <c:spPr>
              <a:solidFill>
                <a:schemeClr val="accent1"/>
              </a:solidFill>
              <a:ln>
                <a:solidFill>
                  <a:schemeClr val="tx2">
                    <a:lumMod val="75000"/>
                  </a:schemeClr>
                </a:solidFill>
              </a:ln>
            </c:spPr>
          </c:dPt>
          <c:dPt>
            <c:idx val="82"/>
            <c:bubble3D val="0"/>
            <c:spPr>
              <a:solidFill>
                <a:schemeClr val="accent1"/>
              </a:solidFill>
              <a:ln>
                <a:solidFill>
                  <a:schemeClr val="tx2">
                    <a:lumMod val="75000"/>
                  </a:schemeClr>
                </a:solidFill>
              </a:ln>
            </c:spPr>
          </c:dPt>
          <c:dPt>
            <c:idx val="84"/>
            <c:bubble3D val="0"/>
            <c:spPr>
              <a:solidFill>
                <a:schemeClr val="accent1"/>
              </a:solidFill>
              <a:ln>
                <a:solidFill>
                  <a:schemeClr val="tx2">
                    <a:lumMod val="75000"/>
                  </a:schemeClr>
                </a:solidFill>
              </a:ln>
            </c:spPr>
          </c:dPt>
          <c:dPt>
            <c:idx val="86"/>
            <c:bubble3D val="0"/>
            <c:spPr>
              <a:solidFill>
                <a:schemeClr val="accent1"/>
              </a:solidFill>
              <a:ln>
                <a:solidFill>
                  <a:schemeClr val="tx2">
                    <a:lumMod val="75000"/>
                  </a:schemeClr>
                </a:solidFill>
              </a:ln>
            </c:spPr>
          </c:dPt>
          <c:val>
            <c:numRef>
              <c:f>[1]Data!$B$123:$DG$123</c:f>
              <c:numCache>
                <c:formatCode>General</c:formatCode>
                <c:ptCount val="110"/>
                <c:pt idx="0">
                  <c:v>#N/A</c:v>
                </c:pt>
                <c:pt idx="1">
                  <c:v>#N/A</c:v>
                </c:pt>
                <c:pt idx="2">
                  <c:v>#N/A</c:v>
                </c:pt>
                <c:pt idx="3">
                  <c:v>#N/A</c:v>
                </c:pt>
                <c:pt idx="4">
                  <c:v>#N/A</c:v>
                </c:pt>
                <c:pt idx="5">
                  <c:v>#N/A</c:v>
                </c:pt>
                <c:pt idx="6">
                  <c:v>#N/A</c:v>
                </c:pt>
                <c:pt idx="7">
                  <c:v>#N/A</c:v>
                </c:pt>
                <c:pt idx="8">
                  <c:v>1</c:v>
                </c:pt>
                <c:pt idx="9">
                  <c:v>0</c:v>
                </c:pt>
                <c:pt idx="10">
                  <c:v>#N/A</c:v>
                </c:pt>
                <c:pt idx="11">
                  <c:v>#N/A</c:v>
                </c:pt>
                <c:pt idx="12">
                  <c:v>#N/A</c:v>
                </c:pt>
                <c:pt idx="13">
                  <c:v>#N/A</c:v>
                </c:pt>
                <c:pt idx="14">
                  <c:v>#N/A</c:v>
                </c:pt>
                <c:pt idx="15">
                  <c:v>#N/A</c:v>
                </c:pt>
                <c:pt idx="16">
                  <c:v>#N/A</c:v>
                </c:pt>
                <c:pt idx="17">
                  <c:v>#N/A</c:v>
                </c:pt>
                <c:pt idx="18">
                  <c:v>0</c:v>
                </c:pt>
                <c:pt idx="19">
                  <c:v>1</c:v>
                </c:pt>
                <c:pt idx="20">
                  <c:v>#N/A</c:v>
                </c:pt>
                <c:pt idx="21">
                  <c:v>#N/A</c:v>
                </c:pt>
                <c:pt idx="22">
                  <c:v>#N/A</c:v>
                </c:pt>
                <c:pt idx="23">
                  <c:v>#N/A</c:v>
                </c:pt>
                <c:pt idx="24">
                  <c:v>#N/A</c:v>
                </c:pt>
                <c:pt idx="25">
                  <c:v>#N/A</c:v>
                </c:pt>
                <c:pt idx="26">
                  <c:v>#N/A</c:v>
                </c:pt>
                <c:pt idx="27">
                  <c:v>#N/A</c:v>
                </c:pt>
                <c:pt idx="28">
                  <c:v>1</c:v>
                </c:pt>
                <c:pt idx="29">
                  <c:v>0</c:v>
                </c:pt>
                <c:pt idx="30">
                  <c:v>#N/A</c:v>
                </c:pt>
                <c:pt idx="31">
                  <c:v>#N/A</c:v>
                </c:pt>
                <c:pt idx="32">
                  <c:v>#N/A</c:v>
                </c:pt>
                <c:pt idx="33">
                  <c:v>#N/A</c:v>
                </c:pt>
                <c:pt idx="34">
                  <c:v>#N/A</c:v>
                </c:pt>
                <c:pt idx="35">
                  <c:v>#N/A</c:v>
                </c:pt>
                <c:pt idx="36">
                  <c:v>#N/A</c:v>
                </c:pt>
                <c:pt idx="37">
                  <c:v>#N/A</c:v>
                </c:pt>
                <c:pt idx="38">
                  <c:v>0</c:v>
                </c:pt>
                <c:pt idx="39">
                  <c:v>1</c:v>
                </c:pt>
                <c:pt idx="40">
                  <c:v>#N/A</c:v>
                </c:pt>
                <c:pt idx="41">
                  <c:v>#N/A</c:v>
                </c:pt>
                <c:pt idx="42">
                  <c:v>#N/A</c:v>
                </c:pt>
                <c:pt idx="43">
                  <c:v>#N/A</c:v>
                </c:pt>
                <c:pt idx="44">
                  <c:v>#N/A</c:v>
                </c:pt>
                <c:pt idx="45">
                  <c:v>#N/A</c:v>
                </c:pt>
                <c:pt idx="46">
                  <c:v>#N/A</c:v>
                </c:pt>
                <c:pt idx="47">
                  <c:v>#N/A</c:v>
                </c:pt>
                <c:pt idx="48">
                  <c:v>0</c:v>
                </c:pt>
                <c:pt idx="49">
                  <c:v>1</c:v>
                </c:pt>
                <c:pt idx="50">
                  <c:v>#N/A</c:v>
                </c:pt>
                <c:pt idx="51">
                  <c:v>#N/A</c:v>
                </c:pt>
                <c:pt idx="52">
                  <c:v>#N/A</c:v>
                </c:pt>
                <c:pt idx="53">
                  <c:v>#N/A</c:v>
                </c:pt>
                <c:pt idx="54">
                  <c:v>#N/A</c:v>
                </c:pt>
                <c:pt idx="55">
                  <c:v>#N/A</c:v>
                </c:pt>
                <c:pt idx="56">
                  <c:v>#N/A</c:v>
                </c:pt>
                <c:pt idx="57">
                  <c:v>#N/A</c:v>
                </c:pt>
                <c:pt idx="58">
                  <c:v>1</c:v>
                </c:pt>
                <c:pt idx="59">
                  <c:v>0</c:v>
                </c:pt>
                <c:pt idx="60">
                  <c:v>#N/A</c:v>
                </c:pt>
                <c:pt idx="61">
                  <c:v>#N/A</c:v>
                </c:pt>
                <c:pt idx="62">
                  <c:v>#N/A</c:v>
                </c:pt>
                <c:pt idx="63">
                  <c:v>#N/A</c:v>
                </c:pt>
                <c:pt idx="64">
                  <c:v>#N/A</c:v>
                </c:pt>
                <c:pt idx="65">
                  <c:v>#N/A</c:v>
                </c:pt>
                <c:pt idx="66">
                  <c:v>#N/A</c:v>
                </c:pt>
                <c:pt idx="67">
                  <c:v>#N/A</c:v>
                </c:pt>
                <c:pt idx="68">
                  <c:v>0</c:v>
                </c:pt>
                <c:pt idx="69">
                  <c:v>1</c:v>
                </c:pt>
                <c:pt idx="70">
                  <c:v>#N/A</c:v>
                </c:pt>
                <c:pt idx="71">
                  <c:v>#N/A</c:v>
                </c:pt>
                <c:pt idx="72">
                  <c:v>#N/A</c:v>
                </c:pt>
                <c:pt idx="73">
                  <c:v>#N/A</c:v>
                </c:pt>
                <c:pt idx="74">
                  <c:v>#N/A</c:v>
                </c:pt>
                <c:pt idx="75">
                  <c:v>#N/A</c:v>
                </c:pt>
                <c:pt idx="76">
                  <c:v>#N/A</c:v>
                </c:pt>
                <c:pt idx="77">
                  <c:v>#N/A</c:v>
                </c:pt>
                <c:pt idx="78">
                  <c:v>0</c:v>
                </c:pt>
                <c:pt idx="79">
                  <c:v>1</c:v>
                </c:pt>
                <c:pt idx="80">
                  <c:v>#N/A</c:v>
                </c:pt>
                <c:pt idx="81">
                  <c:v>#N/A</c:v>
                </c:pt>
                <c:pt idx="82">
                  <c:v>#N/A</c:v>
                </c:pt>
                <c:pt idx="83">
                  <c:v>#N/A</c:v>
                </c:pt>
                <c:pt idx="84">
                  <c:v>#N/A</c:v>
                </c:pt>
                <c:pt idx="85">
                  <c:v>#N/A</c:v>
                </c:pt>
                <c:pt idx="86">
                  <c:v>#N/A</c:v>
                </c:pt>
                <c:pt idx="87">
                  <c:v>#N/A</c:v>
                </c:pt>
                <c:pt idx="88">
                  <c:v>0</c:v>
                </c:pt>
                <c:pt idx="89">
                  <c:v>1</c:v>
                </c:pt>
                <c:pt idx="90">
                  <c:v>#N/A</c:v>
                </c:pt>
                <c:pt idx="91">
                  <c:v>#N/A</c:v>
                </c:pt>
                <c:pt idx="92">
                  <c:v>#N/A</c:v>
                </c:pt>
                <c:pt idx="93">
                  <c:v>#N/A</c:v>
                </c:pt>
                <c:pt idx="94">
                  <c:v>#N/A</c:v>
                </c:pt>
                <c:pt idx="95">
                  <c:v>#N/A</c:v>
                </c:pt>
                <c:pt idx="96">
                  <c:v>#N/A</c:v>
                </c:pt>
                <c:pt idx="97">
                  <c:v>#N/A</c:v>
                </c:pt>
                <c:pt idx="98">
                  <c:v>0</c:v>
                </c:pt>
                <c:pt idx="99">
                  <c:v>1</c:v>
                </c:pt>
                <c:pt idx="100">
                  <c:v>#N/A</c:v>
                </c:pt>
                <c:pt idx="101">
                  <c:v>#N/A</c:v>
                </c:pt>
                <c:pt idx="102">
                  <c:v>#N/A</c:v>
                </c:pt>
                <c:pt idx="103">
                  <c:v>#N/A</c:v>
                </c:pt>
                <c:pt idx="104">
                  <c:v>#N/A</c:v>
                </c:pt>
                <c:pt idx="105">
                  <c:v>#N/A</c:v>
                </c:pt>
                <c:pt idx="106">
                  <c:v>#N/A</c:v>
                </c:pt>
                <c:pt idx="107">
                  <c:v>#N/A</c:v>
                </c:pt>
                <c:pt idx="108">
                  <c:v>0</c:v>
                </c:pt>
                <c:pt idx="109">
                  <c:v>1</c:v>
                </c:pt>
              </c:numCache>
            </c:numRef>
          </c:val>
        </c:ser>
        <c:ser>
          <c:idx val="1"/>
          <c:order val="1"/>
          <c:tx>
            <c:strRef>
              <c:f>[1]Data!$A$124</c:f>
              <c:strCache>
                <c:ptCount val="1"/>
                <c:pt idx="0">
                  <c:v>NGO</c:v>
                </c:pt>
              </c:strCache>
            </c:strRef>
          </c:tx>
          <c:spPr>
            <a:noFill/>
            <a:ln>
              <a:solidFill>
                <a:schemeClr val="tx2">
                  <a:lumMod val="75000"/>
                </a:schemeClr>
              </a:solidFill>
            </a:ln>
          </c:spPr>
          <c:dPt>
            <c:idx val="0"/>
            <c:bubble3D val="0"/>
            <c:spPr>
              <a:solidFill>
                <a:schemeClr val="accent2"/>
              </a:solidFill>
              <a:ln>
                <a:solidFill>
                  <a:schemeClr val="tx2">
                    <a:lumMod val="75000"/>
                  </a:schemeClr>
                </a:solidFill>
              </a:ln>
            </c:spPr>
          </c:dPt>
          <c:dPt>
            <c:idx val="2"/>
            <c:bubble3D val="0"/>
            <c:spPr>
              <a:solidFill>
                <a:schemeClr val="accent2"/>
              </a:solidFill>
              <a:ln>
                <a:solidFill>
                  <a:schemeClr val="tx2">
                    <a:lumMod val="75000"/>
                  </a:schemeClr>
                </a:solidFill>
              </a:ln>
            </c:spPr>
          </c:dPt>
          <c:dPt>
            <c:idx val="4"/>
            <c:bubble3D val="0"/>
            <c:spPr>
              <a:solidFill>
                <a:schemeClr val="accent2"/>
              </a:solidFill>
              <a:ln>
                <a:solidFill>
                  <a:schemeClr val="tx2">
                    <a:lumMod val="75000"/>
                  </a:schemeClr>
                </a:solidFill>
              </a:ln>
            </c:spPr>
          </c:dPt>
          <c:dPt>
            <c:idx val="6"/>
            <c:bubble3D val="0"/>
            <c:spPr>
              <a:solidFill>
                <a:schemeClr val="accent2"/>
              </a:solidFill>
              <a:ln>
                <a:solidFill>
                  <a:schemeClr val="tx2">
                    <a:lumMod val="75000"/>
                  </a:schemeClr>
                </a:solidFill>
              </a:ln>
            </c:spPr>
          </c:dPt>
          <c:dPt>
            <c:idx val="8"/>
            <c:bubble3D val="0"/>
            <c:spPr>
              <a:solidFill>
                <a:schemeClr val="accent2"/>
              </a:solidFill>
              <a:ln>
                <a:solidFill>
                  <a:schemeClr val="tx2">
                    <a:lumMod val="75000"/>
                  </a:schemeClr>
                </a:solidFill>
              </a:ln>
            </c:spPr>
          </c:dPt>
          <c:dPt>
            <c:idx val="10"/>
            <c:bubble3D val="0"/>
            <c:spPr>
              <a:solidFill>
                <a:schemeClr val="accent2"/>
              </a:solidFill>
              <a:ln>
                <a:solidFill>
                  <a:schemeClr val="tx2">
                    <a:lumMod val="75000"/>
                  </a:schemeClr>
                </a:solidFill>
              </a:ln>
            </c:spPr>
          </c:dPt>
          <c:dPt>
            <c:idx val="12"/>
            <c:bubble3D val="0"/>
            <c:spPr>
              <a:solidFill>
                <a:schemeClr val="accent2"/>
              </a:solidFill>
              <a:ln>
                <a:solidFill>
                  <a:schemeClr val="tx2">
                    <a:lumMod val="75000"/>
                  </a:schemeClr>
                </a:solidFill>
              </a:ln>
            </c:spPr>
          </c:dPt>
          <c:dPt>
            <c:idx val="14"/>
            <c:bubble3D val="0"/>
            <c:spPr>
              <a:solidFill>
                <a:schemeClr val="accent2"/>
              </a:solidFill>
              <a:ln>
                <a:solidFill>
                  <a:schemeClr val="tx2">
                    <a:lumMod val="75000"/>
                  </a:schemeClr>
                </a:solidFill>
              </a:ln>
            </c:spPr>
          </c:dPt>
          <c:dPt>
            <c:idx val="16"/>
            <c:bubble3D val="0"/>
            <c:spPr>
              <a:solidFill>
                <a:schemeClr val="accent2"/>
              </a:solidFill>
              <a:ln>
                <a:solidFill>
                  <a:schemeClr val="tx2">
                    <a:lumMod val="75000"/>
                  </a:schemeClr>
                </a:solidFill>
              </a:ln>
            </c:spPr>
          </c:dPt>
          <c:dPt>
            <c:idx val="18"/>
            <c:bubble3D val="0"/>
            <c:spPr>
              <a:solidFill>
                <a:schemeClr val="accent2"/>
              </a:solidFill>
              <a:ln>
                <a:solidFill>
                  <a:schemeClr val="tx2">
                    <a:lumMod val="75000"/>
                  </a:schemeClr>
                </a:solidFill>
              </a:ln>
            </c:spPr>
          </c:dPt>
          <c:dPt>
            <c:idx val="20"/>
            <c:bubble3D val="0"/>
            <c:spPr>
              <a:solidFill>
                <a:schemeClr val="accent2"/>
              </a:solidFill>
              <a:ln>
                <a:solidFill>
                  <a:schemeClr val="tx2">
                    <a:lumMod val="75000"/>
                  </a:schemeClr>
                </a:solidFill>
              </a:ln>
            </c:spPr>
          </c:dPt>
          <c:dPt>
            <c:idx val="22"/>
            <c:bubble3D val="0"/>
            <c:spPr>
              <a:solidFill>
                <a:schemeClr val="accent2"/>
              </a:solidFill>
              <a:ln>
                <a:solidFill>
                  <a:schemeClr val="tx2">
                    <a:lumMod val="75000"/>
                  </a:schemeClr>
                </a:solidFill>
              </a:ln>
            </c:spPr>
          </c:dPt>
          <c:dPt>
            <c:idx val="24"/>
            <c:bubble3D val="0"/>
            <c:spPr>
              <a:solidFill>
                <a:schemeClr val="accent2"/>
              </a:solidFill>
              <a:ln>
                <a:solidFill>
                  <a:schemeClr val="tx2">
                    <a:lumMod val="75000"/>
                  </a:schemeClr>
                </a:solidFill>
              </a:ln>
            </c:spPr>
          </c:dPt>
          <c:dPt>
            <c:idx val="26"/>
            <c:bubble3D val="0"/>
            <c:spPr>
              <a:solidFill>
                <a:schemeClr val="accent2"/>
              </a:solidFill>
              <a:ln>
                <a:solidFill>
                  <a:schemeClr val="tx2">
                    <a:lumMod val="75000"/>
                  </a:schemeClr>
                </a:solidFill>
              </a:ln>
            </c:spPr>
          </c:dPt>
          <c:dPt>
            <c:idx val="28"/>
            <c:bubble3D val="0"/>
            <c:spPr>
              <a:solidFill>
                <a:schemeClr val="accent2"/>
              </a:solidFill>
              <a:ln>
                <a:solidFill>
                  <a:schemeClr val="tx2">
                    <a:lumMod val="75000"/>
                  </a:schemeClr>
                </a:solidFill>
              </a:ln>
            </c:spPr>
          </c:dPt>
          <c:dPt>
            <c:idx val="30"/>
            <c:bubble3D val="0"/>
            <c:spPr>
              <a:solidFill>
                <a:schemeClr val="accent2"/>
              </a:solidFill>
              <a:ln>
                <a:solidFill>
                  <a:schemeClr val="tx2">
                    <a:lumMod val="75000"/>
                  </a:schemeClr>
                </a:solidFill>
              </a:ln>
            </c:spPr>
          </c:dPt>
          <c:dPt>
            <c:idx val="32"/>
            <c:bubble3D val="0"/>
            <c:spPr>
              <a:solidFill>
                <a:schemeClr val="accent2"/>
              </a:solidFill>
              <a:ln>
                <a:solidFill>
                  <a:schemeClr val="tx2">
                    <a:lumMod val="75000"/>
                  </a:schemeClr>
                </a:solidFill>
              </a:ln>
            </c:spPr>
          </c:dPt>
          <c:dPt>
            <c:idx val="34"/>
            <c:bubble3D val="0"/>
            <c:spPr>
              <a:solidFill>
                <a:schemeClr val="accent2"/>
              </a:solidFill>
              <a:ln>
                <a:solidFill>
                  <a:schemeClr val="tx2">
                    <a:lumMod val="75000"/>
                  </a:schemeClr>
                </a:solidFill>
              </a:ln>
            </c:spPr>
          </c:dPt>
          <c:dPt>
            <c:idx val="36"/>
            <c:bubble3D val="0"/>
            <c:spPr>
              <a:solidFill>
                <a:schemeClr val="accent2"/>
              </a:solidFill>
              <a:ln>
                <a:solidFill>
                  <a:schemeClr val="tx2">
                    <a:lumMod val="75000"/>
                  </a:schemeClr>
                </a:solidFill>
              </a:ln>
            </c:spPr>
          </c:dPt>
          <c:dPt>
            <c:idx val="38"/>
            <c:bubble3D val="0"/>
            <c:spPr>
              <a:solidFill>
                <a:schemeClr val="accent2"/>
              </a:solidFill>
              <a:ln>
                <a:solidFill>
                  <a:schemeClr val="tx2">
                    <a:lumMod val="75000"/>
                  </a:schemeClr>
                </a:solidFill>
              </a:ln>
            </c:spPr>
          </c:dPt>
          <c:dPt>
            <c:idx val="40"/>
            <c:bubble3D val="0"/>
            <c:spPr>
              <a:solidFill>
                <a:schemeClr val="accent2"/>
              </a:solidFill>
              <a:ln>
                <a:solidFill>
                  <a:schemeClr val="tx2">
                    <a:lumMod val="75000"/>
                  </a:schemeClr>
                </a:solidFill>
              </a:ln>
            </c:spPr>
          </c:dPt>
          <c:dPt>
            <c:idx val="42"/>
            <c:bubble3D val="0"/>
            <c:spPr>
              <a:solidFill>
                <a:schemeClr val="accent2"/>
              </a:solidFill>
              <a:ln>
                <a:solidFill>
                  <a:schemeClr val="tx2">
                    <a:lumMod val="75000"/>
                  </a:schemeClr>
                </a:solidFill>
              </a:ln>
            </c:spPr>
          </c:dPt>
          <c:dPt>
            <c:idx val="44"/>
            <c:bubble3D val="0"/>
            <c:spPr>
              <a:solidFill>
                <a:schemeClr val="accent2"/>
              </a:solidFill>
              <a:ln>
                <a:solidFill>
                  <a:schemeClr val="tx2">
                    <a:lumMod val="75000"/>
                  </a:schemeClr>
                </a:solidFill>
              </a:ln>
            </c:spPr>
          </c:dPt>
          <c:dPt>
            <c:idx val="46"/>
            <c:bubble3D val="0"/>
            <c:spPr>
              <a:solidFill>
                <a:schemeClr val="accent2"/>
              </a:solidFill>
              <a:ln>
                <a:solidFill>
                  <a:schemeClr val="tx2">
                    <a:lumMod val="75000"/>
                  </a:schemeClr>
                </a:solidFill>
              </a:ln>
            </c:spPr>
          </c:dPt>
          <c:dPt>
            <c:idx val="48"/>
            <c:bubble3D val="0"/>
            <c:spPr>
              <a:solidFill>
                <a:schemeClr val="accent2"/>
              </a:solidFill>
              <a:ln>
                <a:solidFill>
                  <a:schemeClr val="tx2">
                    <a:lumMod val="75000"/>
                  </a:schemeClr>
                </a:solidFill>
              </a:ln>
            </c:spPr>
          </c:dPt>
          <c:dPt>
            <c:idx val="50"/>
            <c:bubble3D val="0"/>
            <c:spPr>
              <a:solidFill>
                <a:schemeClr val="accent2"/>
              </a:solidFill>
              <a:ln>
                <a:solidFill>
                  <a:schemeClr val="tx2">
                    <a:lumMod val="75000"/>
                  </a:schemeClr>
                </a:solidFill>
              </a:ln>
            </c:spPr>
          </c:dPt>
          <c:dPt>
            <c:idx val="52"/>
            <c:bubble3D val="0"/>
            <c:spPr>
              <a:solidFill>
                <a:schemeClr val="accent2"/>
              </a:solidFill>
              <a:ln>
                <a:solidFill>
                  <a:schemeClr val="tx2">
                    <a:lumMod val="75000"/>
                  </a:schemeClr>
                </a:solidFill>
              </a:ln>
            </c:spPr>
          </c:dPt>
          <c:dPt>
            <c:idx val="54"/>
            <c:bubble3D val="0"/>
            <c:spPr>
              <a:solidFill>
                <a:schemeClr val="accent2"/>
              </a:solidFill>
              <a:ln>
                <a:solidFill>
                  <a:schemeClr val="tx2">
                    <a:lumMod val="75000"/>
                  </a:schemeClr>
                </a:solidFill>
              </a:ln>
            </c:spPr>
          </c:dPt>
          <c:dPt>
            <c:idx val="56"/>
            <c:bubble3D val="0"/>
            <c:spPr>
              <a:solidFill>
                <a:schemeClr val="accent2"/>
              </a:solidFill>
              <a:ln>
                <a:solidFill>
                  <a:schemeClr val="tx2">
                    <a:lumMod val="75000"/>
                  </a:schemeClr>
                </a:solidFill>
              </a:ln>
            </c:spPr>
          </c:dPt>
          <c:dPt>
            <c:idx val="58"/>
            <c:bubble3D val="0"/>
            <c:spPr>
              <a:solidFill>
                <a:schemeClr val="accent2"/>
              </a:solidFill>
              <a:ln>
                <a:solidFill>
                  <a:schemeClr val="tx2">
                    <a:lumMod val="75000"/>
                  </a:schemeClr>
                </a:solidFill>
              </a:ln>
            </c:spPr>
          </c:dPt>
          <c:dPt>
            <c:idx val="60"/>
            <c:bubble3D val="0"/>
            <c:spPr>
              <a:solidFill>
                <a:schemeClr val="accent2"/>
              </a:solidFill>
              <a:ln>
                <a:solidFill>
                  <a:schemeClr val="tx2">
                    <a:lumMod val="75000"/>
                  </a:schemeClr>
                </a:solidFill>
              </a:ln>
            </c:spPr>
          </c:dPt>
          <c:dPt>
            <c:idx val="62"/>
            <c:bubble3D val="0"/>
            <c:spPr>
              <a:solidFill>
                <a:schemeClr val="accent2"/>
              </a:solidFill>
              <a:ln>
                <a:solidFill>
                  <a:schemeClr val="tx2">
                    <a:lumMod val="75000"/>
                  </a:schemeClr>
                </a:solidFill>
              </a:ln>
            </c:spPr>
          </c:dPt>
          <c:dPt>
            <c:idx val="64"/>
            <c:bubble3D val="0"/>
            <c:spPr>
              <a:solidFill>
                <a:schemeClr val="accent2"/>
              </a:solidFill>
              <a:ln>
                <a:solidFill>
                  <a:schemeClr val="tx2">
                    <a:lumMod val="75000"/>
                  </a:schemeClr>
                </a:solidFill>
              </a:ln>
            </c:spPr>
          </c:dPt>
          <c:dPt>
            <c:idx val="66"/>
            <c:bubble3D val="0"/>
            <c:spPr>
              <a:solidFill>
                <a:schemeClr val="accent2"/>
              </a:solidFill>
              <a:ln>
                <a:solidFill>
                  <a:schemeClr val="tx2">
                    <a:lumMod val="75000"/>
                  </a:schemeClr>
                </a:solidFill>
              </a:ln>
            </c:spPr>
          </c:dPt>
          <c:dPt>
            <c:idx val="68"/>
            <c:bubble3D val="0"/>
            <c:spPr>
              <a:solidFill>
                <a:schemeClr val="accent2"/>
              </a:solidFill>
              <a:ln>
                <a:solidFill>
                  <a:schemeClr val="tx2">
                    <a:lumMod val="75000"/>
                  </a:schemeClr>
                </a:solidFill>
              </a:ln>
            </c:spPr>
          </c:dPt>
          <c:dPt>
            <c:idx val="70"/>
            <c:bubble3D val="0"/>
            <c:spPr>
              <a:solidFill>
                <a:schemeClr val="accent2"/>
              </a:solidFill>
              <a:ln>
                <a:solidFill>
                  <a:schemeClr val="tx2">
                    <a:lumMod val="75000"/>
                  </a:schemeClr>
                </a:solidFill>
              </a:ln>
            </c:spPr>
          </c:dPt>
          <c:dPt>
            <c:idx val="72"/>
            <c:bubble3D val="0"/>
            <c:spPr>
              <a:solidFill>
                <a:schemeClr val="accent2"/>
              </a:solidFill>
              <a:ln>
                <a:solidFill>
                  <a:schemeClr val="tx2">
                    <a:lumMod val="75000"/>
                  </a:schemeClr>
                </a:solidFill>
              </a:ln>
            </c:spPr>
          </c:dPt>
          <c:dPt>
            <c:idx val="74"/>
            <c:bubble3D val="0"/>
            <c:spPr>
              <a:solidFill>
                <a:schemeClr val="accent2"/>
              </a:solidFill>
              <a:ln>
                <a:solidFill>
                  <a:schemeClr val="tx2">
                    <a:lumMod val="75000"/>
                  </a:schemeClr>
                </a:solidFill>
              </a:ln>
            </c:spPr>
          </c:dPt>
          <c:dPt>
            <c:idx val="76"/>
            <c:bubble3D val="0"/>
            <c:spPr>
              <a:solidFill>
                <a:schemeClr val="accent2"/>
              </a:solidFill>
              <a:ln>
                <a:solidFill>
                  <a:schemeClr val="tx2">
                    <a:lumMod val="75000"/>
                  </a:schemeClr>
                </a:solidFill>
              </a:ln>
            </c:spPr>
          </c:dPt>
          <c:dPt>
            <c:idx val="78"/>
            <c:bubble3D val="0"/>
            <c:spPr>
              <a:solidFill>
                <a:schemeClr val="accent2"/>
              </a:solidFill>
              <a:ln>
                <a:solidFill>
                  <a:schemeClr val="tx2">
                    <a:lumMod val="75000"/>
                  </a:schemeClr>
                </a:solidFill>
              </a:ln>
            </c:spPr>
          </c:dPt>
          <c:dPt>
            <c:idx val="80"/>
            <c:bubble3D val="0"/>
            <c:spPr>
              <a:solidFill>
                <a:schemeClr val="accent2"/>
              </a:solidFill>
              <a:ln>
                <a:solidFill>
                  <a:schemeClr val="tx2">
                    <a:lumMod val="75000"/>
                  </a:schemeClr>
                </a:solidFill>
              </a:ln>
            </c:spPr>
          </c:dPt>
          <c:dPt>
            <c:idx val="82"/>
            <c:bubble3D val="0"/>
            <c:spPr>
              <a:solidFill>
                <a:schemeClr val="accent2"/>
              </a:solidFill>
              <a:ln>
                <a:solidFill>
                  <a:schemeClr val="tx2">
                    <a:lumMod val="75000"/>
                  </a:schemeClr>
                </a:solidFill>
              </a:ln>
            </c:spPr>
          </c:dPt>
          <c:dPt>
            <c:idx val="84"/>
            <c:bubble3D val="0"/>
            <c:spPr>
              <a:solidFill>
                <a:schemeClr val="accent2"/>
              </a:solidFill>
              <a:ln>
                <a:solidFill>
                  <a:schemeClr val="tx2">
                    <a:lumMod val="75000"/>
                  </a:schemeClr>
                </a:solidFill>
              </a:ln>
            </c:spPr>
          </c:dPt>
          <c:dPt>
            <c:idx val="86"/>
            <c:bubble3D val="0"/>
            <c:spPr>
              <a:solidFill>
                <a:schemeClr val="accent2"/>
              </a:solidFill>
              <a:ln>
                <a:solidFill>
                  <a:schemeClr val="tx2">
                    <a:lumMod val="75000"/>
                  </a:schemeClr>
                </a:solidFill>
              </a:ln>
            </c:spPr>
          </c:dPt>
          <c:val>
            <c:numRef>
              <c:f>[1]Data!$B$124:$DG$124</c:f>
              <c:numCache>
                <c:formatCode>General</c:formatCode>
                <c:ptCount val="110"/>
                <c:pt idx="0">
                  <c:v>#N/A</c:v>
                </c:pt>
                <c:pt idx="1">
                  <c:v>#N/A</c:v>
                </c:pt>
                <c:pt idx="2">
                  <c:v>#N/A</c:v>
                </c:pt>
                <c:pt idx="3">
                  <c:v>#N/A</c:v>
                </c:pt>
                <c:pt idx="4">
                  <c:v>#N/A</c:v>
                </c:pt>
                <c:pt idx="5">
                  <c:v>#N/A</c:v>
                </c:pt>
                <c:pt idx="6">
                  <c:v>#N/A</c:v>
                </c:pt>
                <c:pt idx="7">
                  <c:v>#N/A</c:v>
                </c:pt>
                <c:pt idx="8">
                  <c:v>1</c:v>
                </c:pt>
                <c:pt idx="9">
                  <c:v>0</c:v>
                </c:pt>
                <c:pt idx="10">
                  <c:v>#N/A</c:v>
                </c:pt>
                <c:pt idx="11">
                  <c:v>#N/A</c:v>
                </c:pt>
                <c:pt idx="12">
                  <c:v>#N/A</c:v>
                </c:pt>
                <c:pt idx="13">
                  <c:v>#N/A</c:v>
                </c:pt>
                <c:pt idx="14">
                  <c:v>#N/A</c:v>
                </c:pt>
                <c:pt idx="15">
                  <c:v>#N/A</c:v>
                </c:pt>
                <c:pt idx="16">
                  <c:v>#N/A</c:v>
                </c:pt>
                <c:pt idx="17">
                  <c:v>#N/A</c:v>
                </c:pt>
                <c:pt idx="18">
                  <c:v>1</c:v>
                </c:pt>
                <c:pt idx="19">
                  <c:v>0</c:v>
                </c:pt>
                <c:pt idx="20">
                  <c:v>#N/A</c:v>
                </c:pt>
                <c:pt idx="21">
                  <c:v>#N/A</c:v>
                </c:pt>
                <c:pt idx="22">
                  <c:v>#N/A</c:v>
                </c:pt>
                <c:pt idx="23">
                  <c:v>#N/A</c:v>
                </c:pt>
                <c:pt idx="24">
                  <c:v>#N/A</c:v>
                </c:pt>
                <c:pt idx="25">
                  <c:v>#N/A</c:v>
                </c:pt>
                <c:pt idx="26">
                  <c:v>#N/A</c:v>
                </c:pt>
                <c:pt idx="27">
                  <c:v>#N/A</c:v>
                </c:pt>
                <c:pt idx="28">
                  <c:v>1</c:v>
                </c:pt>
                <c:pt idx="29">
                  <c:v>0</c:v>
                </c:pt>
                <c:pt idx="30">
                  <c:v>#N/A</c:v>
                </c:pt>
                <c:pt idx="31">
                  <c:v>#N/A</c:v>
                </c:pt>
                <c:pt idx="32">
                  <c:v>#N/A</c:v>
                </c:pt>
                <c:pt idx="33">
                  <c:v>#N/A</c:v>
                </c:pt>
                <c:pt idx="34">
                  <c:v>#N/A</c:v>
                </c:pt>
                <c:pt idx="35">
                  <c:v>#N/A</c:v>
                </c:pt>
                <c:pt idx="36">
                  <c:v>#N/A</c:v>
                </c:pt>
                <c:pt idx="37">
                  <c:v>#N/A</c:v>
                </c:pt>
                <c:pt idx="38">
                  <c:v>0</c:v>
                </c:pt>
                <c:pt idx="39">
                  <c:v>1</c:v>
                </c:pt>
                <c:pt idx="40">
                  <c:v>#N/A</c:v>
                </c:pt>
                <c:pt idx="41">
                  <c:v>#N/A</c:v>
                </c:pt>
                <c:pt idx="42">
                  <c:v>#N/A</c:v>
                </c:pt>
                <c:pt idx="43">
                  <c:v>#N/A</c:v>
                </c:pt>
                <c:pt idx="44">
                  <c:v>#N/A</c:v>
                </c:pt>
                <c:pt idx="45">
                  <c:v>#N/A</c:v>
                </c:pt>
                <c:pt idx="46">
                  <c:v>#N/A</c:v>
                </c:pt>
                <c:pt idx="47">
                  <c:v>#N/A</c:v>
                </c:pt>
                <c:pt idx="48">
                  <c:v>1</c:v>
                </c:pt>
                <c:pt idx="49">
                  <c:v>0</c:v>
                </c:pt>
                <c:pt idx="50">
                  <c:v>#N/A</c:v>
                </c:pt>
                <c:pt idx="51">
                  <c:v>#N/A</c:v>
                </c:pt>
                <c:pt idx="52">
                  <c:v>#N/A</c:v>
                </c:pt>
                <c:pt idx="53">
                  <c:v>#N/A</c:v>
                </c:pt>
                <c:pt idx="54">
                  <c:v>#N/A</c:v>
                </c:pt>
                <c:pt idx="55">
                  <c:v>#N/A</c:v>
                </c:pt>
                <c:pt idx="56">
                  <c:v>#N/A</c:v>
                </c:pt>
                <c:pt idx="57">
                  <c:v>#N/A</c:v>
                </c:pt>
                <c:pt idx="58">
                  <c:v>1</c:v>
                </c:pt>
                <c:pt idx="59">
                  <c:v>0</c:v>
                </c:pt>
                <c:pt idx="60">
                  <c:v>#N/A</c:v>
                </c:pt>
                <c:pt idx="61">
                  <c:v>#N/A</c:v>
                </c:pt>
                <c:pt idx="62">
                  <c:v>#N/A</c:v>
                </c:pt>
                <c:pt idx="63">
                  <c:v>#N/A</c:v>
                </c:pt>
                <c:pt idx="64">
                  <c:v>#N/A</c:v>
                </c:pt>
                <c:pt idx="65">
                  <c:v>#N/A</c:v>
                </c:pt>
                <c:pt idx="66">
                  <c:v>#N/A</c:v>
                </c:pt>
                <c:pt idx="67">
                  <c:v>#N/A</c:v>
                </c:pt>
                <c:pt idx="68">
                  <c:v>0</c:v>
                </c:pt>
                <c:pt idx="69">
                  <c:v>1</c:v>
                </c:pt>
                <c:pt idx="70">
                  <c:v>#N/A</c:v>
                </c:pt>
                <c:pt idx="71">
                  <c:v>#N/A</c:v>
                </c:pt>
                <c:pt idx="72">
                  <c:v>#N/A</c:v>
                </c:pt>
                <c:pt idx="73">
                  <c:v>#N/A</c:v>
                </c:pt>
                <c:pt idx="74">
                  <c:v>#N/A</c:v>
                </c:pt>
                <c:pt idx="75">
                  <c:v>#N/A</c:v>
                </c:pt>
                <c:pt idx="76">
                  <c:v>#N/A</c:v>
                </c:pt>
                <c:pt idx="77">
                  <c:v>#N/A</c:v>
                </c:pt>
                <c:pt idx="78">
                  <c:v>0</c:v>
                </c:pt>
                <c:pt idx="79">
                  <c:v>1</c:v>
                </c:pt>
                <c:pt idx="80">
                  <c:v>#N/A</c:v>
                </c:pt>
                <c:pt idx="81">
                  <c:v>#N/A</c:v>
                </c:pt>
                <c:pt idx="82">
                  <c:v>#N/A</c:v>
                </c:pt>
                <c:pt idx="83">
                  <c:v>#N/A</c:v>
                </c:pt>
                <c:pt idx="84">
                  <c:v>#N/A</c:v>
                </c:pt>
                <c:pt idx="85">
                  <c:v>#N/A</c:v>
                </c:pt>
                <c:pt idx="86">
                  <c:v>#N/A</c:v>
                </c:pt>
                <c:pt idx="87">
                  <c:v>#N/A</c:v>
                </c:pt>
                <c:pt idx="88">
                  <c:v>0</c:v>
                </c:pt>
                <c:pt idx="89">
                  <c:v>1</c:v>
                </c:pt>
                <c:pt idx="90">
                  <c:v>#N/A</c:v>
                </c:pt>
                <c:pt idx="91">
                  <c:v>#N/A</c:v>
                </c:pt>
                <c:pt idx="92">
                  <c:v>#N/A</c:v>
                </c:pt>
                <c:pt idx="93">
                  <c:v>#N/A</c:v>
                </c:pt>
                <c:pt idx="94">
                  <c:v>#N/A</c:v>
                </c:pt>
                <c:pt idx="95">
                  <c:v>#N/A</c:v>
                </c:pt>
                <c:pt idx="96">
                  <c:v>#N/A</c:v>
                </c:pt>
                <c:pt idx="97">
                  <c:v>#N/A</c:v>
                </c:pt>
                <c:pt idx="98">
                  <c:v>0</c:v>
                </c:pt>
                <c:pt idx="99">
                  <c:v>1</c:v>
                </c:pt>
                <c:pt idx="100">
                  <c:v>#N/A</c:v>
                </c:pt>
                <c:pt idx="101">
                  <c:v>#N/A</c:v>
                </c:pt>
                <c:pt idx="102">
                  <c:v>#N/A</c:v>
                </c:pt>
                <c:pt idx="103">
                  <c:v>#N/A</c:v>
                </c:pt>
                <c:pt idx="104">
                  <c:v>#N/A</c:v>
                </c:pt>
                <c:pt idx="105">
                  <c:v>#N/A</c:v>
                </c:pt>
                <c:pt idx="106">
                  <c:v>#N/A</c:v>
                </c:pt>
                <c:pt idx="107">
                  <c:v>#N/A</c:v>
                </c:pt>
                <c:pt idx="108">
                  <c:v>1</c:v>
                </c:pt>
                <c:pt idx="109">
                  <c:v>0</c:v>
                </c:pt>
              </c:numCache>
            </c:numRef>
          </c:val>
        </c:ser>
        <c:ser>
          <c:idx val="2"/>
          <c:order val="2"/>
          <c:tx>
            <c:strRef>
              <c:f>[1]Data!$A$125</c:f>
              <c:strCache>
                <c:ptCount val="1"/>
                <c:pt idx="0">
                  <c:v>Private </c:v>
                </c:pt>
              </c:strCache>
            </c:strRef>
          </c:tx>
          <c:spPr>
            <a:noFill/>
            <a:ln>
              <a:solidFill>
                <a:schemeClr val="tx2">
                  <a:lumMod val="75000"/>
                </a:schemeClr>
              </a:solidFill>
            </a:ln>
          </c:spPr>
          <c:dPt>
            <c:idx val="0"/>
            <c:bubble3D val="0"/>
            <c:spPr>
              <a:solidFill>
                <a:schemeClr val="accent3"/>
              </a:solidFill>
              <a:ln>
                <a:solidFill>
                  <a:schemeClr val="tx2">
                    <a:lumMod val="75000"/>
                  </a:schemeClr>
                </a:solidFill>
              </a:ln>
            </c:spPr>
          </c:dPt>
          <c:dPt>
            <c:idx val="2"/>
            <c:bubble3D val="0"/>
            <c:spPr>
              <a:solidFill>
                <a:schemeClr val="accent3"/>
              </a:solidFill>
              <a:ln>
                <a:solidFill>
                  <a:schemeClr val="tx2">
                    <a:lumMod val="75000"/>
                  </a:schemeClr>
                </a:solidFill>
              </a:ln>
            </c:spPr>
          </c:dPt>
          <c:dPt>
            <c:idx val="4"/>
            <c:bubble3D val="0"/>
            <c:spPr>
              <a:solidFill>
                <a:schemeClr val="accent3"/>
              </a:solidFill>
              <a:ln>
                <a:solidFill>
                  <a:schemeClr val="tx2">
                    <a:lumMod val="75000"/>
                  </a:schemeClr>
                </a:solidFill>
              </a:ln>
            </c:spPr>
          </c:dPt>
          <c:dPt>
            <c:idx val="6"/>
            <c:bubble3D val="0"/>
            <c:spPr>
              <a:solidFill>
                <a:schemeClr val="accent3"/>
              </a:solidFill>
              <a:ln>
                <a:solidFill>
                  <a:schemeClr val="tx2">
                    <a:lumMod val="75000"/>
                  </a:schemeClr>
                </a:solidFill>
              </a:ln>
            </c:spPr>
          </c:dPt>
          <c:dPt>
            <c:idx val="8"/>
            <c:bubble3D val="0"/>
            <c:spPr>
              <a:solidFill>
                <a:schemeClr val="accent3"/>
              </a:solidFill>
              <a:ln>
                <a:solidFill>
                  <a:schemeClr val="tx2">
                    <a:lumMod val="75000"/>
                  </a:schemeClr>
                </a:solidFill>
              </a:ln>
            </c:spPr>
          </c:dPt>
          <c:dPt>
            <c:idx val="10"/>
            <c:bubble3D val="0"/>
            <c:spPr>
              <a:solidFill>
                <a:schemeClr val="accent3"/>
              </a:solidFill>
              <a:ln>
                <a:solidFill>
                  <a:schemeClr val="tx2">
                    <a:lumMod val="75000"/>
                  </a:schemeClr>
                </a:solidFill>
              </a:ln>
            </c:spPr>
          </c:dPt>
          <c:dPt>
            <c:idx val="12"/>
            <c:bubble3D val="0"/>
            <c:spPr>
              <a:solidFill>
                <a:schemeClr val="accent3"/>
              </a:solidFill>
              <a:ln>
                <a:solidFill>
                  <a:schemeClr val="tx2">
                    <a:lumMod val="75000"/>
                  </a:schemeClr>
                </a:solidFill>
              </a:ln>
            </c:spPr>
          </c:dPt>
          <c:dPt>
            <c:idx val="14"/>
            <c:bubble3D val="0"/>
            <c:spPr>
              <a:solidFill>
                <a:schemeClr val="accent3"/>
              </a:solidFill>
              <a:ln>
                <a:solidFill>
                  <a:schemeClr val="tx2">
                    <a:lumMod val="75000"/>
                  </a:schemeClr>
                </a:solidFill>
              </a:ln>
            </c:spPr>
          </c:dPt>
          <c:dPt>
            <c:idx val="16"/>
            <c:bubble3D val="0"/>
            <c:spPr>
              <a:solidFill>
                <a:schemeClr val="accent3"/>
              </a:solidFill>
              <a:ln>
                <a:solidFill>
                  <a:schemeClr val="tx2">
                    <a:lumMod val="75000"/>
                  </a:schemeClr>
                </a:solidFill>
              </a:ln>
            </c:spPr>
          </c:dPt>
          <c:dPt>
            <c:idx val="18"/>
            <c:bubble3D val="0"/>
            <c:spPr>
              <a:solidFill>
                <a:schemeClr val="accent3"/>
              </a:solidFill>
              <a:ln>
                <a:solidFill>
                  <a:schemeClr val="tx2">
                    <a:lumMod val="75000"/>
                  </a:schemeClr>
                </a:solidFill>
              </a:ln>
            </c:spPr>
          </c:dPt>
          <c:dPt>
            <c:idx val="20"/>
            <c:bubble3D val="0"/>
            <c:spPr>
              <a:solidFill>
                <a:schemeClr val="accent3"/>
              </a:solidFill>
              <a:ln>
                <a:solidFill>
                  <a:schemeClr val="tx2">
                    <a:lumMod val="75000"/>
                  </a:schemeClr>
                </a:solidFill>
              </a:ln>
            </c:spPr>
          </c:dPt>
          <c:dPt>
            <c:idx val="22"/>
            <c:bubble3D val="0"/>
            <c:spPr>
              <a:solidFill>
                <a:schemeClr val="accent3"/>
              </a:solidFill>
              <a:ln>
                <a:solidFill>
                  <a:schemeClr val="tx2">
                    <a:lumMod val="75000"/>
                  </a:schemeClr>
                </a:solidFill>
              </a:ln>
            </c:spPr>
          </c:dPt>
          <c:dPt>
            <c:idx val="24"/>
            <c:bubble3D val="0"/>
            <c:spPr>
              <a:solidFill>
                <a:schemeClr val="accent3"/>
              </a:solidFill>
              <a:ln>
                <a:solidFill>
                  <a:schemeClr val="tx2">
                    <a:lumMod val="75000"/>
                  </a:schemeClr>
                </a:solidFill>
              </a:ln>
            </c:spPr>
          </c:dPt>
          <c:dPt>
            <c:idx val="26"/>
            <c:bubble3D val="0"/>
            <c:spPr>
              <a:solidFill>
                <a:schemeClr val="accent3"/>
              </a:solidFill>
              <a:ln>
                <a:solidFill>
                  <a:schemeClr val="tx2">
                    <a:lumMod val="75000"/>
                  </a:schemeClr>
                </a:solidFill>
              </a:ln>
            </c:spPr>
          </c:dPt>
          <c:dPt>
            <c:idx val="28"/>
            <c:bubble3D val="0"/>
            <c:spPr>
              <a:solidFill>
                <a:schemeClr val="accent3"/>
              </a:solidFill>
              <a:ln>
                <a:solidFill>
                  <a:schemeClr val="tx2">
                    <a:lumMod val="75000"/>
                  </a:schemeClr>
                </a:solidFill>
              </a:ln>
            </c:spPr>
          </c:dPt>
          <c:dPt>
            <c:idx val="30"/>
            <c:bubble3D val="0"/>
            <c:spPr>
              <a:solidFill>
                <a:schemeClr val="accent3"/>
              </a:solidFill>
              <a:ln>
                <a:solidFill>
                  <a:schemeClr val="tx2">
                    <a:lumMod val="75000"/>
                  </a:schemeClr>
                </a:solidFill>
              </a:ln>
            </c:spPr>
          </c:dPt>
          <c:dPt>
            <c:idx val="32"/>
            <c:bubble3D val="0"/>
            <c:spPr>
              <a:solidFill>
                <a:schemeClr val="accent3"/>
              </a:solidFill>
              <a:ln>
                <a:solidFill>
                  <a:schemeClr val="tx2">
                    <a:lumMod val="75000"/>
                  </a:schemeClr>
                </a:solidFill>
              </a:ln>
            </c:spPr>
          </c:dPt>
          <c:dPt>
            <c:idx val="34"/>
            <c:bubble3D val="0"/>
            <c:spPr>
              <a:solidFill>
                <a:schemeClr val="accent3"/>
              </a:solidFill>
              <a:ln>
                <a:solidFill>
                  <a:schemeClr val="tx2">
                    <a:lumMod val="75000"/>
                  </a:schemeClr>
                </a:solidFill>
              </a:ln>
            </c:spPr>
          </c:dPt>
          <c:dPt>
            <c:idx val="36"/>
            <c:bubble3D val="0"/>
            <c:spPr>
              <a:solidFill>
                <a:schemeClr val="accent3"/>
              </a:solidFill>
              <a:ln>
                <a:solidFill>
                  <a:schemeClr val="tx2">
                    <a:lumMod val="75000"/>
                  </a:schemeClr>
                </a:solidFill>
              </a:ln>
            </c:spPr>
          </c:dPt>
          <c:dPt>
            <c:idx val="38"/>
            <c:bubble3D val="0"/>
            <c:spPr>
              <a:solidFill>
                <a:schemeClr val="accent3"/>
              </a:solidFill>
              <a:ln>
                <a:solidFill>
                  <a:schemeClr val="tx2">
                    <a:lumMod val="75000"/>
                  </a:schemeClr>
                </a:solidFill>
              </a:ln>
            </c:spPr>
          </c:dPt>
          <c:dPt>
            <c:idx val="40"/>
            <c:bubble3D val="0"/>
            <c:spPr>
              <a:solidFill>
                <a:schemeClr val="accent3"/>
              </a:solidFill>
              <a:ln>
                <a:solidFill>
                  <a:schemeClr val="tx2">
                    <a:lumMod val="75000"/>
                  </a:schemeClr>
                </a:solidFill>
              </a:ln>
            </c:spPr>
          </c:dPt>
          <c:dPt>
            <c:idx val="42"/>
            <c:bubble3D val="0"/>
            <c:spPr>
              <a:solidFill>
                <a:schemeClr val="accent3"/>
              </a:solidFill>
              <a:ln>
                <a:solidFill>
                  <a:schemeClr val="tx2">
                    <a:lumMod val="75000"/>
                  </a:schemeClr>
                </a:solidFill>
              </a:ln>
            </c:spPr>
          </c:dPt>
          <c:dPt>
            <c:idx val="44"/>
            <c:bubble3D val="0"/>
            <c:spPr>
              <a:solidFill>
                <a:schemeClr val="accent3"/>
              </a:solidFill>
              <a:ln>
                <a:solidFill>
                  <a:schemeClr val="tx2">
                    <a:lumMod val="75000"/>
                  </a:schemeClr>
                </a:solidFill>
              </a:ln>
            </c:spPr>
          </c:dPt>
          <c:dPt>
            <c:idx val="46"/>
            <c:bubble3D val="0"/>
            <c:spPr>
              <a:solidFill>
                <a:schemeClr val="accent3"/>
              </a:solidFill>
              <a:ln>
                <a:solidFill>
                  <a:schemeClr val="tx2">
                    <a:lumMod val="75000"/>
                  </a:schemeClr>
                </a:solidFill>
              </a:ln>
            </c:spPr>
          </c:dPt>
          <c:dPt>
            <c:idx val="48"/>
            <c:bubble3D val="0"/>
            <c:spPr>
              <a:solidFill>
                <a:schemeClr val="accent3"/>
              </a:solidFill>
              <a:ln>
                <a:solidFill>
                  <a:schemeClr val="tx2">
                    <a:lumMod val="75000"/>
                  </a:schemeClr>
                </a:solidFill>
              </a:ln>
            </c:spPr>
          </c:dPt>
          <c:dPt>
            <c:idx val="50"/>
            <c:bubble3D val="0"/>
            <c:spPr>
              <a:solidFill>
                <a:schemeClr val="accent3"/>
              </a:solidFill>
              <a:ln>
                <a:solidFill>
                  <a:schemeClr val="tx2">
                    <a:lumMod val="75000"/>
                  </a:schemeClr>
                </a:solidFill>
              </a:ln>
            </c:spPr>
          </c:dPt>
          <c:dPt>
            <c:idx val="52"/>
            <c:bubble3D val="0"/>
            <c:spPr>
              <a:solidFill>
                <a:schemeClr val="accent3"/>
              </a:solidFill>
              <a:ln>
                <a:solidFill>
                  <a:schemeClr val="tx2">
                    <a:lumMod val="75000"/>
                  </a:schemeClr>
                </a:solidFill>
              </a:ln>
            </c:spPr>
          </c:dPt>
          <c:dPt>
            <c:idx val="54"/>
            <c:bubble3D val="0"/>
            <c:spPr>
              <a:solidFill>
                <a:schemeClr val="accent3"/>
              </a:solidFill>
              <a:ln>
                <a:solidFill>
                  <a:schemeClr val="tx2">
                    <a:lumMod val="75000"/>
                  </a:schemeClr>
                </a:solidFill>
              </a:ln>
            </c:spPr>
          </c:dPt>
          <c:dPt>
            <c:idx val="56"/>
            <c:bubble3D val="0"/>
            <c:spPr>
              <a:solidFill>
                <a:schemeClr val="accent3"/>
              </a:solidFill>
              <a:ln>
                <a:solidFill>
                  <a:schemeClr val="tx2">
                    <a:lumMod val="75000"/>
                  </a:schemeClr>
                </a:solidFill>
              </a:ln>
            </c:spPr>
          </c:dPt>
          <c:dPt>
            <c:idx val="58"/>
            <c:bubble3D val="0"/>
            <c:spPr>
              <a:solidFill>
                <a:schemeClr val="accent3"/>
              </a:solidFill>
              <a:ln>
                <a:solidFill>
                  <a:schemeClr val="tx2">
                    <a:lumMod val="75000"/>
                  </a:schemeClr>
                </a:solidFill>
              </a:ln>
            </c:spPr>
          </c:dPt>
          <c:dPt>
            <c:idx val="60"/>
            <c:bubble3D val="0"/>
            <c:spPr>
              <a:solidFill>
                <a:schemeClr val="accent3"/>
              </a:solidFill>
              <a:ln>
                <a:solidFill>
                  <a:schemeClr val="tx2">
                    <a:lumMod val="75000"/>
                  </a:schemeClr>
                </a:solidFill>
              </a:ln>
            </c:spPr>
          </c:dPt>
          <c:dPt>
            <c:idx val="62"/>
            <c:bubble3D val="0"/>
            <c:spPr>
              <a:solidFill>
                <a:schemeClr val="accent3"/>
              </a:solidFill>
              <a:ln>
                <a:solidFill>
                  <a:schemeClr val="tx2">
                    <a:lumMod val="75000"/>
                  </a:schemeClr>
                </a:solidFill>
              </a:ln>
            </c:spPr>
          </c:dPt>
          <c:dPt>
            <c:idx val="64"/>
            <c:bubble3D val="0"/>
            <c:spPr>
              <a:solidFill>
                <a:schemeClr val="accent3"/>
              </a:solidFill>
              <a:ln>
                <a:solidFill>
                  <a:schemeClr val="tx2">
                    <a:lumMod val="75000"/>
                  </a:schemeClr>
                </a:solidFill>
              </a:ln>
            </c:spPr>
          </c:dPt>
          <c:dPt>
            <c:idx val="66"/>
            <c:bubble3D val="0"/>
            <c:spPr>
              <a:solidFill>
                <a:schemeClr val="accent3"/>
              </a:solidFill>
              <a:ln>
                <a:solidFill>
                  <a:schemeClr val="tx2">
                    <a:lumMod val="75000"/>
                  </a:schemeClr>
                </a:solidFill>
              </a:ln>
            </c:spPr>
          </c:dPt>
          <c:dPt>
            <c:idx val="68"/>
            <c:bubble3D val="0"/>
            <c:spPr>
              <a:solidFill>
                <a:schemeClr val="accent3"/>
              </a:solidFill>
              <a:ln>
                <a:solidFill>
                  <a:schemeClr val="tx2">
                    <a:lumMod val="75000"/>
                  </a:schemeClr>
                </a:solidFill>
              </a:ln>
            </c:spPr>
          </c:dPt>
          <c:dPt>
            <c:idx val="70"/>
            <c:bubble3D val="0"/>
            <c:spPr>
              <a:solidFill>
                <a:schemeClr val="accent3"/>
              </a:solidFill>
              <a:ln>
                <a:solidFill>
                  <a:schemeClr val="tx2">
                    <a:lumMod val="75000"/>
                  </a:schemeClr>
                </a:solidFill>
              </a:ln>
            </c:spPr>
          </c:dPt>
          <c:dPt>
            <c:idx val="72"/>
            <c:bubble3D val="0"/>
            <c:spPr>
              <a:solidFill>
                <a:schemeClr val="accent3"/>
              </a:solidFill>
              <a:ln>
                <a:solidFill>
                  <a:schemeClr val="tx2">
                    <a:lumMod val="75000"/>
                  </a:schemeClr>
                </a:solidFill>
              </a:ln>
            </c:spPr>
          </c:dPt>
          <c:dPt>
            <c:idx val="74"/>
            <c:bubble3D val="0"/>
            <c:spPr>
              <a:solidFill>
                <a:schemeClr val="accent3"/>
              </a:solidFill>
              <a:ln>
                <a:solidFill>
                  <a:schemeClr val="tx2">
                    <a:lumMod val="75000"/>
                  </a:schemeClr>
                </a:solidFill>
              </a:ln>
            </c:spPr>
          </c:dPt>
          <c:dPt>
            <c:idx val="76"/>
            <c:bubble3D val="0"/>
            <c:spPr>
              <a:solidFill>
                <a:schemeClr val="accent3"/>
              </a:solidFill>
              <a:ln>
                <a:solidFill>
                  <a:schemeClr val="tx2">
                    <a:lumMod val="75000"/>
                  </a:schemeClr>
                </a:solidFill>
              </a:ln>
            </c:spPr>
          </c:dPt>
          <c:dPt>
            <c:idx val="78"/>
            <c:bubble3D val="0"/>
            <c:spPr>
              <a:solidFill>
                <a:schemeClr val="accent3"/>
              </a:solidFill>
              <a:ln>
                <a:solidFill>
                  <a:schemeClr val="tx2">
                    <a:lumMod val="75000"/>
                  </a:schemeClr>
                </a:solidFill>
              </a:ln>
            </c:spPr>
          </c:dPt>
          <c:dPt>
            <c:idx val="80"/>
            <c:bubble3D val="0"/>
            <c:spPr>
              <a:solidFill>
                <a:schemeClr val="accent3"/>
              </a:solidFill>
              <a:ln>
                <a:solidFill>
                  <a:schemeClr val="tx2">
                    <a:lumMod val="75000"/>
                  </a:schemeClr>
                </a:solidFill>
              </a:ln>
            </c:spPr>
          </c:dPt>
          <c:dPt>
            <c:idx val="82"/>
            <c:bubble3D val="0"/>
            <c:spPr>
              <a:solidFill>
                <a:schemeClr val="accent3"/>
              </a:solidFill>
              <a:ln>
                <a:solidFill>
                  <a:schemeClr val="tx2">
                    <a:lumMod val="75000"/>
                  </a:schemeClr>
                </a:solidFill>
              </a:ln>
            </c:spPr>
          </c:dPt>
          <c:dPt>
            <c:idx val="84"/>
            <c:bubble3D val="0"/>
            <c:spPr>
              <a:solidFill>
                <a:schemeClr val="accent3"/>
              </a:solidFill>
              <a:ln>
                <a:solidFill>
                  <a:schemeClr val="tx2">
                    <a:lumMod val="75000"/>
                  </a:schemeClr>
                </a:solidFill>
              </a:ln>
            </c:spPr>
          </c:dPt>
          <c:dPt>
            <c:idx val="86"/>
            <c:bubble3D val="0"/>
            <c:spPr>
              <a:solidFill>
                <a:schemeClr val="accent3"/>
              </a:solidFill>
              <a:ln>
                <a:solidFill>
                  <a:schemeClr val="tx2">
                    <a:lumMod val="75000"/>
                  </a:schemeClr>
                </a:solidFill>
              </a:ln>
            </c:spPr>
          </c:dPt>
          <c:val>
            <c:numRef>
              <c:f>[1]Data!$B$125:$DG$125</c:f>
              <c:numCache>
                <c:formatCode>General</c:formatCode>
                <c:ptCount val="110"/>
                <c:pt idx="0">
                  <c:v>#N/A</c:v>
                </c:pt>
                <c:pt idx="1">
                  <c:v>#N/A</c:v>
                </c:pt>
                <c:pt idx="2">
                  <c:v>#N/A</c:v>
                </c:pt>
                <c:pt idx="3">
                  <c:v>#N/A</c:v>
                </c:pt>
                <c:pt idx="4">
                  <c:v>#N/A</c:v>
                </c:pt>
                <c:pt idx="5">
                  <c:v>#N/A</c:v>
                </c:pt>
                <c:pt idx="6">
                  <c:v>#N/A</c:v>
                </c:pt>
                <c:pt idx="7">
                  <c:v>#N/A</c:v>
                </c:pt>
                <c:pt idx="8">
                  <c:v>1</c:v>
                </c:pt>
                <c:pt idx="9">
                  <c:v>0</c:v>
                </c:pt>
                <c:pt idx="10">
                  <c:v>#N/A</c:v>
                </c:pt>
                <c:pt idx="11">
                  <c:v>#N/A</c:v>
                </c:pt>
                <c:pt idx="12">
                  <c:v>#N/A</c:v>
                </c:pt>
                <c:pt idx="13">
                  <c:v>#N/A</c:v>
                </c:pt>
                <c:pt idx="14">
                  <c:v>#N/A</c:v>
                </c:pt>
                <c:pt idx="15">
                  <c:v>#N/A</c:v>
                </c:pt>
                <c:pt idx="16">
                  <c:v>#N/A</c:v>
                </c:pt>
                <c:pt idx="17">
                  <c:v>#N/A</c:v>
                </c:pt>
                <c:pt idx="18">
                  <c:v>1</c:v>
                </c:pt>
                <c:pt idx="19">
                  <c:v>0</c:v>
                </c:pt>
                <c:pt idx="20">
                  <c:v>#N/A</c:v>
                </c:pt>
                <c:pt idx="21">
                  <c:v>#N/A</c:v>
                </c:pt>
                <c:pt idx="22">
                  <c:v>#N/A</c:v>
                </c:pt>
                <c:pt idx="23">
                  <c:v>#N/A</c:v>
                </c:pt>
                <c:pt idx="24">
                  <c:v>#N/A</c:v>
                </c:pt>
                <c:pt idx="25">
                  <c:v>#N/A</c:v>
                </c:pt>
                <c:pt idx="26">
                  <c:v>#N/A</c:v>
                </c:pt>
                <c:pt idx="27">
                  <c:v>#N/A</c:v>
                </c:pt>
                <c:pt idx="28">
                  <c:v>1</c:v>
                </c:pt>
                <c:pt idx="29">
                  <c:v>0</c:v>
                </c:pt>
                <c:pt idx="30">
                  <c:v>#N/A</c:v>
                </c:pt>
                <c:pt idx="31">
                  <c:v>#N/A</c:v>
                </c:pt>
                <c:pt idx="32">
                  <c:v>#N/A</c:v>
                </c:pt>
                <c:pt idx="33">
                  <c:v>#N/A</c:v>
                </c:pt>
                <c:pt idx="34">
                  <c:v>#N/A</c:v>
                </c:pt>
                <c:pt idx="35">
                  <c:v>#N/A</c:v>
                </c:pt>
                <c:pt idx="36">
                  <c:v>#N/A</c:v>
                </c:pt>
                <c:pt idx="37">
                  <c:v>#N/A</c:v>
                </c:pt>
                <c:pt idx="38">
                  <c:v>0</c:v>
                </c:pt>
                <c:pt idx="39">
                  <c:v>1</c:v>
                </c:pt>
                <c:pt idx="40">
                  <c:v>#N/A</c:v>
                </c:pt>
                <c:pt idx="41">
                  <c:v>#N/A</c:v>
                </c:pt>
                <c:pt idx="42">
                  <c:v>#N/A</c:v>
                </c:pt>
                <c:pt idx="43">
                  <c:v>#N/A</c:v>
                </c:pt>
                <c:pt idx="44">
                  <c:v>#N/A</c:v>
                </c:pt>
                <c:pt idx="45">
                  <c:v>#N/A</c:v>
                </c:pt>
                <c:pt idx="46">
                  <c:v>#N/A</c:v>
                </c:pt>
                <c:pt idx="47">
                  <c:v>#N/A</c:v>
                </c:pt>
                <c:pt idx="48">
                  <c:v>1</c:v>
                </c:pt>
                <c:pt idx="49">
                  <c:v>0</c:v>
                </c:pt>
                <c:pt idx="50">
                  <c:v>#N/A</c:v>
                </c:pt>
                <c:pt idx="51">
                  <c:v>#N/A</c:v>
                </c:pt>
                <c:pt idx="52">
                  <c:v>#N/A</c:v>
                </c:pt>
                <c:pt idx="53">
                  <c:v>#N/A</c:v>
                </c:pt>
                <c:pt idx="54">
                  <c:v>#N/A</c:v>
                </c:pt>
                <c:pt idx="55">
                  <c:v>#N/A</c:v>
                </c:pt>
                <c:pt idx="56">
                  <c:v>#N/A</c:v>
                </c:pt>
                <c:pt idx="57">
                  <c:v>#N/A</c:v>
                </c:pt>
                <c:pt idx="58">
                  <c:v>1</c:v>
                </c:pt>
                <c:pt idx="59">
                  <c:v>0</c:v>
                </c:pt>
                <c:pt idx="60">
                  <c:v>#N/A</c:v>
                </c:pt>
                <c:pt idx="61">
                  <c:v>#N/A</c:v>
                </c:pt>
                <c:pt idx="62">
                  <c:v>#N/A</c:v>
                </c:pt>
                <c:pt idx="63">
                  <c:v>#N/A</c:v>
                </c:pt>
                <c:pt idx="64">
                  <c:v>#N/A</c:v>
                </c:pt>
                <c:pt idx="65">
                  <c:v>#N/A</c:v>
                </c:pt>
                <c:pt idx="66">
                  <c:v>#N/A</c:v>
                </c:pt>
                <c:pt idx="67">
                  <c:v>#N/A</c:v>
                </c:pt>
                <c:pt idx="68">
                  <c:v>0</c:v>
                </c:pt>
                <c:pt idx="69">
                  <c:v>1</c:v>
                </c:pt>
                <c:pt idx="70">
                  <c:v>#N/A</c:v>
                </c:pt>
                <c:pt idx="71">
                  <c:v>#N/A</c:v>
                </c:pt>
                <c:pt idx="72">
                  <c:v>#N/A</c:v>
                </c:pt>
                <c:pt idx="73">
                  <c:v>#N/A</c:v>
                </c:pt>
                <c:pt idx="74">
                  <c:v>#N/A</c:v>
                </c:pt>
                <c:pt idx="75">
                  <c:v>#N/A</c:v>
                </c:pt>
                <c:pt idx="76">
                  <c:v>#N/A</c:v>
                </c:pt>
                <c:pt idx="77">
                  <c:v>#N/A</c:v>
                </c:pt>
                <c:pt idx="78">
                  <c:v>0</c:v>
                </c:pt>
                <c:pt idx="79">
                  <c:v>1</c:v>
                </c:pt>
                <c:pt idx="80">
                  <c:v>#N/A</c:v>
                </c:pt>
                <c:pt idx="81">
                  <c:v>#N/A</c:v>
                </c:pt>
                <c:pt idx="82">
                  <c:v>#N/A</c:v>
                </c:pt>
                <c:pt idx="83">
                  <c:v>#N/A</c:v>
                </c:pt>
                <c:pt idx="84">
                  <c:v>#N/A</c:v>
                </c:pt>
                <c:pt idx="85">
                  <c:v>#N/A</c:v>
                </c:pt>
                <c:pt idx="86">
                  <c:v>#N/A</c:v>
                </c:pt>
                <c:pt idx="87">
                  <c:v>#N/A</c:v>
                </c:pt>
                <c:pt idx="88">
                  <c:v>0</c:v>
                </c:pt>
                <c:pt idx="89">
                  <c:v>1</c:v>
                </c:pt>
                <c:pt idx="90">
                  <c:v>#N/A</c:v>
                </c:pt>
                <c:pt idx="91">
                  <c:v>#N/A</c:v>
                </c:pt>
                <c:pt idx="92">
                  <c:v>#N/A</c:v>
                </c:pt>
                <c:pt idx="93">
                  <c:v>#N/A</c:v>
                </c:pt>
                <c:pt idx="94">
                  <c:v>#N/A</c:v>
                </c:pt>
                <c:pt idx="95">
                  <c:v>#N/A</c:v>
                </c:pt>
                <c:pt idx="96">
                  <c:v>#N/A</c:v>
                </c:pt>
                <c:pt idx="97">
                  <c:v>#N/A</c:v>
                </c:pt>
                <c:pt idx="98">
                  <c:v>0</c:v>
                </c:pt>
                <c:pt idx="99">
                  <c:v>1</c:v>
                </c:pt>
                <c:pt idx="100">
                  <c:v>#N/A</c:v>
                </c:pt>
                <c:pt idx="101">
                  <c:v>#N/A</c:v>
                </c:pt>
                <c:pt idx="102">
                  <c:v>#N/A</c:v>
                </c:pt>
                <c:pt idx="103">
                  <c:v>#N/A</c:v>
                </c:pt>
                <c:pt idx="104">
                  <c:v>#N/A</c:v>
                </c:pt>
                <c:pt idx="105">
                  <c:v>#N/A</c:v>
                </c:pt>
                <c:pt idx="106">
                  <c:v>#N/A</c:v>
                </c:pt>
                <c:pt idx="107">
                  <c:v>#N/A</c:v>
                </c:pt>
                <c:pt idx="108">
                  <c:v>1</c:v>
                </c:pt>
                <c:pt idx="109">
                  <c:v>0</c:v>
                </c:pt>
              </c:numCache>
            </c:numRef>
          </c:val>
        </c:ser>
        <c:ser>
          <c:idx val="3"/>
          <c:order val="3"/>
          <c:tx>
            <c:strRef>
              <c:f>[1]Data!$A$126</c:f>
              <c:strCache>
                <c:ptCount val="1"/>
                <c:pt idx="0">
                  <c:v>Public</c:v>
                </c:pt>
              </c:strCache>
            </c:strRef>
          </c:tx>
          <c:spPr>
            <a:noFill/>
            <a:ln>
              <a:solidFill>
                <a:schemeClr val="tx2">
                  <a:lumMod val="75000"/>
                </a:schemeClr>
              </a:solidFill>
            </a:ln>
          </c:spPr>
          <c:dPt>
            <c:idx val="0"/>
            <c:bubble3D val="0"/>
            <c:spPr>
              <a:solidFill>
                <a:schemeClr val="accent4"/>
              </a:solidFill>
              <a:ln>
                <a:solidFill>
                  <a:schemeClr val="tx2">
                    <a:lumMod val="75000"/>
                  </a:schemeClr>
                </a:solidFill>
              </a:ln>
            </c:spPr>
          </c:dPt>
          <c:dPt>
            <c:idx val="2"/>
            <c:bubble3D val="0"/>
            <c:spPr>
              <a:solidFill>
                <a:schemeClr val="accent4"/>
              </a:solidFill>
              <a:ln>
                <a:solidFill>
                  <a:schemeClr val="tx2">
                    <a:lumMod val="75000"/>
                  </a:schemeClr>
                </a:solidFill>
              </a:ln>
            </c:spPr>
          </c:dPt>
          <c:dPt>
            <c:idx val="4"/>
            <c:bubble3D val="0"/>
            <c:spPr>
              <a:solidFill>
                <a:schemeClr val="accent4"/>
              </a:solidFill>
              <a:ln>
                <a:solidFill>
                  <a:schemeClr val="tx2">
                    <a:lumMod val="75000"/>
                  </a:schemeClr>
                </a:solidFill>
              </a:ln>
            </c:spPr>
          </c:dPt>
          <c:dPt>
            <c:idx val="6"/>
            <c:bubble3D val="0"/>
            <c:spPr>
              <a:solidFill>
                <a:schemeClr val="accent4"/>
              </a:solidFill>
              <a:ln>
                <a:solidFill>
                  <a:schemeClr val="tx2">
                    <a:lumMod val="75000"/>
                  </a:schemeClr>
                </a:solidFill>
              </a:ln>
            </c:spPr>
          </c:dPt>
          <c:dPt>
            <c:idx val="8"/>
            <c:bubble3D val="0"/>
            <c:spPr>
              <a:solidFill>
                <a:schemeClr val="accent4"/>
              </a:solidFill>
              <a:ln>
                <a:solidFill>
                  <a:schemeClr val="tx2">
                    <a:lumMod val="75000"/>
                  </a:schemeClr>
                </a:solidFill>
              </a:ln>
            </c:spPr>
          </c:dPt>
          <c:dPt>
            <c:idx val="10"/>
            <c:bubble3D val="0"/>
            <c:spPr>
              <a:solidFill>
                <a:schemeClr val="accent4"/>
              </a:solidFill>
              <a:ln>
                <a:solidFill>
                  <a:schemeClr val="tx2">
                    <a:lumMod val="75000"/>
                  </a:schemeClr>
                </a:solidFill>
              </a:ln>
            </c:spPr>
          </c:dPt>
          <c:dPt>
            <c:idx val="12"/>
            <c:bubble3D val="0"/>
            <c:spPr>
              <a:solidFill>
                <a:schemeClr val="accent4"/>
              </a:solidFill>
              <a:ln>
                <a:solidFill>
                  <a:schemeClr val="tx2">
                    <a:lumMod val="75000"/>
                  </a:schemeClr>
                </a:solidFill>
              </a:ln>
            </c:spPr>
          </c:dPt>
          <c:dPt>
            <c:idx val="14"/>
            <c:bubble3D val="0"/>
            <c:spPr>
              <a:solidFill>
                <a:schemeClr val="accent4"/>
              </a:solidFill>
              <a:ln>
                <a:solidFill>
                  <a:schemeClr val="tx2">
                    <a:lumMod val="75000"/>
                  </a:schemeClr>
                </a:solidFill>
              </a:ln>
            </c:spPr>
          </c:dPt>
          <c:dPt>
            <c:idx val="16"/>
            <c:bubble3D val="0"/>
            <c:spPr>
              <a:solidFill>
                <a:schemeClr val="accent4"/>
              </a:solidFill>
              <a:ln>
                <a:solidFill>
                  <a:schemeClr val="tx2">
                    <a:lumMod val="75000"/>
                  </a:schemeClr>
                </a:solidFill>
              </a:ln>
            </c:spPr>
          </c:dPt>
          <c:dPt>
            <c:idx val="18"/>
            <c:bubble3D val="0"/>
            <c:spPr>
              <a:solidFill>
                <a:schemeClr val="accent4"/>
              </a:solidFill>
              <a:ln>
                <a:solidFill>
                  <a:schemeClr val="tx2">
                    <a:lumMod val="75000"/>
                  </a:schemeClr>
                </a:solidFill>
              </a:ln>
            </c:spPr>
          </c:dPt>
          <c:dPt>
            <c:idx val="20"/>
            <c:bubble3D val="0"/>
            <c:spPr>
              <a:solidFill>
                <a:schemeClr val="accent4"/>
              </a:solidFill>
              <a:ln>
                <a:solidFill>
                  <a:schemeClr val="tx2">
                    <a:lumMod val="75000"/>
                  </a:schemeClr>
                </a:solidFill>
              </a:ln>
            </c:spPr>
          </c:dPt>
          <c:dPt>
            <c:idx val="22"/>
            <c:bubble3D val="0"/>
            <c:spPr>
              <a:solidFill>
                <a:schemeClr val="accent4"/>
              </a:solidFill>
              <a:ln>
                <a:solidFill>
                  <a:schemeClr val="tx2">
                    <a:lumMod val="75000"/>
                  </a:schemeClr>
                </a:solidFill>
              </a:ln>
            </c:spPr>
          </c:dPt>
          <c:dPt>
            <c:idx val="24"/>
            <c:bubble3D val="0"/>
            <c:spPr>
              <a:solidFill>
                <a:schemeClr val="accent4"/>
              </a:solidFill>
              <a:ln>
                <a:solidFill>
                  <a:schemeClr val="tx2">
                    <a:lumMod val="75000"/>
                  </a:schemeClr>
                </a:solidFill>
              </a:ln>
            </c:spPr>
          </c:dPt>
          <c:dPt>
            <c:idx val="26"/>
            <c:bubble3D val="0"/>
            <c:spPr>
              <a:solidFill>
                <a:schemeClr val="accent4"/>
              </a:solidFill>
              <a:ln>
                <a:solidFill>
                  <a:schemeClr val="tx2">
                    <a:lumMod val="75000"/>
                  </a:schemeClr>
                </a:solidFill>
              </a:ln>
            </c:spPr>
          </c:dPt>
          <c:dPt>
            <c:idx val="28"/>
            <c:bubble3D val="0"/>
            <c:spPr>
              <a:solidFill>
                <a:schemeClr val="accent4"/>
              </a:solidFill>
              <a:ln>
                <a:solidFill>
                  <a:schemeClr val="tx2">
                    <a:lumMod val="75000"/>
                  </a:schemeClr>
                </a:solidFill>
              </a:ln>
            </c:spPr>
          </c:dPt>
          <c:dPt>
            <c:idx val="30"/>
            <c:bubble3D val="0"/>
            <c:spPr>
              <a:solidFill>
                <a:schemeClr val="accent4"/>
              </a:solidFill>
              <a:ln>
                <a:solidFill>
                  <a:schemeClr val="tx2">
                    <a:lumMod val="75000"/>
                  </a:schemeClr>
                </a:solidFill>
              </a:ln>
            </c:spPr>
          </c:dPt>
          <c:dPt>
            <c:idx val="32"/>
            <c:bubble3D val="0"/>
            <c:spPr>
              <a:solidFill>
                <a:schemeClr val="accent4"/>
              </a:solidFill>
              <a:ln>
                <a:solidFill>
                  <a:schemeClr val="tx2">
                    <a:lumMod val="75000"/>
                  </a:schemeClr>
                </a:solidFill>
              </a:ln>
            </c:spPr>
          </c:dPt>
          <c:dPt>
            <c:idx val="34"/>
            <c:bubble3D val="0"/>
            <c:spPr>
              <a:solidFill>
                <a:schemeClr val="accent4"/>
              </a:solidFill>
              <a:ln>
                <a:solidFill>
                  <a:schemeClr val="tx2">
                    <a:lumMod val="75000"/>
                  </a:schemeClr>
                </a:solidFill>
              </a:ln>
            </c:spPr>
          </c:dPt>
          <c:dPt>
            <c:idx val="36"/>
            <c:bubble3D val="0"/>
            <c:spPr>
              <a:solidFill>
                <a:schemeClr val="accent4"/>
              </a:solidFill>
              <a:ln>
                <a:solidFill>
                  <a:schemeClr val="tx2">
                    <a:lumMod val="75000"/>
                  </a:schemeClr>
                </a:solidFill>
              </a:ln>
            </c:spPr>
          </c:dPt>
          <c:dPt>
            <c:idx val="38"/>
            <c:bubble3D val="0"/>
            <c:spPr>
              <a:solidFill>
                <a:schemeClr val="accent4"/>
              </a:solidFill>
              <a:ln>
                <a:solidFill>
                  <a:schemeClr val="tx2">
                    <a:lumMod val="75000"/>
                  </a:schemeClr>
                </a:solidFill>
              </a:ln>
            </c:spPr>
          </c:dPt>
          <c:dPt>
            <c:idx val="40"/>
            <c:bubble3D val="0"/>
            <c:spPr>
              <a:solidFill>
                <a:schemeClr val="accent4"/>
              </a:solidFill>
              <a:ln>
                <a:solidFill>
                  <a:schemeClr val="tx2">
                    <a:lumMod val="75000"/>
                  </a:schemeClr>
                </a:solidFill>
              </a:ln>
            </c:spPr>
          </c:dPt>
          <c:dPt>
            <c:idx val="42"/>
            <c:bubble3D val="0"/>
            <c:spPr>
              <a:solidFill>
                <a:schemeClr val="accent4"/>
              </a:solidFill>
              <a:ln>
                <a:solidFill>
                  <a:schemeClr val="tx2">
                    <a:lumMod val="75000"/>
                  </a:schemeClr>
                </a:solidFill>
              </a:ln>
            </c:spPr>
          </c:dPt>
          <c:dPt>
            <c:idx val="44"/>
            <c:bubble3D val="0"/>
            <c:spPr>
              <a:solidFill>
                <a:schemeClr val="accent4"/>
              </a:solidFill>
              <a:ln>
                <a:solidFill>
                  <a:schemeClr val="tx2">
                    <a:lumMod val="75000"/>
                  </a:schemeClr>
                </a:solidFill>
              </a:ln>
            </c:spPr>
          </c:dPt>
          <c:dPt>
            <c:idx val="46"/>
            <c:bubble3D val="0"/>
            <c:spPr>
              <a:solidFill>
                <a:schemeClr val="accent4"/>
              </a:solidFill>
              <a:ln>
                <a:solidFill>
                  <a:schemeClr val="tx2">
                    <a:lumMod val="75000"/>
                  </a:schemeClr>
                </a:solidFill>
              </a:ln>
            </c:spPr>
          </c:dPt>
          <c:dPt>
            <c:idx val="48"/>
            <c:bubble3D val="0"/>
            <c:spPr>
              <a:solidFill>
                <a:schemeClr val="accent4"/>
              </a:solidFill>
              <a:ln>
                <a:solidFill>
                  <a:schemeClr val="tx2">
                    <a:lumMod val="75000"/>
                  </a:schemeClr>
                </a:solidFill>
              </a:ln>
            </c:spPr>
          </c:dPt>
          <c:dPt>
            <c:idx val="50"/>
            <c:bubble3D val="0"/>
            <c:spPr>
              <a:solidFill>
                <a:schemeClr val="accent4"/>
              </a:solidFill>
              <a:ln>
                <a:solidFill>
                  <a:schemeClr val="tx2">
                    <a:lumMod val="75000"/>
                  </a:schemeClr>
                </a:solidFill>
              </a:ln>
            </c:spPr>
          </c:dPt>
          <c:dPt>
            <c:idx val="52"/>
            <c:bubble3D val="0"/>
            <c:spPr>
              <a:solidFill>
                <a:schemeClr val="accent4"/>
              </a:solidFill>
              <a:ln>
                <a:solidFill>
                  <a:schemeClr val="tx2">
                    <a:lumMod val="75000"/>
                  </a:schemeClr>
                </a:solidFill>
              </a:ln>
            </c:spPr>
          </c:dPt>
          <c:dPt>
            <c:idx val="54"/>
            <c:bubble3D val="0"/>
            <c:spPr>
              <a:solidFill>
                <a:schemeClr val="accent4"/>
              </a:solidFill>
              <a:ln>
                <a:solidFill>
                  <a:schemeClr val="tx2">
                    <a:lumMod val="75000"/>
                  </a:schemeClr>
                </a:solidFill>
              </a:ln>
            </c:spPr>
          </c:dPt>
          <c:dPt>
            <c:idx val="56"/>
            <c:bubble3D val="0"/>
            <c:spPr>
              <a:solidFill>
                <a:schemeClr val="accent4"/>
              </a:solidFill>
              <a:ln>
                <a:solidFill>
                  <a:schemeClr val="tx2">
                    <a:lumMod val="75000"/>
                  </a:schemeClr>
                </a:solidFill>
              </a:ln>
            </c:spPr>
          </c:dPt>
          <c:dPt>
            <c:idx val="58"/>
            <c:bubble3D val="0"/>
            <c:spPr>
              <a:solidFill>
                <a:schemeClr val="accent4"/>
              </a:solidFill>
              <a:ln>
                <a:solidFill>
                  <a:schemeClr val="tx2">
                    <a:lumMod val="75000"/>
                  </a:schemeClr>
                </a:solidFill>
              </a:ln>
            </c:spPr>
          </c:dPt>
          <c:dPt>
            <c:idx val="60"/>
            <c:bubble3D val="0"/>
            <c:spPr>
              <a:solidFill>
                <a:schemeClr val="accent4"/>
              </a:solidFill>
              <a:ln>
                <a:solidFill>
                  <a:schemeClr val="tx2">
                    <a:lumMod val="75000"/>
                  </a:schemeClr>
                </a:solidFill>
              </a:ln>
            </c:spPr>
          </c:dPt>
          <c:dPt>
            <c:idx val="62"/>
            <c:bubble3D val="0"/>
            <c:spPr>
              <a:solidFill>
                <a:schemeClr val="accent4"/>
              </a:solidFill>
              <a:ln>
                <a:solidFill>
                  <a:schemeClr val="tx2">
                    <a:lumMod val="75000"/>
                  </a:schemeClr>
                </a:solidFill>
              </a:ln>
            </c:spPr>
          </c:dPt>
          <c:dPt>
            <c:idx val="64"/>
            <c:bubble3D val="0"/>
            <c:spPr>
              <a:solidFill>
                <a:schemeClr val="accent4"/>
              </a:solidFill>
              <a:ln>
                <a:solidFill>
                  <a:schemeClr val="tx2">
                    <a:lumMod val="75000"/>
                  </a:schemeClr>
                </a:solidFill>
              </a:ln>
            </c:spPr>
          </c:dPt>
          <c:dPt>
            <c:idx val="66"/>
            <c:bubble3D val="0"/>
            <c:spPr>
              <a:solidFill>
                <a:schemeClr val="accent4"/>
              </a:solidFill>
              <a:ln>
                <a:solidFill>
                  <a:schemeClr val="tx2">
                    <a:lumMod val="75000"/>
                  </a:schemeClr>
                </a:solidFill>
              </a:ln>
            </c:spPr>
          </c:dPt>
          <c:dPt>
            <c:idx val="68"/>
            <c:bubble3D val="0"/>
            <c:spPr>
              <a:solidFill>
                <a:schemeClr val="accent4"/>
              </a:solidFill>
              <a:ln>
                <a:solidFill>
                  <a:schemeClr val="tx2">
                    <a:lumMod val="75000"/>
                  </a:schemeClr>
                </a:solidFill>
              </a:ln>
            </c:spPr>
          </c:dPt>
          <c:dPt>
            <c:idx val="70"/>
            <c:bubble3D val="0"/>
            <c:spPr>
              <a:solidFill>
                <a:schemeClr val="accent4"/>
              </a:solidFill>
              <a:ln>
                <a:solidFill>
                  <a:schemeClr val="tx2">
                    <a:lumMod val="75000"/>
                  </a:schemeClr>
                </a:solidFill>
              </a:ln>
            </c:spPr>
          </c:dPt>
          <c:dPt>
            <c:idx val="72"/>
            <c:bubble3D val="0"/>
            <c:spPr>
              <a:solidFill>
                <a:schemeClr val="accent4"/>
              </a:solidFill>
              <a:ln>
                <a:solidFill>
                  <a:schemeClr val="tx2">
                    <a:lumMod val="75000"/>
                  </a:schemeClr>
                </a:solidFill>
              </a:ln>
            </c:spPr>
          </c:dPt>
          <c:dPt>
            <c:idx val="74"/>
            <c:bubble3D val="0"/>
            <c:spPr>
              <a:solidFill>
                <a:schemeClr val="accent4"/>
              </a:solidFill>
              <a:ln>
                <a:solidFill>
                  <a:schemeClr val="tx2">
                    <a:lumMod val="75000"/>
                  </a:schemeClr>
                </a:solidFill>
              </a:ln>
            </c:spPr>
          </c:dPt>
          <c:dPt>
            <c:idx val="76"/>
            <c:bubble3D val="0"/>
            <c:spPr>
              <a:solidFill>
                <a:schemeClr val="accent4"/>
              </a:solidFill>
              <a:ln>
                <a:solidFill>
                  <a:schemeClr val="tx2">
                    <a:lumMod val="75000"/>
                  </a:schemeClr>
                </a:solidFill>
              </a:ln>
            </c:spPr>
          </c:dPt>
          <c:dPt>
            <c:idx val="78"/>
            <c:bubble3D val="0"/>
            <c:spPr>
              <a:solidFill>
                <a:schemeClr val="accent4"/>
              </a:solidFill>
              <a:ln>
                <a:solidFill>
                  <a:schemeClr val="tx2">
                    <a:lumMod val="75000"/>
                  </a:schemeClr>
                </a:solidFill>
              </a:ln>
            </c:spPr>
          </c:dPt>
          <c:dPt>
            <c:idx val="80"/>
            <c:bubble3D val="0"/>
            <c:spPr>
              <a:solidFill>
                <a:schemeClr val="accent4"/>
              </a:solidFill>
              <a:ln>
                <a:solidFill>
                  <a:schemeClr val="tx2">
                    <a:lumMod val="75000"/>
                  </a:schemeClr>
                </a:solidFill>
              </a:ln>
            </c:spPr>
          </c:dPt>
          <c:dPt>
            <c:idx val="82"/>
            <c:bubble3D val="0"/>
            <c:spPr>
              <a:solidFill>
                <a:schemeClr val="accent4"/>
              </a:solidFill>
              <a:ln>
                <a:solidFill>
                  <a:schemeClr val="tx2">
                    <a:lumMod val="75000"/>
                  </a:schemeClr>
                </a:solidFill>
              </a:ln>
            </c:spPr>
          </c:dPt>
          <c:dPt>
            <c:idx val="84"/>
            <c:bubble3D val="0"/>
            <c:spPr>
              <a:solidFill>
                <a:schemeClr val="accent4"/>
              </a:solidFill>
              <a:ln>
                <a:solidFill>
                  <a:schemeClr val="tx2">
                    <a:lumMod val="75000"/>
                  </a:schemeClr>
                </a:solidFill>
              </a:ln>
            </c:spPr>
          </c:dPt>
          <c:dPt>
            <c:idx val="86"/>
            <c:bubble3D val="0"/>
            <c:spPr>
              <a:solidFill>
                <a:schemeClr val="accent4"/>
              </a:solidFill>
              <a:ln>
                <a:solidFill>
                  <a:schemeClr val="tx2">
                    <a:lumMod val="75000"/>
                  </a:schemeClr>
                </a:solidFill>
              </a:ln>
            </c:spPr>
          </c:dPt>
          <c:val>
            <c:numRef>
              <c:f>[1]Data!$B$126:$DG$126</c:f>
              <c:numCache>
                <c:formatCode>General</c:formatCode>
                <c:ptCount val="110"/>
                <c:pt idx="0">
                  <c:v>#N/A</c:v>
                </c:pt>
                <c:pt idx="1">
                  <c:v>#N/A</c:v>
                </c:pt>
                <c:pt idx="2">
                  <c:v>#N/A</c:v>
                </c:pt>
                <c:pt idx="3">
                  <c:v>#N/A</c:v>
                </c:pt>
                <c:pt idx="4">
                  <c:v>#N/A</c:v>
                </c:pt>
                <c:pt idx="5">
                  <c:v>#N/A</c:v>
                </c:pt>
                <c:pt idx="6">
                  <c:v>#N/A</c:v>
                </c:pt>
                <c:pt idx="7">
                  <c:v>#N/A</c:v>
                </c:pt>
                <c:pt idx="8">
                  <c:v>1</c:v>
                </c:pt>
                <c:pt idx="9">
                  <c:v>0</c:v>
                </c:pt>
                <c:pt idx="10">
                  <c:v>#N/A</c:v>
                </c:pt>
                <c:pt idx="11">
                  <c:v>#N/A</c:v>
                </c:pt>
                <c:pt idx="12">
                  <c:v>#N/A</c:v>
                </c:pt>
                <c:pt idx="13">
                  <c:v>#N/A</c:v>
                </c:pt>
                <c:pt idx="14">
                  <c:v>#N/A</c:v>
                </c:pt>
                <c:pt idx="15">
                  <c:v>#N/A</c:v>
                </c:pt>
                <c:pt idx="16">
                  <c:v>#N/A</c:v>
                </c:pt>
                <c:pt idx="17">
                  <c:v>#N/A</c:v>
                </c:pt>
                <c:pt idx="18">
                  <c:v>1</c:v>
                </c:pt>
                <c:pt idx="19">
                  <c:v>0</c:v>
                </c:pt>
                <c:pt idx="20">
                  <c:v>#N/A</c:v>
                </c:pt>
                <c:pt idx="21">
                  <c:v>#N/A</c:v>
                </c:pt>
                <c:pt idx="22">
                  <c:v>#N/A</c:v>
                </c:pt>
                <c:pt idx="23">
                  <c:v>#N/A</c:v>
                </c:pt>
                <c:pt idx="24">
                  <c:v>#N/A</c:v>
                </c:pt>
                <c:pt idx="25">
                  <c:v>#N/A</c:v>
                </c:pt>
                <c:pt idx="26">
                  <c:v>#N/A</c:v>
                </c:pt>
                <c:pt idx="27">
                  <c:v>#N/A</c:v>
                </c:pt>
                <c:pt idx="28">
                  <c:v>1</c:v>
                </c:pt>
                <c:pt idx="29">
                  <c:v>0</c:v>
                </c:pt>
                <c:pt idx="30">
                  <c:v>#N/A</c:v>
                </c:pt>
                <c:pt idx="31">
                  <c:v>#N/A</c:v>
                </c:pt>
                <c:pt idx="32">
                  <c:v>#N/A</c:v>
                </c:pt>
                <c:pt idx="33">
                  <c:v>#N/A</c:v>
                </c:pt>
                <c:pt idx="34">
                  <c:v>#N/A</c:v>
                </c:pt>
                <c:pt idx="35">
                  <c:v>#N/A</c:v>
                </c:pt>
                <c:pt idx="36">
                  <c:v>#N/A</c:v>
                </c:pt>
                <c:pt idx="37">
                  <c:v>#N/A</c:v>
                </c:pt>
                <c:pt idx="38">
                  <c:v>0</c:v>
                </c:pt>
                <c:pt idx="39">
                  <c:v>1</c:v>
                </c:pt>
                <c:pt idx="40">
                  <c:v>#N/A</c:v>
                </c:pt>
                <c:pt idx="41">
                  <c:v>#N/A</c:v>
                </c:pt>
                <c:pt idx="42">
                  <c:v>#N/A</c:v>
                </c:pt>
                <c:pt idx="43">
                  <c:v>#N/A</c:v>
                </c:pt>
                <c:pt idx="44">
                  <c:v>#N/A</c:v>
                </c:pt>
                <c:pt idx="45">
                  <c:v>#N/A</c:v>
                </c:pt>
                <c:pt idx="46">
                  <c:v>#N/A</c:v>
                </c:pt>
                <c:pt idx="47">
                  <c:v>#N/A</c:v>
                </c:pt>
                <c:pt idx="48">
                  <c:v>1</c:v>
                </c:pt>
                <c:pt idx="49">
                  <c:v>0</c:v>
                </c:pt>
                <c:pt idx="50">
                  <c:v>#N/A</c:v>
                </c:pt>
                <c:pt idx="51">
                  <c:v>#N/A</c:v>
                </c:pt>
                <c:pt idx="52">
                  <c:v>#N/A</c:v>
                </c:pt>
                <c:pt idx="53">
                  <c:v>#N/A</c:v>
                </c:pt>
                <c:pt idx="54">
                  <c:v>#N/A</c:v>
                </c:pt>
                <c:pt idx="55">
                  <c:v>#N/A</c:v>
                </c:pt>
                <c:pt idx="56">
                  <c:v>#N/A</c:v>
                </c:pt>
                <c:pt idx="57">
                  <c:v>#N/A</c:v>
                </c:pt>
                <c:pt idx="58">
                  <c:v>1</c:v>
                </c:pt>
                <c:pt idx="59">
                  <c:v>0</c:v>
                </c:pt>
                <c:pt idx="60">
                  <c:v>#N/A</c:v>
                </c:pt>
                <c:pt idx="61">
                  <c:v>#N/A</c:v>
                </c:pt>
                <c:pt idx="62">
                  <c:v>#N/A</c:v>
                </c:pt>
                <c:pt idx="63">
                  <c:v>#N/A</c:v>
                </c:pt>
                <c:pt idx="64">
                  <c:v>#N/A</c:v>
                </c:pt>
                <c:pt idx="65">
                  <c:v>#N/A</c:v>
                </c:pt>
                <c:pt idx="66">
                  <c:v>#N/A</c:v>
                </c:pt>
                <c:pt idx="67">
                  <c:v>#N/A</c:v>
                </c:pt>
                <c:pt idx="68">
                  <c:v>0</c:v>
                </c:pt>
                <c:pt idx="69">
                  <c:v>1</c:v>
                </c:pt>
                <c:pt idx="70">
                  <c:v>#N/A</c:v>
                </c:pt>
                <c:pt idx="71">
                  <c:v>#N/A</c:v>
                </c:pt>
                <c:pt idx="72">
                  <c:v>#N/A</c:v>
                </c:pt>
                <c:pt idx="73">
                  <c:v>#N/A</c:v>
                </c:pt>
                <c:pt idx="74">
                  <c:v>#N/A</c:v>
                </c:pt>
                <c:pt idx="75">
                  <c:v>#N/A</c:v>
                </c:pt>
                <c:pt idx="76">
                  <c:v>#N/A</c:v>
                </c:pt>
                <c:pt idx="77">
                  <c:v>#N/A</c:v>
                </c:pt>
                <c:pt idx="78">
                  <c:v>0</c:v>
                </c:pt>
                <c:pt idx="79">
                  <c:v>1</c:v>
                </c:pt>
                <c:pt idx="80">
                  <c:v>#N/A</c:v>
                </c:pt>
                <c:pt idx="81">
                  <c:v>#N/A</c:v>
                </c:pt>
                <c:pt idx="82">
                  <c:v>#N/A</c:v>
                </c:pt>
                <c:pt idx="83">
                  <c:v>#N/A</c:v>
                </c:pt>
                <c:pt idx="84">
                  <c:v>#N/A</c:v>
                </c:pt>
                <c:pt idx="85">
                  <c:v>#N/A</c:v>
                </c:pt>
                <c:pt idx="86">
                  <c:v>#N/A</c:v>
                </c:pt>
                <c:pt idx="87">
                  <c:v>#N/A</c:v>
                </c:pt>
                <c:pt idx="88">
                  <c:v>0</c:v>
                </c:pt>
                <c:pt idx="89">
                  <c:v>1</c:v>
                </c:pt>
                <c:pt idx="90">
                  <c:v>#N/A</c:v>
                </c:pt>
                <c:pt idx="91">
                  <c:v>#N/A</c:v>
                </c:pt>
                <c:pt idx="92">
                  <c:v>#N/A</c:v>
                </c:pt>
                <c:pt idx="93">
                  <c:v>#N/A</c:v>
                </c:pt>
                <c:pt idx="94">
                  <c:v>#N/A</c:v>
                </c:pt>
                <c:pt idx="95">
                  <c:v>#N/A</c:v>
                </c:pt>
                <c:pt idx="96">
                  <c:v>#N/A</c:v>
                </c:pt>
                <c:pt idx="97">
                  <c:v>#N/A</c:v>
                </c:pt>
                <c:pt idx="98">
                  <c:v>0</c:v>
                </c:pt>
                <c:pt idx="99">
                  <c:v>1</c:v>
                </c:pt>
                <c:pt idx="100">
                  <c:v>#N/A</c:v>
                </c:pt>
                <c:pt idx="101">
                  <c:v>#N/A</c:v>
                </c:pt>
                <c:pt idx="102">
                  <c:v>#N/A</c:v>
                </c:pt>
                <c:pt idx="103">
                  <c:v>#N/A</c:v>
                </c:pt>
                <c:pt idx="104">
                  <c:v>#N/A</c:v>
                </c:pt>
                <c:pt idx="105">
                  <c:v>#N/A</c:v>
                </c:pt>
                <c:pt idx="106">
                  <c:v>#N/A</c:v>
                </c:pt>
                <c:pt idx="107">
                  <c:v>#N/A</c:v>
                </c:pt>
                <c:pt idx="108">
                  <c:v>1</c:v>
                </c:pt>
                <c:pt idx="109">
                  <c:v>0</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290529308836395"/>
          <c:y val="4.214129483814523E-2"/>
          <c:w val="0.78653915135608043"/>
          <c:h val="0.72112459900845727"/>
        </c:manualLayout>
      </c:layout>
      <c:barChart>
        <c:barDir val="col"/>
        <c:grouping val="stacked"/>
        <c:varyColors val="0"/>
        <c:ser>
          <c:idx val="0"/>
          <c:order val="0"/>
          <c:tx>
            <c:strRef>
              <c:f>Data!$A$59</c:f>
              <c:strCache>
                <c:ptCount val="1"/>
                <c:pt idx="0">
                  <c:v>Internally Generated</c:v>
                </c:pt>
              </c:strCache>
            </c:strRef>
          </c:tx>
          <c:spPr>
            <a:solidFill>
              <a:schemeClr val="accent6">
                <a:lumMod val="75000"/>
              </a:schemeClr>
            </a:solidFill>
          </c:spPr>
          <c:invertIfNegative val="0"/>
          <c:cat>
            <c:numRef>
              <c:f>Data!$B$58:$F$58</c:f>
              <c:numCache>
                <c:formatCode>General</c:formatCode>
                <c:ptCount val="5"/>
                <c:pt idx="0">
                  <c:v>2009</c:v>
                </c:pt>
                <c:pt idx="1">
                  <c:v>2010</c:v>
                </c:pt>
                <c:pt idx="2">
                  <c:v>2011</c:v>
                </c:pt>
                <c:pt idx="3">
                  <c:v>2012</c:v>
                </c:pt>
                <c:pt idx="4">
                  <c:v>2013</c:v>
                </c:pt>
              </c:numCache>
            </c:numRef>
          </c:cat>
          <c:val>
            <c:numRef>
              <c:f>Data!$B$59:$F$59</c:f>
              <c:numCache>
                <c:formatCode>_("$"* #,##0_);_("$"* \(#,##0\);_("$"* "-"??_);_(@_)</c:formatCode>
                <c:ptCount val="5"/>
                <c:pt idx="0">
                  <c:v>910000</c:v>
                </c:pt>
                <c:pt idx="1">
                  <c:v>889000</c:v>
                </c:pt>
                <c:pt idx="2">
                  <c:v>481849</c:v>
                </c:pt>
                <c:pt idx="3">
                  <c:v>0</c:v>
                </c:pt>
                <c:pt idx="4" formatCode="General">
                  <c:v>400000</c:v>
                </c:pt>
              </c:numCache>
            </c:numRef>
          </c:val>
        </c:ser>
        <c:ser>
          <c:idx val="1"/>
          <c:order val="1"/>
          <c:tx>
            <c:strRef>
              <c:f>Data!$A$60</c:f>
              <c:strCache>
                <c:ptCount val="1"/>
                <c:pt idx="0">
                  <c:v>Other Government</c:v>
                </c:pt>
              </c:strCache>
            </c:strRef>
          </c:tx>
          <c:spPr>
            <a:solidFill>
              <a:schemeClr val="accent6">
                <a:lumMod val="60000"/>
                <a:lumOff val="40000"/>
              </a:schemeClr>
            </a:solidFill>
          </c:spPr>
          <c:invertIfNegative val="0"/>
          <c:cat>
            <c:numRef>
              <c:f>Data!$B$58:$F$58</c:f>
              <c:numCache>
                <c:formatCode>General</c:formatCode>
                <c:ptCount val="5"/>
                <c:pt idx="0">
                  <c:v>2009</c:v>
                </c:pt>
                <c:pt idx="1">
                  <c:v>2010</c:v>
                </c:pt>
                <c:pt idx="2">
                  <c:v>2011</c:v>
                </c:pt>
                <c:pt idx="3">
                  <c:v>2012</c:v>
                </c:pt>
                <c:pt idx="4">
                  <c:v>2013</c:v>
                </c:pt>
              </c:numCache>
            </c:numRef>
          </c:cat>
          <c:val>
            <c:numRef>
              <c:f>Data!$B$60:$F$60</c:f>
              <c:numCache>
                <c:formatCode>_("$"* #,##0_);_("$"* \(#,##0\);_("$"* "-"??_);_(@_)</c:formatCode>
                <c:ptCount val="5"/>
                <c:pt idx="0">
                  <c:v>11900000</c:v>
                </c:pt>
                <c:pt idx="1">
                  <c:v>20000000</c:v>
                </c:pt>
                <c:pt idx="2">
                  <c:v>9000000</c:v>
                </c:pt>
                <c:pt idx="3">
                  <c:v>0</c:v>
                </c:pt>
                <c:pt idx="4" formatCode="General">
                  <c:v>16200000</c:v>
                </c:pt>
              </c:numCache>
            </c:numRef>
          </c:val>
        </c:ser>
        <c:ser>
          <c:idx val="2"/>
          <c:order val="2"/>
          <c:tx>
            <c:strRef>
              <c:f>Data!$A$61</c:f>
              <c:strCache>
                <c:ptCount val="1"/>
                <c:pt idx="0">
                  <c:v>Donor In-kind</c:v>
                </c:pt>
              </c:strCache>
            </c:strRef>
          </c:tx>
          <c:spPr>
            <a:solidFill>
              <a:schemeClr val="accent5">
                <a:lumMod val="75000"/>
              </a:schemeClr>
            </a:solidFill>
          </c:spPr>
          <c:invertIfNegative val="0"/>
          <c:cat>
            <c:numRef>
              <c:f>Data!$B$58:$F$58</c:f>
              <c:numCache>
                <c:formatCode>General</c:formatCode>
                <c:ptCount val="5"/>
                <c:pt idx="0">
                  <c:v>2009</c:v>
                </c:pt>
                <c:pt idx="1">
                  <c:v>2010</c:v>
                </c:pt>
                <c:pt idx="2">
                  <c:v>2011</c:v>
                </c:pt>
                <c:pt idx="3">
                  <c:v>2012</c:v>
                </c:pt>
                <c:pt idx="4">
                  <c:v>2013</c:v>
                </c:pt>
              </c:numCache>
            </c:numRef>
          </c:cat>
          <c:val>
            <c:numRef>
              <c:f>Data!$B$61:$F$61</c:f>
              <c:numCache>
                <c:formatCode>_("$"* #,##0_);_("$"* \(#,##0\);_("$"* "-"??_);_(@_)</c:formatCode>
                <c:ptCount val="5"/>
                <c:pt idx="0">
                  <c:v>9000000</c:v>
                </c:pt>
                <c:pt idx="1">
                  <c:v>9500000</c:v>
                </c:pt>
                <c:pt idx="2">
                  <c:v>6421656</c:v>
                </c:pt>
                <c:pt idx="3">
                  <c:v>16892463</c:v>
                </c:pt>
                <c:pt idx="4" formatCode="General">
                  <c:v>21825214</c:v>
                </c:pt>
              </c:numCache>
            </c:numRef>
          </c:val>
        </c:ser>
        <c:dLbls>
          <c:showLegendKey val="0"/>
          <c:showVal val="0"/>
          <c:showCatName val="0"/>
          <c:showSerName val="0"/>
          <c:showPercent val="0"/>
          <c:showBubbleSize val="0"/>
        </c:dLbls>
        <c:gapWidth val="36"/>
        <c:overlap val="100"/>
        <c:axId val="162649600"/>
        <c:axId val="162651136"/>
      </c:barChart>
      <c:catAx>
        <c:axId val="162649600"/>
        <c:scaling>
          <c:orientation val="minMax"/>
        </c:scaling>
        <c:delete val="0"/>
        <c:axPos val="b"/>
        <c:numFmt formatCode="General" sourceLinked="1"/>
        <c:majorTickMark val="out"/>
        <c:minorTickMark val="none"/>
        <c:tickLblPos val="nextTo"/>
        <c:txPr>
          <a:bodyPr/>
          <a:lstStyle/>
          <a:p>
            <a:pPr>
              <a:defRPr sz="1100">
                <a:solidFill>
                  <a:schemeClr val="tx2">
                    <a:lumMod val="75000"/>
                  </a:schemeClr>
                </a:solidFill>
              </a:defRPr>
            </a:pPr>
            <a:endParaRPr lang="fr-FR"/>
          </a:p>
        </c:txPr>
        <c:crossAx val="162651136"/>
        <c:crosses val="autoZero"/>
        <c:auto val="1"/>
        <c:lblAlgn val="ctr"/>
        <c:lblOffset val="100"/>
        <c:noMultiLvlLbl val="0"/>
      </c:catAx>
      <c:valAx>
        <c:axId val="162651136"/>
        <c:scaling>
          <c:orientation val="minMax"/>
        </c:scaling>
        <c:delete val="0"/>
        <c:axPos val="l"/>
        <c:majorGridlines>
          <c:spPr>
            <a:ln>
              <a:solidFill>
                <a:schemeClr val="tx2">
                  <a:lumMod val="75000"/>
                </a:schemeClr>
              </a:solidFill>
            </a:ln>
          </c:spPr>
        </c:majorGridlines>
        <c:numFmt formatCode="_(&quot;$&quot;* #,##0_);_(&quot;$&quot;* \(#,##0\);_(&quot;$&quot;* &quot;-&quot;??_);_(@_)" sourceLinked="1"/>
        <c:majorTickMark val="out"/>
        <c:minorTickMark val="none"/>
        <c:tickLblPos val="nextTo"/>
        <c:txPr>
          <a:bodyPr/>
          <a:lstStyle/>
          <a:p>
            <a:pPr>
              <a:defRPr sz="1100">
                <a:solidFill>
                  <a:schemeClr val="tx2">
                    <a:lumMod val="75000"/>
                  </a:schemeClr>
                </a:solidFill>
              </a:defRPr>
            </a:pPr>
            <a:endParaRPr lang="fr-FR"/>
          </a:p>
        </c:txPr>
        <c:crossAx val="162649600"/>
        <c:crosses val="autoZero"/>
        <c:crossBetween val="between"/>
      </c:valAx>
      <c:spPr>
        <a:noFill/>
      </c:spPr>
    </c:plotArea>
    <c:legend>
      <c:legendPos val="b"/>
      <c:legendEntry>
        <c:idx val="0"/>
        <c:txPr>
          <a:bodyPr/>
          <a:lstStyle/>
          <a:p>
            <a:pPr>
              <a:defRPr sz="1200" b="1">
                <a:solidFill>
                  <a:schemeClr val="tx2">
                    <a:lumMod val="75000"/>
                  </a:schemeClr>
                </a:solidFill>
              </a:defRPr>
            </a:pPr>
            <a:endParaRPr lang="fr-FR"/>
          </a:p>
        </c:txPr>
      </c:legendEntry>
      <c:layout>
        <c:manualLayout>
          <c:xMode val="edge"/>
          <c:yMode val="edge"/>
          <c:x val="0.05"/>
          <c:y val="0.8388973083385497"/>
          <c:w val="0.9"/>
          <c:h val="0.13599808915099001"/>
        </c:manualLayout>
      </c:layout>
      <c:overlay val="0"/>
      <c:txPr>
        <a:bodyPr/>
        <a:lstStyle/>
        <a:p>
          <a:pPr>
            <a:defRPr sz="1200" b="1">
              <a:solidFill>
                <a:schemeClr val="tx2">
                  <a:lumMod val="75000"/>
                </a:schemeClr>
              </a:solidFill>
            </a:defRPr>
          </a:pPr>
          <a:endParaRPr lang="fr-FR"/>
        </a:p>
      </c:txPr>
    </c:legend>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73</xdr:col>
      <xdr:colOff>601133</xdr:colOff>
      <xdr:row>145</xdr:row>
      <xdr:rowOff>8465</xdr:rowOff>
    </xdr:from>
    <xdr:to>
      <xdr:col>79</xdr:col>
      <xdr:colOff>211667</xdr:colOff>
      <xdr:row>232</xdr:row>
      <xdr:rowOff>50798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571500</xdr:colOff>
      <xdr:row>2</xdr:row>
      <xdr:rowOff>145870</xdr:rowOff>
    </xdr:from>
    <xdr:to>
      <xdr:col>5</xdr:col>
      <xdr:colOff>482600</xdr:colOff>
      <xdr:row>4</xdr:row>
      <xdr:rowOff>76200</xdr:rowOff>
    </xdr:to>
    <xdr:sp macro="" textlink="">
      <xdr:nvSpPr>
        <xdr:cNvPr id="3" name="Rounded Rectangle 2"/>
        <xdr:cNvSpPr/>
      </xdr:nvSpPr>
      <xdr:spPr>
        <a:xfrm>
          <a:off x="863600" y="895170"/>
          <a:ext cx="2578100" cy="374830"/>
        </a:xfrm>
        <a:prstGeom prst="roundRect">
          <a:avLst/>
        </a:prstGeom>
        <a:solidFill>
          <a:srgbClr val="FFC000"/>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tx2">
                  <a:lumMod val="50000"/>
                </a:schemeClr>
              </a:solidFill>
              <a:latin typeface="+mj-lt"/>
            </a:rPr>
            <a:t>Select</a:t>
          </a:r>
          <a:r>
            <a:rPr lang="en-US" sz="1600" b="1" baseline="0">
              <a:solidFill>
                <a:schemeClr val="tx2">
                  <a:lumMod val="50000"/>
                </a:schemeClr>
              </a:solidFill>
              <a:latin typeface="+mj-lt"/>
            </a:rPr>
            <a:t> Survey</a:t>
          </a:r>
          <a:r>
            <a:rPr lang="en-US" sz="1600" b="1">
              <a:solidFill>
                <a:schemeClr val="tx2">
                  <a:lumMod val="50000"/>
                </a:schemeClr>
              </a:solidFill>
              <a:latin typeface="+mj-lt"/>
            </a:rPr>
            <a:t> Year</a:t>
          </a:r>
        </a:p>
      </xdr:txBody>
    </xdr:sp>
    <xdr:clientData/>
  </xdr:twoCellAnchor>
  <xdr:twoCellAnchor>
    <xdr:from>
      <xdr:col>0</xdr:col>
      <xdr:colOff>0</xdr:colOff>
      <xdr:row>56</xdr:row>
      <xdr:rowOff>38100</xdr:rowOff>
    </xdr:from>
    <xdr:to>
      <xdr:col>18</xdr:col>
      <xdr:colOff>72343</xdr:colOff>
      <xdr:row>61</xdr:row>
      <xdr:rowOff>171327</xdr:rowOff>
    </xdr:to>
    <xdr:sp macro="" textlink="">
      <xdr:nvSpPr>
        <xdr:cNvPr id="5" name="TextBox 4"/>
        <xdr:cNvSpPr txBox="1"/>
      </xdr:nvSpPr>
      <xdr:spPr>
        <a:xfrm>
          <a:off x="0" y="12077700"/>
          <a:ext cx="10740343" cy="1066677"/>
        </a:xfrm>
        <a:prstGeom prst="rect">
          <a:avLst/>
        </a:prstGeom>
        <a:noFill/>
        <a:ln>
          <a:noFill/>
        </a:ln>
      </xdr:spPr>
      <xdr:style>
        <a:lnRef idx="2">
          <a:schemeClr val="accent1"/>
        </a:lnRef>
        <a:fillRef idx="1">
          <a:schemeClr val="lt1"/>
        </a:fillRef>
        <a:effectRef idx="0">
          <a:schemeClr val="accent1"/>
        </a:effectRef>
        <a:fontRef idx="minor">
          <a:schemeClr val="dk1"/>
        </a:fontRef>
      </xdr:style>
      <xdr:txBody>
        <a:bodyPr vertOverflow="clip" horzOverflow="clip" wrap="square" lIns="0" tIns="0" rIns="0" bIns="9144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400" b="1" i="0">
              <a:solidFill>
                <a:srgbClr val="002060"/>
              </a:solidFill>
            </a:rPr>
            <a:t> </a:t>
          </a:r>
          <a:r>
            <a:rPr lang="en-US" sz="1000" b="1" i="0">
              <a:solidFill>
                <a:schemeClr val="tx2">
                  <a:lumMod val="75000"/>
                </a:schemeClr>
              </a:solidFill>
            </a:rPr>
            <a:t>Please consult the surveys in the following</a:t>
          </a:r>
          <a:r>
            <a:rPr lang="en-US" sz="1000" b="1" i="0" baseline="0">
              <a:solidFill>
                <a:schemeClr val="tx2">
                  <a:lumMod val="75000"/>
                </a:schemeClr>
              </a:solidFill>
            </a:rPr>
            <a:t> worksheets </a:t>
          </a:r>
          <a:r>
            <a:rPr lang="en-US" sz="1000" b="1" i="0">
              <a:solidFill>
                <a:schemeClr val="tx2">
                  <a:lumMod val="75000"/>
                </a:schemeClr>
              </a:solidFill>
            </a:rPr>
            <a:t> for detailed </a:t>
          </a:r>
          <a:r>
            <a:rPr lang="en-US" sz="1000" b="1" i="0">
              <a:solidFill>
                <a:schemeClr val="tx2">
                  <a:lumMod val="75000"/>
                </a:schemeClr>
              </a:solidFill>
              <a:latin typeface="+mn-lt"/>
              <a:ea typeface="+mn-ea"/>
              <a:cs typeface="+mn-cs"/>
            </a:rPr>
            <a:t>responses.  </a:t>
          </a:r>
        </a:p>
        <a:p>
          <a:pPr marL="0" marR="0" indent="0" algn="ctr" defTabSz="914400" eaLnBrk="1" fontAlgn="auto" latinLnBrk="0" hangingPunct="1">
            <a:lnSpc>
              <a:spcPct val="100000"/>
            </a:lnSpc>
            <a:spcBef>
              <a:spcPts val="0"/>
            </a:spcBef>
            <a:spcAft>
              <a:spcPts val="0"/>
            </a:spcAft>
            <a:buClrTx/>
            <a:buSzTx/>
            <a:buFontTx/>
            <a:buNone/>
            <a:tabLst/>
            <a:defRPr/>
          </a:pPr>
          <a:r>
            <a:rPr lang="en-US" sz="1000" b="0" i="0" u="none" strike="noStrike">
              <a:solidFill>
                <a:schemeClr val="tx2">
                  <a:lumMod val="75000"/>
                </a:schemeClr>
              </a:solidFill>
              <a:effectLst/>
              <a:latin typeface="+mn-lt"/>
              <a:ea typeface="+mn-ea"/>
              <a:cs typeface="+mn-cs"/>
            </a:rPr>
            <a:t>Data was provided by many survey respondents, including USAID missions, Ministries of Health, USAID | DELIVER PROJECT field offices, and additional in-country partners. </a:t>
          </a:r>
        </a:p>
        <a:p>
          <a:pPr marL="0" marR="0" indent="0" algn="ctr" defTabSz="914400" eaLnBrk="1" fontAlgn="auto" latinLnBrk="0" hangingPunct="1">
            <a:lnSpc>
              <a:spcPct val="100000"/>
            </a:lnSpc>
            <a:spcBef>
              <a:spcPts val="0"/>
            </a:spcBef>
            <a:spcAft>
              <a:spcPts val="0"/>
            </a:spcAft>
            <a:buClrTx/>
            <a:buSzTx/>
            <a:buFontTx/>
            <a:buNone/>
            <a:tabLst/>
            <a:defRPr/>
          </a:pPr>
          <a:r>
            <a:rPr lang="en-US" sz="1000" b="0" i="0">
              <a:solidFill>
                <a:schemeClr val="tx2">
                  <a:lumMod val="75000"/>
                </a:schemeClr>
              </a:solidFill>
              <a:effectLst/>
              <a:latin typeface="+mn-lt"/>
              <a:ea typeface="+mn-ea"/>
              <a:cs typeface="+mn-cs"/>
            </a:rPr>
            <a:t>Responses are contingent upon knowledge of respondent. </a:t>
          </a:r>
          <a:r>
            <a:rPr lang="en-US" sz="1000" b="0">
              <a:solidFill>
                <a:schemeClr val="tx2">
                  <a:lumMod val="75000"/>
                </a:schemeClr>
              </a:solidFill>
            </a:rPr>
            <a:t> </a:t>
          </a:r>
          <a:r>
            <a:rPr lang="en-US" sz="1000" b="0" i="0" u="none" strike="noStrike">
              <a:solidFill>
                <a:schemeClr val="tx2">
                  <a:lumMod val="75000"/>
                </a:schemeClr>
              </a:solidFill>
              <a:effectLst/>
              <a:latin typeface="+mn-lt"/>
              <a:ea typeface="+mn-ea"/>
              <a:cs typeface="+mn-cs"/>
            </a:rPr>
            <a:t> </a:t>
          </a:r>
          <a:r>
            <a:rPr lang="en-US" sz="1000">
              <a:solidFill>
                <a:schemeClr val="tx2">
                  <a:lumMod val="75000"/>
                </a:schemeClr>
              </a:solidFill>
            </a:rPr>
            <a:t> </a:t>
          </a:r>
        </a:p>
        <a:p>
          <a:pPr marL="0" marR="0" indent="0" algn="ctr" defTabSz="914400" eaLnBrk="1" fontAlgn="auto" latinLnBrk="0" hangingPunct="1">
            <a:lnSpc>
              <a:spcPct val="100000"/>
            </a:lnSpc>
            <a:spcBef>
              <a:spcPts val="0"/>
            </a:spcBef>
            <a:spcAft>
              <a:spcPts val="0"/>
            </a:spcAft>
            <a:buClrTx/>
            <a:buSzTx/>
            <a:buFontTx/>
            <a:buNone/>
            <a:tabLst/>
            <a:defRPr/>
          </a:pPr>
          <a:r>
            <a:rPr lang="en-US" sz="1000" b="0" i="0" u="none" strike="noStrike">
              <a:solidFill>
                <a:schemeClr val="tx2">
                  <a:lumMod val="75000"/>
                </a:schemeClr>
              </a:solidFill>
              <a:effectLst/>
              <a:latin typeface="+mn-lt"/>
              <a:ea typeface="+mn-ea"/>
              <a:cs typeface="+mn-cs"/>
            </a:rPr>
            <a:t>For more information on the Contraceptive Security Indicators, visit </a:t>
          </a:r>
          <a:r>
            <a:rPr lang="en-US" sz="1000">
              <a:solidFill>
                <a:schemeClr val="tx2">
                  <a:lumMod val="75000"/>
                </a:schemeClr>
              </a:solidFill>
            </a:rPr>
            <a:t> </a:t>
          </a:r>
          <a:r>
            <a:rPr lang="en-US" sz="1000" b="0" i="0" u="sng" strike="noStrike">
              <a:solidFill>
                <a:schemeClr val="tx2">
                  <a:lumMod val="75000"/>
                </a:schemeClr>
              </a:solidFill>
              <a:effectLst/>
              <a:latin typeface="+mn-lt"/>
              <a:ea typeface="+mn-ea"/>
              <a:cs typeface="+mn-cs"/>
              <a:hlinkClick xmlns:r="http://schemas.openxmlformats.org/officeDocument/2006/relationships" r:id=""/>
            </a:rPr>
            <a:t>http://deliver.jsi.com</a:t>
          </a:r>
          <a:r>
            <a:rPr lang="en-US" sz="1000">
              <a:solidFill>
                <a:schemeClr val="tx2">
                  <a:lumMod val="75000"/>
                </a:schemeClr>
              </a:solidFill>
            </a:rPr>
            <a:t> </a:t>
          </a:r>
          <a:r>
            <a:rPr lang="en-US" sz="1000" b="0" i="0" u="none" strike="noStrike">
              <a:solidFill>
                <a:schemeClr val="tx2">
                  <a:lumMod val="75000"/>
                </a:schemeClr>
              </a:solidFill>
              <a:effectLst/>
              <a:latin typeface="+mn-lt"/>
              <a:ea typeface="+mn-ea"/>
              <a:cs typeface="+mn-cs"/>
            </a:rPr>
            <a:t> </a:t>
          </a:r>
          <a:r>
            <a:rPr lang="en-US" sz="1000">
              <a:solidFill>
                <a:schemeClr val="tx2">
                  <a:lumMod val="75000"/>
                </a:schemeClr>
              </a:solidFill>
            </a:rPr>
            <a:t> </a:t>
          </a:r>
          <a:r>
            <a:rPr lang="en-US" sz="1000" b="0" i="0" u="none" strike="noStrike">
              <a:solidFill>
                <a:schemeClr val="tx2">
                  <a:lumMod val="75000"/>
                </a:schemeClr>
              </a:solidFill>
              <a:effectLst/>
              <a:latin typeface="+mn-lt"/>
              <a:ea typeface="+mn-ea"/>
              <a:cs typeface="+mn-cs"/>
            </a:rPr>
            <a:t> </a:t>
          </a:r>
          <a:r>
            <a:rPr lang="en-US" sz="1000">
              <a:solidFill>
                <a:schemeClr val="tx2">
                  <a:lumMod val="75000"/>
                </a:schemeClr>
              </a:solidFill>
            </a:rPr>
            <a:t> </a:t>
          </a:r>
          <a:r>
            <a:rPr lang="en-US" sz="1000" b="0" i="0" u="none" strike="noStrike">
              <a:solidFill>
                <a:schemeClr val="tx2">
                  <a:lumMod val="75000"/>
                </a:schemeClr>
              </a:solidFill>
              <a:effectLst/>
              <a:latin typeface="+mn-lt"/>
              <a:ea typeface="+mn-ea"/>
              <a:cs typeface="+mn-cs"/>
            </a:rPr>
            <a:t> </a:t>
          </a:r>
          <a:r>
            <a:rPr lang="en-US" sz="1000">
              <a:solidFill>
                <a:schemeClr val="tx2">
                  <a:lumMod val="75000"/>
                </a:schemeClr>
              </a:solidFill>
            </a:rPr>
            <a:t> </a:t>
          </a:r>
          <a:r>
            <a:rPr lang="en-US" sz="1000" b="0" i="0" u="none" strike="noStrike">
              <a:solidFill>
                <a:schemeClr val="tx2">
                  <a:lumMod val="75000"/>
                </a:schemeClr>
              </a:solidFill>
              <a:effectLst/>
              <a:latin typeface="+mn-lt"/>
              <a:ea typeface="+mn-ea"/>
              <a:cs typeface="+mn-cs"/>
            </a:rPr>
            <a:t> </a:t>
          </a:r>
          <a:r>
            <a:rPr lang="en-US" sz="1000">
              <a:solidFill>
                <a:schemeClr val="tx2">
                  <a:lumMod val="75000"/>
                </a:schemeClr>
              </a:solidFill>
            </a:rPr>
            <a:t> </a:t>
          </a:r>
          <a:r>
            <a:rPr lang="en-US" sz="1000" b="0" i="0" u="none" strike="noStrike">
              <a:solidFill>
                <a:schemeClr val="tx2">
                  <a:lumMod val="75000"/>
                </a:schemeClr>
              </a:solidFill>
              <a:effectLst/>
              <a:latin typeface="+mn-lt"/>
              <a:ea typeface="+mn-ea"/>
              <a:cs typeface="+mn-cs"/>
            </a:rPr>
            <a:t> </a:t>
          </a:r>
          <a:r>
            <a:rPr lang="en-US" sz="1000">
              <a:solidFill>
                <a:schemeClr val="tx2">
                  <a:lumMod val="75000"/>
                </a:schemeClr>
              </a:solidFill>
            </a:rPr>
            <a:t> </a:t>
          </a:r>
          <a:r>
            <a:rPr lang="en-US" sz="1000" b="0" i="0" u="none" strike="noStrike">
              <a:solidFill>
                <a:schemeClr val="tx2">
                  <a:lumMod val="75000"/>
                </a:schemeClr>
              </a:solidFill>
              <a:effectLst/>
              <a:latin typeface="+mn-lt"/>
              <a:ea typeface="+mn-ea"/>
              <a:cs typeface="+mn-cs"/>
            </a:rPr>
            <a:t> </a:t>
          </a:r>
          <a:r>
            <a:rPr lang="en-US" sz="1000">
              <a:solidFill>
                <a:schemeClr val="tx2">
                  <a:lumMod val="75000"/>
                </a:schemeClr>
              </a:solidFill>
            </a:rPr>
            <a:t> </a:t>
          </a:r>
          <a:r>
            <a:rPr lang="en-US" sz="1000" b="0" i="0" u="none" strike="noStrike">
              <a:solidFill>
                <a:schemeClr val="tx2">
                  <a:lumMod val="75000"/>
                </a:schemeClr>
              </a:solidFill>
              <a:effectLst/>
              <a:latin typeface="+mn-lt"/>
              <a:ea typeface="+mn-ea"/>
              <a:cs typeface="+mn-cs"/>
            </a:rPr>
            <a:t> </a:t>
          </a:r>
          <a:r>
            <a:rPr lang="en-US" sz="1000">
              <a:solidFill>
                <a:schemeClr val="tx2">
                  <a:lumMod val="75000"/>
                </a:schemeClr>
              </a:solidFill>
            </a:rPr>
            <a:t> </a:t>
          </a:r>
          <a:r>
            <a:rPr lang="en-US" sz="1000" b="0" i="0" u="none" strike="noStrike">
              <a:solidFill>
                <a:schemeClr val="tx2">
                  <a:lumMod val="75000"/>
                </a:schemeClr>
              </a:solidFill>
              <a:effectLst/>
              <a:latin typeface="+mn-lt"/>
              <a:ea typeface="+mn-ea"/>
              <a:cs typeface="+mn-cs"/>
            </a:rPr>
            <a:t> </a:t>
          </a:r>
          <a:r>
            <a:rPr lang="en-US" sz="1000">
              <a:solidFill>
                <a:schemeClr val="tx2">
                  <a:lumMod val="75000"/>
                </a:schemeClr>
              </a:solidFill>
            </a:rPr>
            <a:t> </a:t>
          </a:r>
          <a:r>
            <a:rPr lang="en-US" sz="1000" b="0" i="0" u="none" strike="noStrike">
              <a:solidFill>
                <a:schemeClr val="tx2">
                  <a:lumMod val="75000"/>
                </a:schemeClr>
              </a:solidFill>
              <a:effectLst/>
              <a:latin typeface="+mn-lt"/>
              <a:ea typeface="+mn-ea"/>
              <a:cs typeface="+mn-cs"/>
            </a:rPr>
            <a:t> </a:t>
          </a:r>
          <a:r>
            <a:rPr lang="en-US" sz="1000">
              <a:solidFill>
                <a:schemeClr val="tx2">
                  <a:lumMod val="75000"/>
                </a:schemeClr>
              </a:solidFill>
            </a:rPr>
            <a:t> </a:t>
          </a:r>
          <a:r>
            <a:rPr lang="en-US" sz="1000" b="0" i="0" u="none" strike="noStrike">
              <a:solidFill>
                <a:schemeClr val="tx2">
                  <a:lumMod val="75000"/>
                </a:schemeClr>
              </a:solidFill>
              <a:effectLst/>
              <a:latin typeface="+mn-lt"/>
              <a:ea typeface="+mn-ea"/>
              <a:cs typeface="+mn-cs"/>
            </a:rPr>
            <a:t> </a:t>
          </a:r>
          <a:r>
            <a:rPr lang="en-US" sz="1000">
              <a:solidFill>
                <a:schemeClr val="tx2">
                  <a:lumMod val="75000"/>
                </a:schemeClr>
              </a:solidFill>
            </a:rPr>
            <a:t> </a:t>
          </a:r>
        </a:p>
        <a:p>
          <a:pPr marL="0" marR="0" indent="0" algn="ctr" defTabSz="914400" eaLnBrk="1" fontAlgn="auto" latinLnBrk="0" hangingPunct="1">
            <a:lnSpc>
              <a:spcPct val="100000"/>
            </a:lnSpc>
            <a:spcBef>
              <a:spcPts val="0"/>
            </a:spcBef>
            <a:spcAft>
              <a:spcPts val="0"/>
            </a:spcAft>
            <a:buClrTx/>
            <a:buSzTx/>
            <a:buFontTx/>
            <a:buNone/>
            <a:tabLst/>
            <a:defRPr/>
          </a:pPr>
          <a:r>
            <a:rPr lang="en-US" sz="1000" b="0" i="0" u="none" strike="noStrike">
              <a:solidFill>
                <a:schemeClr val="tx2">
                  <a:lumMod val="75000"/>
                </a:schemeClr>
              </a:solidFill>
              <a:effectLst/>
              <a:latin typeface="+mn-lt"/>
              <a:ea typeface="+mn-ea"/>
              <a:cs typeface="+mn-cs"/>
            </a:rPr>
            <a:t>This dashboard was produced with support from the U.S. Agency for International Development through Task Order 4 of the USAID | DELIVER PROJECT under contract no. GPO-I-00-06-00007-00. </a:t>
          </a:r>
        </a:p>
      </xdr:txBody>
    </xdr:sp>
    <xdr:clientData/>
  </xdr:twoCellAnchor>
  <xdr:twoCellAnchor>
    <xdr:from>
      <xdr:col>3</xdr:col>
      <xdr:colOff>52341</xdr:colOff>
      <xdr:row>13</xdr:row>
      <xdr:rowOff>211666</xdr:rowOff>
    </xdr:from>
    <xdr:to>
      <xdr:col>4</xdr:col>
      <xdr:colOff>428624</xdr:colOff>
      <xdr:row>15</xdr:row>
      <xdr:rowOff>30478</xdr:rowOff>
    </xdr:to>
    <xdr:sp macro="" textlink="">
      <xdr:nvSpPr>
        <xdr:cNvPr id="23" name="TextBox 22"/>
        <xdr:cNvSpPr txBox="1"/>
      </xdr:nvSpPr>
      <xdr:spPr>
        <a:xfrm>
          <a:off x="1650424" y="3503083"/>
          <a:ext cx="1043033" cy="252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tx2">
                  <a:lumMod val="75000"/>
                </a:schemeClr>
              </a:solidFill>
            </a:rPr>
            <a:t>Don't know</a:t>
          </a:r>
        </a:p>
      </xdr:txBody>
    </xdr:sp>
    <xdr:clientData/>
  </xdr:twoCellAnchor>
  <xdr:twoCellAnchor>
    <xdr:from>
      <xdr:col>1</xdr:col>
      <xdr:colOff>698865</xdr:colOff>
      <xdr:row>13</xdr:row>
      <xdr:rowOff>179916</xdr:rowOff>
    </xdr:from>
    <xdr:to>
      <xdr:col>2</xdr:col>
      <xdr:colOff>411481</xdr:colOff>
      <xdr:row>15</xdr:row>
      <xdr:rowOff>53340</xdr:rowOff>
    </xdr:to>
    <xdr:sp macro="" textlink="">
      <xdr:nvSpPr>
        <xdr:cNvPr id="24" name="TextBox 23"/>
        <xdr:cNvSpPr txBox="1"/>
      </xdr:nvSpPr>
      <xdr:spPr>
        <a:xfrm>
          <a:off x="984615" y="3471333"/>
          <a:ext cx="432283" cy="307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tx2">
                  <a:lumMod val="75000"/>
                </a:schemeClr>
              </a:solidFill>
            </a:rPr>
            <a:t>Yes</a:t>
          </a:r>
        </a:p>
      </xdr:txBody>
    </xdr:sp>
    <xdr:clientData/>
  </xdr:twoCellAnchor>
  <xdr:twoCellAnchor>
    <xdr:from>
      <xdr:col>5</xdr:col>
      <xdr:colOff>215900</xdr:colOff>
      <xdr:row>13</xdr:row>
      <xdr:rowOff>148166</xdr:rowOff>
    </xdr:from>
    <xdr:to>
      <xdr:col>6</xdr:col>
      <xdr:colOff>103415</xdr:colOff>
      <xdr:row>15</xdr:row>
      <xdr:rowOff>80010</xdr:rowOff>
    </xdr:to>
    <xdr:sp macro="" textlink="">
      <xdr:nvSpPr>
        <xdr:cNvPr id="25" name="TextBox 24"/>
        <xdr:cNvSpPr txBox="1"/>
      </xdr:nvSpPr>
      <xdr:spPr>
        <a:xfrm>
          <a:off x="3105150" y="3439583"/>
          <a:ext cx="437848" cy="365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tx2">
                  <a:lumMod val="75000"/>
                </a:schemeClr>
              </a:solidFill>
            </a:rPr>
            <a:t>No</a:t>
          </a:r>
        </a:p>
      </xdr:txBody>
    </xdr:sp>
    <xdr:clientData/>
  </xdr:twoCellAnchor>
  <xdr:twoCellAnchor>
    <xdr:from>
      <xdr:col>1</xdr:col>
      <xdr:colOff>371475</xdr:colOff>
      <xdr:row>13</xdr:row>
      <xdr:rowOff>201082</xdr:rowOff>
    </xdr:from>
    <xdr:to>
      <xdr:col>6</xdr:col>
      <xdr:colOff>83820</xdr:colOff>
      <xdr:row>15</xdr:row>
      <xdr:rowOff>76199</xdr:rowOff>
    </xdr:to>
    <xdr:sp macro="" textlink="">
      <xdr:nvSpPr>
        <xdr:cNvPr id="26" name="Rounded Rectangle 25"/>
        <xdr:cNvSpPr/>
      </xdr:nvSpPr>
      <xdr:spPr>
        <a:xfrm>
          <a:off x="657225" y="3492499"/>
          <a:ext cx="2866178" cy="309033"/>
        </a:xfrm>
        <a:prstGeom prst="roundRect">
          <a:avLst/>
        </a:prstGeom>
        <a:noFill/>
        <a:ln w="317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8</xdr:col>
      <xdr:colOff>355600</xdr:colOff>
      <xdr:row>31</xdr:row>
      <xdr:rowOff>177800</xdr:rowOff>
    </xdr:from>
    <xdr:to>
      <xdr:col>16</xdr:col>
      <xdr:colOff>12700</xdr:colOff>
      <xdr:row>33</xdr:row>
      <xdr:rowOff>76200</xdr:rowOff>
    </xdr:to>
    <xdr:sp macro="" textlink="">
      <xdr:nvSpPr>
        <xdr:cNvPr id="2" name="Rounded Rectangle 1"/>
        <xdr:cNvSpPr/>
      </xdr:nvSpPr>
      <xdr:spPr>
        <a:xfrm>
          <a:off x="5321300" y="7150100"/>
          <a:ext cx="5118100" cy="304800"/>
        </a:xfrm>
        <a:prstGeom prst="roundRect">
          <a:avLst/>
        </a:prstGeom>
        <a:noFill/>
        <a:ln w="317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200"/>
        </a:p>
      </xdr:txBody>
    </xdr:sp>
    <xdr:clientData/>
  </xdr:twoCellAnchor>
  <xdr:twoCellAnchor editAs="oneCell">
    <xdr:from>
      <xdr:col>29</xdr:col>
      <xdr:colOff>0</xdr:colOff>
      <xdr:row>40</xdr:row>
      <xdr:rowOff>0</xdr:rowOff>
    </xdr:from>
    <xdr:to>
      <xdr:col>49</xdr:col>
      <xdr:colOff>0</xdr:colOff>
      <xdr:row>46</xdr:row>
      <xdr:rowOff>18412</xdr:rowOff>
    </xdr:to>
    <xdr:sp macro="" textlink="">
      <xdr:nvSpPr>
        <xdr:cNvPr id="2242" name="AutoShape 194" descr="http://deliver.jsi.com/dlvr_content/staff/staffresources/graphics/USAID_DELIVER_PROJECT.jpg"/>
        <xdr:cNvSpPr>
          <a:spLocks noChangeAspect="1" noChangeArrowheads="1"/>
        </xdr:cNvSpPr>
      </xdr:nvSpPr>
      <xdr:spPr bwMode="auto">
        <a:xfrm>
          <a:off x="16817340" y="8382000"/>
          <a:ext cx="12192000" cy="12801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256540</xdr:colOff>
      <xdr:row>0</xdr:row>
      <xdr:rowOff>124460</xdr:rowOff>
    </xdr:from>
    <xdr:to>
      <xdr:col>8</xdr:col>
      <xdr:colOff>467551</xdr:colOff>
      <xdr:row>1</xdr:row>
      <xdr:rowOff>482599</xdr:rowOff>
    </xdr:to>
    <xdr:pic>
      <xdr:nvPicPr>
        <xdr:cNvPr id="8" name="Picture 7"/>
        <xdr:cNvPicPr>
          <a:picLocks noChangeAspect="1"/>
        </xdr:cNvPicPr>
      </xdr:nvPicPr>
      <xdr:blipFill>
        <a:blip xmlns:r="http://schemas.openxmlformats.org/officeDocument/2006/relationships" r:embed="rId1"/>
        <a:stretch>
          <a:fillRect/>
        </a:stretch>
      </xdr:blipFill>
      <xdr:spPr>
        <a:xfrm>
          <a:off x="256540" y="124460"/>
          <a:ext cx="5174897" cy="535939"/>
        </a:xfrm>
        <a:prstGeom prst="rect">
          <a:avLst/>
        </a:prstGeom>
      </xdr:spPr>
    </xdr:pic>
    <xdr:clientData/>
  </xdr:twoCellAnchor>
  <xdr:twoCellAnchor>
    <xdr:from>
      <xdr:col>19</xdr:col>
      <xdr:colOff>57873</xdr:colOff>
      <xdr:row>57</xdr:row>
      <xdr:rowOff>103414</xdr:rowOff>
    </xdr:from>
    <xdr:to>
      <xdr:col>27</xdr:col>
      <xdr:colOff>104775</xdr:colOff>
      <xdr:row>60</xdr:row>
      <xdr:rowOff>170089</xdr:rowOff>
    </xdr:to>
    <xdr:sp macro="" textlink="">
      <xdr:nvSpPr>
        <xdr:cNvPr id="2240" name="Rounded Rectangle 2239"/>
        <xdr:cNvSpPr/>
      </xdr:nvSpPr>
      <xdr:spPr>
        <a:xfrm>
          <a:off x="10998016" y="12458700"/>
          <a:ext cx="4754973" cy="638175"/>
        </a:xfrm>
        <a:prstGeom prst="roundRect">
          <a:avLst/>
        </a:prstGeom>
        <a:noFill/>
        <a:ln w="317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270953</xdr:colOff>
      <xdr:row>42</xdr:row>
      <xdr:rowOff>194366</xdr:rowOff>
    </xdr:from>
    <xdr:to>
      <xdr:col>2</xdr:col>
      <xdr:colOff>568673</xdr:colOff>
      <xdr:row>45</xdr:row>
      <xdr:rowOff>42347</xdr:rowOff>
    </xdr:to>
    <xdr:sp macro="" textlink="">
      <xdr:nvSpPr>
        <xdr:cNvPr id="2244" name="Rounded Rectangle 2243"/>
        <xdr:cNvSpPr/>
      </xdr:nvSpPr>
      <xdr:spPr>
        <a:xfrm>
          <a:off x="270953" y="9424091"/>
          <a:ext cx="1297845" cy="448056"/>
        </a:xfrm>
        <a:prstGeom prst="roundRect">
          <a:avLst/>
        </a:prstGeom>
        <a:solidFill>
          <a:srgbClr val="C0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Fees</a:t>
          </a:r>
        </a:p>
      </xdr:txBody>
    </xdr:sp>
    <xdr:clientData/>
  </xdr:twoCellAnchor>
  <xdr:twoCellAnchor>
    <xdr:from>
      <xdr:col>0</xdr:col>
      <xdr:colOff>270953</xdr:colOff>
      <xdr:row>46</xdr:row>
      <xdr:rowOff>17803</xdr:rowOff>
    </xdr:from>
    <xdr:to>
      <xdr:col>2</xdr:col>
      <xdr:colOff>568673</xdr:colOff>
      <xdr:row>48</xdr:row>
      <xdr:rowOff>18184</xdr:rowOff>
    </xdr:to>
    <xdr:sp macro="" textlink="">
      <xdr:nvSpPr>
        <xdr:cNvPr id="2245" name="Rounded Rectangle 2244"/>
        <xdr:cNvSpPr/>
      </xdr:nvSpPr>
      <xdr:spPr>
        <a:xfrm>
          <a:off x="270953" y="10085728"/>
          <a:ext cx="1297845" cy="448056"/>
        </a:xfrm>
        <a:prstGeom prst="roundRect">
          <a:avLst/>
        </a:prstGeom>
        <a:solidFill>
          <a:srgbClr val="C0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en-US" sz="1400" b="1">
              <a:solidFill>
                <a:schemeClr val="lt1"/>
              </a:solidFill>
              <a:latin typeface="+mn-lt"/>
              <a:ea typeface="+mn-ea"/>
              <a:cs typeface="+mn-cs"/>
            </a:rPr>
            <a:t>Private Sector</a:t>
          </a:r>
          <a:endParaRPr lang="en-US" sz="1400" b="1"/>
        </a:p>
      </xdr:txBody>
    </xdr:sp>
    <xdr:clientData/>
  </xdr:twoCellAnchor>
  <xdr:twoCellAnchor>
    <xdr:from>
      <xdr:col>0</xdr:col>
      <xdr:colOff>270953</xdr:colOff>
      <xdr:row>49</xdr:row>
      <xdr:rowOff>9069</xdr:rowOff>
    </xdr:from>
    <xdr:to>
      <xdr:col>2</xdr:col>
      <xdr:colOff>568673</xdr:colOff>
      <xdr:row>51</xdr:row>
      <xdr:rowOff>66600</xdr:rowOff>
    </xdr:to>
    <xdr:sp macro="" textlink="">
      <xdr:nvSpPr>
        <xdr:cNvPr id="67" name="Rounded Rectangle 66"/>
        <xdr:cNvSpPr/>
      </xdr:nvSpPr>
      <xdr:spPr>
        <a:xfrm>
          <a:off x="270953" y="10715169"/>
          <a:ext cx="1297845" cy="448056"/>
        </a:xfrm>
        <a:prstGeom prst="roundRect">
          <a:avLst/>
        </a:prstGeom>
        <a:solidFill>
          <a:srgbClr val="C0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latin typeface="+mn-lt"/>
              <a:ea typeface="+mn-ea"/>
              <a:cs typeface="+mn-cs"/>
            </a:rPr>
            <a:t>Access</a:t>
          </a:r>
          <a:endParaRPr lang="en-US" sz="1400" b="1"/>
        </a:p>
      </xdr:txBody>
    </xdr:sp>
    <xdr:clientData/>
  </xdr:twoCellAnchor>
  <xdr:twoCellAnchor>
    <xdr:from>
      <xdr:col>0</xdr:col>
      <xdr:colOff>270280</xdr:colOff>
      <xdr:row>40</xdr:row>
      <xdr:rowOff>3174</xdr:rowOff>
    </xdr:from>
    <xdr:to>
      <xdr:col>2</xdr:col>
      <xdr:colOff>569345</xdr:colOff>
      <xdr:row>42</xdr:row>
      <xdr:rowOff>51180</xdr:rowOff>
    </xdr:to>
    <xdr:sp macro="" textlink="">
      <xdr:nvSpPr>
        <xdr:cNvPr id="68" name="Rounded Rectangle 67"/>
        <xdr:cNvSpPr/>
      </xdr:nvSpPr>
      <xdr:spPr>
        <a:xfrm>
          <a:off x="270280" y="8832849"/>
          <a:ext cx="1299190" cy="448056"/>
        </a:xfrm>
        <a:prstGeom prst="roundRect">
          <a:avLst/>
        </a:prstGeom>
        <a:solidFill>
          <a:srgbClr val="C0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b="1">
              <a:solidFill>
                <a:schemeClr val="lt1"/>
              </a:solidFill>
              <a:latin typeface="+mn-lt"/>
              <a:ea typeface="+mn-ea"/>
              <a:cs typeface="+mn-cs"/>
            </a:rPr>
            <a:t>CS Strategy</a:t>
          </a:r>
          <a:endParaRPr lang="en-US" sz="1400" b="1"/>
        </a:p>
      </xdr:txBody>
    </xdr:sp>
    <xdr:clientData/>
  </xdr:twoCellAnchor>
  <xdr:twoCellAnchor>
    <xdr:from>
      <xdr:col>0</xdr:col>
      <xdr:colOff>270953</xdr:colOff>
      <xdr:row>52</xdr:row>
      <xdr:rowOff>16291</xdr:rowOff>
    </xdr:from>
    <xdr:to>
      <xdr:col>2</xdr:col>
      <xdr:colOff>568673</xdr:colOff>
      <xdr:row>54</xdr:row>
      <xdr:rowOff>102397</xdr:rowOff>
    </xdr:to>
    <xdr:sp macro="" textlink="">
      <xdr:nvSpPr>
        <xdr:cNvPr id="69" name="Rounded Rectangle 68"/>
        <xdr:cNvSpPr/>
      </xdr:nvSpPr>
      <xdr:spPr>
        <a:xfrm>
          <a:off x="270953" y="11293891"/>
          <a:ext cx="1297845" cy="448056"/>
        </a:xfrm>
        <a:prstGeom prst="roundRect">
          <a:avLst/>
        </a:prstGeom>
        <a:solidFill>
          <a:srgbClr val="C0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latin typeface="+mn-lt"/>
              <a:ea typeface="+mn-ea"/>
              <a:cs typeface="+mn-cs"/>
            </a:rPr>
            <a:t>Task-Shifting</a:t>
          </a:r>
          <a:endParaRPr lang="en-US" sz="1400" b="1"/>
        </a:p>
      </xdr:txBody>
    </xdr:sp>
    <xdr:clientData/>
  </xdr:twoCellAnchor>
  <xdr:twoCellAnchor>
    <xdr:from>
      <xdr:col>0</xdr:col>
      <xdr:colOff>254000</xdr:colOff>
      <xdr:row>18</xdr:row>
      <xdr:rowOff>15240</xdr:rowOff>
    </xdr:from>
    <xdr:to>
      <xdr:col>8</xdr:col>
      <xdr:colOff>198120</xdr:colOff>
      <xdr:row>36</xdr:row>
      <xdr:rowOff>0</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160502</xdr:colOff>
      <xdr:row>58</xdr:row>
      <xdr:rowOff>57522</xdr:rowOff>
    </xdr:from>
    <xdr:to>
      <xdr:col>19</xdr:col>
      <xdr:colOff>355155</xdr:colOff>
      <xdr:row>59</xdr:row>
      <xdr:rowOff>33568</xdr:rowOff>
    </xdr:to>
    <xdr:sp macro="" textlink="">
      <xdr:nvSpPr>
        <xdr:cNvPr id="13" name="Rectangle 12"/>
        <xdr:cNvSpPr/>
      </xdr:nvSpPr>
      <xdr:spPr>
        <a:xfrm>
          <a:off x="11100645" y="12616915"/>
          <a:ext cx="194653" cy="166546"/>
        </a:xfrm>
        <a:prstGeom prst="rect">
          <a:avLst/>
        </a:prstGeom>
        <a:solidFill>
          <a:schemeClr val="accent4"/>
        </a:solidFill>
        <a:ln w="15875">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548955</xdr:colOff>
      <xdr:row>58</xdr:row>
      <xdr:rowOff>60667</xdr:rowOff>
    </xdr:from>
    <xdr:to>
      <xdr:col>21</xdr:col>
      <xdr:colOff>172482</xdr:colOff>
      <xdr:row>59</xdr:row>
      <xdr:rowOff>30424</xdr:rowOff>
    </xdr:to>
    <xdr:sp macro="" textlink="">
      <xdr:nvSpPr>
        <xdr:cNvPr id="59" name="Rectangle 58"/>
        <xdr:cNvSpPr/>
      </xdr:nvSpPr>
      <xdr:spPr>
        <a:xfrm>
          <a:off x="12074205" y="12620060"/>
          <a:ext cx="208634" cy="160257"/>
        </a:xfrm>
        <a:prstGeom prst="rect">
          <a:avLst/>
        </a:prstGeom>
        <a:solidFill>
          <a:srgbClr val="FFC000"/>
        </a:solidFill>
        <a:ln w="15875">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358896</xdr:colOff>
      <xdr:row>56</xdr:row>
      <xdr:rowOff>163286</xdr:rowOff>
    </xdr:from>
    <xdr:to>
      <xdr:col>25</xdr:col>
      <xdr:colOff>355146</xdr:colOff>
      <xdr:row>61</xdr:row>
      <xdr:rowOff>62592</xdr:rowOff>
    </xdr:to>
    <xdr:sp macro="" textlink="">
      <xdr:nvSpPr>
        <xdr:cNvPr id="2241" name="TextBox 2240"/>
        <xdr:cNvSpPr txBox="1"/>
      </xdr:nvSpPr>
      <xdr:spPr>
        <a:xfrm>
          <a:off x="13666682" y="12341679"/>
          <a:ext cx="1166464" cy="8381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50">
              <a:solidFill>
                <a:schemeClr val="tx2">
                  <a:lumMod val="75000"/>
                </a:schemeClr>
              </a:solidFill>
            </a:rPr>
            <a:t>In stock at central level throughout</a:t>
          </a:r>
          <a:r>
            <a:rPr lang="en-US" sz="1050" baseline="0">
              <a:solidFill>
                <a:schemeClr val="tx2">
                  <a:lumMod val="75000"/>
                </a:schemeClr>
              </a:solidFill>
            </a:rPr>
            <a:t> the year</a:t>
          </a:r>
          <a:endParaRPr lang="en-US" sz="1050">
            <a:solidFill>
              <a:schemeClr val="tx2">
                <a:lumMod val="75000"/>
              </a:schemeClr>
            </a:solidFill>
          </a:endParaRPr>
        </a:p>
      </xdr:txBody>
    </xdr:sp>
    <xdr:clientData/>
  </xdr:twoCellAnchor>
  <xdr:twoCellAnchor>
    <xdr:from>
      <xdr:col>21</xdr:col>
      <xdr:colOff>175869</xdr:colOff>
      <xdr:row>57</xdr:row>
      <xdr:rowOff>40821</xdr:rowOff>
    </xdr:from>
    <xdr:to>
      <xdr:col>23</xdr:col>
      <xdr:colOff>136070</xdr:colOff>
      <xdr:row>61</xdr:row>
      <xdr:rowOff>15430</xdr:rowOff>
    </xdr:to>
    <xdr:sp macro="" textlink="">
      <xdr:nvSpPr>
        <xdr:cNvPr id="63" name="TextBox 62"/>
        <xdr:cNvSpPr txBox="1"/>
      </xdr:nvSpPr>
      <xdr:spPr>
        <a:xfrm>
          <a:off x="12286226" y="12396107"/>
          <a:ext cx="1157630" cy="736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50">
              <a:solidFill>
                <a:schemeClr val="tx2">
                  <a:lumMod val="75000"/>
                </a:schemeClr>
              </a:solidFill>
            </a:rPr>
            <a:t>Listed on National Essential</a:t>
          </a:r>
          <a:r>
            <a:rPr lang="en-US" sz="1050" baseline="0">
              <a:solidFill>
                <a:schemeClr val="tx2">
                  <a:lumMod val="75000"/>
                </a:schemeClr>
              </a:solidFill>
            </a:rPr>
            <a:t> Medicines list</a:t>
          </a:r>
          <a:endParaRPr lang="en-US" sz="1050">
            <a:solidFill>
              <a:schemeClr val="tx2">
                <a:lumMod val="75000"/>
              </a:schemeClr>
            </a:solidFill>
          </a:endParaRPr>
        </a:p>
      </xdr:txBody>
    </xdr:sp>
    <xdr:clientData/>
  </xdr:twoCellAnchor>
  <xdr:twoCellAnchor>
    <xdr:from>
      <xdr:col>19</xdr:col>
      <xdr:colOff>283248</xdr:colOff>
      <xdr:row>57</xdr:row>
      <xdr:rowOff>28087</xdr:rowOff>
    </xdr:from>
    <xdr:to>
      <xdr:col>20</xdr:col>
      <xdr:colOff>578302</xdr:colOff>
      <xdr:row>60</xdr:row>
      <xdr:rowOff>82053</xdr:rowOff>
    </xdr:to>
    <xdr:sp macro="" textlink="">
      <xdr:nvSpPr>
        <xdr:cNvPr id="64" name="TextBox 63"/>
        <xdr:cNvSpPr txBox="1"/>
      </xdr:nvSpPr>
      <xdr:spPr>
        <a:xfrm>
          <a:off x="11223391" y="12383373"/>
          <a:ext cx="880161" cy="625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50">
              <a:solidFill>
                <a:schemeClr val="tx2">
                  <a:lumMod val="75000"/>
                </a:schemeClr>
              </a:solidFill>
            </a:rPr>
            <a:t>Offered</a:t>
          </a:r>
          <a:r>
            <a:rPr lang="en-US" sz="1050" baseline="0">
              <a:solidFill>
                <a:schemeClr val="tx2">
                  <a:lumMod val="75000"/>
                </a:schemeClr>
              </a:solidFill>
            </a:rPr>
            <a:t> in public sector</a:t>
          </a:r>
          <a:endParaRPr lang="en-US" sz="1050">
            <a:solidFill>
              <a:schemeClr val="tx2">
                <a:lumMod val="75000"/>
              </a:schemeClr>
            </a:solidFill>
          </a:endParaRPr>
        </a:p>
      </xdr:txBody>
    </xdr:sp>
    <xdr:clientData/>
  </xdr:twoCellAnchor>
  <xdr:twoCellAnchor>
    <xdr:from>
      <xdr:col>25</xdr:col>
      <xdr:colOff>335872</xdr:colOff>
      <xdr:row>58</xdr:row>
      <xdr:rowOff>52400</xdr:rowOff>
    </xdr:from>
    <xdr:to>
      <xdr:col>25</xdr:col>
      <xdr:colOff>530525</xdr:colOff>
      <xdr:row>59</xdr:row>
      <xdr:rowOff>19641</xdr:rowOff>
    </xdr:to>
    <xdr:sp macro="" textlink="">
      <xdr:nvSpPr>
        <xdr:cNvPr id="62" name="Rectangle 61"/>
        <xdr:cNvSpPr/>
      </xdr:nvSpPr>
      <xdr:spPr>
        <a:xfrm>
          <a:off x="14813872" y="12611793"/>
          <a:ext cx="194653" cy="157741"/>
        </a:xfrm>
        <a:prstGeom prst="rect">
          <a:avLst/>
        </a:prstGeom>
        <a:pattFill prst="ltVert">
          <a:fgClr>
            <a:schemeClr val="bg1">
              <a:lumMod val="50000"/>
            </a:schemeClr>
          </a:fgClr>
          <a:bgClr>
            <a:schemeClr val="bg1">
              <a:lumMod val="85000"/>
            </a:schemeClr>
          </a:bgClr>
        </a:pattFill>
        <a:ln w="15875">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466277</xdr:colOff>
      <xdr:row>57</xdr:row>
      <xdr:rowOff>15874</xdr:rowOff>
    </xdr:from>
    <xdr:to>
      <xdr:col>27</xdr:col>
      <xdr:colOff>212270</xdr:colOff>
      <xdr:row>60</xdr:row>
      <xdr:rowOff>65691</xdr:rowOff>
    </xdr:to>
    <xdr:sp macro="" textlink="">
      <xdr:nvSpPr>
        <xdr:cNvPr id="16" name="TextBox 15"/>
        <xdr:cNvSpPr txBox="1"/>
      </xdr:nvSpPr>
      <xdr:spPr>
        <a:xfrm>
          <a:off x="14944277" y="12371160"/>
          <a:ext cx="916207" cy="621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50">
              <a:solidFill>
                <a:schemeClr val="tx2">
                  <a:lumMod val="75000"/>
                </a:schemeClr>
              </a:solidFill>
            </a:rPr>
            <a:t>Don't know or N/A</a:t>
          </a:r>
        </a:p>
      </xdr:txBody>
    </xdr:sp>
    <xdr:clientData/>
  </xdr:twoCellAnchor>
  <xdr:twoCellAnchor>
    <xdr:from>
      <xdr:col>23</xdr:col>
      <xdr:colOff>142415</xdr:colOff>
      <xdr:row>58</xdr:row>
      <xdr:rowOff>70192</xdr:rowOff>
    </xdr:from>
    <xdr:to>
      <xdr:col>23</xdr:col>
      <xdr:colOff>351049</xdr:colOff>
      <xdr:row>59</xdr:row>
      <xdr:rowOff>39949</xdr:rowOff>
    </xdr:to>
    <xdr:sp macro="" textlink="">
      <xdr:nvSpPr>
        <xdr:cNvPr id="91" name="Rectangle 90"/>
        <xdr:cNvSpPr/>
      </xdr:nvSpPr>
      <xdr:spPr>
        <a:xfrm>
          <a:off x="13450201" y="12629585"/>
          <a:ext cx="208634" cy="160257"/>
        </a:xfrm>
        <a:prstGeom prst="rect">
          <a:avLst/>
        </a:prstGeom>
        <a:solidFill>
          <a:srgbClr val="92D050"/>
        </a:solidFill>
        <a:ln w="15875">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5</xdr:row>
      <xdr:rowOff>12700</xdr:rowOff>
    </xdr:from>
    <xdr:to>
      <xdr:col>18</xdr:col>
      <xdr:colOff>0</xdr:colOff>
      <xdr:row>57</xdr:row>
      <xdr:rowOff>152400</xdr:rowOff>
    </xdr:to>
    <xdr:cxnSp macro="">
      <xdr:nvCxnSpPr>
        <xdr:cNvPr id="2247" name="Straight Connector 2246"/>
        <xdr:cNvCxnSpPr/>
      </xdr:nvCxnSpPr>
      <xdr:spPr>
        <a:xfrm>
          <a:off x="10934700" y="1384300"/>
          <a:ext cx="0" cy="1046480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592666</xdr:colOff>
      <xdr:row>31</xdr:row>
      <xdr:rowOff>123060</xdr:rowOff>
    </xdr:from>
    <xdr:to>
      <xdr:col>27</xdr:col>
      <xdr:colOff>15874</xdr:colOff>
      <xdr:row>33</xdr:row>
      <xdr:rowOff>128354</xdr:rowOff>
    </xdr:to>
    <xdr:sp macro="" textlink="">
      <xdr:nvSpPr>
        <xdr:cNvPr id="80" name="Rounded Rectangle 79"/>
        <xdr:cNvSpPr/>
      </xdr:nvSpPr>
      <xdr:spPr>
        <a:xfrm>
          <a:off x="13303249" y="7097477"/>
          <a:ext cx="2555875" cy="418044"/>
        </a:xfrm>
        <a:prstGeom prst="roundRect">
          <a:avLst/>
        </a:prstGeom>
        <a:noFill/>
        <a:ln w="317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200"/>
        </a:p>
      </xdr:txBody>
    </xdr:sp>
    <xdr:clientData/>
  </xdr:twoCellAnchor>
  <xdr:twoCellAnchor>
    <xdr:from>
      <xdr:col>23</xdr:col>
      <xdr:colOff>133245</xdr:colOff>
      <xdr:row>32</xdr:row>
      <xdr:rowOff>18243</xdr:rowOff>
    </xdr:from>
    <xdr:to>
      <xdr:col>23</xdr:col>
      <xdr:colOff>352701</xdr:colOff>
      <xdr:row>33</xdr:row>
      <xdr:rowOff>2918</xdr:rowOff>
    </xdr:to>
    <xdr:sp macro="" textlink="">
      <xdr:nvSpPr>
        <xdr:cNvPr id="88" name="Rectangle 87"/>
        <xdr:cNvSpPr/>
      </xdr:nvSpPr>
      <xdr:spPr>
        <a:xfrm>
          <a:off x="13430145" y="7171518"/>
          <a:ext cx="219456" cy="165650"/>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187338</xdr:colOff>
      <xdr:row>32</xdr:row>
      <xdr:rowOff>18243</xdr:rowOff>
    </xdr:from>
    <xdr:to>
      <xdr:col>24</xdr:col>
      <xdr:colOff>404677</xdr:colOff>
      <xdr:row>33</xdr:row>
      <xdr:rowOff>2918</xdr:rowOff>
    </xdr:to>
    <xdr:sp macro="" textlink="">
      <xdr:nvSpPr>
        <xdr:cNvPr id="89" name="Rectangle 88"/>
        <xdr:cNvSpPr/>
      </xdr:nvSpPr>
      <xdr:spPr>
        <a:xfrm>
          <a:off x="14074788" y="7171518"/>
          <a:ext cx="217339" cy="16565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246488</xdr:colOff>
      <xdr:row>32</xdr:row>
      <xdr:rowOff>18243</xdr:rowOff>
    </xdr:from>
    <xdr:to>
      <xdr:col>25</xdr:col>
      <xdr:colOff>465944</xdr:colOff>
      <xdr:row>33</xdr:row>
      <xdr:rowOff>2918</xdr:rowOff>
    </xdr:to>
    <xdr:sp macro="" textlink="">
      <xdr:nvSpPr>
        <xdr:cNvPr id="90" name="Rectangle 89"/>
        <xdr:cNvSpPr/>
      </xdr:nvSpPr>
      <xdr:spPr>
        <a:xfrm>
          <a:off x="14724488" y="7171518"/>
          <a:ext cx="219456" cy="165650"/>
        </a:xfrm>
        <a:prstGeom prst="rect">
          <a:avLst/>
        </a:prstGeom>
        <a:pattFill prst="ltVert">
          <a:fgClr>
            <a:schemeClr val="bg1">
              <a:lumMod val="50000"/>
            </a:schemeClr>
          </a:fgClr>
          <a:bgClr>
            <a:schemeClr val="bg1">
              <a:lumMod val="85000"/>
            </a:schemeClr>
          </a:bgClr>
        </a:patt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246591</xdr:colOff>
      <xdr:row>31</xdr:row>
      <xdr:rowOff>195276</xdr:rowOff>
    </xdr:from>
    <xdr:to>
      <xdr:col>24</xdr:col>
      <xdr:colOff>187941</xdr:colOff>
      <xdr:row>33</xdr:row>
      <xdr:rowOff>54486</xdr:rowOff>
    </xdr:to>
    <xdr:sp macro="" textlink="">
      <xdr:nvSpPr>
        <xdr:cNvPr id="92" name="TextBox 91"/>
        <xdr:cNvSpPr txBox="1"/>
      </xdr:nvSpPr>
      <xdr:spPr>
        <a:xfrm>
          <a:off x="13543491" y="7119951"/>
          <a:ext cx="531900" cy="268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tx2">
                  <a:lumMod val="75000"/>
                </a:schemeClr>
              </a:solidFill>
            </a:rPr>
            <a:t>Yes</a:t>
          </a:r>
        </a:p>
      </xdr:txBody>
    </xdr:sp>
    <xdr:clientData/>
  </xdr:twoCellAnchor>
  <xdr:twoCellAnchor>
    <xdr:from>
      <xdr:col>24</xdr:col>
      <xdr:colOff>307377</xdr:colOff>
      <xdr:row>31</xdr:row>
      <xdr:rowOff>195276</xdr:rowOff>
    </xdr:from>
    <xdr:to>
      <xdr:col>25</xdr:col>
      <xdr:colOff>176741</xdr:colOff>
      <xdr:row>33</xdr:row>
      <xdr:rowOff>54486</xdr:rowOff>
    </xdr:to>
    <xdr:sp macro="" textlink="">
      <xdr:nvSpPr>
        <xdr:cNvPr id="93" name="TextBox 92"/>
        <xdr:cNvSpPr txBox="1"/>
      </xdr:nvSpPr>
      <xdr:spPr>
        <a:xfrm>
          <a:off x="14194827" y="7119951"/>
          <a:ext cx="459914" cy="268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tx2">
                  <a:lumMod val="75000"/>
                </a:schemeClr>
              </a:solidFill>
            </a:rPr>
            <a:t>No</a:t>
          </a:r>
        </a:p>
      </xdr:txBody>
    </xdr:sp>
    <xdr:clientData/>
  </xdr:twoCellAnchor>
  <xdr:twoCellAnchor>
    <xdr:from>
      <xdr:col>25</xdr:col>
      <xdr:colOff>386291</xdr:colOff>
      <xdr:row>31</xdr:row>
      <xdr:rowOff>97361</xdr:rowOff>
    </xdr:from>
    <xdr:to>
      <xdr:col>26</xdr:col>
      <xdr:colOff>587375</xdr:colOff>
      <xdr:row>33</xdr:row>
      <xdr:rowOff>152400</xdr:rowOff>
    </xdr:to>
    <xdr:sp macro="" textlink="">
      <xdr:nvSpPr>
        <xdr:cNvPr id="94" name="TextBox 93"/>
        <xdr:cNvSpPr txBox="1"/>
      </xdr:nvSpPr>
      <xdr:spPr>
        <a:xfrm>
          <a:off x="14864291" y="7022036"/>
          <a:ext cx="791634" cy="4646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tx2">
                  <a:lumMod val="75000"/>
                </a:schemeClr>
              </a:solidFill>
            </a:rPr>
            <a:t>Unknown</a:t>
          </a:r>
          <a:r>
            <a:rPr lang="en-US" sz="1100" baseline="0">
              <a:solidFill>
                <a:schemeClr val="tx2">
                  <a:lumMod val="75000"/>
                </a:schemeClr>
              </a:solidFill>
            </a:rPr>
            <a:t> </a:t>
          </a:r>
        </a:p>
        <a:p>
          <a:pPr algn="ctr"/>
          <a:r>
            <a:rPr lang="en-US" sz="1100" baseline="0">
              <a:solidFill>
                <a:schemeClr val="tx2">
                  <a:lumMod val="75000"/>
                </a:schemeClr>
              </a:solidFill>
            </a:rPr>
            <a:t>or N/A</a:t>
          </a:r>
          <a:endParaRPr lang="en-US" sz="1100">
            <a:solidFill>
              <a:schemeClr val="tx2">
                <a:lumMod val="75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15240</xdr:rowOff>
    </xdr:from>
    <xdr:to>
      <xdr:col>3</xdr:col>
      <xdr:colOff>4495800</xdr:colOff>
      <xdr:row>6</xdr:row>
      <xdr:rowOff>0</xdr:rowOff>
    </xdr:to>
    <xdr:pic>
      <xdr:nvPicPr>
        <xdr:cNvPr id="2" name="Picture 42"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240"/>
          <a:ext cx="6981825" cy="965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7620</xdr:rowOff>
    </xdr:from>
    <xdr:to>
      <xdr:col>5</xdr:col>
      <xdr:colOff>777240</xdr:colOff>
      <xdr:row>3</xdr:row>
      <xdr:rowOff>358140</xdr:rowOff>
    </xdr:to>
    <xdr:pic>
      <xdr:nvPicPr>
        <xdr:cNvPr id="2" name="Picture 7"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620"/>
          <a:ext cx="7006590" cy="111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777240</xdr:colOff>
      <xdr:row>3</xdr:row>
      <xdr:rowOff>205740</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4"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5"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6"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7"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8"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9"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10"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11"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1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1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14" name="Picture 14"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15" name="Picture 15"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16" name="Picture 16"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17" name="Picture 17"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18" name="Picture 18"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19" name="Picture 19"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20"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21"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2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2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24"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25"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26"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27"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28"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29"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30"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31"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32" name="Picture 32"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3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34"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35"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36"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37"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38"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39"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40"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41"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4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4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5</xdr:col>
      <xdr:colOff>777240</xdr:colOff>
      <xdr:row>3</xdr:row>
      <xdr:rowOff>205740</xdr:rowOff>
    </xdr:to>
    <xdr:pic>
      <xdr:nvPicPr>
        <xdr:cNvPr id="44" name="Picture 44"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006590" cy="986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752475</xdr:colOff>
      <xdr:row>3</xdr:row>
      <xdr:rowOff>209550</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818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733425</xdr:colOff>
      <xdr:row>4</xdr:row>
      <xdr:rowOff>9525</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627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ELIVER%20II\Task%20Order%204_TA\CS_3300\0004_CS%20Indicators\dashboard\5.%202013%20dashboard%20drafts\Afghanistan%20CS%20Indicators%20Dashboard%2020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stewart\Desktop\Draft%20dashboard%20CS%20Indicato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fghanistan"/>
      <sheetName val="2009 Survey"/>
      <sheetName val="2010 Survey"/>
      <sheetName val="2011 Survey"/>
      <sheetName val="2012 Survey"/>
      <sheetName val="2013 Survey"/>
    </sheetNames>
    <sheetDataSet>
      <sheetData sheetId="0">
        <row r="123">
          <cell r="A123" t="str">
            <v xml:space="preserve">Social Marketing </v>
          </cell>
          <cell r="B123" t="e">
            <v>#N/A</v>
          </cell>
          <cell r="C123" t="e">
            <v>#N/A</v>
          </cell>
          <cell r="D123" t="e">
            <v>#N/A</v>
          </cell>
          <cell r="E123" t="e">
            <v>#N/A</v>
          </cell>
          <cell r="F123" t="e">
            <v>#N/A</v>
          </cell>
          <cell r="G123" t="e">
            <v>#N/A</v>
          </cell>
          <cell r="H123" t="e">
            <v>#N/A</v>
          </cell>
          <cell r="I123" t="e">
            <v>#N/A</v>
          </cell>
          <cell r="J123">
            <v>1</v>
          </cell>
          <cell r="K123">
            <v>0</v>
          </cell>
          <cell r="L123" t="e">
            <v>#N/A</v>
          </cell>
          <cell r="M123" t="e">
            <v>#N/A</v>
          </cell>
          <cell r="N123" t="e">
            <v>#N/A</v>
          </cell>
          <cell r="O123" t="e">
            <v>#N/A</v>
          </cell>
          <cell r="P123" t="e">
            <v>#N/A</v>
          </cell>
          <cell r="Q123" t="e">
            <v>#N/A</v>
          </cell>
          <cell r="R123" t="e">
            <v>#N/A</v>
          </cell>
          <cell r="S123" t="e">
            <v>#N/A</v>
          </cell>
          <cell r="T123">
            <v>0</v>
          </cell>
          <cell r="U123">
            <v>1</v>
          </cell>
          <cell r="V123" t="e">
            <v>#N/A</v>
          </cell>
          <cell r="W123" t="e">
            <v>#N/A</v>
          </cell>
          <cell r="X123" t="e">
            <v>#N/A</v>
          </cell>
          <cell r="Y123" t="e">
            <v>#N/A</v>
          </cell>
          <cell r="Z123" t="e">
            <v>#N/A</v>
          </cell>
          <cell r="AA123" t="e">
            <v>#N/A</v>
          </cell>
          <cell r="AB123" t="e">
            <v>#N/A</v>
          </cell>
          <cell r="AC123" t="e">
            <v>#N/A</v>
          </cell>
          <cell r="AD123">
            <v>1</v>
          </cell>
          <cell r="AE123">
            <v>0</v>
          </cell>
          <cell r="AF123" t="e">
            <v>#N/A</v>
          </cell>
          <cell r="AG123" t="e">
            <v>#N/A</v>
          </cell>
          <cell r="AH123" t="e">
            <v>#N/A</v>
          </cell>
          <cell r="AI123" t="e">
            <v>#N/A</v>
          </cell>
          <cell r="AJ123" t="e">
            <v>#N/A</v>
          </cell>
          <cell r="AK123" t="e">
            <v>#N/A</v>
          </cell>
          <cell r="AL123" t="e">
            <v>#N/A</v>
          </cell>
          <cell r="AM123" t="e">
            <v>#N/A</v>
          </cell>
          <cell r="AN123">
            <v>0</v>
          </cell>
          <cell r="AO123">
            <v>1</v>
          </cell>
          <cell r="AP123" t="e">
            <v>#N/A</v>
          </cell>
          <cell r="AQ123" t="e">
            <v>#N/A</v>
          </cell>
          <cell r="AR123" t="e">
            <v>#N/A</v>
          </cell>
          <cell r="AS123" t="e">
            <v>#N/A</v>
          </cell>
          <cell r="AT123" t="e">
            <v>#N/A</v>
          </cell>
          <cell r="AU123" t="e">
            <v>#N/A</v>
          </cell>
          <cell r="AV123" t="e">
            <v>#N/A</v>
          </cell>
          <cell r="AW123" t="e">
            <v>#N/A</v>
          </cell>
          <cell r="AX123">
            <v>0</v>
          </cell>
          <cell r="AY123">
            <v>1</v>
          </cell>
          <cell r="AZ123" t="e">
            <v>#N/A</v>
          </cell>
          <cell r="BA123" t="e">
            <v>#N/A</v>
          </cell>
          <cell r="BB123" t="e">
            <v>#N/A</v>
          </cell>
          <cell r="BC123" t="e">
            <v>#N/A</v>
          </cell>
          <cell r="BD123" t="e">
            <v>#N/A</v>
          </cell>
          <cell r="BE123" t="e">
            <v>#N/A</v>
          </cell>
          <cell r="BF123" t="e">
            <v>#N/A</v>
          </cell>
          <cell r="BG123" t="e">
            <v>#N/A</v>
          </cell>
          <cell r="BH123">
            <v>1</v>
          </cell>
          <cell r="BI123">
            <v>0</v>
          </cell>
          <cell r="BJ123" t="e">
            <v>#N/A</v>
          </cell>
          <cell r="BK123" t="e">
            <v>#N/A</v>
          </cell>
          <cell r="BL123" t="e">
            <v>#N/A</v>
          </cell>
          <cell r="BM123" t="e">
            <v>#N/A</v>
          </cell>
          <cell r="BN123" t="e">
            <v>#N/A</v>
          </cell>
          <cell r="BO123" t="e">
            <v>#N/A</v>
          </cell>
          <cell r="BP123" t="e">
            <v>#N/A</v>
          </cell>
          <cell r="BQ123" t="e">
            <v>#N/A</v>
          </cell>
          <cell r="BR123">
            <v>0</v>
          </cell>
          <cell r="BS123">
            <v>1</v>
          </cell>
          <cell r="BT123" t="e">
            <v>#N/A</v>
          </cell>
          <cell r="BU123" t="e">
            <v>#N/A</v>
          </cell>
          <cell r="BV123" t="e">
            <v>#N/A</v>
          </cell>
          <cell r="BW123" t="e">
            <v>#N/A</v>
          </cell>
          <cell r="BX123" t="e">
            <v>#N/A</v>
          </cell>
          <cell r="BY123" t="e">
            <v>#N/A</v>
          </cell>
          <cell r="BZ123" t="e">
            <v>#N/A</v>
          </cell>
          <cell r="CA123" t="e">
            <v>#N/A</v>
          </cell>
          <cell r="CB123">
            <v>0</v>
          </cell>
          <cell r="CC123">
            <v>1</v>
          </cell>
          <cell r="CD123" t="e">
            <v>#N/A</v>
          </cell>
          <cell r="CE123" t="e">
            <v>#N/A</v>
          </cell>
          <cell r="CF123" t="e">
            <v>#N/A</v>
          </cell>
          <cell r="CG123" t="e">
            <v>#N/A</v>
          </cell>
          <cell r="CH123" t="e">
            <v>#N/A</v>
          </cell>
          <cell r="CI123" t="e">
            <v>#N/A</v>
          </cell>
          <cell r="CJ123" t="e">
            <v>#N/A</v>
          </cell>
          <cell r="CK123" t="e">
            <v>#N/A</v>
          </cell>
          <cell r="CL123">
            <v>0</v>
          </cell>
          <cell r="CM123">
            <v>1</v>
          </cell>
          <cell r="CN123" t="e">
            <v>#N/A</v>
          </cell>
          <cell r="CO123" t="e">
            <v>#N/A</v>
          </cell>
          <cell r="CP123" t="e">
            <v>#N/A</v>
          </cell>
          <cell r="CQ123" t="e">
            <v>#N/A</v>
          </cell>
          <cell r="CR123" t="e">
            <v>#N/A</v>
          </cell>
          <cell r="CS123" t="e">
            <v>#N/A</v>
          </cell>
          <cell r="CT123" t="e">
            <v>#N/A</v>
          </cell>
          <cell r="CU123" t="e">
            <v>#N/A</v>
          </cell>
          <cell r="CV123">
            <v>0</v>
          </cell>
          <cell r="CW123">
            <v>1</v>
          </cell>
          <cell r="CX123" t="e">
            <v>#N/A</v>
          </cell>
          <cell r="CY123" t="e">
            <v>#N/A</v>
          </cell>
          <cell r="CZ123" t="e">
            <v>#N/A</v>
          </cell>
          <cell r="DA123" t="e">
            <v>#N/A</v>
          </cell>
          <cell r="DB123" t="e">
            <v>#N/A</v>
          </cell>
          <cell r="DC123" t="e">
            <v>#N/A</v>
          </cell>
          <cell r="DD123" t="e">
            <v>#N/A</v>
          </cell>
          <cell r="DE123" t="e">
            <v>#N/A</v>
          </cell>
          <cell r="DF123">
            <v>0</v>
          </cell>
          <cell r="DG123">
            <v>1</v>
          </cell>
        </row>
        <row r="124">
          <cell r="A124" t="str">
            <v>NGO</v>
          </cell>
          <cell r="B124" t="e">
            <v>#N/A</v>
          </cell>
          <cell r="C124" t="e">
            <v>#N/A</v>
          </cell>
          <cell r="D124" t="e">
            <v>#N/A</v>
          </cell>
          <cell r="E124" t="e">
            <v>#N/A</v>
          </cell>
          <cell r="F124" t="e">
            <v>#N/A</v>
          </cell>
          <cell r="G124" t="e">
            <v>#N/A</v>
          </cell>
          <cell r="H124" t="e">
            <v>#N/A</v>
          </cell>
          <cell r="I124" t="e">
            <v>#N/A</v>
          </cell>
          <cell r="J124">
            <v>1</v>
          </cell>
          <cell r="K124">
            <v>0</v>
          </cell>
          <cell r="L124" t="e">
            <v>#N/A</v>
          </cell>
          <cell r="M124" t="e">
            <v>#N/A</v>
          </cell>
          <cell r="N124" t="e">
            <v>#N/A</v>
          </cell>
          <cell r="O124" t="e">
            <v>#N/A</v>
          </cell>
          <cell r="P124" t="e">
            <v>#N/A</v>
          </cell>
          <cell r="Q124" t="e">
            <v>#N/A</v>
          </cell>
          <cell r="R124" t="e">
            <v>#N/A</v>
          </cell>
          <cell r="S124" t="e">
            <v>#N/A</v>
          </cell>
          <cell r="T124">
            <v>1</v>
          </cell>
          <cell r="U124">
            <v>0</v>
          </cell>
          <cell r="V124" t="e">
            <v>#N/A</v>
          </cell>
          <cell r="W124" t="e">
            <v>#N/A</v>
          </cell>
          <cell r="X124" t="e">
            <v>#N/A</v>
          </cell>
          <cell r="Y124" t="e">
            <v>#N/A</v>
          </cell>
          <cell r="Z124" t="e">
            <v>#N/A</v>
          </cell>
          <cell r="AA124" t="e">
            <v>#N/A</v>
          </cell>
          <cell r="AB124" t="e">
            <v>#N/A</v>
          </cell>
          <cell r="AC124" t="e">
            <v>#N/A</v>
          </cell>
          <cell r="AD124">
            <v>1</v>
          </cell>
          <cell r="AE124">
            <v>0</v>
          </cell>
          <cell r="AF124" t="e">
            <v>#N/A</v>
          </cell>
          <cell r="AG124" t="e">
            <v>#N/A</v>
          </cell>
          <cell r="AH124" t="e">
            <v>#N/A</v>
          </cell>
          <cell r="AI124" t="e">
            <v>#N/A</v>
          </cell>
          <cell r="AJ124" t="e">
            <v>#N/A</v>
          </cell>
          <cell r="AK124" t="e">
            <v>#N/A</v>
          </cell>
          <cell r="AL124" t="e">
            <v>#N/A</v>
          </cell>
          <cell r="AM124" t="e">
            <v>#N/A</v>
          </cell>
          <cell r="AN124">
            <v>0</v>
          </cell>
          <cell r="AO124">
            <v>1</v>
          </cell>
          <cell r="AP124" t="e">
            <v>#N/A</v>
          </cell>
          <cell r="AQ124" t="e">
            <v>#N/A</v>
          </cell>
          <cell r="AR124" t="e">
            <v>#N/A</v>
          </cell>
          <cell r="AS124" t="e">
            <v>#N/A</v>
          </cell>
          <cell r="AT124" t="e">
            <v>#N/A</v>
          </cell>
          <cell r="AU124" t="e">
            <v>#N/A</v>
          </cell>
          <cell r="AV124" t="e">
            <v>#N/A</v>
          </cell>
          <cell r="AW124" t="e">
            <v>#N/A</v>
          </cell>
          <cell r="AX124">
            <v>1</v>
          </cell>
          <cell r="AY124">
            <v>0</v>
          </cell>
          <cell r="AZ124" t="e">
            <v>#N/A</v>
          </cell>
          <cell r="BA124" t="e">
            <v>#N/A</v>
          </cell>
          <cell r="BB124" t="e">
            <v>#N/A</v>
          </cell>
          <cell r="BC124" t="e">
            <v>#N/A</v>
          </cell>
          <cell r="BD124" t="e">
            <v>#N/A</v>
          </cell>
          <cell r="BE124" t="e">
            <v>#N/A</v>
          </cell>
          <cell r="BF124" t="e">
            <v>#N/A</v>
          </cell>
          <cell r="BG124" t="e">
            <v>#N/A</v>
          </cell>
          <cell r="BH124">
            <v>1</v>
          </cell>
          <cell r="BI124">
            <v>0</v>
          </cell>
          <cell r="BJ124" t="e">
            <v>#N/A</v>
          </cell>
          <cell r="BK124" t="e">
            <v>#N/A</v>
          </cell>
          <cell r="BL124" t="e">
            <v>#N/A</v>
          </cell>
          <cell r="BM124" t="e">
            <v>#N/A</v>
          </cell>
          <cell r="BN124" t="e">
            <v>#N/A</v>
          </cell>
          <cell r="BO124" t="e">
            <v>#N/A</v>
          </cell>
          <cell r="BP124" t="e">
            <v>#N/A</v>
          </cell>
          <cell r="BQ124" t="e">
            <v>#N/A</v>
          </cell>
          <cell r="BR124">
            <v>0</v>
          </cell>
          <cell r="BS124">
            <v>1</v>
          </cell>
          <cell r="BT124" t="e">
            <v>#N/A</v>
          </cell>
          <cell r="BU124" t="e">
            <v>#N/A</v>
          </cell>
          <cell r="BV124" t="e">
            <v>#N/A</v>
          </cell>
          <cell r="BW124" t="e">
            <v>#N/A</v>
          </cell>
          <cell r="BX124" t="e">
            <v>#N/A</v>
          </cell>
          <cell r="BY124" t="e">
            <v>#N/A</v>
          </cell>
          <cell r="BZ124" t="e">
            <v>#N/A</v>
          </cell>
          <cell r="CA124" t="e">
            <v>#N/A</v>
          </cell>
          <cell r="CB124">
            <v>0</v>
          </cell>
          <cell r="CC124">
            <v>1</v>
          </cell>
          <cell r="CD124" t="e">
            <v>#N/A</v>
          </cell>
          <cell r="CE124" t="e">
            <v>#N/A</v>
          </cell>
          <cell r="CF124" t="e">
            <v>#N/A</v>
          </cell>
          <cell r="CG124" t="e">
            <v>#N/A</v>
          </cell>
          <cell r="CH124" t="e">
            <v>#N/A</v>
          </cell>
          <cell r="CI124" t="e">
            <v>#N/A</v>
          </cell>
          <cell r="CJ124" t="e">
            <v>#N/A</v>
          </cell>
          <cell r="CK124" t="e">
            <v>#N/A</v>
          </cell>
          <cell r="CL124">
            <v>0</v>
          </cell>
          <cell r="CM124">
            <v>1</v>
          </cell>
          <cell r="CN124" t="e">
            <v>#N/A</v>
          </cell>
          <cell r="CO124" t="e">
            <v>#N/A</v>
          </cell>
          <cell r="CP124" t="e">
            <v>#N/A</v>
          </cell>
          <cell r="CQ124" t="e">
            <v>#N/A</v>
          </cell>
          <cell r="CR124" t="e">
            <v>#N/A</v>
          </cell>
          <cell r="CS124" t="e">
            <v>#N/A</v>
          </cell>
          <cell r="CT124" t="e">
            <v>#N/A</v>
          </cell>
          <cell r="CU124" t="e">
            <v>#N/A</v>
          </cell>
          <cell r="CV124">
            <v>0</v>
          </cell>
          <cell r="CW124">
            <v>1</v>
          </cell>
          <cell r="CX124" t="e">
            <v>#N/A</v>
          </cell>
          <cell r="CY124" t="e">
            <v>#N/A</v>
          </cell>
          <cell r="CZ124" t="e">
            <v>#N/A</v>
          </cell>
          <cell r="DA124" t="e">
            <v>#N/A</v>
          </cell>
          <cell r="DB124" t="e">
            <v>#N/A</v>
          </cell>
          <cell r="DC124" t="e">
            <v>#N/A</v>
          </cell>
          <cell r="DD124" t="e">
            <v>#N/A</v>
          </cell>
          <cell r="DE124" t="e">
            <v>#N/A</v>
          </cell>
          <cell r="DF124">
            <v>1</v>
          </cell>
          <cell r="DG124">
            <v>0</v>
          </cell>
        </row>
        <row r="125">
          <cell r="A125" t="str">
            <v xml:space="preserve">Private </v>
          </cell>
          <cell r="B125" t="e">
            <v>#N/A</v>
          </cell>
          <cell r="C125" t="e">
            <v>#N/A</v>
          </cell>
          <cell r="D125" t="e">
            <v>#N/A</v>
          </cell>
          <cell r="E125" t="e">
            <v>#N/A</v>
          </cell>
          <cell r="F125" t="e">
            <v>#N/A</v>
          </cell>
          <cell r="G125" t="e">
            <v>#N/A</v>
          </cell>
          <cell r="H125" t="e">
            <v>#N/A</v>
          </cell>
          <cell r="I125" t="e">
            <v>#N/A</v>
          </cell>
          <cell r="J125">
            <v>1</v>
          </cell>
          <cell r="K125">
            <v>0</v>
          </cell>
          <cell r="L125" t="e">
            <v>#N/A</v>
          </cell>
          <cell r="M125" t="e">
            <v>#N/A</v>
          </cell>
          <cell r="N125" t="e">
            <v>#N/A</v>
          </cell>
          <cell r="O125" t="e">
            <v>#N/A</v>
          </cell>
          <cell r="P125" t="e">
            <v>#N/A</v>
          </cell>
          <cell r="Q125" t="e">
            <v>#N/A</v>
          </cell>
          <cell r="R125" t="e">
            <v>#N/A</v>
          </cell>
          <cell r="S125" t="e">
            <v>#N/A</v>
          </cell>
          <cell r="T125">
            <v>1</v>
          </cell>
          <cell r="U125">
            <v>0</v>
          </cell>
          <cell r="V125" t="e">
            <v>#N/A</v>
          </cell>
          <cell r="W125" t="e">
            <v>#N/A</v>
          </cell>
          <cell r="X125" t="e">
            <v>#N/A</v>
          </cell>
          <cell r="Y125" t="e">
            <v>#N/A</v>
          </cell>
          <cell r="Z125" t="e">
            <v>#N/A</v>
          </cell>
          <cell r="AA125" t="e">
            <v>#N/A</v>
          </cell>
          <cell r="AB125" t="e">
            <v>#N/A</v>
          </cell>
          <cell r="AC125" t="e">
            <v>#N/A</v>
          </cell>
          <cell r="AD125">
            <v>1</v>
          </cell>
          <cell r="AE125">
            <v>0</v>
          </cell>
          <cell r="AF125" t="e">
            <v>#N/A</v>
          </cell>
          <cell r="AG125" t="e">
            <v>#N/A</v>
          </cell>
          <cell r="AH125" t="e">
            <v>#N/A</v>
          </cell>
          <cell r="AI125" t="e">
            <v>#N/A</v>
          </cell>
          <cell r="AJ125" t="e">
            <v>#N/A</v>
          </cell>
          <cell r="AK125" t="e">
            <v>#N/A</v>
          </cell>
          <cell r="AL125" t="e">
            <v>#N/A</v>
          </cell>
          <cell r="AM125" t="e">
            <v>#N/A</v>
          </cell>
          <cell r="AN125">
            <v>0</v>
          </cell>
          <cell r="AO125">
            <v>1</v>
          </cell>
          <cell r="AP125" t="e">
            <v>#N/A</v>
          </cell>
          <cell r="AQ125" t="e">
            <v>#N/A</v>
          </cell>
          <cell r="AR125" t="e">
            <v>#N/A</v>
          </cell>
          <cell r="AS125" t="e">
            <v>#N/A</v>
          </cell>
          <cell r="AT125" t="e">
            <v>#N/A</v>
          </cell>
          <cell r="AU125" t="e">
            <v>#N/A</v>
          </cell>
          <cell r="AV125" t="e">
            <v>#N/A</v>
          </cell>
          <cell r="AW125" t="e">
            <v>#N/A</v>
          </cell>
          <cell r="AX125">
            <v>1</v>
          </cell>
          <cell r="AY125">
            <v>0</v>
          </cell>
          <cell r="AZ125" t="e">
            <v>#N/A</v>
          </cell>
          <cell r="BA125" t="e">
            <v>#N/A</v>
          </cell>
          <cell r="BB125" t="e">
            <v>#N/A</v>
          </cell>
          <cell r="BC125" t="e">
            <v>#N/A</v>
          </cell>
          <cell r="BD125" t="e">
            <v>#N/A</v>
          </cell>
          <cell r="BE125" t="e">
            <v>#N/A</v>
          </cell>
          <cell r="BF125" t="e">
            <v>#N/A</v>
          </cell>
          <cell r="BG125" t="e">
            <v>#N/A</v>
          </cell>
          <cell r="BH125">
            <v>1</v>
          </cell>
          <cell r="BI125">
            <v>0</v>
          </cell>
          <cell r="BJ125" t="e">
            <v>#N/A</v>
          </cell>
          <cell r="BK125" t="e">
            <v>#N/A</v>
          </cell>
          <cell r="BL125" t="e">
            <v>#N/A</v>
          </cell>
          <cell r="BM125" t="e">
            <v>#N/A</v>
          </cell>
          <cell r="BN125" t="e">
            <v>#N/A</v>
          </cell>
          <cell r="BO125" t="e">
            <v>#N/A</v>
          </cell>
          <cell r="BP125" t="e">
            <v>#N/A</v>
          </cell>
          <cell r="BQ125" t="e">
            <v>#N/A</v>
          </cell>
          <cell r="BR125">
            <v>0</v>
          </cell>
          <cell r="BS125">
            <v>1</v>
          </cell>
          <cell r="BT125" t="e">
            <v>#N/A</v>
          </cell>
          <cell r="BU125" t="e">
            <v>#N/A</v>
          </cell>
          <cell r="BV125" t="e">
            <v>#N/A</v>
          </cell>
          <cell r="BW125" t="e">
            <v>#N/A</v>
          </cell>
          <cell r="BX125" t="e">
            <v>#N/A</v>
          </cell>
          <cell r="BY125" t="e">
            <v>#N/A</v>
          </cell>
          <cell r="BZ125" t="e">
            <v>#N/A</v>
          </cell>
          <cell r="CA125" t="e">
            <v>#N/A</v>
          </cell>
          <cell r="CB125">
            <v>0</v>
          </cell>
          <cell r="CC125">
            <v>1</v>
          </cell>
          <cell r="CD125" t="e">
            <v>#N/A</v>
          </cell>
          <cell r="CE125" t="e">
            <v>#N/A</v>
          </cell>
          <cell r="CF125" t="e">
            <v>#N/A</v>
          </cell>
          <cell r="CG125" t="e">
            <v>#N/A</v>
          </cell>
          <cell r="CH125" t="e">
            <v>#N/A</v>
          </cell>
          <cell r="CI125" t="e">
            <v>#N/A</v>
          </cell>
          <cell r="CJ125" t="e">
            <v>#N/A</v>
          </cell>
          <cell r="CK125" t="e">
            <v>#N/A</v>
          </cell>
          <cell r="CL125">
            <v>0</v>
          </cell>
          <cell r="CM125">
            <v>1</v>
          </cell>
          <cell r="CN125" t="e">
            <v>#N/A</v>
          </cell>
          <cell r="CO125" t="e">
            <v>#N/A</v>
          </cell>
          <cell r="CP125" t="e">
            <v>#N/A</v>
          </cell>
          <cell r="CQ125" t="e">
            <v>#N/A</v>
          </cell>
          <cell r="CR125" t="e">
            <v>#N/A</v>
          </cell>
          <cell r="CS125" t="e">
            <v>#N/A</v>
          </cell>
          <cell r="CT125" t="e">
            <v>#N/A</v>
          </cell>
          <cell r="CU125" t="e">
            <v>#N/A</v>
          </cell>
          <cell r="CV125">
            <v>0</v>
          </cell>
          <cell r="CW125">
            <v>1</v>
          </cell>
          <cell r="CX125" t="e">
            <v>#N/A</v>
          </cell>
          <cell r="CY125" t="e">
            <v>#N/A</v>
          </cell>
          <cell r="CZ125" t="e">
            <v>#N/A</v>
          </cell>
          <cell r="DA125" t="e">
            <v>#N/A</v>
          </cell>
          <cell r="DB125" t="e">
            <v>#N/A</v>
          </cell>
          <cell r="DC125" t="e">
            <v>#N/A</v>
          </cell>
          <cell r="DD125" t="e">
            <v>#N/A</v>
          </cell>
          <cell r="DE125" t="e">
            <v>#N/A</v>
          </cell>
          <cell r="DF125">
            <v>1</v>
          </cell>
          <cell r="DG125">
            <v>0</v>
          </cell>
        </row>
        <row r="126">
          <cell r="A126" t="str">
            <v>Public</v>
          </cell>
          <cell r="B126" t="e">
            <v>#N/A</v>
          </cell>
          <cell r="C126" t="e">
            <v>#N/A</v>
          </cell>
          <cell r="D126" t="e">
            <v>#N/A</v>
          </cell>
          <cell r="E126" t="e">
            <v>#N/A</v>
          </cell>
          <cell r="F126" t="e">
            <v>#N/A</v>
          </cell>
          <cell r="G126" t="e">
            <v>#N/A</v>
          </cell>
          <cell r="H126" t="e">
            <v>#N/A</v>
          </cell>
          <cell r="I126" t="e">
            <v>#N/A</v>
          </cell>
          <cell r="J126">
            <v>1</v>
          </cell>
          <cell r="K126">
            <v>0</v>
          </cell>
          <cell r="L126" t="e">
            <v>#N/A</v>
          </cell>
          <cell r="M126" t="e">
            <v>#N/A</v>
          </cell>
          <cell r="N126" t="e">
            <v>#N/A</v>
          </cell>
          <cell r="O126" t="e">
            <v>#N/A</v>
          </cell>
          <cell r="P126" t="e">
            <v>#N/A</v>
          </cell>
          <cell r="Q126" t="e">
            <v>#N/A</v>
          </cell>
          <cell r="R126" t="e">
            <v>#N/A</v>
          </cell>
          <cell r="S126" t="e">
            <v>#N/A</v>
          </cell>
          <cell r="T126">
            <v>1</v>
          </cell>
          <cell r="U126">
            <v>0</v>
          </cell>
          <cell r="V126" t="e">
            <v>#N/A</v>
          </cell>
          <cell r="W126" t="e">
            <v>#N/A</v>
          </cell>
          <cell r="X126" t="e">
            <v>#N/A</v>
          </cell>
          <cell r="Y126" t="e">
            <v>#N/A</v>
          </cell>
          <cell r="Z126" t="e">
            <v>#N/A</v>
          </cell>
          <cell r="AA126" t="e">
            <v>#N/A</v>
          </cell>
          <cell r="AB126" t="e">
            <v>#N/A</v>
          </cell>
          <cell r="AC126" t="e">
            <v>#N/A</v>
          </cell>
          <cell r="AD126">
            <v>1</v>
          </cell>
          <cell r="AE126">
            <v>0</v>
          </cell>
          <cell r="AF126" t="e">
            <v>#N/A</v>
          </cell>
          <cell r="AG126" t="e">
            <v>#N/A</v>
          </cell>
          <cell r="AH126" t="e">
            <v>#N/A</v>
          </cell>
          <cell r="AI126" t="e">
            <v>#N/A</v>
          </cell>
          <cell r="AJ126" t="e">
            <v>#N/A</v>
          </cell>
          <cell r="AK126" t="e">
            <v>#N/A</v>
          </cell>
          <cell r="AL126" t="e">
            <v>#N/A</v>
          </cell>
          <cell r="AM126" t="e">
            <v>#N/A</v>
          </cell>
          <cell r="AN126">
            <v>0</v>
          </cell>
          <cell r="AO126">
            <v>1</v>
          </cell>
          <cell r="AP126" t="e">
            <v>#N/A</v>
          </cell>
          <cell r="AQ126" t="e">
            <v>#N/A</v>
          </cell>
          <cell r="AR126" t="e">
            <v>#N/A</v>
          </cell>
          <cell r="AS126" t="e">
            <v>#N/A</v>
          </cell>
          <cell r="AT126" t="e">
            <v>#N/A</v>
          </cell>
          <cell r="AU126" t="e">
            <v>#N/A</v>
          </cell>
          <cell r="AV126" t="e">
            <v>#N/A</v>
          </cell>
          <cell r="AW126" t="e">
            <v>#N/A</v>
          </cell>
          <cell r="AX126">
            <v>1</v>
          </cell>
          <cell r="AY126">
            <v>0</v>
          </cell>
          <cell r="AZ126" t="e">
            <v>#N/A</v>
          </cell>
          <cell r="BA126" t="e">
            <v>#N/A</v>
          </cell>
          <cell r="BB126" t="e">
            <v>#N/A</v>
          </cell>
          <cell r="BC126" t="e">
            <v>#N/A</v>
          </cell>
          <cell r="BD126" t="e">
            <v>#N/A</v>
          </cell>
          <cell r="BE126" t="e">
            <v>#N/A</v>
          </cell>
          <cell r="BF126" t="e">
            <v>#N/A</v>
          </cell>
          <cell r="BG126" t="e">
            <v>#N/A</v>
          </cell>
          <cell r="BH126">
            <v>1</v>
          </cell>
          <cell r="BI126">
            <v>0</v>
          </cell>
          <cell r="BJ126" t="e">
            <v>#N/A</v>
          </cell>
          <cell r="BK126" t="e">
            <v>#N/A</v>
          </cell>
          <cell r="BL126" t="e">
            <v>#N/A</v>
          </cell>
          <cell r="BM126" t="e">
            <v>#N/A</v>
          </cell>
          <cell r="BN126" t="e">
            <v>#N/A</v>
          </cell>
          <cell r="BO126" t="e">
            <v>#N/A</v>
          </cell>
          <cell r="BP126" t="e">
            <v>#N/A</v>
          </cell>
          <cell r="BQ126" t="e">
            <v>#N/A</v>
          </cell>
          <cell r="BR126">
            <v>0</v>
          </cell>
          <cell r="BS126">
            <v>1</v>
          </cell>
          <cell r="BT126" t="e">
            <v>#N/A</v>
          </cell>
          <cell r="BU126" t="e">
            <v>#N/A</v>
          </cell>
          <cell r="BV126" t="e">
            <v>#N/A</v>
          </cell>
          <cell r="BW126" t="e">
            <v>#N/A</v>
          </cell>
          <cell r="BX126" t="e">
            <v>#N/A</v>
          </cell>
          <cell r="BY126" t="e">
            <v>#N/A</v>
          </cell>
          <cell r="BZ126" t="e">
            <v>#N/A</v>
          </cell>
          <cell r="CA126" t="e">
            <v>#N/A</v>
          </cell>
          <cell r="CB126">
            <v>0</v>
          </cell>
          <cell r="CC126">
            <v>1</v>
          </cell>
          <cell r="CD126" t="e">
            <v>#N/A</v>
          </cell>
          <cell r="CE126" t="e">
            <v>#N/A</v>
          </cell>
          <cell r="CF126" t="e">
            <v>#N/A</v>
          </cell>
          <cell r="CG126" t="e">
            <v>#N/A</v>
          </cell>
          <cell r="CH126" t="e">
            <v>#N/A</v>
          </cell>
          <cell r="CI126" t="e">
            <v>#N/A</v>
          </cell>
          <cell r="CJ126" t="e">
            <v>#N/A</v>
          </cell>
          <cell r="CK126" t="e">
            <v>#N/A</v>
          </cell>
          <cell r="CL126">
            <v>0</v>
          </cell>
          <cell r="CM126">
            <v>1</v>
          </cell>
          <cell r="CN126" t="e">
            <v>#N/A</v>
          </cell>
          <cell r="CO126" t="e">
            <v>#N/A</v>
          </cell>
          <cell r="CP126" t="e">
            <v>#N/A</v>
          </cell>
          <cell r="CQ126" t="e">
            <v>#N/A</v>
          </cell>
          <cell r="CR126" t="e">
            <v>#N/A</v>
          </cell>
          <cell r="CS126" t="e">
            <v>#N/A</v>
          </cell>
          <cell r="CT126" t="e">
            <v>#N/A</v>
          </cell>
          <cell r="CU126" t="e">
            <v>#N/A</v>
          </cell>
          <cell r="CV126">
            <v>0</v>
          </cell>
          <cell r="CW126">
            <v>1</v>
          </cell>
          <cell r="CX126" t="e">
            <v>#N/A</v>
          </cell>
          <cell r="CY126" t="e">
            <v>#N/A</v>
          </cell>
          <cell r="CZ126" t="e">
            <v>#N/A</v>
          </cell>
          <cell r="DA126" t="e">
            <v>#N/A</v>
          </cell>
          <cell r="DB126" t="e">
            <v>#N/A</v>
          </cell>
          <cell r="DC126" t="e">
            <v>#N/A</v>
          </cell>
          <cell r="DD126" t="e">
            <v>#N/A</v>
          </cell>
          <cell r="DE126" t="e">
            <v>#N/A</v>
          </cell>
          <cell r="DF126">
            <v>1</v>
          </cell>
          <cell r="DG126">
            <v>0</v>
          </cell>
        </row>
      </sheetData>
      <sheetData sheetId="1">
        <row r="4">
          <cell r="G4">
            <v>2013</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fghanistan dashboard"/>
      <sheetName val="Data"/>
      <sheetName val="methods offered"/>
      <sheetName val="Sheet3"/>
      <sheetName val="Sheet4"/>
      <sheetName val="2009"/>
      <sheetName val="2010"/>
      <sheetName val="2011"/>
    </sheetNames>
    <sheetDataSet>
      <sheetData sheetId="0" refreshError="1"/>
      <sheetData sheetId="1" refreshError="1"/>
      <sheetData sheetId="2" refreshError="1">
        <row r="1">
          <cell r="J1" t="str">
            <v>Responses are contigent upon knowledge of respondent.</v>
          </cell>
        </row>
        <row r="39">
          <cell r="G39" t="str">
            <v/>
          </cell>
        </row>
      </sheetData>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HM300"/>
  <sheetViews>
    <sheetView zoomScale="80" zoomScaleNormal="80" workbookViewId="0">
      <selection activeCell="L37" sqref="L37"/>
    </sheetView>
  </sheetViews>
  <sheetFormatPr defaultRowHeight="15" x14ac:dyDescent="0.25"/>
  <cols>
    <col min="1" max="1" width="12.140625" style="151" customWidth="1"/>
    <col min="2" max="2" width="20.7109375" customWidth="1"/>
    <col min="3" max="3" width="14.42578125" customWidth="1"/>
    <col min="4" max="4" width="13.140625" customWidth="1"/>
    <col min="5" max="5" width="17" customWidth="1"/>
    <col min="6" max="6" width="14.7109375" customWidth="1"/>
    <col min="7" max="7" width="13.7109375" customWidth="1"/>
    <col min="8" max="10" width="10.7109375" customWidth="1"/>
    <col min="13" max="15" width="9" bestFit="1" customWidth="1"/>
    <col min="16" max="16" width="10" bestFit="1" customWidth="1"/>
    <col min="17" max="17" width="12.5703125" customWidth="1"/>
    <col min="18" max="20" width="10.5703125" customWidth="1"/>
    <col min="21" max="21" width="10.7109375" customWidth="1"/>
    <col min="22" max="22" width="12.85546875" customWidth="1"/>
    <col min="105" max="105" width="33.7109375" customWidth="1"/>
  </cols>
  <sheetData>
    <row r="1" spans="1:110" s="113" customFormat="1" ht="45.75" thickBot="1" x14ac:dyDescent="0.3">
      <c r="A1" s="149" t="s">
        <v>35</v>
      </c>
      <c r="B1" s="148">
        <f>Ethiopia!G4</f>
        <v>2013</v>
      </c>
      <c r="D1" s="141" t="s">
        <v>57</v>
      </c>
      <c r="E1" s="142" t="s">
        <v>58</v>
      </c>
      <c r="F1" s="143" t="s">
        <v>65</v>
      </c>
      <c r="G1" s="144" t="s">
        <v>75</v>
      </c>
      <c r="H1" s="145" t="s">
        <v>77</v>
      </c>
      <c r="I1" s="146" t="s">
        <v>91</v>
      </c>
      <c r="J1" s="147" t="s">
        <v>92</v>
      </c>
    </row>
    <row r="2" spans="1:110" s="113" customFormat="1" x14ac:dyDescent="0.25">
      <c r="A2" s="150"/>
      <c r="B2" s="121"/>
      <c r="C2" s="121"/>
      <c r="D2" s="122"/>
      <c r="E2" s="122"/>
      <c r="F2" s="122"/>
      <c r="G2" s="122"/>
    </row>
    <row r="3" spans="1:110" s="136" customFormat="1" x14ac:dyDescent="0.25">
      <c r="A3" s="120" t="s">
        <v>217</v>
      </c>
      <c r="B3" s="124" t="s">
        <v>79</v>
      </c>
      <c r="C3" s="102"/>
      <c r="D3" s="102"/>
    </row>
    <row r="4" spans="1:110" s="137" customFormat="1" x14ac:dyDescent="0.25">
      <c r="A4" s="118"/>
      <c r="B4" s="119"/>
    </row>
    <row r="5" spans="1:110" s="136" customFormat="1" x14ac:dyDescent="0.25">
      <c r="A5" s="106" t="s">
        <v>5</v>
      </c>
      <c r="B5" s="106"/>
      <c r="C5" s="129" t="s">
        <v>87</v>
      </c>
      <c r="D5" s="138"/>
      <c r="E5" s="138"/>
      <c r="F5" s="138"/>
      <c r="G5" s="138"/>
      <c r="M5" s="890"/>
      <c r="N5" s="890"/>
      <c r="O5" s="57"/>
      <c r="P5" s="2"/>
      <c r="Q5" s="57"/>
      <c r="R5" s="57"/>
      <c r="CY5" s="2"/>
      <c r="CZ5" s="2"/>
      <c r="DA5" s="2"/>
      <c r="DB5" s="2"/>
      <c r="DC5" s="2"/>
      <c r="DD5" s="2"/>
      <c r="DE5" s="2"/>
      <c r="DF5" s="2"/>
    </row>
    <row r="6" spans="1:110" s="136" customFormat="1" x14ac:dyDescent="0.25">
      <c r="A6" s="151"/>
      <c r="B6" s="136" t="s">
        <v>1</v>
      </c>
      <c r="C6" s="136" t="s">
        <v>2</v>
      </c>
      <c r="L6" s="890"/>
      <c r="M6" s="890"/>
      <c r="N6" s="57"/>
      <c r="O6" s="2"/>
      <c r="P6" s="2"/>
      <c r="Q6" s="2"/>
      <c r="CW6" s="2"/>
      <c r="CX6" s="2"/>
      <c r="CY6" s="2"/>
      <c r="CZ6" s="2"/>
      <c r="DA6" s="2"/>
      <c r="DB6" s="2"/>
      <c r="DC6" s="2"/>
      <c r="DD6" s="2"/>
    </row>
    <row r="7" spans="1:110" s="136" customFormat="1" x14ac:dyDescent="0.25">
      <c r="A7" s="152">
        <v>2009</v>
      </c>
      <c r="B7" s="123" t="s">
        <v>195</v>
      </c>
      <c r="C7" s="123" t="s">
        <v>196</v>
      </c>
      <c r="CW7" s="2"/>
      <c r="CX7" s="2"/>
      <c r="CY7" s="890"/>
      <c r="CZ7" s="890"/>
      <c r="DA7" s="57"/>
      <c r="DB7" s="2"/>
      <c r="DC7" s="57"/>
      <c r="DD7" s="57"/>
    </row>
    <row r="8" spans="1:110" s="136" customFormat="1" x14ac:dyDescent="0.25">
      <c r="A8" s="152">
        <v>2010</v>
      </c>
      <c r="B8" s="123" t="s">
        <v>197</v>
      </c>
      <c r="C8" s="123" t="s">
        <v>198</v>
      </c>
      <c r="CW8" s="2"/>
      <c r="CX8" s="2"/>
      <c r="CY8" s="890"/>
      <c r="CZ8" s="890"/>
      <c r="DA8" s="57"/>
      <c r="DB8" s="2"/>
      <c r="DC8" s="57"/>
      <c r="DD8" s="57"/>
    </row>
    <row r="9" spans="1:110" s="136" customFormat="1" x14ac:dyDescent="0.25">
      <c r="A9" s="152">
        <v>2011</v>
      </c>
      <c r="B9" s="227" t="s">
        <v>197</v>
      </c>
      <c r="C9" s="123" t="s">
        <v>198</v>
      </c>
      <c r="CW9" s="2"/>
      <c r="CX9" s="2"/>
      <c r="CY9" s="890"/>
      <c r="CZ9" s="890"/>
      <c r="DA9" s="57"/>
      <c r="DB9" s="2"/>
      <c r="DC9" s="57"/>
      <c r="DD9" s="57"/>
    </row>
    <row r="10" spans="1:110" s="136" customFormat="1" x14ac:dyDescent="0.25">
      <c r="A10" s="152">
        <v>2012</v>
      </c>
      <c r="B10" s="123" t="s">
        <v>199</v>
      </c>
      <c r="C10" s="123" t="s">
        <v>198</v>
      </c>
      <c r="CW10" s="2"/>
      <c r="CX10" s="2"/>
      <c r="CY10" s="890"/>
      <c r="CZ10" s="890"/>
      <c r="DA10" s="57"/>
      <c r="DB10" s="2"/>
      <c r="DC10" s="57"/>
      <c r="DD10" s="57"/>
    </row>
    <row r="11" spans="1:110" s="136" customFormat="1" x14ac:dyDescent="0.25">
      <c r="A11" s="152">
        <v>2013</v>
      </c>
      <c r="B11" s="169" t="s">
        <v>199</v>
      </c>
      <c r="C11" s="123" t="s">
        <v>198</v>
      </c>
      <c r="CW11" s="2"/>
      <c r="CX11" s="2"/>
      <c r="CY11" s="188"/>
      <c r="CZ11" s="188"/>
      <c r="DA11" s="57"/>
      <c r="DB11" s="2"/>
      <c r="DC11" s="57"/>
      <c r="DD11" s="57"/>
    </row>
    <row r="12" spans="1:110" s="136" customFormat="1" x14ac:dyDescent="0.25">
      <c r="A12" s="152">
        <v>2014</v>
      </c>
      <c r="B12" s="12"/>
      <c r="C12" s="12"/>
      <c r="CW12" s="2"/>
      <c r="CX12" s="2"/>
      <c r="CY12" s="188"/>
      <c r="CZ12" s="188"/>
      <c r="DA12" s="57"/>
      <c r="DB12" s="2"/>
      <c r="DC12" s="57"/>
      <c r="DD12" s="57"/>
    </row>
    <row r="13" spans="1:110" s="137" customFormat="1" x14ac:dyDescent="0.25">
      <c r="A13" s="116"/>
      <c r="B13" s="12"/>
      <c r="C13" s="12"/>
      <c r="CW13" s="2"/>
      <c r="CX13" s="2"/>
      <c r="CY13" s="188"/>
      <c r="CZ13" s="188"/>
      <c r="DA13" s="57"/>
      <c r="DB13" s="2"/>
      <c r="DC13" s="57"/>
      <c r="DD13" s="57"/>
    </row>
    <row r="14" spans="1:110" s="137" customFormat="1" x14ac:dyDescent="0.25">
      <c r="A14" s="106" t="s">
        <v>4</v>
      </c>
      <c r="B14" s="106"/>
      <c r="C14" s="129" t="s">
        <v>84</v>
      </c>
      <c r="D14" s="138"/>
      <c r="E14" s="138"/>
      <c r="F14" s="138"/>
      <c r="G14" s="138"/>
      <c r="H14" s="136"/>
      <c r="I14" s="136"/>
      <c r="CW14" s="2"/>
      <c r="CX14" s="2"/>
      <c r="CY14" s="188"/>
      <c r="CZ14" s="188"/>
      <c r="DA14" s="57"/>
      <c r="DB14" s="2"/>
      <c r="DC14" s="57"/>
      <c r="DD14" s="57"/>
    </row>
    <row r="15" spans="1:110" s="137" customFormat="1" x14ac:dyDescent="0.25">
      <c r="A15" s="116"/>
      <c r="B15" s="128" t="s">
        <v>8</v>
      </c>
      <c r="C15" s="128" t="s">
        <v>9</v>
      </c>
      <c r="D15" s="128" t="s">
        <v>10</v>
      </c>
      <c r="E15" s="128" t="s">
        <v>11</v>
      </c>
      <c r="F15" s="128" t="s">
        <v>33</v>
      </c>
      <c r="G15" s="128" t="s">
        <v>12</v>
      </c>
      <c r="H15" s="128" t="s">
        <v>13</v>
      </c>
      <c r="I15" s="128" t="s">
        <v>14</v>
      </c>
      <c r="CW15" s="2"/>
      <c r="CX15" s="2"/>
      <c r="CY15" s="188"/>
      <c r="CZ15" s="188"/>
      <c r="DA15" s="57"/>
      <c r="DB15" s="2"/>
      <c r="DC15" s="57"/>
      <c r="DD15" s="57"/>
    </row>
    <row r="16" spans="1:110" s="137" customFormat="1" x14ac:dyDescent="0.25">
      <c r="A16" s="152">
        <v>2009</v>
      </c>
      <c r="B16" s="117">
        <v>1</v>
      </c>
      <c r="C16" s="117">
        <v>1</v>
      </c>
      <c r="D16" s="117">
        <v>0</v>
      </c>
      <c r="E16" s="117">
        <v>1</v>
      </c>
      <c r="F16" s="117">
        <v>1</v>
      </c>
      <c r="G16" s="104">
        <v>1</v>
      </c>
      <c r="H16" s="104">
        <v>0</v>
      </c>
      <c r="I16" s="104">
        <v>0</v>
      </c>
      <c r="CW16" s="2"/>
      <c r="CX16" s="2"/>
      <c r="CY16" s="188"/>
      <c r="CZ16" s="188"/>
      <c r="DA16" s="57"/>
      <c r="DB16" s="2"/>
      <c r="DC16" s="57"/>
      <c r="DD16" s="57"/>
    </row>
    <row r="17" spans="1:108" s="137" customFormat="1" x14ac:dyDescent="0.25">
      <c r="A17" s="152">
        <v>2010</v>
      </c>
      <c r="B17" s="135">
        <v>1</v>
      </c>
      <c r="C17" s="135">
        <v>1</v>
      </c>
      <c r="D17" s="117">
        <v>0</v>
      </c>
      <c r="E17" s="117">
        <v>1</v>
      </c>
      <c r="F17" s="117">
        <v>1</v>
      </c>
      <c r="G17" s="104">
        <v>-1</v>
      </c>
      <c r="H17" s="104">
        <v>0</v>
      </c>
      <c r="I17" s="104">
        <v>1</v>
      </c>
      <c r="CW17" s="2"/>
      <c r="CX17" s="2"/>
      <c r="CY17" s="188"/>
      <c r="CZ17" s="188"/>
      <c r="DA17" s="57"/>
      <c r="DB17" s="2"/>
      <c r="DC17" s="57"/>
      <c r="DD17" s="57"/>
    </row>
    <row r="18" spans="1:108" s="137" customFormat="1" x14ac:dyDescent="0.25">
      <c r="A18" s="152">
        <v>2011</v>
      </c>
      <c r="B18" s="135">
        <v>1</v>
      </c>
      <c r="C18" s="135">
        <v>1</v>
      </c>
      <c r="D18" s="117">
        <v>0</v>
      </c>
      <c r="E18" s="117">
        <v>1</v>
      </c>
      <c r="F18" s="117">
        <v>1</v>
      </c>
      <c r="G18" s="104">
        <v>-1</v>
      </c>
      <c r="H18" s="104">
        <v>0</v>
      </c>
      <c r="I18" s="104">
        <v>1</v>
      </c>
      <c r="CW18" s="2"/>
      <c r="CX18" s="2"/>
      <c r="CY18" s="188"/>
      <c r="CZ18" s="188"/>
      <c r="DA18" s="57"/>
      <c r="DB18" s="2"/>
      <c r="DC18" s="57"/>
      <c r="DD18" s="57"/>
    </row>
    <row r="19" spans="1:108" s="137" customFormat="1" x14ac:dyDescent="0.25">
      <c r="A19" s="152">
        <v>2012</v>
      </c>
      <c r="B19" s="196">
        <v>1</v>
      </c>
      <c r="C19" s="196">
        <v>1</v>
      </c>
      <c r="D19" s="117">
        <v>0</v>
      </c>
      <c r="E19" s="117">
        <v>1</v>
      </c>
      <c r="F19" s="117">
        <v>1</v>
      </c>
      <c r="G19" s="104">
        <v>-1</v>
      </c>
      <c r="H19" s="104">
        <v>0</v>
      </c>
      <c r="I19" s="104">
        <v>1</v>
      </c>
      <c r="CW19" s="2"/>
      <c r="CX19" s="2"/>
      <c r="CY19" s="188"/>
      <c r="CZ19" s="188"/>
      <c r="DA19" s="57"/>
      <c r="DB19" s="2"/>
      <c r="DC19" s="57"/>
      <c r="DD19" s="57"/>
    </row>
    <row r="20" spans="1:108" s="137" customFormat="1" x14ac:dyDescent="0.25">
      <c r="A20" s="152">
        <v>2013</v>
      </c>
      <c r="B20" s="196">
        <v>1</v>
      </c>
      <c r="C20" s="196">
        <v>1</v>
      </c>
      <c r="D20" s="117">
        <v>0</v>
      </c>
      <c r="E20" s="117">
        <v>1</v>
      </c>
      <c r="F20" s="117">
        <v>1</v>
      </c>
      <c r="G20" s="104">
        <v>-1</v>
      </c>
      <c r="H20" s="104">
        <v>0</v>
      </c>
      <c r="I20" s="104">
        <v>1</v>
      </c>
      <c r="CW20" s="2"/>
      <c r="CX20" s="2"/>
      <c r="CY20" s="188"/>
      <c r="CZ20" s="188"/>
      <c r="DA20" s="57"/>
      <c r="DB20" s="2"/>
      <c r="DC20" s="57"/>
      <c r="DD20" s="57"/>
    </row>
    <row r="21" spans="1:108" s="137" customFormat="1" x14ac:dyDescent="0.25">
      <c r="A21" s="152">
        <v>2014</v>
      </c>
      <c r="B21" s="170"/>
      <c r="C21" s="170"/>
      <c r="D21" s="104"/>
      <c r="E21" s="104"/>
      <c r="F21" s="104"/>
      <c r="G21" s="104"/>
      <c r="H21" s="104"/>
      <c r="I21" s="104"/>
      <c r="CW21" s="2"/>
      <c r="CX21" s="2"/>
      <c r="CY21" s="188"/>
      <c r="CZ21" s="188"/>
      <c r="DA21" s="57"/>
      <c r="DB21" s="2"/>
      <c r="DC21" s="57"/>
      <c r="DD21" s="57"/>
    </row>
    <row r="22" spans="1:108" s="137" customFormat="1" x14ac:dyDescent="0.25">
      <c r="A22" s="116"/>
      <c r="B22" s="12"/>
      <c r="C22" s="12"/>
      <c r="CW22" s="2"/>
      <c r="CX22" s="2"/>
      <c r="CY22" s="188"/>
      <c r="CZ22" s="188"/>
      <c r="DA22" s="57"/>
      <c r="DB22" s="2"/>
      <c r="DC22" s="57"/>
      <c r="DD22" s="57"/>
    </row>
    <row r="23" spans="1:108" s="136" customFormat="1" x14ac:dyDescent="0.25">
      <c r="A23" s="118"/>
      <c r="B23" s="119"/>
      <c r="C23" s="137"/>
      <c r="D23" s="137"/>
      <c r="E23" s="137"/>
      <c r="F23" s="137"/>
      <c r="G23" s="137"/>
    </row>
    <row r="24" spans="1:108" s="136" customFormat="1" x14ac:dyDescent="0.25">
      <c r="A24" s="106" t="s">
        <v>3</v>
      </c>
      <c r="B24" s="138"/>
      <c r="C24" s="129" t="s">
        <v>84</v>
      </c>
      <c r="D24" s="138"/>
      <c r="E24" s="129" t="s">
        <v>85</v>
      </c>
      <c r="F24" s="138"/>
      <c r="G24" s="138"/>
    </row>
    <row r="25" spans="1:108" s="136" customFormat="1" x14ac:dyDescent="0.25">
      <c r="A25" s="10"/>
      <c r="B25" s="136" t="s">
        <v>51</v>
      </c>
      <c r="C25" s="136" t="s">
        <v>52</v>
      </c>
      <c r="D25" s="136" t="s">
        <v>53</v>
      </c>
      <c r="E25" s="136" t="s">
        <v>54</v>
      </c>
      <c r="F25" s="136" t="s">
        <v>55</v>
      </c>
      <c r="G25" s="136" t="s">
        <v>56</v>
      </c>
      <c r="H25" s="189" t="s">
        <v>93</v>
      </c>
    </row>
    <row r="26" spans="1:108" s="136" customFormat="1" x14ac:dyDescent="0.25">
      <c r="A26" s="152">
        <v>2009</v>
      </c>
      <c r="B26" s="172" t="s">
        <v>107</v>
      </c>
      <c r="C26" s="139">
        <v>-1</v>
      </c>
      <c r="D26" s="172" t="s">
        <v>107</v>
      </c>
      <c r="E26" s="139" t="e">
        <v>#N/A</v>
      </c>
      <c r="F26" s="139" t="e">
        <v>#N/A</v>
      </c>
      <c r="G26" s="139">
        <v>12810000</v>
      </c>
      <c r="H26" s="137"/>
    </row>
    <row r="27" spans="1:108" s="136" customFormat="1" x14ac:dyDescent="0.25">
      <c r="A27" s="152">
        <v>2010</v>
      </c>
      <c r="B27" s="173" t="s">
        <v>107</v>
      </c>
      <c r="C27" s="139">
        <v>-1</v>
      </c>
      <c r="D27" s="173" t="s">
        <v>107</v>
      </c>
      <c r="E27" s="139" t="e">
        <v>#N/A</v>
      </c>
      <c r="F27" s="139" t="e">
        <v>#N/A</v>
      </c>
      <c r="G27" s="139">
        <v>20889000</v>
      </c>
      <c r="H27" s="137"/>
    </row>
    <row r="28" spans="1:108" s="136" customFormat="1" x14ac:dyDescent="0.25">
      <c r="A28" s="152">
        <v>2011</v>
      </c>
      <c r="B28" s="173" t="s">
        <v>107</v>
      </c>
      <c r="C28" s="173" t="s">
        <v>107</v>
      </c>
      <c r="D28" s="173" t="s">
        <v>107</v>
      </c>
      <c r="E28" s="139" t="e">
        <v>#N/A</v>
      </c>
      <c r="F28" s="139">
        <v>9000000</v>
      </c>
      <c r="G28" s="139">
        <v>9481849</v>
      </c>
      <c r="H28" s="137"/>
    </row>
    <row r="29" spans="1:108" s="136" customFormat="1" x14ac:dyDescent="0.25">
      <c r="A29" s="152">
        <v>2012</v>
      </c>
      <c r="B29" s="173" t="s">
        <v>107</v>
      </c>
      <c r="C29" s="173" t="s">
        <v>107</v>
      </c>
      <c r="D29" s="173" t="s">
        <v>108</v>
      </c>
      <c r="E29" s="139" t="e">
        <v>#N/A</v>
      </c>
      <c r="F29" s="139">
        <v>6600000</v>
      </c>
      <c r="G29" s="139">
        <v>0</v>
      </c>
      <c r="H29" s="137"/>
    </row>
    <row r="30" spans="1:108" s="136" customFormat="1" x14ac:dyDescent="0.25">
      <c r="A30" s="152">
        <v>2013</v>
      </c>
      <c r="B30" s="172" t="s">
        <v>107</v>
      </c>
      <c r="C30" s="172" t="s">
        <v>107</v>
      </c>
      <c r="D30" s="172" t="s">
        <v>107</v>
      </c>
      <c r="E30" s="139" t="e">
        <v>#N/A</v>
      </c>
      <c r="F30" s="139">
        <v>16911111</v>
      </c>
      <c r="G30" s="139">
        <v>16600000</v>
      </c>
      <c r="H30" s="137"/>
    </row>
    <row r="31" spans="1:108" s="136" customFormat="1" x14ac:dyDescent="0.25">
      <c r="A31" s="152">
        <v>2014</v>
      </c>
      <c r="B31" s="172"/>
      <c r="C31" s="172"/>
      <c r="D31" s="172"/>
      <c r="E31" s="139"/>
      <c r="F31" s="139"/>
      <c r="G31" s="139"/>
      <c r="H31" s="137"/>
    </row>
    <row r="32" spans="1:108" s="137" customFormat="1" x14ac:dyDescent="0.25">
      <c r="A32" s="116"/>
    </row>
    <row r="33" spans="1:73" s="136" customFormat="1" x14ac:dyDescent="0.25">
      <c r="A33" s="152">
        <v>2009</v>
      </c>
      <c r="B33" s="176">
        <f>IF(B26="yes",1,0)</f>
        <v>1</v>
      </c>
      <c r="C33" s="140">
        <v>-1</v>
      </c>
      <c r="D33" s="4">
        <f t="shared" ref="D33:D35" si="0">IF(D26="yes",1,0)</f>
        <v>1</v>
      </c>
      <c r="E33" s="139" t="e">
        <v>#N/A</v>
      </c>
      <c r="F33" s="139" t="e">
        <v>#N/A</v>
      </c>
      <c r="G33" s="171"/>
      <c r="H33" s="163" t="b">
        <f>G33=B52+B53</f>
        <v>0</v>
      </c>
      <c r="I33" s="11"/>
      <c r="J33" s="11"/>
    </row>
    <row r="34" spans="1:73" s="136" customFormat="1" x14ac:dyDescent="0.25">
      <c r="A34" s="152">
        <v>2010</v>
      </c>
      <c r="B34" s="4">
        <f t="shared" ref="B34:D37" si="1">IF(B27="yes",1,0)</f>
        <v>1</v>
      </c>
      <c r="C34" s="140">
        <v>-1</v>
      </c>
      <c r="D34" s="4">
        <f t="shared" si="0"/>
        <v>1</v>
      </c>
      <c r="E34" s="139" t="e">
        <v>#N/A</v>
      </c>
      <c r="F34" s="139" t="e">
        <v>#N/A</v>
      </c>
      <c r="G34" s="171"/>
      <c r="H34" s="163" t="b">
        <f>G34=C52+C53</f>
        <v>0</v>
      </c>
      <c r="I34" s="11"/>
      <c r="J34" s="11"/>
      <c r="BO34" s="2"/>
      <c r="BP34" s="2"/>
      <c r="BQ34" s="2"/>
      <c r="BR34" s="2"/>
      <c r="BS34" s="2"/>
      <c r="BT34" s="2"/>
      <c r="BU34" s="2"/>
    </row>
    <row r="35" spans="1:73" s="136" customFormat="1" x14ac:dyDescent="0.25">
      <c r="A35" s="152">
        <v>2011</v>
      </c>
      <c r="B35" s="4">
        <f t="shared" si="1"/>
        <v>1</v>
      </c>
      <c r="C35" s="4">
        <f t="shared" si="1"/>
        <v>1</v>
      </c>
      <c r="D35" s="4">
        <f t="shared" si="0"/>
        <v>1</v>
      </c>
      <c r="E35" s="139" t="e">
        <v>#N/A</v>
      </c>
      <c r="F35" s="171"/>
      <c r="G35" s="171"/>
      <c r="H35" s="163" t="b">
        <f>G35=D52+D53</f>
        <v>0</v>
      </c>
      <c r="I35" s="11"/>
      <c r="J35" s="11"/>
      <c r="BO35" s="2"/>
      <c r="BP35" s="2"/>
      <c r="BQ35" s="2"/>
      <c r="BR35" s="2"/>
      <c r="BS35" s="2"/>
      <c r="BT35" s="2"/>
      <c r="BU35" s="2"/>
    </row>
    <row r="36" spans="1:73" s="136" customFormat="1" x14ac:dyDescent="0.25">
      <c r="A36" s="152">
        <v>2012</v>
      </c>
      <c r="B36" s="4">
        <f t="shared" si="1"/>
        <v>1</v>
      </c>
      <c r="C36" s="4">
        <f t="shared" si="1"/>
        <v>1</v>
      </c>
      <c r="D36" s="4">
        <f t="shared" si="1"/>
        <v>0</v>
      </c>
      <c r="E36" s="139" t="e">
        <v>#N/A</v>
      </c>
      <c r="F36" s="171"/>
      <c r="G36" s="171"/>
      <c r="H36" s="163" t="b">
        <f>G36=E52+E53</f>
        <v>1</v>
      </c>
      <c r="I36" s="11"/>
      <c r="J36" s="11"/>
      <c r="AK36" s="888"/>
      <c r="AL36" s="888"/>
      <c r="AM36" s="888"/>
      <c r="AN36" s="888"/>
      <c r="AO36" s="888"/>
      <c r="AP36" s="888"/>
      <c r="AQ36" s="888"/>
      <c r="AR36" s="2"/>
      <c r="BO36" s="2"/>
      <c r="BP36" s="888"/>
      <c r="BQ36" s="888"/>
      <c r="BR36" s="888"/>
      <c r="BS36" s="888"/>
      <c r="BT36" s="2"/>
      <c r="BU36" s="2"/>
    </row>
    <row r="37" spans="1:73" s="136" customFormat="1" x14ac:dyDescent="0.25">
      <c r="A37" s="152">
        <v>2013</v>
      </c>
      <c r="B37" s="4">
        <f t="shared" si="1"/>
        <v>1</v>
      </c>
      <c r="C37" s="4">
        <f t="shared" si="1"/>
        <v>1</v>
      </c>
      <c r="D37" s="4">
        <f t="shared" si="1"/>
        <v>1</v>
      </c>
      <c r="E37" s="139" t="e">
        <v>#N/A</v>
      </c>
      <c r="F37" s="171"/>
      <c r="G37" s="171"/>
      <c r="H37" s="163"/>
      <c r="I37" s="11"/>
      <c r="J37" s="11"/>
      <c r="AK37" s="888"/>
      <c r="AL37" s="888"/>
      <c r="AM37" s="888"/>
      <c r="AN37" s="888"/>
      <c r="AO37" s="888"/>
      <c r="AP37" s="888"/>
      <c r="AQ37" s="888"/>
      <c r="AR37" s="2"/>
      <c r="BO37" s="2"/>
      <c r="BP37" s="888"/>
      <c r="BQ37" s="888"/>
      <c r="BR37" s="888"/>
      <c r="BS37" s="888"/>
      <c r="BT37" s="2"/>
      <c r="BU37" s="2"/>
    </row>
    <row r="38" spans="1:73" s="136" customFormat="1" x14ac:dyDescent="0.25">
      <c r="A38" s="152">
        <v>2014</v>
      </c>
      <c r="B38" s="4"/>
      <c r="C38" s="4"/>
      <c r="D38" s="4"/>
      <c r="E38" s="139"/>
      <c r="F38" s="171"/>
      <c r="G38" s="171"/>
      <c r="H38" s="163"/>
      <c r="I38" s="11"/>
      <c r="J38" s="11"/>
      <c r="AK38" s="888"/>
      <c r="AL38" s="888"/>
      <c r="AM38" s="888"/>
      <c r="AN38" s="888"/>
      <c r="AO38" s="888"/>
      <c r="AP38" s="888"/>
      <c r="AQ38" s="888"/>
      <c r="AR38" s="2"/>
      <c r="BO38" s="2"/>
      <c r="BP38" s="888"/>
      <c r="BQ38" s="888"/>
      <c r="BR38" s="888"/>
      <c r="BS38" s="888"/>
      <c r="BT38" s="2"/>
      <c r="BU38" s="2"/>
    </row>
    <row r="39" spans="1:73" s="136" customFormat="1" x14ac:dyDescent="0.25">
      <c r="A39" s="152"/>
      <c r="B39" s="4"/>
      <c r="C39" s="4"/>
      <c r="D39" s="4"/>
      <c r="E39" s="139"/>
      <c r="F39" s="171"/>
      <c r="G39" s="171"/>
      <c r="H39" s="163"/>
      <c r="I39" s="11"/>
      <c r="J39" s="11"/>
      <c r="AK39" s="888"/>
      <c r="AL39" s="888"/>
      <c r="AM39" s="888"/>
      <c r="AN39" s="888"/>
      <c r="AO39" s="888"/>
      <c r="AP39" s="888"/>
      <c r="AQ39" s="888"/>
      <c r="AR39" s="2"/>
      <c r="BO39" s="2"/>
      <c r="BP39" s="888"/>
      <c r="BQ39" s="888"/>
      <c r="BR39" s="888"/>
      <c r="BS39" s="888"/>
      <c r="BT39" s="2"/>
      <c r="BU39" s="2"/>
    </row>
    <row r="40" spans="1:73" s="136" customFormat="1" x14ac:dyDescent="0.25">
      <c r="A40" s="116"/>
      <c r="B40" s="137"/>
      <c r="C40" s="137"/>
      <c r="D40" s="137"/>
      <c r="E40" s="137"/>
      <c r="F40" s="11"/>
      <c r="G40" s="11"/>
      <c r="H40" s="11"/>
      <c r="I40" s="11"/>
      <c r="J40" s="11"/>
      <c r="AK40" s="888"/>
      <c r="AL40" s="888"/>
      <c r="AM40" s="888"/>
      <c r="AN40" s="888"/>
      <c r="AO40" s="888"/>
      <c r="AP40" s="888"/>
      <c r="AQ40" s="888"/>
      <c r="AR40" s="2"/>
      <c r="BO40" s="2"/>
      <c r="BP40" s="888"/>
      <c r="BQ40" s="888"/>
      <c r="BR40" s="888"/>
      <c r="BS40" s="888"/>
      <c r="BT40" s="2"/>
      <c r="BU40" s="2"/>
    </row>
    <row r="41" spans="1:73" s="136" customFormat="1" x14ac:dyDescent="0.25">
      <c r="A41" s="116"/>
      <c r="B41" s="137"/>
      <c r="C41" s="137"/>
      <c r="D41" s="137"/>
      <c r="E41" s="137"/>
      <c r="F41" s="11"/>
      <c r="G41" s="11"/>
      <c r="H41" s="11"/>
      <c r="I41" s="11"/>
      <c r="J41" s="11"/>
      <c r="AK41" s="888"/>
      <c r="AL41" s="888"/>
      <c r="AM41" s="888"/>
      <c r="AN41" s="888"/>
      <c r="AO41" s="888"/>
      <c r="AP41" s="888"/>
      <c r="AQ41" s="888"/>
      <c r="AR41" s="2"/>
      <c r="BO41" s="2"/>
      <c r="BP41" s="888"/>
      <c r="BQ41" s="888"/>
      <c r="BR41" s="888"/>
      <c r="BS41" s="888"/>
      <c r="BT41" s="2"/>
      <c r="BU41" s="2"/>
    </row>
    <row r="42" spans="1:73" s="137" customFormat="1" x14ac:dyDescent="0.25">
      <c r="A42" s="106" t="s">
        <v>47</v>
      </c>
      <c r="B42" s="106"/>
      <c r="C42" s="129" t="s">
        <v>87</v>
      </c>
      <c r="D42" s="138"/>
      <c r="E42" s="129" t="s">
        <v>76</v>
      </c>
      <c r="F42" s="114"/>
      <c r="G42" s="114"/>
      <c r="H42" s="11"/>
      <c r="I42" s="11"/>
      <c r="J42" s="11"/>
      <c r="AK42" s="888"/>
      <c r="AL42" s="888"/>
      <c r="AM42" s="888"/>
      <c r="AN42" s="888"/>
      <c r="AO42" s="888"/>
      <c r="AP42" s="888"/>
      <c r="AQ42" s="888"/>
      <c r="AR42" s="2"/>
      <c r="BO42" s="2"/>
      <c r="BP42" s="888"/>
      <c r="BQ42" s="888"/>
      <c r="BR42" s="888"/>
      <c r="BS42" s="888"/>
      <c r="BT42" s="2"/>
      <c r="BU42" s="2"/>
    </row>
    <row r="43" spans="1:73" s="137" customFormat="1" x14ac:dyDescent="0.25">
      <c r="A43" s="152">
        <v>2009</v>
      </c>
      <c r="B43" s="139" t="s">
        <v>80</v>
      </c>
      <c r="E43" s="137" t="s">
        <v>96</v>
      </c>
      <c r="F43" s="11"/>
      <c r="G43" s="11"/>
      <c r="H43" s="11"/>
      <c r="I43" s="11"/>
      <c r="J43" s="11"/>
      <c r="AK43" s="888"/>
      <c r="AL43" s="888"/>
      <c r="AM43" s="888"/>
      <c r="AN43" s="888"/>
      <c r="AO43" s="888"/>
      <c r="AP43" s="888"/>
      <c r="AQ43" s="888"/>
      <c r="AR43" s="2"/>
      <c r="BO43" s="2"/>
      <c r="BP43" s="888"/>
      <c r="BQ43" s="888"/>
      <c r="BR43" s="888"/>
      <c r="BS43" s="888"/>
      <c r="BT43" s="2"/>
      <c r="BU43" s="2"/>
    </row>
    <row r="44" spans="1:73" s="137" customFormat="1" ht="14.45" customHeight="1" x14ac:dyDescent="0.25">
      <c r="A44" s="152">
        <v>2010</v>
      </c>
      <c r="B44" s="139" t="s">
        <v>80</v>
      </c>
      <c r="AK44" s="888"/>
      <c r="AL44" s="888"/>
      <c r="AM44" s="888"/>
      <c r="AN44" s="888"/>
      <c r="AO44" s="888"/>
      <c r="AP44" s="888"/>
      <c r="AQ44" s="888"/>
      <c r="AR44" s="2"/>
      <c r="BO44" s="2"/>
      <c r="BP44" s="888"/>
      <c r="BQ44" s="888"/>
      <c r="BR44" s="888"/>
      <c r="BS44" s="888"/>
      <c r="BT44" s="2"/>
      <c r="BU44" s="2"/>
    </row>
    <row r="45" spans="1:73" s="137" customFormat="1" ht="14.45" customHeight="1" x14ac:dyDescent="0.25">
      <c r="A45" s="152">
        <v>2011</v>
      </c>
      <c r="B45" s="58" t="e">
        <v>#N/A</v>
      </c>
      <c r="AK45" s="186"/>
      <c r="AL45" s="186"/>
      <c r="AM45" s="186"/>
      <c r="AN45" s="186"/>
      <c r="AO45" s="186"/>
      <c r="AP45" s="186"/>
      <c r="AQ45" s="186"/>
      <c r="AR45" s="2"/>
      <c r="BO45" s="2"/>
      <c r="BP45" s="186"/>
      <c r="BQ45" s="186"/>
      <c r="BR45" s="186"/>
      <c r="BS45" s="186"/>
      <c r="BT45" s="2"/>
      <c r="BU45" s="2"/>
    </row>
    <row r="46" spans="1:73" s="137" customFormat="1" ht="14.45" customHeight="1" x14ac:dyDescent="0.25">
      <c r="A46" s="152">
        <v>2012</v>
      </c>
      <c r="B46" s="58" t="e">
        <v>#N/A</v>
      </c>
      <c r="AK46" s="186"/>
      <c r="AL46" s="186"/>
      <c r="AM46" s="186"/>
      <c r="AN46" s="186"/>
      <c r="AO46" s="186"/>
      <c r="AP46" s="186"/>
      <c r="AQ46" s="186"/>
      <c r="AR46" s="2"/>
      <c r="BO46" s="2"/>
      <c r="BP46" s="186"/>
      <c r="BQ46" s="186"/>
      <c r="BR46" s="186"/>
      <c r="BS46" s="186"/>
      <c r="BT46" s="2"/>
      <c r="BU46" s="2"/>
    </row>
    <row r="47" spans="1:73" s="137" customFormat="1" ht="14.45" customHeight="1" x14ac:dyDescent="0.25">
      <c r="A47" s="152">
        <v>2013</v>
      </c>
      <c r="AK47" s="186"/>
      <c r="AL47" s="186"/>
      <c r="AM47" s="186"/>
      <c r="AN47" s="186"/>
      <c r="AO47" s="186"/>
      <c r="AP47" s="186"/>
      <c r="AQ47" s="186"/>
      <c r="AR47" s="2"/>
      <c r="BO47" s="2"/>
      <c r="BP47" s="186"/>
      <c r="BQ47" s="186"/>
      <c r="BR47" s="186"/>
      <c r="BS47" s="186"/>
      <c r="BT47" s="2"/>
      <c r="BU47" s="2"/>
    </row>
    <row r="48" spans="1:73" s="137" customFormat="1" ht="14.45" customHeight="1" x14ac:dyDescent="0.25">
      <c r="A48" s="152">
        <v>2014</v>
      </c>
      <c r="AK48" s="186"/>
      <c r="AL48" s="186"/>
      <c r="AM48" s="186"/>
      <c r="AN48" s="186"/>
      <c r="AO48" s="186"/>
      <c r="AP48" s="186"/>
      <c r="AQ48" s="186"/>
      <c r="AR48" s="2"/>
      <c r="BO48" s="2"/>
      <c r="BP48" s="186"/>
      <c r="BQ48" s="186"/>
      <c r="BR48" s="186"/>
      <c r="BS48" s="186"/>
      <c r="BT48" s="2"/>
      <c r="BU48" s="2"/>
    </row>
    <row r="49" spans="1:110" s="137" customFormat="1" ht="14.45" customHeight="1" x14ac:dyDescent="0.25">
      <c r="A49" s="10"/>
      <c r="AK49" s="186"/>
      <c r="AL49" s="186"/>
      <c r="AM49" s="186"/>
      <c r="AN49" s="186"/>
      <c r="AO49" s="186"/>
      <c r="AP49" s="186"/>
      <c r="AQ49" s="186"/>
      <c r="AR49" s="2"/>
      <c r="BO49" s="2"/>
      <c r="BP49" s="186"/>
      <c r="BQ49" s="186"/>
      <c r="BR49" s="186"/>
      <c r="BS49" s="186"/>
      <c r="BT49" s="2"/>
      <c r="BU49" s="2"/>
    </row>
    <row r="50" spans="1:110" s="137" customFormat="1" ht="14.45" customHeight="1" x14ac:dyDescent="0.25">
      <c r="A50" s="106" t="s">
        <v>49</v>
      </c>
      <c r="B50" s="138"/>
      <c r="C50" s="129" t="s">
        <v>86</v>
      </c>
      <c r="D50" s="138"/>
      <c r="E50" s="138"/>
      <c r="F50" s="138"/>
      <c r="G50" s="138"/>
      <c r="AK50" s="187"/>
      <c r="AL50" s="187"/>
      <c r="AM50" s="187"/>
      <c r="AN50" s="187"/>
      <c r="AO50" s="187"/>
      <c r="AP50" s="187"/>
      <c r="AQ50" s="187"/>
      <c r="AR50" s="2"/>
      <c r="BO50" s="2"/>
      <c r="BP50" s="187"/>
      <c r="BQ50" s="187"/>
      <c r="BR50" s="187"/>
      <c r="BS50" s="187"/>
      <c r="BT50" s="2"/>
      <c r="BU50" s="2"/>
    </row>
    <row r="51" spans="1:110" s="136" customFormat="1" x14ac:dyDescent="0.25">
      <c r="A51" s="10"/>
      <c r="B51" s="136">
        <v>2009</v>
      </c>
      <c r="C51" s="136">
        <v>2010</v>
      </c>
      <c r="D51" s="136">
        <v>2011</v>
      </c>
      <c r="E51" s="136">
        <v>2012</v>
      </c>
      <c r="F51" s="136">
        <v>2013</v>
      </c>
      <c r="G51" s="136">
        <v>2014</v>
      </c>
      <c r="AJ51" s="2"/>
      <c r="AK51" s="889"/>
      <c r="AL51" s="889"/>
      <c r="AM51" s="889"/>
      <c r="AN51" s="889"/>
      <c r="AO51" s="889"/>
      <c r="AP51" s="889"/>
      <c r="AQ51" s="889"/>
      <c r="BN51" s="2"/>
      <c r="BO51" s="2"/>
      <c r="BP51" s="889"/>
      <c r="BQ51" s="889"/>
      <c r="BR51" s="889"/>
      <c r="BS51" s="889"/>
      <c r="BT51" s="2"/>
    </row>
    <row r="52" spans="1:110" s="136" customFormat="1" ht="14.45" customHeight="1" x14ac:dyDescent="0.25">
      <c r="A52" s="153" t="s">
        <v>15</v>
      </c>
      <c r="B52" s="171">
        <v>910000</v>
      </c>
      <c r="C52" s="171">
        <v>889000</v>
      </c>
      <c r="D52" s="171">
        <v>481849</v>
      </c>
      <c r="E52" s="171">
        <v>0</v>
      </c>
      <c r="F52" s="171">
        <v>400000</v>
      </c>
      <c r="G52" s="171"/>
      <c r="M52" s="2"/>
      <c r="N52" s="2"/>
      <c r="O52" s="2"/>
      <c r="P52" s="2"/>
      <c r="Q52" s="2"/>
      <c r="R52" s="2"/>
      <c r="AJ52" s="2"/>
      <c r="AK52" s="889"/>
      <c r="AL52" s="889"/>
      <c r="AM52" s="889"/>
      <c r="AN52" s="889"/>
      <c r="AO52" s="889"/>
      <c r="AP52" s="889"/>
      <c r="AQ52" s="889"/>
      <c r="BN52" s="2"/>
      <c r="BO52" s="2"/>
      <c r="BP52" s="889"/>
      <c r="BQ52" s="889"/>
      <c r="BR52" s="889"/>
      <c r="BS52" s="889"/>
      <c r="BT52" s="2"/>
    </row>
    <row r="53" spans="1:110" s="136" customFormat="1" ht="14.45" customHeight="1" x14ac:dyDescent="0.25">
      <c r="A53" s="154" t="s">
        <v>16</v>
      </c>
      <c r="B53" s="105">
        <v>11900000</v>
      </c>
      <c r="C53" s="171">
        <v>20000000</v>
      </c>
      <c r="D53" s="171">
        <v>9000000</v>
      </c>
      <c r="E53" s="171">
        <v>0</v>
      </c>
      <c r="F53" s="171">
        <v>16200000</v>
      </c>
      <c r="G53" s="171"/>
      <c r="M53" s="2"/>
      <c r="N53" s="2"/>
      <c r="O53" s="2"/>
      <c r="P53" s="2"/>
      <c r="Q53" s="2"/>
      <c r="R53" s="2"/>
      <c r="AJ53" s="2"/>
      <c r="AK53" s="187"/>
      <c r="AL53" s="187"/>
      <c r="AM53" s="187"/>
      <c r="AN53" s="187"/>
      <c r="AO53" s="187"/>
      <c r="AP53" s="187"/>
      <c r="AQ53" s="187"/>
      <c r="BN53" s="2"/>
      <c r="BO53" s="2"/>
      <c r="BP53" s="187"/>
      <c r="BQ53" s="187"/>
      <c r="BR53" s="187"/>
      <c r="BS53" s="187"/>
      <c r="BT53" s="2"/>
    </row>
    <row r="54" spans="1:110" s="136" customFormat="1" ht="14.45" customHeight="1" x14ac:dyDescent="0.25">
      <c r="A54" s="154" t="s">
        <v>41</v>
      </c>
      <c r="B54" s="171">
        <v>9000000</v>
      </c>
      <c r="C54" s="171">
        <v>9500000</v>
      </c>
      <c r="D54" s="171">
        <v>6421656</v>
      </c>
      <c r="E54" s="171">
        <v>16892463</v>
      </c>
      <c r="F54" s="171">
        <v>21825214</v>
      </c>
      <c r="G54" s="171"/>
      <c r="M54" s="2"/>
      <c r="N54" s="2"/>
      <c r="O54" s="2"/>
      <c r="P54" s="2"/>
      <c r="Q54" s="2"/>
      <c r="R54" s="2"/>
      <c r="AJ54" s="2"/>
      <c r="AK54" s="187"/>
      <c r="AL54" s="187"/>
      <c r="AM54" s="187"/>
      <c r="AN54" s="187"/>
      <c r="AO54" s="187"/>
      <c r="AP54" s="187"/>
      <c r="AQ54" s="187"/>
      <c r="BN54" s="2"/>
      <c r="BO54" s="2"/>
      <c r="BP54" s="187"/>
      <c r="BQ54" s="187"/>
      <c r="BR54" s="187"/>
      <c r="BS54" s="187"/>
      <c r="BT54" s="2"/>
    </row>
    <row r="55" spans="1:110" s="136" customFormat="1" x14ac:dyDescent="0.25">
      <c r="A55" s="116"/>
      <c r="B55" s="8"/>
      <c r="C55" s="11"/>
      <c r="D55" s="11"/>
      <c r="E55" s="89"/>
      <c r="N55" s="188"/>
      <c r="O55" s="188"/>
      <c r="P55" s="57"/>
      <c r="Q55" s="2"/>
      <c r="R55" s="57"/>
      <c r="S55" s="57"/>
    </row>
    <row r="56" spans="1:110" s="136" customFormat="1" x14ac:dyDescent="0.25">
      <c r="A56" s="151"/>
      <c r="B56" s="1"/>
      <c r="C56" s="10"/>
      <c r="N56" s="890"/>
      <c r="O56" s="890"/>
      <c r="P56" s="57"/>
      <c r="Q56" s="2"/>
      <c r="R56" s="57"/>
      <c r="S56" s="57"/>
      <c r="U56" s="57"/>
      <c r="V56" s="57"/>
      <c r="W56" s="57"/>
      <c r="X56" s="57"/>
      <c r="Y56" s="57"/>
      <c r="Z56" s="57"/>
      <c r="AA56" s="57"/>
      <c r="AB56" s="57"/>
      <c r="AC56" s="2"/>
      <c r="AD56" s="2"/>
      <c r="AE56" s="2"/>
    </row>
    <row r="57" spans="1:110" s="136" customFormat="1" x14ac:dyDescent="0.25">
      <c r="A57" s="106" t="s">
        <v>49</v>
      </c>
      <c r="B57" s="106"/>
      <c r="C57" s="106"/>
      <c r="D57" s="106"/>
      <c r="E57" s="106"/>
      <c r="F57" s="138"/>
      <c r="G57" s="138"/>
      <c r="N57" s="188"/>
      <c r="O57" s="188"/>
      <c r="P57" s="57"/>
      <c r="Q57" s="2"/>
      <c r="R57" s="57"/>
      <c r="S57" s="57"/>
      <c r="U57" s="57"/>
      <c r="V57" s="57"/>
      <c r="W57" s="57"/>
      <c r="X57" s="57"/>
      <c r="Y57" s="57"/>
      <c r="Z57" s="57"/>
      <c r="AA57" s="57"/>
      <c r="AB57" s="57"/>
      <c r="AC57" s="2"/>
      <c r="AD57" s="2"/>
      <c r="AE57" s="2"/>
    </row>
    <row r="58" spans="1:110" s="136" customFormat="1" x14ac:dyDescent="0.25">
      <c r="A58" s="155"/>
      <c r="B58" s="108">
        <v>2009</v>
      </c>
      <c r="C58" s="108">
        <v>2010</v>
      </c>
      <c r="D58" s="108">
        <v>2011</v>
      </c>
      <c r="E58" s="108">
        <v>2012</v>
      </c>
      <c r="F58" s="110">
        <v>2013</v>
      </c>
      <c r="G58" s="110">
        <v>2014</v>
      </c>
      <c r="M58" s="188"/>
      <c r="N58" s="188"/>
      <c r="O58" s="57"/>
      <c r="P58" s="2"/>
      <c r="Q58" s="57"/>
      <c r="R58" s="57"/>
      <c r="T58" s="57"/>
      <c r="U58" s="57"/>
      <c r="V58" s="57"/>
      <c r="W58" s="57"/>
      <c r="X58" s="57"/>
      <c r="Y58" s="57"/>
      <c r="Z58" s="57"/>
      <c r="AA58" s="57"/>
      <c r="AB58" s="2"/>
      <c r="AC58" s="2"/>
      <c r="AD58" s="2"/>
    </row>
    <row r="59" spans="1:110" s="136" customFormat="1" x14ac:dyDescent="0.25">
      <c r="A59" s="155" t="s">
        <v>15</v>
      </c>
      <c r="B59" s="109">
        <f>B52</f>
        <v>910000</v>
      </c>
      <c r="C59" s="109">
        <f>IF(YearSelected=B58,NA,C52)</f>
        <v>889000</v>
      </c>
      <c r="D59" s="109">
        <f>IF(OR(YearSelected=B58,YearSelected=C58),NA,D52)</f>
        <v>481849</v>
      </c>
      <c r="E59" s="109">
        <f>IF(OR(YearSelected=E58,YearSelected=F58),E52,NA)</f>
        <v>0</v>
      </c>
      <c r="F59" s="107">
        <f>IF(YearSelected=F58,F52,NA)</f>
        <v>400000</v>
      </c>
      <c r="M59" s="188"/>
      <c r="N59" s="188"/>
      <c r="O59" s="57"/>
      <c r="P59" s="2"/>
      <c r="Q59" s="57"/>
      <c r="R59" s="57"/>
      <c r="T59" s="57"/>
      <c r="U59" s="57"/>
      <c r="V59" s="57"/>
      <c r="W59" s="57"/>
      <c r="X59" s="57"/>
      <c r="Y59" s="57"/>
      <c r="Z59" s="57"/>
      <c r="AA59" s="57"/>
      <c r="AB59" s="2"/>
      <c r="AC59" s="2"/>
      <c r="AD59" s="2"/>
    </row>
    <row r="60" spans="1:110" s="136" customFormat="1" x14ac:dyDescent="0.25">
      <c r="A60" s="155" t="s">
        <v>16</v>
      </c>
      <c r="B60" s="109">
        <f>B53</f>
        <v>11900000</v>
      </c>
      <c r="C60" s="109">
        <f>IF(YearSelected=B58,NA,C53)</f>
        <v>20000000</v>
      </c>
      <c r="D60" s="109">
        <f>IF(OR(YearSelected=B58,YearSelected=C58),NA,D53)</f>
        <v>9000000</v>
      </c>
      <c r="E60" s="109">
        <f>IF(OR(YearSelected=E58,YearSelected=F58),E53,NA)</f>
        <v>0</v>
      </c>
      <c r="F60" s="107">
        <f>IF(YearSelected=F58,F53,NA)</f>
        <v>16200000</v>
      </c>
      <c r="M60" s="188"/>
      <c r="N60" s="188"/>
      <c r="O60" s="57"/>
      <c r="P60" s="2"/>
      <c r="Q60" s="57"/>
      <c r="R60" s="57"/>
      <c r="T60" s="57"/>
      <c r="U60" s="57"/>
      <c r="V60" s="57"/>
      <c r="W60" s="57"/>
      <c r="X60" s="57"/>
      <c r="Y60" s="57"/>
      <c r="Z60" s="57"/>
      <c r="AA60" s="57"/>
      <c r="AB60" s="2"/>
      <c r="AC60" s="2"/>
      <c r="AD60" s="2"/>
    </row>
    <row r="61" spans="1:110" s="136" customFormat="1" x14ac:dyDescent="0.25">
      <c r="A61" s="156" t="s">
        <v>106</v>
      </c>
      <c r="B61" s="112">
        <f>B54</f>
        <v>9000000</v>
      </c>
      <c r="C61" s="112">
        <f>IF(YearSelected=B58,NA,C54)</f>
        <v>9500000</v>
      </c>
      <c r="D61" s="112">
        <f>IF(OR(YearSelected=B58,YearSelected=C58),NA,D54)</f>
        <v>6421656</v>
      </c>
      <c r="E61" s="109">
        <f>IF(OR(YearSelected=E58,YearSelected=F58),E54,NA)</f>
        <v>16892463</v>
      </c>
      <c r="F61" s="111">
        <f>IF(YearSelected=F58,F54,NA)</f>
        <v>21825214</v>
      </c>
      <c r="M61" s="188"/>
      <c r="N61" s="188"/>
      <c r="O61" s="57"/>
      <c r="P61" s="2"/>
      <c r="Q61" s="57"/>
      <c r="R61" s="57"/>
      <c r="T61" s="57"/>
      <c r="U61" s="57"/>
      <c r="V61" s="57"/>
      <c r="W61" s="57"/>
      <c r="X61" s="57"/>
      <c r="Y61" s="57"/>
      <c r="Z61" s="57"/>
      <c r="AA61" s="57"/>
      <c r="AB61" s="2"/>
      <c r="AC61" s="2"/>
      <c r="AD61" s="2"/>
    </row>
    <row r="62" spans="1:110" s="136" customFormat="1" x14ac:dyDescent="0.25">
      <c r="A62" s="116"/>
      <c r="B62" s="137"/>
      <c r="C62" s="137"/>
      <c r="D62" s="137"/>
      <c r="E62" s="137"/>
      <c r="M62" s="890"/>
      <c r="N62" s="890"/>
      <c r="O62" s="57"/>
      <c r="P62" s="2"/>
      <c r="Q62" s="57"/>
      <c r="R62" s="57"/>
      <c r="T62" s="2"/>
      <c r="U62" s="2"/>
      <c r="V62" s="2"/>
      <c r="W62" s="2"/>
      <c r="X62" s="2"/>
      <c r="Y62" s="2"/>
      <c r="Z62" s="2"/>
      <c r="AA62" s="2"/>
      <c r="AB62" s="2"/>
      <c r="AC62" s="2"/>
      <c r="AD62" s="2"/>
    </row>
    <row r="63" spans="1:110" s="136" customFormat="1" x14ac:dyDescent="0.25">
      <c r="A63" s="116"/>
      <c r="B63" s="137"/>
      <c r="C63" s="137"/>
      <c r="D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7"/>
      <c r="AS63" s="137"/>
      <c r="AT63" s="137"/>
      <c r="AU63" s="137"/>
      <c r="AV63" s="137"/>
      <c r="AW63" s="137"/>
      <c r="AX63" s="137"/>
      <c r="AY63" s="137"/>
      <c r="AZ63" s="137"/>
      <c r="BA63" s="137"/>
      <c r="BB63" s="137"/>
      <c r="BC63" s="137"/>
      <c r="BD63" s="137"/>
      <c r="CY63" s="2"/>
      <c r="CZ63" s="890"/>
      <c r="DA63" s="890"/>
      <c r="DB63" s="57"/>
      <c r="DC63" s="2"/>
      <c r="DD63" s="57"/>
      <c r="DE63" s="57"/>
      <c r="DF63" s="2"/>
    </row>
    <row r="64" spans="1:110" s="136" customFormat="1" x14ac:dyDescent="0.25">
      <c r="A64" s="106" t="s">
        <v>34</v>
      </c>
      <c r="B64" s="106"/>
      <c r="C64" s="130" t="s">
        <v>87</v>
      </c>
      <c r="D64" s="115"/>
      <c r="E64" s="138"/>
      <c r="F64" s="138"/>
      <c r="G64" s="138"/>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7"/>
      <c r="AN64" s="137"/>
      <c r="AO64" s="137"/>
      <c r="AP64" s="137"/>
      <c r="AQ64" s="137"/>
      <c r="AR64" s="137"/>
      <c r="AS64" s="137"/>
      <c r="AT64" s="137"/>
      <c r="AU64" s="137"/>
      <c r="AV64" s="137"/>
      <c r="AW64" s="137"/>
      <c r="AX64" s="137"/>
      <c r="AY64" s="137"/>
      <c r="AZ64" s="137"/>
      <c r="BA64" s="137"/>
      <c r="BB64" s="137"/>
      <c r="BC64" s="137"/>
      <c r="BD64" s="137"/>
      <c r="BE64" s="137"/>
      <c r="BF64" s="137"/>
      <c r="BG64" s="137"/>
      <c r="BH64" s="137"/>
      <c r="BI64" s="137"/>
      <c r="BJ64" s="137"/>
      <c r="BK64" s="137"/>
      <c r="BL64" s="137"/>
      <c r="BM64" s="137"/>
      <c r="BN64" s="137"/>
      <c r="BO64" s="137"/>
      <c r="BP64" s="137"/>
      <c r="BQ64" s="137"/>
      <c r="BR64" s="137"/>
      <c r="BS64" s="137"/>
      <c r="BT64" s="137"/>
      <c r="BU64" s="137"/>
      <c r="BV64" s="137"/>
      <c r="BW64" s="137"/>
      <c r="BX64" s="137"/>
      <c r="BY64" s="137"/>
      <c r="BZ64" s="137"/>
      <c r="CA64" s="137"/>
      <c r="CB64" s="137"/>
      <c r="CC64" s="137"/>
      <c r="CD64" s="137"/>
      <c r="CE64" s="137"/>
      <c r="CF64" s="137"/>
      <c r="CG64" s="137"/>
      <c r="CH64" s="137"/>
      <c r="CI64" s="137"/>
      <c r="CJ64" s="137"/>
      <c r="CK64" s="137"/>
      <c r="CL64" s="137"/>
      <c r="CM64" s="137"/>
      <c r="CN64" s="137"/>
      <c r="CO64" s="137"/>
      <c r="CP64" s="137"/>
      <c r="CQ64" s="137"/>
      <c r="CR64" s="137"/>
      <c r="CS64" s="137"/>
      <c r="CT64" s="137"/>
      <c r="CU64" s="137"/>
      <c r="CV64" s="137"/>
      <c r="CY64" s="2"/>
      <c r="CZ64" s="890"/>
      <c r="DA64" s="890"/>
      <c r="DB64" s="57"/>
      <c r="DC64" s="2"/>
      <c r="DD64" s="57"/>
      <c r="DE64" s="57"/>
      <c r="DF64" s="2"/>
    </row>
    <row r="65" spans="1:203" s="136" customFormat="1" x14ac:dyDescent="0.25">
      <c r="A65" s="151"/>
      <c r="B65" s="136" t="s">
        <v>0</v>
      </c>
      <c r="C65" s="136" t="s">
        <v>42</v>
      </c>
      <c r="D65" s="12" t="s">
        <v>59</v>
      </c>
      <c r="E65" s="137" t="s">
        <v>60</v>
      </c>
      <c r="F65" s="137" t="s">
        <v>61</v>
      </c>
      <c r="G65" s="137" t="s">
        <v>62</v>
      </c>
      <c r="H65" s="137" t="s">
        <v>104</v>
      </c>
      <c r="L65" s="137"/>
      <c r="M65" s="137"/>
      <c r="N65" s="137"/>
      <c r="O65" s="12"/>
      <c r="P65" s="137"/>
      <c r="Q65" s="137"/>
      <c r="R65" s="137"/>
      <c r="S65" s="137"/>
      <c r="T65" s="137"/>
      <c r="U65" s="137"/>
      <c r="V65" s="137"/>
      <c r="W65" s="137"/>
      <c r="X65" s="137"/>
      <c r="Y65" s="137"/>
      <c r="Z65" s="137"/>
      <c r="AA65" s="137"/>
      <c r="AB65" s="137"/>
      <c r="AC65" s="137"/>
      <c r="AD65" s="137"/>
      <c r="AE65" s="137"/>
      <c r="AF65" s="137"/>
      <c r="AG65" s="137"/>
      <c r="AH65" s="137"/>
      <c r="AI65" s="137"/>
      <c r="AJ65" s="137"/>
      <c r="AK65" s="137"/>
      <c r="AL65" s="137"/>
      <c r="AM65" s="137"/>
      <c r="AN65" s="137"/>
      <c r="AO65" s="137"/>
      <c r="AP65" s="137"/>
      <c r="AQ65" s="137"/>
      <c r="AR65" s="137"/>
      <c r="AS65" s="137"/>
      <c r="AT65" s="137"/>
      <c r="AU65" s="137"/>
      <c r="AV65" s="137"/>
      <c r="AW65" s="137"/>
      <c r="AX65" s="137"/>
      <c r="AY65" s="137"/>
      <c r="AZ65" s="137"/>
      <c r="BA65" s="137"/>
      <c r="BB65" s="137"/>
      <c r="BC65" s="137"/>
      <c r="BD65" s="137"/>
      <c r="BE65" s="137"/>
      <c r="BF65" s="137"/>
      <c r="BG65" s="137"/>
      <c r="BH65" s="137"/>
      <c r="BI65" s="137"/>
      <c r="BJ65" s="137"/>
      <c r="BK65" s="137"/>
      <c r="BL65" s="137"/>
      <c r="BM65" s="137"/>
      <c r="BN65" s="137"/>
      <c r="BO65" s="137"/>
      <c r="BP65" s="137"/>
      <c r="BQ65" s="137"/>
      <c r="BR65" s="137"/>
      <c r="BS65" s="137"/>
      <c r="BT65" s="137"/>
      <c r="BU65" s="137"/>
      <c r="BV65" s="137"/>
      <c r="BW65" s="137"/>
      <c r="BX65" s="137"/>
      <c r="BY65" s="137"/>
      <c r="BZ65" s="137"/>
      <c r="CA65" s="137"/>
      <c r="CB65" s="137"/>
      <c r="CC65" s="137"/>
      <c r="CD65" s="137"/>
      <c r="CE65" s="137"/>
      <c r="CF65" s="137"/>
      <c r="CG65" s="137"/>
      <c r="CH65" s="137"/>
      <c r="CI65" s="137"/>
      <c r="CJ65" s="137"/>
      <c r="CK65" s="137"/>
      <c r="CL65" s="137"/>
      <c r="CM65" s="137"/>
      <c r="CN65" s="137"/>
      <c r="CO65" s="137"/>
      <c r="CP65" s="137"/>
      <c r="CQ65" s="137"/>
      <c r="CR65" s="137"/>
      <c r="CS65" s="137"/>
      <c r="CT65" s="137"/>
      <c r="CU65" s="137"/>
      <c r="CV65" s="137"/>
      <c r="CY65" s="2"/>
      <c r="CZ65" s="890"/>
      <c r="DA65" s="890"/>
      <c r="DB65" s="57"/>
      <c r="DC65" s="2"/>
      <c r="DD65" s="57"/>
      <c r="DE65" s="57"/>
      <c r="DF65" s="2"/>
      <c r="DG65" s="137"/>
      <c r="DH65" s="137"/>
      <c r="DI65" s="137"/>
      <c r="DJ65" s="137"/>
      <c r="DK65" s="137"/>
      <c r="DL65" s="137"/>
      <c r="DM65" s="137"/>
      <c r="DN65" s="137"/>
      <c r="DO65" s="137"/>
      <c r="DP65" s="137"/>
      <c r="DQ65" s="137"/>
      <c r="DR65" s="137"/>
      <c r="DS65" s="137"/>
      <c r="DT65" s="137"/>
      <c r="DU65" s="137"/>
      <c r="DV65" s="137"/>
      <c r="DW65" s="137"/>
      <c r="DX65" s="137"/>
      <c r="DY65" s="137"/>
      <c r="DZ65" s="137"/>
      <c r="EA65" s="137"/>
      <c r="EB65" s="137"/>
      <c r="EC65" s="137"/>
      <c r="ED65" s="137"/>
      <c r="EE65" s="137"/>
      <c r="EF65" s="137"/>
      <c r="EG65" s="137"/>
      <c r="EH65" s="137"/>
      <c r="EI65" s="137"/>
      <c r="EJ65" s="137"/>
      <c r="EK65" s="137"/>
      <c r="EL65" s="137"/>
      <c r="EM65" s="137"/>
      <c r="EN65" s="137"/>
      <c r="EO65" s="137"/>
      <c r="EP65" s="137"/>
      <c r="EQ65" s="137"/>
      <c r="ER65" s="137"/>
      <c r="ES65" s="137"/>
      <c r="ET65" s="137"/>
      <c r="EU65" s="137"/>
      <c r="EV65" s="137"/>
      <c r="EW65" s="137"/>
      <c r="EX65" s="137"/>
      <c r="EY65" s="137"/>
      <c r="EZ65" s="137"/>
      <c r="FA65" s="137"/>
      <c r="FB65" s="137"/>
      <c r="FC65" s="137"/>
      <c r="FD65" s="137"/>
      <c r="FE65" s="137"/>
      <c r="FF65" s="137"/>
      <c r="FG65" s="137"/>
      <c r="FH65" s="137"/>
      <c r="FI65" s="137"/>
      <c r="FJ65" s="137"/>
      <c r="FK65" s="137"/>
      <c r="FL65" s="137"/>
      <c r="FM65" s="137"/>
      <c r="FN65" s="137"/>
      <c r="FO65" s="137"/>
      <c r="FP65" s="137"/>
      <c r="FQ65" s="137"/>
      <c r="FR65" s="137"/>
      <c r="FS65" s="137"/>
      <c r="FT65" s="137"/>
      <c r="FU65" s="137"/>
      <c r="FV65" s="137"/>
      <c r="FW65" s="137"/>
      <c r="FX65" s="137"/>
      <c r="FY65" s="137"/>
      <c r="FZ65" s="137"/>
      <c r="GA65" s="137"/>
      <c r="GB65" s="137"/>
      <c r="GC65" s="137"/>
      <c r="GD65" s="137"/>
      <c r="GE65" s="137"/>
      <c r="GF65" s="137"/>
      <c r="GG65" s="137"/>
      <c r="GH65" s="137"/>
      <c r="GI65" s="137"/>
      <c r="GJ65" s="137"/>
      <c r="GK65" s="137"/>
      <c r="GL65" s="137"/>
      <c r="GM65" s="137"/>
      <c r="GN65" s="137"/>
      <c r="GO65" s="137"/>
      <c r="GP65" s="137"/>
      <c r="GQ65" s="137"/>
      <c r="GR65" s="137"/>
      <c r="GS65" s="137"/>
    </row>
    <row r="66" spans="1:203" s="136" customFormat="1" x14ac:dyDescent="0.25">
      <c r="A66" s="152">
        <v>2009</v>
      </c>
      <c r="B66" s="102" t="s">
        <v>200</v>
      </c>
      <c r="C66" s="102" t="s">
        <v>201</v>
      </c>
      <c r="D66" s="102" t="s">
        <v>202</v>
      </c>
      <c r="E66" s="102" t="s">
        <v>203</v>
      </c>
      <c r="F66" s="102" t="s">
        <v>204</v>
      </c>
      <c r="G66" s="102" t="s">
        <v>205</v>
      </c>
      <c r="H66" s="102" t="s">
        <v>206</v>
      </c>
      <c r="N66" s="137"/>
      <c r="O66" s="137"/>
      <c r="P66" s="137"/>
      <c r="Q66" s="12"/>
      <c r="R66" s="137"/>
      <c r="S66" s="137"/>
      <c r="T66" s="137"/>
      <c r="U66" s="137"/>
      <c r="V66" s="137"/>
      <c r="W66" s="137"/>
      <c r="X66" s="137"/>
      <c r="Y66" s="137"/>
      <c r="Z66" s="137"/>
      <c r="AA66" s="137"/>
      <c r="AB66" s="137"/>
      <c r="AC66" s="137"/>
      <c r="AD66" s="137"/>
      <c r="AE66" s="137"/>
      <c r="AF66" s="137"/>
      <c r="AG66" s="137"/>
      <c r="AH66" s="137"/>
      <c r="AI66" s="137"/>
      <c r="AJ66" s="137"/>
      <c r="AK66" s="137"/>
      <c r="AL66" s="137"/>
      <c r="AM66" s="137"/>
      <c r="AN66" s="137"/>
      <c r="AO66" s="137"/>
      <c r="AP66" s="137"/>
      <c r="AQ66" s="137"/>
      <c r="AR66" s="137"/>
      <c r="AS66" s="137"/>
      <c r="AT66" s="137"/>
      <c r="AU66" s="137"/>
      <c r="AV66" s="137"/>
      <c r="AW66" s="137"/>
      <c r="AX66" s="137"/>
      <c r="AY66" s="137"/>
      <c r="AZ66" s="137"/>
      <c r="BA66" s="137"/>
      <c r="BB66" s="137"/>
      <c r="BC66" s="137"/>
      <c r="BD66" s="137"/>
      <c r="BE66" s="137"/>
      <c r="BF66" s="137"/>
      <c r="BG66" s="137"/>
      <c r="BH66" s="137"/>
      <c r="BI66" s="137"/>
      <c r="BJ66" s="137"/>
      <c r="BK66" s="137"/>
      <c r="BL66" s="137"/>
      <c r="BM66" s="137"/>
      <c r="BN66" s="137"/>
      <c r="BO66" s="137"/>
      <c r="BP66" s="137"/>
      <c r="BQ66" s="137"/>
      <c r="BR66" s="137"/>
      <c r="BS66" s="137"/>
      <c r="BT66" s="137"/>
      <c r="BU66" s="137"/>
      <c r="BV66" s="137"/>
      <c r="BW66" s="137"/>
      <c r="BX66" s="137"/>
      <c r="BY66" s="137"/>
      <c r="BZ66" s="137"/>
      <c r="CA66" s="137"/>
      <c r="CB66" s="137"/>
      <c r="CC66" s="137"/>
      <c r="CD66" s="137"/>
      <c r="CE66" s="137"/>
      <c r="CF66" s="137"/>
      <c r="CG66" s="137"/>
      <c r="CH66" s="137"/>
      <c r="CI66" s="137"/>
      <c r="CJ66" s="137"/>
      <c r="CK66" s="137"/>
      <c r="CL66" s="137"/>
      <c r="CM66" s="137"/>
      <c r="CN66" s="137"/>
      <c r="CO66" s="137"/>
      <c r="CP66" s="137"/>
      <c r="CQ66" s="137"/>
      <c r="CR66" s="137"/>
      <c r="CS66" s="137"/>
      <c r="CT66" s="137"/>
      <c r="CU66" s="137"/>
      <c r="CV66" s="137"/>
      <c r="CW66" s="137"/>
      <c r="CX66" s="137"/>
      <c r="DA66" s="2"/>
      <c r="DB66" s="890"/>
      <c r="DC66" s="890"/>
      <c r="DD66" s="57"/>
      <c r="DE66" s="2"/>
      <c r="DF66" s="57"/>
      <c r="DG66" s="57"/>
      <c r="DH66" s="2"/>
      <c r="DI66" s="137"/>
      <c r="DJ66" s="137"/>
      <c r="DK66" s="137"/>
      <c r="DL66" s="137"/>
      <c r="DM66" s="137"/>
      <c r="DN66" s="137"/>
      <c r="DO66" s="137"/>
      <c r="DP66" s="137"/>
      <c r="DQ66" s="137"/>
      <c r="DR66" s="137"/>
      <c r="DS66" s="137"/>
      <c r="DT66" s="137"/>
      <c r="DU66" s="137"/>
      <c r="DV66" s="137"/>
      <c r="DW66" s="137"/>
      <c r="DX66" s="137"/>
      <c r="DY66" s="137"/>
      <c r="DZ66" s="137"/>
      <c r="EA66" s="137"/>
      <c r="EB66" s="137"/>
      <c r="EC66" s="137"/>
      <c r="ED66" s="137"/>
      <c r="EE66" s="137"/>
      <c r="EF66" s="137"/>
      <c r="EG66" s="137"/>
      <c r="EH66" s="137"/>
      <c r="EI66" s="137"/>
      <c r="EJ66" s="137"/>
      <c r="EK66" s="137"/>
      <c r="EL66" s="137"/>
      <c r="EM66" s="137"/>
      <c r="EN66" s="137"/>
      <c r="EO66" s="137"/>
      <c r="EP66" s="137"/>
      <c r="EQ66" s="137"/>
      <c r="ER66" s="137"/>
      <c r="ES66" s="137"/>
      <c r="ET66" s="137"/>
      <c r="EU66" s="137"/>
      <c r="EV66" s="137"/>
      <c r="EW66" s="137"/>
      <c r="EX66" s="137"/>
      <c r="EY66" s="137"/>
      <c r="EZ66" s="137"/>
      <c r="FA66" s="137"/>
      <c r="FB66" s="137"/>
      <c r="FC66" s="137"/>
      <c r="FD66" s="137"/>
      <c r="FE66" s="137"/>
      <c r="FF66" s="137"/>
      <c r="FG66" s="137"/>
      <c r="FH66" s="137"/>
      <c r="FI66" s="137"/>
      <c r="FJ66" s="137"/>
      <c r="FK66" s="137"/>
      <c r="FL66" s="137"/>
      <c r="FM66" s="137"/>
      <c r="FN66" s="137"/>
      <c r="FO66" s="137"/>
      <c r="FP66" s="137"/>
      <c r="FQ66" s="137"/>
      <c r="FR66" s="137"/>
      <c r="FS66" s="137"/>
      <c r="FT66" s="137"/>
      <c r="FU66" s="137"/>
      <c r="FV66" s="137"/>
      <c r="FW66" s="137"/>
      <c r="FX66" s="137"/>
      <c r="FY66" s="137"/>
      <c r="FZ66" s="137"/>
      <c r="GA66" s="137"/>
      <c r="GB66" s="137"/>
      <c r="GC66" s="137"/>
      <c r="GD66" s="137"/>
      <c r="GE66" s="137"/>
      <c r="GF66" s="137"/>
      <c r="GG66" s="137"/>
      <c r="GH66" s="137"/>
      <c r="GI66" s="137"/>
      <c r="GJ66" s="137"/>
      <c r="GK66" s="137"/>
      <c r="GL66" s="137"/>
      <c r="GM66" s="137"/>
      <c r="GN66" s="137"/>
      <c r="GO66" s="137"/>
      <c r="GP66" s="137"/>
      <c r="GQ66" s="137"/>
      <c r="GR66" s="137"/>
      <c r="GS66" s="137"/>
      <c r="GT66" s="137"/>
      <c r="GU66" s="137"/>
    </row>
    <row r="67" spans="1:203" s="136" customFormat="1" x14ac:dyDescent="0.25">
      <c r="A67" s="152">
        <v>2010</v>
      </c>
      <c r="B67" s="228" t="s">
        <v>207</v>
      </c>
      <c r="C67" s="125" t="s">
        <v>97</v>
      </c>
      <c r="D67" s="102" t="s">
        <v>202</v>
      </c>
      <c r="E67" s="102" t="s">
        <v>208</v>
      </c>
      <c r="F67" s="102" t="s">
        <v>209</v>
      </c>
      <c r="G67" s="102" t="s">
        <v>205</v>
      </c>
      <c r="H67" s="102" t="s">
        <v>210</v>
      </c>
      <c r="N67" s="137"/>
      <c r="O67" s="137"/>
      <c r="P67" s="137"/>
      <c r="Q67" s="12"/>
      <c r="R67" s="137"/>
      <c r="S67" s="137"/>
      <c r="T67" s="137"/>
      <c r="U67" s="137"/>
      <c r="V67" s="137"/>
      <c r="W67" s="137"/>
      <c r="X67" s="137"/>
      <c r="Y67" s="137"/>
      <c r="Z67" s="137"/>
      <c r="AA67" s="137"/>
      <c r="AB67" s="137"/>
      <c r="AC67" s="137"/>
      <c r="AD67" s="137"/>
      <c r="AE67" s="137"/>
      <c r="AF67" s="137"/>
      <c r="AG67" s="137"/>
      <c r="AH67" s="137"/>
      <c r="AI67" s="137"/>
      <c r="AJ67" s="137"/>
      <c r="AK67" s="137"/>
      <c r="AL67" s="137"/>
      <c r="AM67" s="137"/>
      <c r="AN67" s="137"/>
      <c r="AO67" s="137"/>
      <c r="AP67" s="137"/>
      <c r="AQ67" s="137"/>
      <c r="AR67" s="137"/>
      <c r="AS67" s="137"/>
      <c r="AT67" s="137"/>
      <c r="AU67" s="137"/>
      <c r="AV67" s="137"/>
      <c r="AW67" s="137"/>
      <c r="AX67" s="137"/>
      <c r="AY67" s="137"/>
      <c r="AZ67" s="137"/>
      <c r="BA67" s="137"/>
      <c r="BB67" s="137"/>
      <c r="BC67" s="137"/>
      <c r="BD67" s="137"/>
      <c r="BE67" s="137"/>
      <c r="BF67" s="137"/>
      <c r="BG67" s="137"/>
      <c r="BH67" s="137"/>
      <c r="BI67" s="137"/>
      <c r="BJ67" s="137"/>
      <c r="BK67" s="137"/>
      <c r="BL67" s="137"/>
      <c r="BM67" s="137"/>
      <c r="BN67" s="137"/>
      <c r="BO67" s="137"/>
      <c r="BP67" s="137"/>
      <c r="BQ67" s="137"/>
      <c r="BR67" s="137"/>
      <c r="BS67" s="137"/>
      <c r="BT67" s="137"/>
      <c r="BU67" s="137"/>
      <c r="BV67" s="137"/>
      <c r="BW67" s="137"/>
      <c r="BX67" s="137"/>
      <c r="BY67" s="137"/>
      <c r="BZ67" s="137"/>
      <c r="CA67" s="137"/>
      <c r="CB67" s="137"/>
      <c r="CC67" s="137"/>
      <c r="CD67" s="137"/>
      <c r="CE67" s="137"/>
      <c r="CF67" s="137"/>
      <c r="CG67" s="137"/>
      <c r="CH67" s="137"/>
      <c r="CI67" s="137"/>
      <c r="CJ67" s="137"/>
      <c r="CK67" s="137"/>
      <c r="CL67" s="137"/>
      <c r="CM67" s="137"/>
      <c r="CN67" s="137"/>
      <c r="CO67" s="137"/>
      <c r="CP67" s="137"/>
      <c r="CQ67" s="137"/>
      <c r="CR67" s="137"/>
      <c r="CS67" s="137"/>
      <c r="CT67" s="137"/>
      <c r="CU67" s="137"/>
      <c r="CV67" s="137"/>
      <c r="CW67" s="137"/>
      <c r="CX67" s="137"/>
      <c r="DA67" s="2"/>
      <c r="DB67" s="890"/>
      <c r="DC67" s="890"/>
      <c r="DD67" s="57"/>
      <c r="DE67" s="2"/>
      <c r="DF67" s="2"/>
      <c r="DG67" s="2"/>
      <c r="DH67" s="2"/>
      <c r="DI67" s="137"/>
      <c r="DJ67" s="137"/>
      <c r="DK67" s="137"/>
      <c r="DL67" s="137"/>
      <c r="DM67" s="137"/>
      <c r="DN67" s="137"/>
      <c r="DO67" s="137"/>
      <c r="DP67" s="137"/>
      <c r="DQ67" s="137"/>
      <c r="DR67" s="137"/>
      <c r="DS67" s="137"/>
      <c r="DT67" s="137"/>
      <c r="DU67" s="137"/>
      <c r="DV67" s="137"/>
      <c r="DW67" s="137"/>
      <c r="DX67" s="137"/>
      <c r="DY67" s="137"/>
      <c r="DZ67" s="137"/>
      <c r="EA67" s="137"/>
      <c r="EB67" s="137"/>
      <c r="EC67" s="137"/>
      <c r="ED67" s="137"/>
      <c r="EE67" s="137"/>
      <c r="EF67" s="137"/>
      <c r="EG67" s="137"/>
      <c r="EH67" s="137"/>
      <c r="EI67" s="137"/>
      <c r="EJ67" s="137"/>
      <c r="EK67" s="137"/>
      <c r="EL67" s="137"/>
      <c r="EM67" s="137"/>
      <c r="EN67" s="137"/>
      <c r="EO67" s="137"/>
      <c r="EP67" s="137"/>
      <c r="EQ67" s="137"/>
      <c r="ER67" s="137"/>
      <c r="ES67" s="137"/>
      <c r="ET67" s="137"/>
      <c r="EU67" s="137"/>
      <c r="EV67" s="137"/>
      <c r="EW67" s="137"/>
      <c r="EX67" s="137"/>
      <c r="EY67" s="137"/>
      <c r="EZ67" s="137"/>
      <c r="FA67" s="137"/>
      <c r="FB67" s="137"/>
      <c r="FC67" s="137"/>
      <c r="FD67" s="137"/>
      <c r="FE67" s="137"/>
      <c r="FF67" s="137"/>
      <c r="FG67" s="137"/>
      <c r="FH67" s="137"/>
      <c r="FI67" s="137"/>
      <c r="FJ67" s="137"/>
      <c r="FK67" s="137"/>
      <c r="FL67" s="137"/>
      <c r="FM67" s="137"/>
      <c r="FN67" s="137"/>
      <c r="FO67" s="137"/>
      <c r="FP67" s="137"/>
      <c r="FQ67" s="137"/>
      <c r="FR67" s="137"/>
      <c r="FS67" s="137"/>
      <c r="FT67" s="137"/>
      <c r="FU67" s="137"/>
      <c r="FV67" s="137"/>
      <c r="FW67" s="137"/>
      <c r="FX67" s="137"/>
      <c r="FY67" s="137"/>
      <c r="FZ67" s="137"/>
      <c r="GA67" s="137"/>
      <c r="GB67" s="137"/>
      <c r="GC67" s="137"/>
      <c r="GD67" s="137"/>
      <c r="GE67" s="137"/>
      <c r="GF67" s="137"/>
      <c r="GG67" s="137"/>
      <c r="GH67" s="137"/>
      <c r="GI67" s="137"/>
      <c r="GJ67" s="137"/>
      <c r="GK67" s="137"/>
      <c r="GL67" s="137"/>
      <c r="GM67" s="137"/>
      <c r="GN67" s="137"/>
      <c r="GO67" s="137"/>
      <c r="GP67" s="137"/>
      <c r="GQ67" s="137"/>
      <c r="GR67" s="137"/>
      <c r="GS67" s="137"/>
      <c r="GT67" s="137"/>
      <c r="GU67" s="137"/>
    </row>
    <row r="68" spans="1:203" s="136" customFormat="1" x14ac:dyDescent="0.25">
      <c r="A68" s="152">
        <v>2011</v>
      </c>
      <c r="B68" s="102" t="s">
        <v>211</v>
      </c>
      <c r="C68" s="125" t="s">
        <v>97</v>
      </c>
      <c r="D68" s="102" t="s">
        <v>202</v>
      </c>
      <c r="E68" s="102" t="s">
        <v>208</v>
      </c>
      <c r="F68" s="102" t="s">
        <v>209</v>
      </c>
      <c r="G68" s="102" t="s">
        <v>205</v>
      </c>
      <c r="H68" s="102" t="s">
        <v>212</v>
      </c>
      <c r="N68" s="137"/>
      <c r="O68" s="137"/>
      <c r="P68" s="137"/>
      <c r="Q68" s="12"/>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7"/>
      <c r="AS68" s="137"/>
      <c r="AT68" s="137"/>
      <c r="AU68" s="137"/>
      <c r="AV68" s="137"/>
      <c r="AW68" s="137"/>
      <c r="AX68" s="137"/>
      <c r="AY68" s="137"/>
      <c r="AZ68" s="137"/>
      <c r="BA68" s="137"/>
      <c r="BB68" s="137"/>
      <c r="BC68" s="137"/>
      <c r="BD68" s="137"/>
      <c r="BE68" s="137"/>
      <c r="BF68" s="137"/>
      <c r="BG68" s="137"/>
      <c r="BH68" s="137"/>
      <c r="BI68" s="137"/>
      <c r="BJ68" s="137"/>
      <c r="BK68" s="137"/>
      <c r="BL68" s="137"/>
      <c r="BM68" s="137"/>
      <c r="BN68" s="137"/>
      <c r="BO68" s="137"/>
      <c r="BP68" s="137"/>
      <c r="BQ68" s="137"/>
      <c r="BR68" s="137"/>
      <c r="BS68" s="137"/>
      <c r="BT68" s="137"/>
      <c r="BU68" s="137"/>
      <c r="BV68" s="137"/>
      <c r="BW68" s="137"/>
      <c r="BX68" s="137"/>
      <c r="BY68" s="137"/>
      <c r="BZ68" s="137"/>
      <c r="CA68" s="137"/>
      <c r="CB68" s="137"/>
      <c r="CC68" s="137"/>
      <c r="CD68" s="137"/>
      <c r="CE68" s="137"/>
      <c r="CF68" s="137"/>
      <c r="CG68" s="137"/>
      <c r="CH68" s="137"/>
      <c r="CI68" s="137"/>
      <c r="CJ68" s="137"/>
      <c r="CK68" s="137"/>
      <c r="CL68" s="137"/>
      <c r="CM68" s="137"/>
      <c r="CN68" s="137"/>
      <c r="CO68" s="137"/>
      <c r="CP68" s="137"/>
      <c r="CQ68" s="137"/>
      <c r="CR68" s="137"/>
      <c r="CS68" s="137"/>
      <c r="CT68" s="137"/>
      <c r="CU68" s="137"/>
      <c r="CV68" s="137"/>
      <c r="CW68" s="137"/>
      <c r="CX68" s="137"/>
      <c r="DA68" s="2"/>
      <c r="DB68" s="890"/>
      <c r="DC68" s="890"/>
      <c r="DD68" s="2"/>
      <c r="DE68" s="2"/>
      <c r="DF68" s="2"/>
      <c r="DG68" s="2"/>
      <c r="DH68" s="2"/>
      <c r="DI68" s="137"/>
      <c r="DJ68" s="137"/>
      <c r="DK68" s="137"/>
      <c r="DL68" s="137"/>
      <c r="DM68" s="137"/>
      <c r="DN68" s="137"/>
      <c r="DO68" s="137"/>
      <c r="DP68" s="137"/>
      <c r="DQ68" s="137"/>
      <c r="DR68" s="137"/>
      <c r="DS68" s="137"/>
      <c r="DT68" s="137"/>
      <c r="DU68" s="137"/>
      <c r="DV68" s="137"/>
      <c r="DW68" s="137"/>
      <c r="DX68" s="137"/>
      <c r="DY68" s="137"/>
      <c r="DZ68" s="137"/>
      <c r="EA68" s="137"/>
      <c r="EB68" s="137"/>
      <c r="EC68" s="137"/>
      <c r="ED68" s="137"/>
      <c r="EE68" s="137"/>
      <c r="EF68" s="137"/>
      <c r="EG68" s="137"/>
      <c r="EH68" s="137"/>
      <c r="EI68" s="137"/>
      <c r="EJ68" s="137"/>
      <c r="EK68" s="137"/>
      <c r="EL68" s="137"/>
      <c r="EM68" s="137"/>
      <c r="EN68" s="137"/>
      <c r="EO68" s="137"/>
      <c r="EP68" s="137"/>
      <c r="EQ68" s="137"/>
      <c r="ER68" s="137"/>
      <c r="ES68" s="137"/>
      <c r="ET68" s="137"/>
      <c r="EU68" s="137"/>
      <c r="EV68" s="137"/>
      <c r="EW68" s="137"/>
      <c r="EX68" s="137"/>
      <c r="EY68" s="137"/>
      <c r="EZ68" s="137"/>
      <c r="FA68" s="137"/>
      <c r="FB68" s="137"/>
      <c r="FC68" s="137"/>
      <c r="FD68" s="137"/>
      <c r="FE68" s="137"/>
      <c r="FF68" s="137"/>
      <c r="FG68" s="137"/>
      <c r="FH68" s="137"/>
      <c r="FI68" s="137"/>
      <c r="FJ68" s="137"/>
      <c r="FK68" s="137"/>
      <c r="FL68" s="137"/>
      <c r="FM68" s="137"/>
      <c r="FN68" s="137"/>
      <c r="FO68" s="137"/>
      <c r="FP68" s="137"/>
      <c r="FQ68" s="137"/>
      <c r="FR68" s="137"/>
      <c r="FS68" s="137"/>
      <c r="FT68" s="137"/>
      <c r="FU68" s="137"/>
      <c r="FV68" s="137"/>
      <c r="FW68" s="137"/>
      <c r="FX68" s="137"/>
      <c r="FY68" s="137"/>
      <c r="FZ68" s="137"/>
      <c r="GA68" s="137"/>
      <c r="GB68" s="137"/>
      <c r="GC68" s="137"/>
      <c r="GD68" s="137"/>
      <c r="GE68" s="137"/>
      <c r="GF68" s="137"/>
      <c r="GG68" s="137"/>
      <c r="GH68" s="137"/>
      <c r="GI68" s="137"/>
      <c r="GJ68" s="137"/>
      <c r="GK68" s="137"/>
      <c r="GL68" s="137"/>
      <c r="GM68" s="137"/>
      <c r="GN68" s="137"/>
      <c r="GO68" s="137"/>
      <c r="GP68" s="137"/>
      <c r="GQ68" s="137"/>
      <c r="GR68" s="137"/>
      <c r="GS68" s="137"/>
      <c r="GT68" s="137"/>
      <c r="GU68" s="137"/>
    </row>
    <row r="69" spans="1:203" s="136" customFormat="1" x14ac:dyDescent="0.25">
      <c r="A69" s="152">
        <v>2012</v>
      </c>
      <c r="B69" s="102" t="s">
        <v>211</v>
      </c>
      <c r="C69" s="125" t="s">
        <v>97</v>
      </c>
      <c r="D69" s="102" t="s">
        <v>202</v>
      </c>
      <c r="E69" s="102" t="s">
        <v>208</v>
      </c>
      <c r="F69" s="102" t="s">
        <v>209</v>
      </c>
      <c r="G69" s="102" t="s">
        <v>205</v>
      </c>
      <c r="H69" s="102" t="s">
        <v>213</v>
      </c>
      <c r="N69" s="137"/>
      <c r="O69" s="137"/>
      <c r="P69" s="137"/>
      <c r="Q69" s="12"/>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7"/>
      <c r="AS69" s="137"/>
      <c r="AT69" s="137"/>
      <c r="AU69" s="137"/>
      <c r="AV69" s="137"/>
      <c r="AW69" s="137"/>
      <c r="AX69" s="137"/>
      <c r="AY69" s="137"/>
      <c r="AZ69" s="137"/>
      <c r="BA69" s="137"/>
      <c r="BB69" s="137"/>
      <c r="BC69" s="137"/>
      <c r="BD69" s="137"/>
      <c r="BE69" s="137"/>
      <c r="BF69" s="137"/>
      <c r="BG69" s="137"/>
      <c r="BH69" s="137"/>
      <c r="BI69" s="137"/>
      <c r="BJ69" s="137"/>
      <c r="BK69" s="137"/>
      <c r="BL69" s="137"/>
      <c r="BM69" s="137"/>
      <c r="BN69" s="137"/>
      <c r="BO69" s="137"/>
      <c r="BP69" s="137"/>
      <c r="BQ69" s="137"/>
      <c r="BR69" s="137"/>
      <c r="BS69" s="137"/>
      <c r="BT69" s="137"/>
      <c r="BU69" s="137"/>
      <c r="BV69" s="137"/>
      <c r="BW69" s="137"/>
      <c r="BX69" s="137"/>
      <c r="BY69" s="137"/>
      <c r="BZ69" s="137"/>
      <c r="CA69" s="137"/>
      <c r="CB69" s="137"/>
      <c r="CC69" s="137"/>
      <c r="CD69" s="137"/>
      <c r="CE69" s="137"/>
      <c r="CF69" s="137"/>
      <c r="CG69" s="137"/>
      <c r="CH69" s="137"/>
      <c r="CI69" s="137"/>
      <c r="CJ69" s="137"/>
      <c r="CK69" s="137"/>
      <c r="CL69" s="137"/>
      <c r="CM69" s="137"/>
      <c r="CN69" s="137"/>
      <c r="CO69" s="137"/>
      <c r="CP69" s="137"/>
      <c r="CQ69" s="137"/>
      <c r="CR69" s="137"/>
      <c r="CS69" s="137"/>
      <c r="CT69" s="137"/>
      <c r="CU69" s="137"/>
      <c r="CV69" s="137"/>
      <c r="CW69" s="137"/>
      <c r="CX69" s="137"/>
      <c r="DA69" s="2"/>
      <c r="DB69" s="890"/>
      <c r="DC69" s="890"/>
      <c r="DD69" s="2"/>
      <c r="DE69" s="2"/>
      <c r="DF69" s="2"/>
      <c r="DG69" s="2"/>
      <c r="DH69" s="2"/>
      <c r="DI69" s="137"/>
      <c r="DJ69" s="137"/>
      <c r="DK69" s="137"/>
      <c r="DL69" s="137"/>
      <c r="DM69" s="137"/>
      <c r="DN69" s="137"/>
      <c r="DO69" s="137"/>
      <c r="DP69" s="137"/>
      <c r="DQ69" s="137"/>
      <c r="DR69" s="137"/>
      <c r="DS69" s="137"/>
      <c r="DT69" s="137"/>
      <c r="DU69" s="137"/>
      <c r="DV69" s="137"/>
      <c r="DW69" s="137"/>
      <c r="DX69" s="137"/>
      <c r="DY69" s="137"/>
      <c r="DZ69" s="137"/>
      <c r="EA69" s="137"/>
      <c r="EB69" s="137"/>
      <c r="EC69" s="137"/>
      <c r="ED69" s="137"/>
      <c r="EE69" s="137"/>
      <c r="EF69" s="137"/>
      <c r="EG69" s="137"/>
      <c r="EH69" s="137"/>
      <c r="EI69" s="137"/>
      <c r="EJ69" s="137"/>
      <c r="EK69" s="137"/>
      <c r="EL69" s="137"/>
      <c r="EM69" s="137"/>
      <c r="EN69" s="137"/>
      <c r="EO69" s="137"/>
      <c r="EP69" s="137"/>
      <c r="EQ69" s="137"/>
      <c r="ER69" s="137"/>
      <c r="ES69" s="137"/>
      <c r="ET69" s="137"/>
      <c r="EU69" s="137"/>
      <c r="EV69" s="137"/>
      <c r="EW69" s="137"/>
      <c r="EX69" s="137"/>
      <c r="EY69" s="137"/>
      <c r="EZ69" s="137"/>
      <c r="FA69" s="137"/>
      <c r="FB69" s="137"/>
      <c r="FC69" s="137"/>
      <c r="FD69" s="137"/>
      <c r="FE69" s="137"/>
      <c r="FF69" s="137"/>
      <c r="FG69" s="137"/>
      <c r="FH69" s="137"/>
      <c r="FI69" s="137"/>
      <c r="FJ69" s="137"/>
      <c r="FK69" s="137"/>
      <c r="FL69" s="137"/>
      <c r="FM69" s="137"/>
      <c r="FN69" s="137"/>
      <c r="FO69" s="137"/>
      <c r="FP69" s="137"/>
      <c r="FQ69" s="137"/>
      <c r="FR69" s="137"/>
      <c r="FS69" s="137"/>
      <c r="FT69" s="137"/>
      <c r="FU69" s="137"/>
      <c r="FV69" s="137"/>
      <c r="FW69" s="137"/>
      <c r="FX69" s="137"/>
      <c r="FY69" s="137"/>
      <c r="FZ69" s="137"/>
      <c r="GA69" s="137"/>
      <c r="GB69" s="137"/>
      <c r="GC69" s="137"/>
      <c r="GD69" s="137"/>
      <c r="GE69" s="137"/>
      <c r="GF69" s="137"/>
      <c r="GG69" s="137"/>
      <c r="GH69" s="137"/>
      <c r="GI69" s="137"/>
      <c r="GJ69" s="137"/>
      <c r="GK69" s="137"/>
      <c r="GL69" s="137"/>
      <c r="GM69" s="137"/>
      <c r="GN69" s="137"/>
      <c r="GO69" s="137"/>
      <c r="GP69" s="137"/>
      <c r="GQ69" s="137"/>
      <c r="GR69" s="137"/>
      <c r="GS69" s="137"/>
      <c r="GT69" s="137"/>
      <c r="GU69" s="137"/>
    </row>
    <row r="70" spans="1:203" s="136" customFormat="1" x14ac:dyDescent="0.25">
      <c r="A70" s="152">
        <v>2013</v>
      </c>
      <c r="B70" s="102" t="s">
        <v>211</v>
      </c>
      <c r="C70" s="125" t="s">
        <v>97</v>
      </c>
      <c r="D70" s="102" t="s">
        <v>202</v>
      </c>
      <c r="E70" s="102" t="s">
        <v>208</v>
      </c>
      <c r="F70" s="102" t="s">
        <v>209</v>
      </c>
      <c r="G70" s="102" t="s">
        <v>205</v>
      </c>
      <c r="H70" s="102" t="s">
        <v>214</v>
      </c>
      <c r="I70" s="137"/>
      <c r="J70" s="137"/>
      <c r="K70" s="137"/>
      <c r="L70" s="137"/>
      <c r="M70" s="137"/>
      <c r="N70" s="137"/>
      <c r="O70" s="137"/>
      <c r="P70" s="137"/>
      <c r="Q70" s="12"/>
      <c r="R70" s="137"/>
      <c r="S70" s="137"/>
      <c r="T70" s="137"/>
      <c r="U70" s="137"/>
      <c r="V70" s="137"/>
      <c r="W70" s="137"/>
      <c r="X70" s="137"/>
      <c r="Y70" s="137"/>
      <c r="Z70" s="137"/>
      <c r="AA70" s="137"/>
      <c r="AB70" s="137"/>
      <c r="AC70" s="137"/>
      <c r="AD70" s="137"/>
      <c r="AE70" s="137"/>
      <c r="AF70" s="137"/>
      <c r="AG70" s="137"/>
      <c r="AH70" s="137"/>
      <c r="AI70" s="137"/>
      <c r="AJ70" s="137"/>
      <c r="AK70" s="137"/>
      <c r="AL70" s="137"/>
      <c r="AM70" s="137"/>
      <c r="AN70" s="137"/>
      <c r="AO70" s="137"/>
      <c r="AP70" s="137"/>
      <c r="AQ70" s="137"/>
      <c r="AR70" s="137"/>
      <c r="AS70" s="137"/>
      <c r="AT70" s="137"/>
      <c r="AU70" s="137"/>
      <c r="AV70" s="137"/>
      <c r="AW70" s="137"/>
      <c r="AX70" s="137"/>
      <c r="AY70" s="137"/>
      <c r="AZ70" s="137"/>
      <c r="BA70" s="137"/>
      <c r="BB70" s="137"/>
      <c r="BC70" s="137"/>
      <c r="BD70" s="137"/>
      <c r="BE70" s="137"/>
      <c r="BF70" s="137"/>
      <c r="BG70" s="137"/>
      <c r="BH70" s="137"/>
      <c r="BI70" s="137"/>
      <c r="BJ70" s="137"/>
      <c r="BK70" s="137"/>
      <c r="BL70" s="137"/>
      <c r="BM70" s="137"/>
      <c r="BN70" s="137"/>
      <c r="BO70" s="137"/>
      <c r="BP70" s="137"/>
      <c r="BQ70" s="137"/>
      <c r="BR70" s="137"/>
      <c r="BS70" s="137"/>
      <c r="BT70" s="137"/>
      <c r="BU70" s="137"/>
      <c r="BV70" s="137"/>
      <c r="BW70" s="137"/>
      <c r="BX70" s="137"/>
      <c r="BY70" s="137"/>
      <c r="BZ70" s="137"/>
      <c r="CA70" s="137"/>
      <c r="CB70" s="137"/>
      <c r="CC70" s="137"/>
      <c r="CD70" s="137"/>
      <c r="CE70" s="137"/>
      <c r="CF70" s="137"/>
      <c r="CG70" s="137"/>
      <c r="CH70" s="137"/>
      <c r="CI70" s="137"/>
      <c r="CJ70" s="137"/>
      <c r="CK70" s="137"/>
      <c r="CL70" s="137"/>
      <c r="CM70" s="137"/>
      <c r="CN70" s="137"/>
      <c r="CO70" s="137"/>
      <c r="CP70" s="137"/>
      <c r="CQ70" s="137"/>
      <c r="CR70" s="137"/>
      <c r="CS70" s="137"/>
      <c r="CT70" s="137"/>
      <c r="CU70" s="137"/>
      <c r="CV70" s="137"/>
      <c r="CW70" s="137"/>
      <c r="CX70" s="137"/>
      <c r="DA70" s="2"/>
      <c r="DB70" s="890"/>
      <c r="DC70" s="890"/>
      <c r="DD70" s="2"/>
      <c r="DE70" s="2"/>
      <c r="DF70" s="2"/>
      <c r="DG70" s="2"/>
      <c r="DH70" s="2"/>
      <c r="DI70" s="137"/>
      <c r="DJ70" s="137"/>
      <c r="DK70" s="137"/>
      <c r="DL70" s="137"/>
      <c r="DM70" s="137"/>
      <c r="DN70" s="137"/>
      <c r="DO70" s="137"/>
      <c r="DP70" s="137"/>
      <c r="DQ70" s="137"/>
      <c r="DR70" s="137"/>
      <c r="DS70" s="137"/>
      <c r="DT70" s="137"/>
      <c r="DU70" s="137"/>
      <c r="DV70" s="137"/>
      <c r="DW70" s="137"/>
      <c r="DX70" s="137"/>
      <c r="DY70" s="137"/>
      <c r="DZ70" s="137"/>
      <c r="EA70" s="137"/>
      <c r="EB70" s="137"/>
      <c r="EC70" s="137"/>
      <c r="ED70" s="137"/>
      <c r="EE70" s="137"/>
      <c r="EF70" s="137"/>
      <c r="EG70" s="137"/>
      <c r="EH70" s="137"/>
      <c r="EI70" s="137"/>
      <c r="EJ70" s="137"/>
      <c r="EK70" s="137"/>
      <c r="EL70" s="137"/>
      <c r="EM70" s="137"/>
      <c r="EN70" s="137"/>
      <c r="EO70" s="137"/>
      <c r="EP70" s="137"/>
      <c r="EQ70" s="137"/>
      <c r="ER70" s="137"/>
      <c r="ES70" s="137"/>
      <c r="ET70" s="137"/>
      <c r="EU70" s="137"/>
      <c r="EV70" s="137"/>
      <c r="EW70" s="137"/>
      <c r="EX70" s="137"/>
      <c r="EY70" s="137"/>
      <c r="EZ70" s="137"/>
      <c r="FA70" s="137"/>
      <c r="FB70" s="137"/>
      <c r="FC70" s="137"/>
      <c r="FD70" s="137"/>
      <c r="FE70" s="137"/>
      <c r="FF70" s="137"/>
      <c r="FG70" s="137"/>
      <c r="FH70" s="137"/>
      <c r="FI70" s="137"/>
      <c r="FJ70" s="137"/>
      <c r="FK70" s="137"/>
      <c r="FL70" s="137"/>
      <c r="FM70" s="137"/>
      <c r="FN70" s="137"/>
      <c r="FO70" s="137"/>
      <c r="FP70" s="137"/>
      <c r="FQ70" s="137"/>
      <c r="FR70" s="137"/>
      <c r="FS70" s="137"/>
      <c r="FT70" s="137"/>
      <c r="FU70" s="137"/>
      <c r="FV70" s="137"/>
      <c r="FW70" s="137"/>
      <c r="FX70" s="137"/>
      <c r="FY70" s="137"/>
      <c r="FZ70" s="137"/>
      <c r="GA70" s="137"/>
      <c r="GB70" s="137"/>
      <c r="GC70" s="137"/>
      <c r="GD70" s="137"/>
      <c r="GE70" s="137"/>
      <c r="GF70" s="137"/>
      <c r="GG70" s="137"/>
      <c r="GH70" s="137"/>
      <c r="GI70" s="137"/>
      <c r="GJ70" s="137"/>
      <c r="GK70" s="137"/>
      <c r="GL70" s="137"/>
      <c r="GM70" s="137"/>
      <c r="GN70" s="137"/>
      <c r="GO70" s="137"/>
      <c r="GP70" s="137"/>
      <c r="GQ70" s="137"/>
      <c r="GR70" s="137"/>
      <c r="GS70" s="137"/>
      <c r="GT70" s="137"/>
      <c r="GU70" s="137"/>
    </row>
    <row r="71" spans="1:203" s="136" customFormat="1" x14ac:dyDescent="0.25">
      <c r="A71" s="152">
        <v>2014</v>
      </c>
      <c r="B71" s="174"/>
      <c r="C71" s="174"/>
      <c r="D71" s="126"/>
      <c r="E71" s="126"/>
      <c r="F71" s="102"/>
      <c r="G71" s="102"/>
      <c r="H71" s="102"/>
      <c r="I71" s="137"/>
      <c r="J71" s="137"/>
      <c r="L71" s="70"/>
      <c r="M71" s="70"/>
      <c r="N71" s="70"/>
      <c r="O71" s="71"/>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137"/>
      <c r="BF71" s="137"/>
      <c r="BG71" s="137"/>
      <c r="BH71" s="137"/>
      <c r="BI71" s="137"/>
      <c r="BJ71" s="137"/>
      <c r="BK71" s="137"/>
      <c r="BL71" s="137"/>
      <c r="BM71" s="137"/>
      <c r="BN71" s="137"/>
      <c r="BO71" s="137"/>
      <c r="BP71" s="137"/>
      <c r="BQ71" s="137"/>
      <c r="BR71" s="137"/>
      <c r="BS71" s="137"/>
      <c r="BT71" s="137"/>
      <c r="BU71" s="137"/>
      <c r="BV71" s="137"/>
      <c r="BW71" s="137"/>
      <c r="BX71" s="137"/>
      <c r="BY71" s="137"/>
      <c r="BZ71" s="137"/>
      <c r="CA71" s="137"/>
      <c r="CB71" s="137"/>
      <c r="CC71" s="137"/>
      <c r="CD71" s="137"/>
      <c r="CE71" s="137"/>
      <c r="CF71" s="137"/>
      <c r="CG71" s="137"/>
      <c r="CH71" s="137"/>
      <c r="CI71" s="137"/>
      <c r="CJ71" s="137"/>
      <c r="CK71" s="137"/>
      <c r="CL71" s="137"/>
      <c r="CM71" s="137"/>
      <c r="CN71" s="137"/>
      <c r="CO71" s="137"/>
      <c r="CP71" s="137"/>
      <c r="CQ71" s="137"/>
      <c r="CR71" s="137"/>
      <c r="CS71" s="137"/>
      <c r="CT71" s="137"/>
      <c r="CU71" s="137"/>
      <c r="CV71" s="137"/>
      <c r="CZ71" s="188"/>
      <c r="DA71" s="188"/>
      <c r="DC71" s="137"/>
      <c r="DD71" s="137"/>
      <c r="DE71" s="137"/>
      <c r="DF71" s="137"/>
      <c r="DG71" s="137"/>
      <c r="DH71" s="137"/>
      <c r="DI71" s="137"/>
      <c r="DJ71" s="137"/>
      <c r="DK71" s="137"/>
      <c r="DL71" s="137"/>
      <c r="DM71" s="137"/>
      <c r="DN71" s="137"/>
      <c r="DO71" s="137"/>
      <c r="DP71" s="137"/>
      <c r="DQ71" s="137"/>
      <c r="DR71" s="137"/>
      <c r="DS71" s="137"/>
      <c r="DT71" s="137"/>
      <c r="DU71" s="137"/>
      <c r="DV71" s="137"/>
      <c r="DW71" s="137"/>
      <c r="DX71" s="137"/>
      <c r="DY71" s="137"/>
      <c r="DZ71" s="137"/>
      <c r="EA71" s="137"/>
      <c r="EB71" s="137"/>
      <c r="EC71" s="137"/>
      <c r="ED71" s="137"/>
      <c r="EE71" s="137"/>
      <c r="EF71" s="137"/>
      <c r="EG71" s="137"/>
      <c r="EH71" s="137"/>
      <c r="EI71" s="137"/>
      <c r="EJ71" s="137"/>
      <c r="EK71" s="137"/>
      <c r="EL71" s="137"/>
      <c r="EM71" s="137"/>
      <c r="EN71" s="137"/>
      <c r="EO71" s="137"/>
      <c r="EP71" s="137"/>
      <c r="EQ71" s="137"/>
      <c r="ER71" s="137"/>
      <c r="ES71" s="137"/>
      <c r="ET71" s="137"/>
      <c r="EU71" s="137"/>
      <c r="EV71" s="137"/>
      <c r="EW71" s="137"/>
      <c r="EX71" s="137"/>
      <c r="EY71" s="137"/>
      <c r="EZ71" s="137"/>
      <c r="FA71" s="137"/>
      <c r="FB71" s="137"/>
      <c r="FC71" s="137"/>
      <c r="FD71" s="137"/>
      <c r="FE71" s="137"/>
      <c r="FF71" s="137"/>
      <c r="FG71" s="137"/>
      <c r="FH71" s="137"/>
      <c r="FI71" s="137"/>
      <c r="FJ71" s="137"/>
      <c r="FK71" s="137"/>
      <c r="FL71" s="137"/>
      <c r="FM71" s="137"/>
      <c r="FN71" s="137"/>
      <c r="FO71" s="137"/>
      <c r="FP71" s="137"/>
      <c r="FQ71" s="137"/>
      <c r="FR71" s="137"/>
      <c r="FS71" s="137"/>
      <c r="FT71" s="137"/>
      <c r="FU71" s="137"/>
      <c r="FV71" s="137"/>
      <c r="FW71" s="137"/>
      <c r="FX71" s="137"/>
      <c r="FY71" s="137"/>
      <c r="FZ71" s="137"/>
      <c r="GA71" s="137"/>
      <c r="GB71" s="137"/>
      <c r="GC71" s="137"/>
      <c r="GD71" s="137"/>
      <c r="GE71" s="137"/>
      <c r="GF71" s="137"/>
      <c r="GG71" s="137"/>
      <c r="GH71" s="137"/>
      <c r="GI71" s="137"/>
      <c r="GJ71" s="137"/>
      <c r="GK71" s="137"/>
      <c r="GL71" s="137"/>
      <c r="GM71" s="137"/>
      <c r="GN71" s="137"/>
      <c r="GO71" s="137"/>
      <c r="GP71" s="137"/>
      <c r="GQ71" s="137"/>
      <c r="GR71" s="137"/>
      <c r="GS71" s="137"/>
    </row>
    <row r="72" spans="1:203" s="136" customFormat="1" x14ac:dyDescent="0.25">
      <c r="A72" s="116"/>
      <c r="B72" s="72"/>
      <c r="C72" s="72"/>
      <c r="D72" s="72"/>
      <c r="E72" s="72"/>
      <c r="F72" s="137"/>
      <c r="G72" s="137"/>
      <c r="H72" s="137"/>
      <c r="I72" s="137"/>
      <c r="J72" s="137"/>
      <c r="L72" s="70"/>
      <c r="M72" s="70"/>
      <c r="N72" s="70"/>
      <c r="O72" s="71"/>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c r="AX72" s="70"/>
      <c r="AY72" s="70"/>
      <c r="AZ72" s="70"/>
      <c r="BA72" s="70"/>
      <c r="BB72" s="70"/>
      <c r="BC72" s="70"/>
      <c r="BD72" s="70"/>
      <c r="BE72" s="137"/>
      <c r="BF72" s="137"/>
      <c r="BG72" s="137"/>
      <c r="BH72" s="137"/>
      <c r="BI72" s="137"/>
      <c r="BJ72" s="137"/>
      <c r="BK72" s="137"/>
      <c r="BL72" s="137"/>
      <c r="BM72" s="137"/>
      <c r="BN72" s="137"/>
      <c r="BO72" s="137"/>
      <c r="BP72" s="137"/>
      <c r="BQ72" s="137"/>
      <c r="BR72" s="137"/>
      <c r="BS72" s="137"/>
      <c r="BT72" s="137"/>
      <c r="BU72" s="137"/>
      <c r="BV72" s="137"/>
      <c r="BW72" s="137"/>
      <c r="BX72" s="137"/>
      <c r="BY72" s="137"/>
      <c r="BZ72" s="137"/>
      <c r="CA72" s="137"/>
      <c r="CB72" s="137"/>
      <c r="CC72" s="137"/>
      <c r="CD72" s="137"/>
      <c r="CE72" s="137"/>
      <c r="CF72" s="137"/>
      <c r="CG72" s="137"/>
      <c r="CH72" s="137"/>
      <c r="CI72" s="137"/>
      <c r="CJ72" s="137"/>
      <c r="CK72" s="137"/>
      <c r="CL72" s="137"/>
      <c r="CM72" s="137"/>
      <c r="CN72" s="137"/>
      <c r="CO72" s="137"/>
      <c r="CP72" s="137"/>
      <c r="CQ72" s="137"/>
      <c r="CR72" s="137"/>
      <c r="CS72" s="137"/>
      <c r="CT72" s="137"/>
      <c r="CU72" s="137"/>
      <c r="CV72" s="137"/>
      <c r="CZ72" s="188"/>
      <c r="DA72" s="188"/>
      <c r="DC72" s="137"/>
      <c r="DD72" s="137"/>
      <c r="DE72" s="137"/>
      <c r="DF72" s="137"/>
      <c r="DG72" s="137"/>
      <c r="DH72" s="137"/>
      <c r="DI72" s="137"/>
      <c r="DJ72" s="137"/>
      <c r="DK72" s="137"/>
      <c r="DL72" s="137"/>
      <c r="DM72" s="137"/>
      <c r="DN72" s="137"/>
      <c r="DO72" s="137"/>
      <c r="DP72" s="137"/>
      <c r="DQ72" s="137"/>
      <c r="DR72" s="137"/>
      <c r="DS72" s="137"/>
      <c r="DT72" s="137"/>
      <c r="DU72" s="137"/>
      <c r="DV72" s="137"/>
      <c r="DW72" s="137"/>
      <c r="DX72" s="137"/>
      <c r="DY72" s="137"/>
      <c r="DZ72" s="137"/>
      <c r="EA72" s="137"/>
      <c r="EB72" s="137"/>
      <c r="EC72" s="137"/>
      <c r="ED72" s="137"/>
      <c r="EE72" s="137"/>
      <c r="EF72" s="137"/>
      <c r="EG72" s="137"/>
      <c r="EH72" s="137"/>
      <c r="EI72" s="137"/>
      <c r="EJ72" s="137"/>
      <c r="EK72" s="137"/>
      <c r="EL72" s="137"/>
      <c r="EM72" s="137"/>
      <c r="EN72" s="137"/>
      <c r="EO72" s="137"/>
      <c r="EP72" s="137"/>
      <c r="EQ72" s="137"/>
      <c r="ER72" s="137"/>
      <c r="ES72" s="137"/>
      <c r="ET72" s="137"/>
      <c r="EU72" s="137"/>
      <c r="EV72" s="137"/>
      <c r="EW72" s="137"/>
      <c r="EX72" s="137"/>
      <c r="EY72" s="137"/>
      <c r="EZ72" s="137"/>
      <c r="FA72" s="137"/>
      <c r="FB72" s="137"/>
      <c r="FC72" s="137"/>
      <c r="FD72" s="137"/>
      <c r="FE72" s="137"/>
      <c r="FF72" s="137"/>
      <c r="FG72" s="137"/>
      <c r="FH72" s="137"/>
      <c r="FI72" s="137"/>
      <c r="FJ72" s="137"/>
      <c r="FK72" s="137"/>
      <c r="FL72" s="137"/>
      <c r="FM72" s="137"/>
      <c r="FN72" s="137"/>
      <c r="FO72" s="137"/>
      <c r="FP72" s="137"/>
      <c r="FQ72" s="137"/>
      <c r="FR72" s="137"/>
      <c r="FS72" s="137"/>
      <c r="FT72" s="137"/>
      <c r="FU72" s="137"/>
      <c r="FV72" s="137"/>
      <c r="FW72" s="137"/>
      <c r="FX72" s="137"/>
      <c r="FY72" s="137"/>
      <c r="FZ72" s="137"/>
      <c r="GA72" s="137"/>
      <c r="GB72" s="137"/>
      <c r="GC72" s="137"/>
      <c r="GD72" s="137"/>
      <c r="GE72" s="137"/>
      <c r="GF72" s="137"/>
      <c r="GG72" s="137"/>
      <c r="GH72" s="137"/>
      <c r="GI72" s="137"/>
      <c r="GJ72" s="137"/>
      <c r="GK72" s="137"/>
      <c r="GL72" s="137"/>
      <c r="GM72" s="137"/>
      <c r="GN72" s="137"/>
      <c r="GO72" s="137"/>
      <c r="GP72" s="137"/>
      <c r="GQ72" s="137"/>
      <c r="GR72" s="137"/>
      <c r="GS72" s="137"/>
    </row>
    <row r="73" spans="1:203" s="136" customFormat="1" x14ac:dyDescent="0.25">
      <c r="A73" s="106" t="s">
        <v>63</v>
      </c>
      <c r="B73" s="106"/>
      <c r="C73" s="129" t="s">
        <v>88</v>
      </c>
      <c r="D73" s="138"/>
      <c r="E73" s="138"/>
      <c r="F73" s="138"/>
      <c r="G73" s="138"/>
      <c r="H73" s="137"/>
      <c r="I73" s="137"/>
      <c r="J73" s="137"/>
      <c r="L73" s="70"/>
      <c r="M73" s="70"/>
      <c r="N73" s="70"/>
      <c r="O73" s="71"/>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137"/>
      <c r="BF73" s="137"/>
      <c r="BG73" s="137"/>
      <c r="BH73" s="137"/>
      <c r="BI73" s="137"/>
      <c r="BJ73" s="137"/>
      <c r="BK73" s="137"/>
      <c r="BL73" s="137"/>
      <c r="BM73" s="137"/>
      <c r="BN73" s="137"/>
      <c r="BO73" s="137"/>
      <c r="BP73" s="137"/>
      <c r="BQ73" s="137"/>
      <c r="BR73" s="137"/>
      <c r="BS73" s="137"/>
      <c r="BT73" s="137"/>
      <c r="BU73" s="137"/>
      <c r="BV73" s="137"/>
      <c r="BW73" s="137"/>
      <c r="BX73" s="137"/>
      <c r="BY73" s="137"/>
      <c r="BZ73" s="137"/>
      <c r="CA73" s="137"/>
      <c r="CB73" s="137"/>
      <c r="CC73" s="137"/>
      <c r="CD73" s="137"/>
      <c r="CE73" s="137"/>
      <c r="CF73" s="137"/>
      <c r="CG73" s="137"/>
      <c r="CH73" s="137"/>
      <c r="CI73" s="137"/>
      <c r="CJ73" s="137"/>
      <c r="CK73" s="137"/>
      <c r="CL73" s="137"/>
      <c r="CM73" s="137"/>
      <c r="CN73" s="137"/>
      <c r="CO73" s="137"/>
      <c r="CP73" s="137"/>
      <c r="CQ73" s="137"/>
      <c r="CR73" s="137"/>
      <c r="CS73" s="137"/>
      <c r="CT73" s="137"/>
      <c r="CU73" s="137"/>
      <c r="CV73" s="137"/>
      <c r="CZ73" s="188"/>
      <c r="DA73" s="188"/>
      <c r="DC73" s="137"/>
      <c r="DD73" s="137"/>
      <c r="DE73" s="137"/>
      <c r="DF73" s="137"/>
      <c r="DG73" s="137"/>
      <c r="DH73" s="137"/>
      <c r="DI73" s="137"/>
      <c r="DJ73" s="137"/>
      <c r="DK73" s="137"/>
      <c r="DL73" s="137"/>
      <c r="DM73" s="137"/>
      <c r="DN73" s="137"/>
      <c r="DO73" s="137"/>
      <c r="DP73" s="137"/>
      <c r="DQ73" s="137"/>
      <c r="DR73" s="137"/>
      <c r="DS73" s="137"/>
      <c r="DT73" s="137"/>
      <c r="DU73" s="137"/>
      <c r="DV73" s="137"/>
      <c r="DW73" s="137"/>
      <c r="DX73" s="137"/>
      <c r="DY73" s="137"/>
      <c r="DZ73" s="137"/>
      <c r="EA73" s="137"/>
      <c r="EB73" s="137"/>
      <c r="EC73" s="137"/>
      <c r="ED73" s="137"/>
      <c r="EE73" s="137"/>
      <c r="EF73" s="137"/>
      <c r="EG73" s="137"/>
      <c r="EH73" s="137"/>
      <c r="EI73" s="137"/>
      <c r="EJ73" s="137"/>
      <c r="EK73" s="137"/>
      <c r="EL73" s="137"/>
      <c r="EM73" s="137"/>
      <c r="EN73" s="137"/>
      <c r="EO73" s="137"/>
      <c r="EP73" s="137"/>
      <c r="EQ73" s="137"/>
      <c r="ER73" s="137"/>
      <c r="ES73" s="137"/>
      <c r="ET73" s="137"/>
      <c r="EU73" s="137"/>
      <c r="EV73" s="137"/>
      <c r="EW73" s="137"/>
      <c r="EX73" s="137"/>
      <c r="EY73" s="137"/>
      <c r="EZ73" s="137"/>
      <c r="FA73" s="137"/>
      <c r="FB73" s="137"/>
      <c r="FC73" s="137"/>
      <c r="FD73" s="137"/>
      <c r="FE73" s="137"/>
      <c r="FF73" s="137"/>
      <c r="FG73" s="137"/>
      <c r="FH73" s="137"/>
      <c r="FI73" s="137"/>
      <c r="FJ73" s="137"/>
      <c r="FK73" s="137"/>
      <c r="FL73" s="137"/>
      <c r="FM73" s="137"/>
      <c r="FN73" s="137"/>
      <c r="FO73" s="137"/>
      <c r="FP73" s="137"/>
      <c r="FQ73" s="137"/>
      <c r="FR73" s="137"/>
      <c r="FS73" s="137"/>
      <c r="FT73" s="137"/>
      <c r="FU73" s="137"/>
      <c r="FV73" s="137"/>
      <c r="FW73" s="137"/>
      <c r="FX73" s="137"/>
      <c r="FY73" s="137"/>
      <c r="FZ73" s="137"/>
      <c r="GA73" s="137"/>
      <c r="GB73" s="137"/>
      <c r="GC73" s="137"/>
      <c r="GD73" s="137"/>
      <c r="GE73" s="137"/>
      <c r="GF73" s="137"/>
      <c r="GG73" s="137"/>
      <c r="GH73" s="137"/>
      <c r="GI73" s="137"/>
      <c r="GJ73" s="137"/>
      <c r="GK73" s="137"/>
      <c r="GL73" s="137"/>
      <c r="GM73" s="137"/>
      <c r="GN73" s="137"/>
      <c r="GO73" s="137"/>
      <c r="GP73" s="137"/>
      <c r="GQ73" s="137"/>
      <c r="GR73" s="137"/>
      <c r="GS73" s="137"/>
    </row>
    <row r="74" spans="1:203" s="136" customFormat="1" x14ac:dyDescent="0.25">
      <c r="A74" s="151" t="s">
        <v>64</v>
      </c>
      <c r="B74" s="136" t="s">
        <v>0</v>
      </c>
      <c r="C74" s="136" t="s">
        <v>42</v>
      </c>
      <c r="D74" s="12" t="s">
        <v>59</v>
      </c>
      <c r="E74" s="137" t="s">
        <v>60</v>
      </c>
      <c r="F74" s="137" t="s">
        <v>61</v>
      </c>
      <c r="G74" s="137" t="s">
        <v>62</v>
      </c>
      <c r="H74" s="137" t="s">
        <v>104</v>
      </c>
      <c r="I74" s="137"/>
      <c r="J74" s="137"/>
      <c r="L74" s="70"/>
      <c r="M74" s="70"/>
      <c r="N74" s="70"/>
      <c r="O74" s="71"/>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70"/>
      <c r="BB74" s="70"/>
      <c r="BC74" s="70"/>
      <c r="BD74" s="70"/>
      <c r="BE74" s="137"/>
      <c r="BF74" s="137"/>
      <c r="BG74" s="137"/>
      <c r="BH74" s="137"/>
      <c r="BI74" s="137"/>
      <c r="BJ74" s="137"/>
      <c r="BK74" s="137"/>
      <c r="BL74" s="137"/>
      <c r="BM74" s="137"/>
      <c r="BN74" s="137"/>
      <c r="BO74" s="137"/>
      <c r="BP74" s="137"/>
      <c r="BQ74" s="137"/>
      <c r="BR74" s="137"/>
      <c r="BS74" s="137"/>
      <c r="BT74" s="137"/>
      <c r="BU74" s="137"/>
      <c r="BV74" s="137"/>
      <c r="BW74" s="137"/>
      <c r="BX74" s="137"/>
      <c r="BY74" s="137"/>
      <c r="BZ74" s="137"/>
      <c r="CA74" s="137"/>
      <c r="CB74" s="137"/>
      <c r="CC74" s="137"/>
      <c r="CD74" s="137"/>
      <c r="CE74" s="137"/>
      <c r="CF74" s="137"/>
      <c r="CG74" s="137"/>
      <c r="CH74" s="137"/>
      <c r="CI74" s="137"/>
      <c r="CJ74" s="137"/>
      <c r="CK74" s="137"/>
      <c r="CL74" s="137"/>
      <c r="CM74" s="137"/>
      <c r="CN74" s="137"/>
      <c r="CO74" s="137"/>
      <c r="CP74" s="137"/>
      <c r="CQ74" s="137"/>
      <c r="CR74" s="137"/>
      <c r="CS74" s="137"/>
      <c r="CT74" s="137"/>
      <c r="CU74" s="137"/>
      <c r="CV74" s="137"/>
      <c r="CZ74" s="188"/>
      <c r="DA74" s="188"/>
      <c r="DC74" s="137"/>
      <c r="DD74" s="137"/>
      <c r="DE74" s="137"/>
      <c r="DF74" s="137"/>
      <c r="DG74" s="137"/>
      <c r="DH74" s="137"/>
      <c r="DI74" s="137"/>
      <c r="DJ74" s="137"/>
      <c r="DK74" s="137"/>
      <c r="DL74" s="137"/>
      <c r="DM74" s="137"/>
      <c r="DN74" s="137"/>
      <c r="DO74" s="137"/>
      <c r="DP74" s="137"/>
      <c r="DQ74" s="137"/>
      <c r="DR74" s="137"/>
      <c r="DS74" s="137"/>
      <c r="DT74" s="137"/>
      <c r="DU74" s="137"/>
      <c r="DV74" s="137"/>
      <c r="DW74" s="137"/>
      <c r="DX74" s="137"/>
      <c r="DY74" s="137"/>
      <c r="DZ74" s="137"/>
      <c r="EA74" s="137"/>
      <c r="EB74" s="137"/>
      <c r="EC74" s="137"/>
      <c r="ED74" s="137"/>
      <c r="EE74" s="137"/>
      <c r="EF74" s="137"/>
      <c r="EG74" s="137"/>
      <c r="EH74" s="137"/>
      <c r="EI74" s="137"/>
      <c r="EJ74" s="137"/>
      <c r="EK74" s="137"/>
      <c r="EL74" s="137"/>
      <c r="EM74" s="137"/>
      <c r="EN74" s="137"/>
      <c r="EO74" s="137"/>
      <c r="EP74" s="137"/>
      <c r="EQ74" s="137"/>
      <c r="ER74" s="137"/>
      <c r="ES74" s="137"/>
      <c r="ET74" s="137"/>
      <c r="EU74" s="137"/>
      <c r="EV74" s="137"/>
      <c r="EW74" s="137"/>
      <c r="EX74" s="137"/>
      <c r="EY74" s="137"/>
      <c r="EZ74" s="137"/>
      <c r="FA74" s="137"/>
      <c r="FB74" s="137"/>
      <c r="FC74" s="137"/>
      <c r="FD74" s="137"/>
      <c r="FE74" s="137"/>
      <c r="FF74" s="137"/>
      <c r="FG74" s="137"/>
      <c r="FH74" s="137"/>
      <c r="FI74" s="137"/>
      <c r="FJ74" s="137"/>
      <c r="FK74" s="137"/>
      <c r="FL74" s="137"/>
      <c r="FM74" s="137"/>
      <c r="FN74" s="137"/>
      <c r="FO74" s="137"/>
      <c r="FP74" s="137"/>
      <c r="FQ74" s="137"/>
      <c r="FR74" s="137"/>
      <c r="FS74" s="137"/>
      <c r="FT74" s="137"/>
      <c r="FU74" s="137"/>
      <c r="FV74" s="137"/>
      <c r="FW74" s="137"/>
      <c r="FX74" s="137"/>
      <c r="FY74" s="137"/>
      <c r="FZ74" s="137"/>
      <c r="GA74" s="137"/>
      <c r="GB74" s="137"/>
      <c r="GC74" s="137"/>
      <c r="GD74" s="137"/>
      <c r="GE74" s="137"/>
      <c r="GF74" s="137"/>
      <c r="GG74" s="137"/>
      <c r="GH74" s="137"/>
      <c r="GI74" s="137"/>
      <c r="GJ74" s="137"/>
      <c r="GK74" s="137"/>
      <c r="GL74" s="137"/>
      <c r="GM74" s="137"/>
      <c r="GN74" s="137"/>
      <c r="GO74" s="137"/>
      <c r="GP74" s="137"/>
      <c r="GQ74" s="137"/>
      <c r="GR74" s="137"/>
      <c r="GS74" s="137"/>
    </row>
    <row r="75" spans="1:203" s="136" customFormat="1" x14ac:dyDescent="0.25">
      <c r="A75" s="152">
        <v>2009</v>
      </c>
      <c r="B75" s="139" t="e">
        <v>#N/A</v>
      </c>
      <c r="C75" s="139" t="e">
        <v>#N/A</v>
      </c>
      <c r="D75" s="139" t="e">
        <v>#N/A</v>
      </c>
      <c r="E75" s="139" t="e">
        <v>#N/A</v>
      </c>
      <c r="F75" s="139" t="e">
        <v>#N/A</v>
      </c>
      <c r="G75" s="139" t="e">
        <v>#N/A</v>
      </c>
      <c r="H75" s="139" t="e">
        <v>#N/A</v>
      </c>
      <c r="I75" s="137"/>
      <c r="J75" s="137"/>
      <c r="L75" s="70"/>
      <c r="M75" s="70"/>
      <c r="N75" s="70"/>
      <c r="O75" s="71"/>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137"/>
      <c r="BF75" s="137"/>
      <c r="BG75" s="137"/>
      <c r="BH75" s="137"/>
      <c r="BI75" s="137"/>
      <c r="BJ75" s="137"/>
      <c r="BK75" s="137"/>
      <c r="BL75" s="137"/>
      <c r="BM75" s="137"/>
      <c r="BN75" s="137"/>
      <c r="BO75" s="137"/>
      <c r="BP75" s="137"/>
      <c r="BQ75" s="137"/>
      <c r="BR75" s="137"/>
      <c r="BS75" s="137"/>
      <c r="BT75" s="137"/>
      <c r="BU75" s="137"/>
      <c r="BV75" s="137"/>
      <c r="BW75" s="137"/>
      <c r="BX75" s="137"/>
      <c r="BY75" s="137"/>
      <c r="BZ75" s="137"/>
      <c r="CA75" s="137"/>
      <c r="CB75" s="137"/>
      <c r="CC75" s="137"/>
      <c r="CD75" s="137"/>
      <c r="CE75" s="137"/>
      <c r="CF75" s="137"/>
      <c r="CG75" s="137"/>
      <c r="CH75" s="137"/>
      <c r="CI75" s="137"/>
      <c r="CJ75" s="137"/>
      <c r="CK75" s="137"/>
      <c r="CL75" s="137"/>
      <c r="CM75" s="137"/>
      <c r="CN75" s="137"/>
      <c r="CO75" s="137"/>
      <c r="CP75" s="137"/>
      <c r="CQ75" s="137"/>
      <c r="CR75" s="137"/>
      <c r="CS75" s="137"/>
      <c r="CT75" s="137"/>
      <c r="CU75" s="137"/>
      <c r="CV75" s="137"/>
      <c r="CZ75" s="188"/>
      <c r="DA75" s="188"/>
      <c r="DC75" s="137"/>
      <c r="DD75" s="137"/>
      <c r="DE75" s="137"/>
      <c r="DF75" s="137"/>
      <c r="DG75" s="137"/>
      <c r="DH75" s="137"/>
      <c r="DI75" s="137"/>
      <c r="DJ75" s="137"/>
      <c r="DK75" s="137"/>
      <c r="DL75" s="137"/>
      <c r="DM75" s="137"/>
      <c r="DN75" s="137"/>
      <c r="DO75" s="137"/>
      <c r="DP75" s="137"/>
      <c r="DQ75" s="137"/>
      <c r="DR75" s="137"/>
      <c r="DS75" s="137"/>
      <c r="DT75" s="137"/>
      <c r="DU75" s="137"/>
      <c r="DV75" s="137"/>
      <c r="DW75" s="137"/>
      <c r="DX75" s="137"/>
      <c r="DY75" s="137"/>
      <c r="DZ75" s="137"/>
      <c r="EA75" s="137"/>
      <c r="EB75" s="137"/>
      <c r="EC75" s="137"/>
      <c r="ED75" s="137"/>
      <c r="EE75" s="137"/>
      <c r="EF75" s="137"/>
      <c r="EG75" s="137"/>
      <c r="EH75" s="137"/>
      <c r="EI75" s="137"/>
      <c r="EJ75" s="137"/>
      <c r="EK75" s="137"/>
      <c r="EL75" s="137"/>
      <c r="EM75" s="137"/>
      <c r="EN75" s="137"/>
      <c r="EO75" s="137"/>
      <c r="EP75" s="137"/>
      <c r="EQ75" s="137"/>
      <c r="ER75" s="137"/>
      <c r="ES75" s="137"/>
      <c r="ET75" s="137"/>
      <c r="EU75" s="137"/>
      <c r="EV75" s="137"/>
      <c r="EW75" s="137"/>
      <c r="EX75" s="137"/>
      <c r="EY75" s="137"/>
      <c r="EZ75" s="137"/>
      <c r="FA75" s="137"/>
      <c r="FB75" s="137"/>
      <c r="FC75" s="137"/>
      <c r="FD75" s="137"/>
      <c r="FE75" s="137"/>
      <c r="FF75" s="137"/>
      <c r="FG75" s="137"/>
      <c r="FH75" s="137"/>
      <c r="FI75" s="137"/>
      <c r="FJ75" s="137"/>
      <c r="FK75" s="137"/>
      <c r="FL75" s="137"/>
      <c r="FM75" s="137"/>
      <c r="FN75" s="137"/>
      <c r="FO75" s="137"/>
      <c r="FP75" s="137"/>
      <c r="FQ75" s="137"/>
      <c r="FR75" s="137"/>
      <c r="FS75" s="137"/>
      <c r="FT75" s="137"/>
      <c r="FU75" s="137"/>
      <c r="FV75" s="137"/>
      <c r="FW75" s="137"/>
      <c r="FX75" s="137"/>
      <c r="FY75" s="137"/>
      <c r="FZ75" s="137"/>
      <c r="GA75" s="137"/>
      <c r="GB75" s="137"/>
      <c r="GC75" s="137"/>
      <c r="GD75" s="137"/>
      <c r="GE75" s="137"/>
      <c r="GF75" s="137"/>
      <c r="GG75" s="137"/>
      <c r="GH75" s="137"/>
      <c r="GI75" s="137"/>
      <c r="GJ75" s="137"/>
      <c r="GK75" s="137"/>
      <c r="GL75" s="137"/>
      <c r="GM75" s="137"/>
      <c r="GN75" s="137"/>
      <c r="GO75" s="137"/>
      <c r="GP75" s="137"/>
      <c r="GQ75" s="137"/>
      <c r="GR75" s="137"/>
      <c r="GS75" s="137"/>
    </row>
    <row r="76" spans="1:203" s="136" customFormat="1" x14ac:dyDescent="0.25">
      <c r="A76" s="152">
        <v>2010</v>
      </c>
      <c r="B76" s="139" t="e">
        <v>#N/A</v>
      </c>
      <c r="C76" s="139" t="e">
        <v>#N/A</v>
      </c>
      <c r="D76" s="139" t="e">
        <v>#N/A</v>
      </c>
      <c r="E76" s="139" t="e">
        <v>#N/A</v>
      </c>
      <c r="F76" s="139" t="e">
        <v>#N/A</v>
      </c>
      <c r="G76" s="139" t="e">
        <v>#N/A</v>
      </c>
      <c r="H76" s="139" t="e">
        <v>#N/A</v>
      </c>
      <c r="I76" s="137"/>
      <c r="J76" s="137"/>
      <c r="L76" s="70"/>
      <c r="M76" s="70"/>
      <c r="N76" s="70"/>
      <c r="O76" s="71"/>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c r="AX76" s="70"/>
      <c r="AY76" s="70"/>
      <c r="AZ76" s="70"/>
      <c r="BA76" s="70"/>
      <c r="BB76" s="70"/>
      <c r="BC76" s="70"/>
      <c r="BD76" s="70"/>
      <c r="BE76" s="137"/>
      <c r="BF76" s="137"/>
      <c r="BG76" s="137"/>
      <c r="BH76" s="137"/>
      <c r="BI76" s="137"/>
      <c r="BJ76" s="137"/>
      <c r="BK76" s="137"/>
      <c r="BL76" s="137"/>
      <c r="BM76" s="137"/>
      <c r="BN76" s="137"/>
      <c r="BO76" s="137"/>
      <c r="BP76" s="137"/>
      <c r="BQ76" s="137"/>
      <c r="BR76" s="137"/>
      <c r="BS76" s="137"/>
      <c r="BT76" s="137"/>
      <c r="BU76" s="137"/>
      <c r="BV76" s="137"/>
      <c r="BW76" s="137"/>
      <c r="BX76" s="137"/>
      <c r="BY76" s="137"/>
      <c r="BZ76" s="137"/>
      <c r="CA76" s="137"/>
      <c r="CB76" s="137"/>
      <c r="CC76" s="137"/>
      <c r="CD76" s="137"/>
      <c r="CE76" s="137"/>
      <c r="CF76" s="137"/>
      <c r="CG76" s="137"/>
      <c r="CH76" s="137"/>
      <c r="CI76" s="137"/>
      <c r="CJ76" s="137"/>
      <c r="CK76" s="137"/>
      <c r="CL76" s="137"/>
      <c r="CM76" s="137"/>
      <c r="CN76" s="137"/>
      <c r="CO76" s="137"/>
      <c r="CP76" s="137"/>
      <c r="CQ76" s="137"/>
      <c r="CR76" s="137"/>
      <c r="CS76" s="137"/>
      <c r="CT76" s="137"/>
      <c r="CU76" s="137"/>
      <c r="CV76" s="137"/>
      <c r="CZ76" s="188"/>
      <c r="DA76" s="188"/>
      <c r="DC76" s="137"/>
      <c r="DD76" s="137"/>
      <c r="DE76" s="137"/>
      <c r="DF76" s="137"/>
      <c r="DG76" s="137"/>
      <c r="DH76" s="137"/>
      <c r="DI76" s="137"/>
      <c r="DJ76" s="137"/>
      <c r="DK76" s="137"/>
      <c r="DL76" s="137"/>
      <c r="DM76" s="137"/>
      <c r="DN76" s="137"/>
      <c r="DO76" s="137"/>
      <c r="DP76" s="137"/>
      <c r="DQ76" s="137"/>
      <c r="DR76" s="137"/>
      <c r="DS76" s="137"/>
      <c r="DT76" s="137"/>
      <c r="DU76" s="137"/>
      <c r="DV76" s="137"/>
      <c r="DW76" s="137"/>
      <c r="DX76" s="137"/>
      <c r="DY76" s="137"/>
      <c r="DZ76" s="137"/>
      <c r="EA76" s="137"/>
      <c r="EB76" s="137"/>
      <c r="EC76" s="137"/>
      <c r="ED76" s="137"/>
      <c r="EE76" s="137"/>
      <c r="EF76" s="137"/>
      <c r="EG76" s="137"/>
      <c r="EH76" s="137"/>
      <c r="EI76" s="137"/>
      <c r="EJ76" s="137"/>
      <c r="EK76" s="137"/>
      <c r="EL76" s="137"/>
      <c r="EM76" s="137"/>
      <c r="EN76" s="137"/>
      <c r="EO76" s="137"/>
      <c r="EP76" s="137"/>
      <c r="EQ76" s="137"/>
      <c r="ER76" s="137"/>
      <c r="ES76" s="137"/>
      <c r="ET76" s="137"/>
      <c r="EU76" s="137"/>
      <c r="EV76" s="137"/>
      <c r="EW76" s="137"/>
      <c r="EX76" s="137"/>
      <c r="EY76" s="137"/>
      <c r="EZ76" s="137"/>
      <c r="FA76" s="137"/>
      <c r="FB76" s="137"/>
      <c r="FC76" s="137"/>
      <c r="FD76" s="137"/>
      <c r="FE76" s="137"/>
      <c r="FF76" s="137"/>
      <c r="FG76" s="137"/>
      <c r="FH76" s="137"/>
      <c r="FI76" s="137"/>
      <c r="FJ76" s="137"/>
      <c r="FK76" s="137"/>
      <c r="FL76" s="137"/>
      <c r="FM76" s="137"/>
      <c r="FN76" s="137"/>
      <c r="FO76" s="137"/>
      <c r="FP76" s="137"/>
      <c r="FQ76" s="137"/>
      <c r="FR76" s="137"/>
      <c r="FS76" s="137"/>
      <c r="FT76" s="137"/>
      <c r="FU76" s="137"/>
      <c r="FV76" s="137"/>
      <c r="FW76" s="137"/>
      <c r="FX76" s="137"/>
      <c r="FY76" s="137"/>
      <c r="FZ76" s="137"/>
      <c r="GA76" s="137"/>
      <c r="GB76" s="137"/>
      <c r="GC76" s="137"/>
      <c r="GD76" s="137"/>
      <c r="GE76" s="137"/>
      <c r="GF76" s="137"/>
      <c r="GG76" s="137"/>
      <c r="GH76" s="137"/>
      <c r="GI76" s="137"/>
      <c r="GJ76" s="137"/>
      <c r="GK76" s="137"/>
      <c r="GL76" s="137"/>
      <c r="GM76" s="137"/>
      <c r="GN76" s="137"/>
      <c r="GO76" s="137"/>
      <c r="GP76" s="137"/>
      <c r="GQ76" s="137"/>
      <c r="GR76" s="137"/>
      <c r="GS76" s="137"/>
    </row>
    <row r="77" spans="1:203" s="136" customFormat="1" x14ac:dyDescent="0.25">
      <c r="A77" s="152">
        <v>2011</v>
      </c>
      <c r="B77" s="139" t="e">
        <v>#N/A</v>
      </c>
      <c r="C77" s="139" t="e">
        <v>#N/A</v>
      </c>
      <c r="D77" s="139" t="e">
        <v>#N/A</v>
      </c>
      <c r="E77" s="139" t="e">
        <v>#N/A</v>
      </c>
      <c r="F77" s="139" t="e">
        <v>#N/A</v>
      </c>
      <c r="G77" s="139" t="e">
        <v>#N/A</v>
      </c>
      <c r="H77" s="139" t="e">
        <v>#N/A</v>
      </c>
      <c r="I77" s="137"/>
      <c r="J77" s="137"/>
      <c r="L77" s="70"/>
      <c r="M77" s="70"/>
      <c r="N77" s="70"/>
      <c r="O77" s="71"/>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c r="AX77" s="70"/>
      <c r="AY77" s="70"/>
      <c r="AZ77" s="70"/>
      <c r="BA77" s="70"/>
      <c r="BB77" s="70"/>
      <c r="BC77" s="70"/>
      <c r="BD77" s="70"/>
      <c r="BE77" s="137"/>
      <c r="BF77" s="137"/>
      <c r="BG77" s="137"/>
      <c r="BH77" s="137"/>
      <c r="BI77" s="137"/>
      <c r="BJ77" s="137"/>
      <c r="BK77" s="137"/>
      <c r="BL77" s="137"/>
      <c r="BM77" s="137"/>
      <c r="BN77" s="137"/>
      <c r="BO77" s="137"/>
      <c r="BP77" s="137"/>
      <c r="BQ77" s="137"/>
      <c r="BR77" s="137"/>
      <c r="BS77" s="137"/>
      <c r="BT77" s="137"/>
      <c r="BU77" s="137"/>
      <c r="BV77" s="137"/>
      <c r="BW77" s="137"/>
      <c r="BX77" s="137"/>
      <c r="BY77" s="137"/>
      <c r="BZ77" s="137"/>
      <c r="CA77" s="137"/>
      <c r="CB77" s="137"/>
      <c r="CC77" s="137"/>
      <c r="CD77" s="137"/>
      <c r="CE77" s="137"/>
      <c r="CF77" s="137"/>
      <c r="CG77" s="137"/>
      <c r="CH77" s="137"/>
      <c r="CI77" s="137"/>
      <c r="CJ77" s="137"/>
      <c r="CK77" s="137"/>
      <c r="CL77" s="137"/>
      <c r="CM77" s="137"/>
      <c r="CN77" s="137"/>
      <c r="CO77" s="137"/>
      <c r="CP77" s="137"/>
      <c r="CQ77" s="137"/>
      <c r="CR77" s="137"/>
      <c r="CS77" s="137"/>
      <c r="CT77" s="137"/>
      <c r="CU77" s="137"/>
      <c r="CV77" s="137"/>
      <c r="CZ77" s="188"/>
      <c r="DA77" s="188"/>
      <c r="DC77" s="137"/>
      <c r="DD77" s="137"/>
      <c r="DE77" s="137"/>
      <c r="DF77" s="137"/>
      <c r="DG77" s="137"/>
      <c r="DH77" s="137"/>
      <c r="DI77" s="137"/>
      <c r="DJ77" s="137"/>
      <c r="DK77" s="137"/>
      <c r="DL77" s="137"/>
      <c r="DM77" s="137"/>
      <c r="DN77" s="137"/>
      <c r="DO77" s="137"/>
      <c r="DP77" s="137"/>
      <c r="DQ77" s="137"/>
      <c r="DR77" s="137"/>
      <c r="DS77" s="137"/>
      <c r="DT77" s="137"/>
      <c r="DU77" s="137"/>
      <c r="DV77" s="137"/>
      <c r="DW77" s="137"/>
      <c r="DX77" s="137"/>
      <c r="DY77" s="137"/>
      <c r="DZ77" s="137"/>
      <c r="EA77" s="137"/>
      <c r="EB77" s="137"/>
      <c r="EC77" s="137"/>
      <c r="ED77" s="137"/>
      <c r="EE77" s="137"/>
      <c r="EF77" s="137"/>
      <c r="EG77" s="137"/>
      <c r="EH77" s="137"/>
      <c r="EI77" s="137"/>
      <c r="EJ77" s="137"/>
      <c r="EK77" s="137"/>
      <c r="EL77" s="137"/>
      <c r="EM77" s="137"/>
      <c r="EN77" s="137"/>
      <c r="EO77" s="137"/>
      <c r="EP77" s="137"/>
      <c r="EQ77" s="137"/>
      <c r="ER77" s="137"/>
      <c r="ES77" s="137"/>
      <c r="ET77" s="137"/>
      <c r="EU77" s="137"/>
      <c r="EV77" s="137"/>
      <c r="EW77" s="137"/>
      <c r="EX77" s="137"/>
      <c r="EY77" s="137"/>
      <c r="EZ77" s="137"/>
      <c r="FA77" s="137"/>
      <c r="FB77" s="137"/>
      <c r="FC77" s="137"/>
      <c r="FD77" s="137"/>
      <c r="FE77" s="137"/>
      <c r="FF77" s="137"/>
      <c r="FG77" s="137"/>
      <c r="FH77" s="137"/>
      <c r="FI77" s="137"/>
      <c r="FJ77" s="137"/>
      <c r="FK77" s="137"/>
      <c r="FL77" s="137"/>
      <c r="FM77" s="137"/>
      <c r="FN77" s="137"/>
      <c r="FO77" s="137"/>
      <c r="FP77" s="137"/>
      <c r="FQ77" s="137"/>
      <c r="FR77" s="137"/>
      <c r="FS77" s="137"/>
      <c r="FT77" s="137"/>
      <c r="FU77" s="137"/>
      <c r="FV77" s="137"/>
      <c r="FW77" s="137"/>
      <c r="FX77" s="137"/>
      <c r="FY77" s="137"/>
      <c r="FZ77" s="137"/>
      <c r="GA77" s="137"/>
      <c r="GB77" s="137"/>
      <c r="GC77" s="137"/>
      <c r="GD77" s="137"/>
      <c r="GE77" s="137"/>
      <c r="GF77" s="137"/>
      <c r="GG77" s="137"/>
      <c r="GH77" s="137"/>
      <c r="GI77" s="137"/>
      <c r="GJ77" s="137"/>
      <c r="GK77" s="137"/>
      <c r="GL77" s="137"/>
      <c r="GM77" s="137"/>
      <c r="GN77" s="137"/>
      <c r="GO77" s="137"/>
      <c r="GP77" s="137"/>
      <c r="GQ77" s="137"/>
      <c r="GR77" s="137"/>
      <c r="GS77" s="137"/>
    </row>
    <row r="78" spans="1:203" s="136" customFormat="1" x14ac:dyDescent="0.25">
      <c r="A78" s="152">
        <v>2012</v>
      </c>
      <c r="B78" s="139" t="e">
        <v>#N/A</v>
      </c>
      <c r="C78" s="139" t="e">
        <v>#N/A</v>
      </c>
      <c r="D78" s="139" t="e">
        <v>#N/A</v>
      </c>
      <c r="E78" s="139" t="e">
        <v>#N/A</v>
      </c>
      <c r="F78" s="139" t="e">
        <v>#N/A</v>
      </c>
      <c r="G78" s="139" t="e">
        <v>#N/A</v>
      </c>
      <c r="H78" s="139" t="e">
        <v>#N/A</v>
      </c>
      <c r="I78" s="137"/>
      <c r="J78" s="137"/>
      <c r="L78" s="70"/>
      <c r="M78" s="70"/>
      <c r="N78" s="70"/>
      <c r="O78" s="71"/>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c r="AX78" s="70"/>
      <c r="AY78" s="70"/>
      <c r="AZ78" s="70"/>
      <c r="BA78" s="70"/>
      <c r="BB78" s="70"/>
      <c r="BC78" s="70"/>
      <c r="BD78" s="70"/>
      <c r="BE78" s="137"/>
      <c r="BF78" s="137"/>
      <c r="BG78" s="137"/>
      <c r="BH78" s="137"/>
      <c r="BI78" s="137"/>
      <c r="BJ78" s="137"/>
      <c r="BK78" s="137"/>
      <c r="BL78" s="137"/>
      <c r="BM78" s="137"/>
      <c r="BN78" s="137"/>
      <c r="BO78" s="137"/>
      <c r="BP78" s="137"/>
      <c r="BQ78" s="137"/>
      <c r="BR78" s="137"/>
      <c r="BS78" s="137"/>
      <c r="BT78" s="137"/>
      <c r="BU78" s="137"/>
      <c r="BV78" s="137"/>
      <c r="BW78" s="137"/>
      <c r="BX78" s="137"/>
      <c r="BY78" s="137"/>
      <c r="BZ78" s="137"/>
      <c r="CA78" s="137"/>
      <c r="CB78" s="137"/>
      <c r="CC78" s="137"/>
      <c r="CD78" s="137"/>
      <c r="CE78" s="137"/>
      <c r="CF78" s="137"/>
      <c r="CG78" s="137"/>
      <c r="CH78" s="137"/>
      <c r="CI78" s="137"/>
      <c r="CJ78" s="137"/>
      <c r="CK78" s="137"/>
      <c r="CL78" s="137"/>
      <c r="CM78" s="137"/>
      <c r="CN78" s="137"/>
      <c r="CO78" s="137"/>
      <c r="CP78" s="137"/>
      <c r="CQ78" s="137"/>
      <c r="CR78" s="137"/>
      <c r="CS78" s="137"/>
      <c r="CT78" s="137"/>
      <c r="CU78" s="137"/>
      <c r="CV78" s="137"/>
      <c r="CZ78" s="188"/>
      <c r="DA78" s="188"/>
      <c r="DC78" s="137"/>
      <c r="DD78" s="137"/>
      <c r="DE78" s="137"/>
      <c r="DF78" s="137"/>
      <c r="DG78" s="137"/>
      <c r="DH78" s="137"/>
      <c r="DI78" s="137"/>
      <c r="DJ78" s="137"/>
      <c r="DK78" s="137"/>
      <c r="DL78" s="137"/>
      <c r="DM78" s="137"/>
      <c r="DN78" s="137"/>
      <c r="DO78" s="137"/>
      <c r="DP78" s="137"/>
      <c r="DQ78" s="137"/>
      <c r="DR78" s="137"/>
      <c r="DS78" s="137"/>
      <c r="DT78" s="137"/>
      <c r="DU78" s="137"/>
      <c r="DV78" s="137"/>
      <c r="DW78" s="137"/>
      <c r="DX78" s="137"/>
      <c r="DY78" s="137"/>
      <c r="DZ78" s="137"/>
      <c r="EA78" s="137"/>
      <c r="EB78" s="137"/>
      <c r="EC78" s="137"/>
      <c r="ED78" s="137"/>
      <c r="EE78" s="137"/>
      <c r="EF78" s="137"/>
      <c r="EG78" s="137"/>
      <c r="EH78" s="137"/>
      <c r="EI78" s="137"/>
      <c r="EJ78" s="137"/>
      <c r="EK78" s="137"/>
      <c r="EL78" s="137"/>
      <c r="EM78" s="137"/>
      <c r="EN78" s="137"/>
      <c r="EO78" s="137"/>
      <c r="EP78" s="137"/>
      <c r="EQ78" s="137"/>
      <c r="ER78" s="137"/>
      <c r="ES78" s="137"/>
      <c r="ET78" s="137"/>
      <c r="EU78" s="137"/>
      <c r="EV78" s="137"/>
      <c r="EW78" s="137"/>
      <c r="EX78" s="137"/>
      <c r="EY78" s="137"/>
      <c r="EZ78" s="137"/>
      <c r="FA78" s="137"/>
      <c r="FB78" s="137"/>
      <c r="FC78" s="137"/>
      <c r="FD78" s="137"/>
      <c r="FE78" s="137"/>
      <c r="FF78" s="137"/>
      <c r="FG78" s="137"/>
      <c r="FH78" s="137"/>
      <c r="FI78" s="137"/>
      <c r="FJ78" s="137"/>
      <c r="FK78" s="137"/>
      <c r="FL78" s="137"/>
      <c r="FM78" s="137"/>
      <c r="FN78" s="137"/>
      <c r="FO78" s="137"/>
      <c r="FP78" s="137"/>
      <c r="FQ78" s="137"/>
      <c r="FR78" s="137"/>
      <c r="FS78" s="137"/>
      <c r="FT78" s="137"/>
      <c r="FU78" s="137"/>
      <c r="FV78" s="137"/>
      <c r="FW78" s="137"/>
      <c r="FX78" s="137"/>
      <c r="FY78" s="137"/>
      <c r="FZ78" s="137"/>
      <c r="GA78" s="137"/>
      <c r="GB78" s="137"/>
      <c r="GC78" s="137"/>
      <c r="GD78" s="137"/>
      <c r="GE78" s="137"/>
      <c r="GF78" s="137"/>
      <c r="GG78" s="137"/>
      <c r="GH78" s="137"/>
      <c r="GI78" s="137"/>
      <c r="GJ78" s="137"/>
      <c r="GK78" s="137"/>
      <c r="GL78" s="137"/>
      <c r="GM78" s="137"/>
      <c r="GN78" s="137"/>
      <c r="GO78" s="137"/>
      <c r="GP78" s="137"/>
      <c r="GQ78" s="137"/>
      <c r="GR78" s="137"/>
      <c r="GS78" s="137"/>
    </row>
    <row r="79" spans="1:203" s="136" customFormat="1" x14ac:dyDescent="0.25">
      <c r="A79" s="152">
        <v>2013</v>
      </c>
      <c r="B79" s="102" t="e">
        <v>#N/A</v>
      </c>
      <c r="C79" s="102" t="e">
        <v>#N/A</v>
      </c>
      <c r="D79" s="102" t="e">
        <v>#N/A</v>
      </c>
      <c r="E79" s="102" t="e">
        <v>#N/A</v>
      </c>
      <c r="F79" s="102" t="e">
        <v>#N/A</v>
      </c>
      <c r="G79" s="102" t="e">
        <v>#N/A</v>
      </c>
      <c r="H79" s="137" t="s">
        <v>88</v>
      </c>
      <c r="I79" s="137"/>
      <c r="J79" s="137"/>
      <c r="L79" s="70"/>
      <c r="M79" s="70"/>
      <c r="N79" s="70"/>
      <c r="O79" s="71"/>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c r="AX79" s="70"/>
      <c r="AY79" s="70"/>
      <c r="AZ79" s="70"/>
      <c r="BA79" s="70"/>
      <c r="BB79" s="70"/>
      <c r="BC79" s="70"/>
      <c r="BD79" s="70"/>
      <c r="BE79" s="137"/>
      <c r="BF79" s="137"/>
      <c r="BG79" s="137"/>
      <c r="BH79" s="137"/>
      <c r="BI79" s="137"/>
      <c r="BJ79" s="137"/>
      <c r="BK79" s="137"/>
      <c r="BL79" s="137"/>
      <c r="BM79" s="137"/>
      <c r="BN79" s="137"/>
      <c r="BO79" s="137"/>
      <c r="BP79" s="137"/>
      <c r="BQ79" s="137"/>
      <c r="BR79" s="137"/>
      <c r="BS79" s="137"/>
      <c r="BT79" s="137"/>
      <c r="BU79" s="137"/>
      <c r="BV79" s="137"/>
      <c r="BW79" s="137"/>
      <c r="BX79" s="137"/>
      <c r="BY79" s="137"/>
      <c r="BZ79" s="137"/>
      <c r="CA79" s="137"/>
      <c r="CB79" s="137"/>
      <c r="CC79" s="137"/>
      <c r="CD79" s="137"/>
      <c r="CE79" s="137"/>
      <c r="CF79" s="137"/>
      <c r="CG79" s="137"/>
      <c r="CH79" s="137"/>
      <c r="CI79" s="137"/>
      <c r="CJ79" s="137"/>
      <c r="CK79" s="137"/>
      <c r="CL79" s="137"/>
      <c r="CM79" s="137"/>
      <c r="CN79" s="137"/>
      <c r="CO79" s="137"/>
      <c r="CP79" s="137"/>
      <c r="CQ79" s="137"/>
      <c r="CR79" s="137"/>
      <c r="CS79" s="137"/>
      <c r="CT79" s="137"/>
      <c r="CU79" s="137"/>
      <c r="CV79" s="137"/>
      <c r="CZ79" s="188"/>
      <c r="DA79" s="188"/>
      <c r="DC79" s="137"/>
      <c r="DD79" s="137"/>
      <c r="DE79" s="137"/>
      <c r="DF79" s="137"/>
      <c r="DG79" s="137"/>
      <c r="DH79" s="137"/>
      <c r="DI79" s="137"/>
      <c r="DJ79" s="137"/>
      <c r="DK79" s="137"/>
      <c r="DL79" s="137"/>
      <c r="DM79" s="137"/>
      <c r="DN79" s="137"/>
      <c r="DO79" s="137"/>
      <c r="DP79" s="137"/>
      <c r="DQ79" s="137"/>
      <c r="DR79" s="137"/>
      <c r="DS79" s="137"/>
      <c r="DT79" s="137"/>
      <c r="DU79" s="137"/>
      <c r="DV79" s="137"/>
      <c r="DW79" s="137"/>
      <c r="DX79" s="137"/>
      <c r="DY79" s="137"/>
      <c r="DZ79" s="137"/>
      <c r="EA79" s="137"/>
      <c r="EB79" s="137"/>
      <c r="EC79" s="137"/>
      <c r="ED79" s="137"/>
      <c r="EE79" s="137"/>
      <c r="EF79" s="137"/>
      <c r="EG79" s="137"/>
      <c r="EH79" s="137"/>
      <c r="EI79" s="137"/>
      <c r="EJ79" s="137"/>
      <c r="EK79" s="137"/>
      <c r="EL79" s="137"/>
      <c r="EM79" s="137"/>
      <c r="EN79" s="137"/>
      <c r="EO79" s="137"/>
      <c r="EP79" s="137"/>
      <c r="EQ79" s="137"/>
      <c r="ER79" s="137"/>
      <c r="ES79" s="137"/>
      <c r="ET79" s="137"/>
      <c r="EU79" s="137"/>
      <c r="EV79" s="137"/>
      <c r="EW79" s="137"/>
      <c r="EX79" s="137"/>
      <c r="EY79" s="137"/>
      <c r="EZ79" s="137"/>
      <c r="FA79" s="137"/>
      <c r="FB79" s="137"/>
      <c r="FC79" s="137"/>
      <c r="FD79" s="137"/>
      <c r="FE79" s="137"/>
      <c r="FF79" s="137"/>
      <c r="FG79" s="137"/>
      <c r="FH79" s="137"/>
      <c r="FI79" s="137"/>
      <c r="FJ79" s="137"/>
      <c r="FK79" s="137"/>
      <c r="FL79" s="137"/>
      <c r="FM79" s="137"/>
      <c r="FN79" s="137"/>
      <c r="FO79" s="137"/>
      <c r="FP79" s="137"/>
      <c r="FQ79" s="137"/>
      <c r="FR79" s="137"/>
      <c r="FS79" s="137"/>
      <c r="FT79" s="137"/>
      <c r="FU79" s="137"/>
      <c r="FV79" s="137"/>
      <c r="FW79" s="137"/>
      <c r="FX79" s="137"/>
      <c r="FY79" s="137"/>
      <c r="FZ79" s="137"/>
      <c r="GA79" s="137"/>
      <c r="GB79" s="137"/>
      <c r="GC79" s="137"/>
      <c r="GD79" s="137"/>
      <c r="GE79" s="137"/>
      <c r="GF79" s="137"/>
      <c r="GG79" s="137"/>
      <c r="GH79" s="137"/>
      <c r="GI79" s="137"/>
      <c r="GJ79" s="137"/>
      <c r="GK79" s="137"/>
      <c r="GL79" s="137"/>
      <c r="GM79" s="137"/>
      <c r="GN79" s="137"/>
      <c r="GO79" s="137"/>
      <c r="GP79" s="137"/>
      <c r="GQ79" s="137"/>
      <c r="GR79" s="137"/>
      <c r="GS79" s="137"/>
    </row>
    <row r="80" spans="1:203" s="136" customFormat="1" x14ac:dyDescent="0.25">
      <c r="A80" s="152">
        <v>2014</v>
      </c>
      <c r="B80" s="72"/>
      <c r="C80" s="72"/>
      <c r="D80" s="72"/>
      <c r="E80" s="72"/>
      <c r="F80" s="137"/>
      <c r="G80" s="137"/>
      <c r="H80" s="137"/>
      <c r="I80" s="137"/>
      <c r="J80" s="137"/>
      <c r="L80" s="70"/>
      <c r="M80" s="70"/>
      <c r="N80" s="70"/>
      <c r="O80" s="71"/>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c r="AX80" s="70"/>
      <c r="AY80" s="70"/>
      <c r="AZ80" s="70"/>
      <c r="BA80" s="70"/>
      <c r="BB80" s="70"/>
      <c r="BC80" s="70"/>
      <c r="BD80" s="70"/>
      <c r="BE80" s="137"/>
      <c r="BF80" s="137"/>
      <c r="BG80" s="137"/>
      <c r="BH80" s="137"/>
      <c r="BI80" s="137"/>
      <c r="BJ80" s="137"/>
      <c r="BK80" s="137"/>
      <c r="BL80" s="137"/>
      <c r="BM80" s="137"/>
      <c r="BN80" s="137"/>
      <c r="BO80" s="137"/>
      <c r="BP80" s="137"/>
      <c r="BQ80" s="137"/>
      <c r="BR80" s="137"/>
      <c r="BS80" s="137"/>
      <c r="BT80" s="137"/>
      <c r="BU80" s="137"/>
      <c r="BV80" s="137"/>
      <c r="BW80" s="137"/>
      <c r="BX80" s="137"/>
      <c r="BY80" s="137"/>
      <c r="BZ80" s="137"/>
      <c r="CA80" s="137"/>
      <c r="CB80" s="137"/>
      <c r="CC80" s="137"/>
      <c r="CD80" s="137"/>
      <c r="CE80" s="137"/>
      <c r="CF80" s="137"/>
      <c r="CG80" s="137"/>
      <c r="CH80" s="137"/>
      <c r="CI80" s="137"/>
      <c r="CJ80" s="137"/>
      <c r="CK80" s="137"/>
      <c r="CL80" s="137"/>
      <c r="CM80" s="137"/>
      <c r="CN80" s="137"/>
      <c r="CO80" s="137"/>
      <c r="CP80" s="137"/>
      <c r="CQ80" s="137"/>
      <c r="CR80" s="137"/>
      <c r="CS80" s="137"/>
      <c r="CT80" s="137"/>
      <c r="CU80" s="137"/>
      <c r="CV80" s="137"/>
      <c r="CZ80" s="188"/>
      <c r="DA80" s="188"/>
      <c r="DC80" s="137"/>
      <c r="DD80" s="137"/>
      <c r="DE80" s="137"/>
      <c r="DF80" s="137"/>
      <c r="DG80" s="137"/>
      <c r="DH80" s="137"/>
      <c r="DI80" s="137"/>
      <c r="DJ80" s="137"/>
      <c r="DK80" s="137"/>
      <c r="DL80" s="137"/>
      <c r="DM80" s="137"/>
      <c r="DN80" s="137"/>
      <c r="DO80" s="137"/>
      <c r="DP80" s="137"/>
      <c r="DQ80" s="137"/>
      <c r="DR80" s="137"/>
      <c r="DS80" s="137"/>
      <c r="DT80" s="137"/>
      <c r="DU80" s="137"/>
      <c r="DV80" s="137"/>
      <c r="DW80" s="137"/>
      <c r="DX80" s="137"/>
      <c r="DY80" s="137"/>
      <c r="DZ80" s="137"/>
      <c r="EA80" s="137"/>
      <c r="EB80" s="137"/>
      <c r="EC80" s="137"/>
      <c r="ED80" s="137"/>
      <c r="EE80" s="137"/>
      <c r="EF80" s="137"/>
      <c r="EG80" s="137"/>
      <c r="EH80" s="137"/>
      <c r="EI80" s="137"/>
      <c r="EJ80" s="137"/>
      <c r="EK80" s="137"/>
      <c r="EL80" s="137"/>
      <c r="EM80" s="137"/>
      <c r="EN80" s="137"/>
      <c r="EO80" s="137"/>
      <c r="EP80" s="137"/>
      <c r="EQ80" s="137"/>
      <c r="ER80" s="137"/>
      <c r="ES80" s="137"/>
      <c r="ET80" s="137"/>
      <c r="EU80" s="137"/>
      <c r="EV80" s="137"/>
      <c r="EW80" s="137"/>
      <c r="EX80" s="137"/>
      <c r="EY80" s="137"/>
      <c r="EZ80" s="137"/>
      <c r="FA80" s="137"/>
      <c r="FB80" s="137"/>
      <c r="FC80" s="137"/>
      <c r="FD80" s="137"/>
      <c r="FE80" s="137"/>
      <c r="FF80" s="137"/>
      <c r="FG80" s="137"/>
      <c r="FH80" s="137"/>
      <c r="FI80" s="137"/>
      <c r="FJ80" s="137"/>
      <c r="FK80" s="137"/>
      <c r="FL80" s="137"/>
      <c r="FM80" s="137"/>
      <c r="FN80" s="137"/>
      <c r="FO80" s="137"/>
      <c r="FP80" s="137"/>
      <c r="FQ80" s="137"/>
      <c r="FR80" s="137"/>
      <c r="FS80" s="137"/>
      <c r="FT80" s="137"/>
      <c r="FU80" s="137"/>
      <c r="FV80" s="137"/>
      <c r="FW80" s="137"/>
      <c r="FX80" s="137"/>
      <c r="FY80" s="137"/>
      <c r="FZ80" s="137"/>
      <c r="GA80" s="137"/>
      <c r="GB80" s="137"/>
      <c r="GC80" s="137"/>
      <c r="GD80" s="137"/>
      <c r="GE80" s="137"/>
      <c r="GF80" s="137"/>
      <c r="GG80" s="137"/>
      <c r="GH80" s="137"/>
      <c r="GI80" s="137"/>
      <c r="GJ80" s="137"/>
      <c r="GK80" s="137"/>
      <c r="GL80" s="137"/>
      <c r="GM80" s="137"/>
      <c r="GN80" s="137"/>
      <c r="GO80" s="137"/>
      <c r="GP80" s="137"/>
      <c r="GQ80" s="137"/>
      <c r="GR80" s="137"/>
      <c r="GS80" s="137"/>
    </row>
    <row r="81" spans="1:201" s="136" customFormat="1" x14ac:dyDescent="0.25">
      <c r="A81" s="116"/>
      <c r="B81" s="72"/>
      <c r="C81" s="72"/>
      <c r="D81" s="72"/>
      <c r="E81" s="72"/>
      <c r="F81" s="137"/>
      <c r="G81" s="137"/>
      <c r="H81" s="137"/>
      <c r="I81" s="137"/>
      <c r="J81" s="137"/>
      <c r="L81" s="70"/>
      <c r="M81" s="70"/>
      <c r="N81" s="70"/>
      <c r="O81" s="71"/>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137"/>
      <c r="BF81" s="137"/>
      <c r="BG81" s="137"/>
      <c r="BH81" s="137"/>
      <c r="BI81" s="137"/>
      <c r="BJ81" s="137"/>
      <c r="BK81" s="137"/>
      <c r="BL81" s="137"/>
      <c r="BM81" s="137"/>
      <c r="BN81" s="137"/>
      <c r="BO81" s="137"/>
      <c r="BP81" s="137"/>
      <c r="BQ81" s="137"/>
      <c r="BR81" s="137"/>
      <c r="BS81" s="137"/>
      <c r="BT81" s="137"/>
      <c r="BU81" s="137"/>
      <c r="BV81" s="137"/>
      <c r="BW81" s="137"/>
      <c r="BX81" s="137"/>
      <c r="BY81" s="137"/>
      <c r="BZ81" s="137"/>
      <c r="CA81" s="137"/>
      <c r="CB81" s="137"/>
      <c r="CC81" s="137"/>
      <c r="CD81" s="137"/>
      <c r="CE81" s="137"/>
      <c r="CF81" s="137"/>
      <c r="CG81" s="137"/>
      <c r="CH81" s="137"/>
      <c r="CI81" s="137"/>
      <c r="CJ81" s="137"/>
      <c r="CK81" s="137"/>
      <c r="CL81" s="137"/>
      <c r="CM81" s="137"/>
      <c r="CN81" s="137"/>
      <c r="CO81" s="137"/>
      <c r="CP81" s="137"/>
      <c r="CQ81" s="137"/>
      <c r="CR81" s="137"/>
      <c r="CS81" s="137"/>
      <c r="CT81" s="137"/>
      <c r="CU81" s="137"/>
      <c r="CV81" s="137"/>
      <c r="CZ81" s="188"/>
      <c r="DA81" s="188"/>
      <c r="DC81" s="137"/>
      <c r="DD81" s="137"/>
      <c r="DE81" s="137"/>
      <c r="DF81" s="137"/>
      <c r="DG81" s="137"/>
      <c r="DH81" s="137"/>
      <c r="DI81" s="137"/>
      <c r="DJ81" s="137"/>
      <c r="DK81" s="137"/>
      <c r="DL81" s="137"/>
      <c r="DM81" s="137"/>
      <c r="DN81" s="137"/>
      <c r="DO81" s="137"/>
      <c r="DP81" s="137"/>
      <c r="DQ81" s="137"/>
      <c r="DR81" s="137"/>
      <c r="DS81" s="137"/>
      <c r="DT81" s="137"/>
      <c r="DU81" s="137"/>
      <c r="DV81" s="137"/>
      <c r="DW81" s="137"/>
      <c r="DX81" s="137"/>
      <c r="DY81" s="137"/>
      <c r="DZ81" s="137"/>
      <c r="EA81" s="137"/>
      <c r="EB81" s="137"/>
      <c r="EC81" s="137"/>
      <c r="ED81" s="137"/>
      <c r="EE81" s="137"/>
      <c r="EF81" s="137"/>
      <c r="EG81" s="137"/>
      <c r="EH81" s="137"/>
      <c r="EI81" s="137"/>
      <c r="EJ81" s="137"/>
      <c r="EK81" s="137"/>
      <c r="EL81" s="137"/>
      <c r="EM81" s="137"/>
      <c r="EN81" s="137"/>
      <c r="EO81" s="137"/>
      <c r="EP81" s="137"/>
      <c r="EQ81" s="137"/>
      <c r="ER81" s="137"/>
      <c r="ES81" s="137"/>
      <c r="ET81" s="137"/>
      <c r="EU81" s="137"/>
      <c r="EV81" s="137"/>
      <c r="EW81" s="137"/>
      <c r="EX81" s="137"/>
      <c r="EY81" s="137"/>
      <c r="EZ81" s="137"/>
      <c r="FA81" s="137"/>
      <c r="FB81" s="137"/>
      <c r="FC81" s="137"/>
      <c r="FD81" s="137"/>
      <c r="FE81" s="137"/>
      <c r="FF81" s="137"/>
      <c r="FG81" s="137"/>
      <c r="FH81" s="137"/>
      <c r="FI81" s="137"/>
      <c r="FJ81" s="137"/>
      <c r="FK81" s="137"/>
      <c r="FL81" s="137"/>
      <c r="FM81" s="137"/>
      <c r="FN81" s="137"/>
      <c r="FO81" s="137"/>
      <c r="FP81" s="137"/>
      <c r="FQ81" s="137"/>
      <c r="FR81" s="137"/>
      <c r="FS81" s="137"/>
      <c r="FT81" s="137"/>
      <c r="FU81" s="137"/>
      <c r="FV81" s="137"/>
      <c r="FW81" s="137"/>
      <c r="FX81" s="137"/>
      <c r="FY81" s="137"/>
      <c r="FZ81" s="137"/>
      <c r="GA81" s="137"/>
      <c r="GB81" s="137"/>
      <c r="GC81" s="137"/>
      <c r="GD81" s="137"/>
      <c r="GE81" s="137"/>
      <c r="GF81" s="137"/>
      <c r="GG81" s="137"/>
      <c r="GH81" s="137"/>
      <c r="GI81" s="137"/>
      <c r="GJ81" s="137"/>
      <c r="GK81" s="137"/>
      <c r="GL81" s="137"/>
      <c r="GM81" s="137"/>
      <c r="GN81" s="137"/>
      <c r="GO81" s="137"/>
      <c r="GP81" s="137"/>
      <c r="GQ81" s="137"/>
      <c r="GR81" s="137"/>
      <c r="GS81" s="137"/>
    </row>
    <row r="82" spans="1:201" s="136" customFormat="1" x14ac:dyDescent="0.25">
      <c r="A82" s="116"/>
      <c r="B82" s="72"/>
      <c r="C82" s="72"/>
      <c r="D82" s="72"/>
      <c r="E82" s="72"/>
      <c r="F82" s="137"/>
      <c r="G82" s="137"/>
      <c r="H82" s="137"/>
      <c r="I82" s="137"/>
      <c r="J82" s="137"/>
      <c r="L82" s="70"/>
      <c r="M82" s="70"/>
      <c r="N82" s="70"/>
      <c r="O82" s="71"/>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c r="AX82" s="70"/>
      <c r="AY82" s="70"/>
      <c r="AZ82" s="70"/>
      <c r="BA82" s="70"/>
      <c r="BB82" s="70"/>
      <c r="BC82" s="70"/>
      <c r="BD82" s="70"/>
      <c r="BE82" s="137"/>
      <c r="BF82" s="137"/>
      <c r="BG82" s="137"/>
      <c r="BH82" s="137"/>
      <c r="BI82" s="137"/>
      <c r="BJ82" s="137"/>
      <c r="BK82" s="137"/>
      <c r="BL82" s="137"/>
      <c r="BM82" s="137"/>
      <c r="BN82" s="137"/>
      <c r="BO82" s="137"/>
      <c r="BP82" s="137"/>
      <c r="BQ82" s="137"/>
      <c r="BR82" s="137"/>
      <c r="BS82" s="137"/>
      <c r="BT82" s="137"/>
      <c r="BU82" s="137"/>
      <c r="BV82" s="137"/>
      <c r="BW82" s="137"/>
      <c r="BX82" s="137"/>
      <c r="BY82" s="137"/>
      <c r="BZ82" s="137"/>
      <c r="CA82" s="137"/>
      <c r="CB82" s="137"/>
      <c r="CC82" s="137"/>
      <c r="CD82" s="137"/>
      <c r="CE82" s="137"/>
      <c r="CF82" s="137"/>
      <c r="CG82" s="137"/>
      <c r="CH82" s="137"/>
      <c r="CI82" s="137"/>
      <c r="CJ82" s="137"/>
      <c r="CK82" s="137"/>
      <c r="CL82" s="137"/>
      <c r="CM82" s="137"/>
      <c r="CN82" s="137"/>
      <c r="CO82" s="137"/>
      <c r="CP82" s="137"/>
      <c r="CQ82" s="137"/>
      <c r="CR82" s="137"/>
      <c r="CS82" s="137"/>
      <c r="CT82" s="137"/>
      <c r="CU82" s="137"/>
      <c r="CV82" s="137"/>
      <c r="CZ82" s="188"/>
      <c r="DA82" s="188"/>
      <c r="DC82" s="137"/>
      <c r="DD82" s="137"/>
      <c r="DE82" s="137"/>
      <c r="DF82" s="137"/>
      <c r="DG82" s="137"/>
      <c r="DH82" s="137"/>
      <c r="DI82" s="137"/>
      <c r="DJ82" s="137"/>
      <c r="DK82" s="137"/>
      <c r="DL82" s="137"/>
      <c r="DM82" s="137"/>
      <c r="DN82" s="137"/>
      <c r="DO82" s="137"/>
      <c r="DP82" s="137"/>
      <c r="DQ82" s="137"/>
      <c r="DR82" s="137"/>
      <c r="DS82" s="137"/>
      <c r="DT82" s="137"/>
      <c r="DU82" s="137"/>
      <c r="DV82" s="137"/>
      <c r="DW82" s="137"/>
      <c r="DX82" s="137"/>
      <c r="DY82" s="137"/>
      <c r="DZ82" s="137"/>
      <c r="EA82" s="137"/>
      <c r="EB82" s="137"/>
      <c r="EC82" s="137"/>
      <c r="ED82" s="137"/>
      <c r="EE82" s="137"/>
      <c r="EF82" s="137"/>
      <c r="EG82" s="137"/>
      <c r="EH82" s="137"/>
      <c r="EI82" s="137"/>
      <c r="EJ82" s="137"/>
      <c r="EK82" s="137"/>
      <c r="EL82" s="137"/>
      <c r="EM82" s="137"/>
      <c r="EN82" s="137"/>
      <c r="EO82" s="137"/>
      <c r="EP82" s="137"/>
      <c r="EQ82" s="137"/>
      <c r="ER82" s="137"/>
      <c r="ES82" s="137"/>
      <c r="ET82" s="137"/>
      <c r="EU82" s="137"/>
      <c r="EV82" s="137"/>
      <c r="EW82" s="137"/>
      <c r="EX82" s="137"/>
      <c r="EY82" s="137"/>
      <c r="EZ82" s="137"/>
      <c r="FA82" s="137"/>
      <c r="FB82" s="137"/>
      <c r="FC82" s="137"/>
      <c r="FD82" s="137"/>
      <c r="FE82" s="137"/>
      <c r="FF82" s="137"/>
      <c r="FG82" s="137"/>
      <c r="FH82" s="137"/>
      <c r="FI82" s="137"/>
      <c r="FJ82" s="137"/>
      <c r="FK82" s="137"/>
      <c r="FL82" s="137"/>
      <c r="FM82" s="137"/>
      <c r="FN82" s="137"/>
      <c r="FO82" s="137"/>
      <c r="FP82" s="137"/>
      <c r="FQ82" s="137"/>
      <c r="FR82" s="137"/>
      <c r="FS82" s="137"/>
      <c r="FT82" s="137"/>
      <c r="FU82" s="137"/>
      <c r="FV82" s="137"/>
      <c r="FW82" s="137"/>
      <c r="FX82" s="137"/>
      <c r="FY82" s="137"/>
      <c r="FZ82" s="137"/>
      <c r="GA82" s="137"/>
      <c r="GB82" s="137"/>
      <c r="GC82" s="137"/>
      <c r="GD82" s="137"/>
      <c r="GE82" s="137"/>
      <c r="GF82" s="137"/>
      <c r="GG82" s="137"/>
      <c r="GH82" s="137"/>
      <c r="GI82" s="137"/>
      <c r="GJ82" s="137"/>
      <c r="GK82" s="137"/>
      <c r="GL82" s="137"/>
      <c r="GM82" s="137"/>
      <c r="GN82" s="137"/>
      <c r="GO82" s="137"/>
      <c r="GP82" s="137"/>
      <c r="GQ82" s="137"/>
      <c r="GR82" s="137"/>
      <c r="GS82" s="137"/>
    </row>
    <row r="83" spans="1:201" s="136" customFormat="1" x14ac:dyDescent="0.25">
      <c r="A83" s="106" t="s">
        <v>45</v>
      </c>
      <c r="B83" s="106"/>
      <c r="C83" s="129" t="s">
        <v>87</v>
      </c>
      <c r="D83" s="138"/>
      <c r="E83" s="138"/>
      <c r="F83" s="138"/>
      <c r="G83" s="138"/>
    </row>
    <row r="84" spans="1:201" s="136" customFormat="1" x14ac:dyDescent="0.25">
      <c r="A84" s="152">
        <v>2009</v>
      </c>
      <c r="B84" s="175" t="s">
        <v>50</v>
      </c>
      <c r="C84" s="189"/>
      <c r="D84" s="189"/>
      <c r="E84" s="189"/>
      <c r="F84" s="189"/>
      <c r="G84" s="189"/>
      <c r="L84" s="137"/>
      <c r="M84" s="137"/>
      <c r="N84" s="137"/>
      <c r="O84" s="137"/>
      <c r="P84" s="137"/>
      <c r="Q84" s="137"/>
      <c r="R84" s="137"/>
      <c r="S84" s="137"/>
      <c r="T84" s="137"/>
      <c r="U84" s="137"/>
      <c r="V84" s="137"/>
      <c r="W84" s="137"/>
      <c r="X84" s="137"/>
      <c r="Y84" s="137"/>
      <c r="Z84" s="137"/>
      <c r="AA84" s="137"/>
      <c r="AB84" s="137"/>
      <c r="AC84" s="137"/>
      <c r="AD84" s="137"/>
      <c r="AE84" s="137"/>
      <c r="AF84" s="137"/>
      <c r="AG84" s="137"/>
      <c r="AH84" s="137"/>
      <c r="AI84" s="137"/>
      <c r="AJ84" s="137"/>
      <c r="AK84" s="137"/>
      <c r="AL84" s="137"/>
      <c r="AM84" s="137"/>
      <c r="AN84" s="137"/>
      <c r="AO84" s="137"/>
      <c r="AP84" s="137"/>
      <c r="AQ84" s="137"/>
      <c r="AR84" s="137"/>
      <c r="AS84" s="137"/>
      <c r="AT84" s="137"/>
      <c r="AU84" s="137"/>
      <c r="AV84" s="137"/>
      <c r="AW84" s="137"/>
      <c r="AX84" s="137"/>
      <c r="AY84" s="137"/>
      <c r="AZ84" s="137"/>
      <c r="BA84" s="137"/>
      <c r="BB84" s="137"/>
      <c r="BC84" s="137"/>
      <c r="BD84" s="137"/>
      <c r="BE84" s="137"/>
      <c r="BF84" s="137"/>
      <c r="BG84" s="137"/>
      <c r="BH84" s="137"/>
      <c r="BI84" s="137"/>
      <c r="BJ84" s="137"/>
      <c r="BK84" s="137"/>
      <c r="BL84" s="137"/>
      <c r="BM84" s="137"/>
      <c r="BN84" s="137"/>
      <c r="BO84" s="137"/>
      <c r="BP84" s="137"/>
    </row>
    <row r="85" spans="1:201" s="136" customFormat="1" ht="18.600000000000001" customHeight="1" x14ac:dyDescent="0.25">
      <c r="A85" s="152">
        <v>2010</v>
      </c>
      <c r="B85" s="189" t="s">
        <v>81</v>
      </c>
      <c r="C85" s="189"/>
      <c r="D85" s="189"/>
      <c r="E85" s="189"/>
      <c r="F85" s="189"/>
      <c r="G85" s="189"/>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7"/>
      <c r="BF85" s="137"/>
      <c r="BG85" s="137"/>
      <c r="BH85" s="137"/>
      <c r="BI85" s="137"/>
      <c r="BJ85" s="137"/>
      <c r="BK85" s="137"/>
      <c r="BL85" s="137"/>
      <c r="BM85" s="137"/>
      <c r="BN85" s="137"/>
      <c r="BO85" s="137"/>
      <c r="BP85" s="137"/>
    </row>
    <row r="86" spans="1:201" s="136" customFormat="1" ht="18.600000000000001" customHeight="1" x14ac:dyDescent="0.25">
      <c r="A86" s="152">
        <v>2011</v>
      </c>
      <c r="B86" s="102"/>
      <c r="C86" s="102"/>
      <c r="D86" s="102"/>
      <c r="E86" s="102"/>
      <c r="F86" s="102"/>
      <c r="G86" s="102"/>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7"/>
      <c r="BF86" s="137"/>
      <c r="BG86" s="137"/>
      <c r="BH86" s="137"/>
      <c r="BI86" s="137"/>
      <c r="BJ86" s="137"/>
      <c r="BK86" s="137"/>
      <c r="BL86" s="137"/>
      <c r="BM86" s="137"/>
      <c r="BN86" s="137"/>
      <c r="BO86" s="137"/>
      <c r="BP86" s="137"/>
    </row>
    <row r="87" spans="1:201" s="136" customFormat="1" ht="18.600000000000001" customHeight="1" x14ac:dyDescent="0.25">
      <c r="A87" s="152">
        <v>2012</v>
      </c>
      <c r="B87" s="102" t="s">
        <v>193</v>
      </c>
      <c r="C87" s="102"/>
      <c r="D87" s="102"/>
      <c r="E87" s="102"/>
      <c r="F87" s="102"/>
      <c r="G87" s="102"/>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row>
    <row r="88" spans="1:201" s="136" customFormat="1" ht="18.600000000000001" customHeight="1" x14ac:dyDescent="0.25">
      <c r="A88" s="152">
        <v>2013</v>
      </c>
      <c r="B88" s="102" t="s">
        <v>193</v>
      </c>
      <c r="C88" s="102"/>
      <c r="D88" s="102"/>
      <c r="E88" s="102"/>
      <c r="F88" s="102"/>
      <c r="G88" s="102"/>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7"/>
      <c r="BF88" s="137"/>
      <c r="BG88" s="137"/>
      <c r="BH88" s="137"/>
      <c r="BI88" s="137"/>
      <c r="BJ88" s="137"/>
      <c r="BK88" s="137"/>
      <c r="BL88" s="137"/>
      <c r="BM88" s="137"/>
      <c r="BN88" s="137"/>
      <c r="BO88" s="137"/>
      <c r="BP88" s="137"/>
    </row>
    <row r="89" spans="1:201" s="136" customFormat="1" ht="18.600000000000001" customHeight="1" x14ac:dyDescent="0.25">
      <c r="A89" s="152">
        <v>2014</v>
      </c>
      <c r="B89" s="137"/>
      <c r="C89" s="137"/>
      <c r="D89" s="137"/>
      <c r="E89" s="137"/>
      <c r="F89" s="137"/>
      <c r="G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137"/>
      <c r="BF89" s="137"/>
      <c r="BG89" s="137"/>
      <c r="BH89" s="137"/>
      <c r="BI89" s="137"/>
      <c r="BJ89" s="137"/>
      <c r="BK89" s="137"/>
      <c r="BL89" s="137"/>
      <c r="BM89" s="137"/>
      <c r="BN89" s="137"/>
      <c r="BO89" s="137"/>
      <c r="BP89" s="137"/>
    </row>
    <row r="90" spans="1:201" s="136" customFormat="1" ht="18.600000000000001" customHeight="1" x14ac:dyDescent="0.25">
      <c r="A90" s="116"/>
      <c r="L90" s="137"/>
      <c r="M90" s="137"/>
      <c r="N90" s="137"/>
      <c r="O90" s="137"/>
      <c r="P90" s="137"/>
      <c r="Q90" s="137"/>
      <c r="R90" s="137"/>
      <c r="S90" s="137"/>
      <c r="T90" s="137"/>
      <c r="U90" s="137"/>
      <c r="V90" s="137"/>
      <c r="W90" s="137"/>
      <c r="X90" s="137"/>
      <c r="Y90" s="137"/>
      <c r="Z90" s="137"/>
      <c r="AA90" s="137"/>
      <c r="AB90" s="137"/>
      <c r="AC90" s="137"/>
      <c r="AD90" s="137"/>
      <c r="AE90" s="137"/>
      <c r="AF90" s="137"/>
      <c r="AG90" s="137"/>
      <c r="AH90" s="137"/>
      <c r="AI90" s="137"/>
      <c r="AJ90" s="137"/>
      <c r="AK90" s="137"/>
      <c r="AL90" s="137"/>
      <c r="AM90" s="137"/>
      <c r="AN90" s="137"/>
      <c r="AO90" s="137"/>
      <c r="AP90" s="137"/>
      <c r="AQ90" s="137"/>
      <c r="AR90" s="137"/>
      <c r="AS90" s="137"/>
      <c r="AT90" s="137"/>
      <c r="AU90" s="137"/>
      <c r="AV90" s="137"/>
      <c r="AW90" s="137"/>
      <c r="AX90" s="137"/>
      <c r="AY90" s="137"/>
      <c r="AZ90" s="137"/>
      <c r="BA90" s="137"/>
      <c r="BB90" s="137"/>
      <c r="BC90" s="137"/>
      <c r="BD90" s="137"/>
      <c r="BE90" s="137"/>
      <c r="BF90" s="137"/>
      <c r="BG90" s="137"/>
      <c r="BH90" s="137"/>
      <c r="BI90" s="137"/>
      <c r="BJ90" s="137"/>
      <c r="BK90" s="137"/>
      <c r="BL90" s="137"/>
      <c r="BM90" s="137"/>
      <c r="BN90" s="137"/>
      <c r="BO90" s="137"/>
      <c r="BP90" s="137"/>
    </row>
    <row r="91" spans="1:201" s="136" customFormat="1" x14ac:dyDescent="0.25">
      <c r="A91" s="106" t="s">
        <v>44</v>
      </c>
      <c r="B91" s="106"/>
      <c r="C91" s="129" t="s">
        <v>87</v>
      </c>
      <c r="D91" s="138"/>
      <c r="E91" s="138"/>
      <c r="F91" s="138"/>
      <c r="G91" s="138"/>
    </row>
    <row r="92" spans="1:201" s="136" customFormat="1" x14ac:dyDescent="0.25">
      <c r="A92" s="152">
        <v>2009</v>
      </c>
      <c r="B92" s="189" t="s">
        <v>46</v>
      </c>
      <c r="C92" s="189"/>
      <c r="D92" s="189"/>
      <c r="E92" s="189"/>
      <c r="F92" s="189"/>
      <c r="G92" s="189"/>
      <c r="K92" s="137"/>
    </row>
    <row r="93" spans="1:201" s="136" customFormat="1" x14ac:dyDescent="0.25">
      <c r="A93" s="152">
        <v>2010</v>
      </c>
      <c r="B93" s="102" t="s">
        <v>43</v>
      </c>
      <c r="C93" s="102"/>
      <c r="D93" s="102"/>
      <c r="E93" s="102"/>
      <c r="F93" s="102"/>
      <c r="G93" s="102"/>
    </row>
    <row r="94" spans="1:201" s="136" customFormat="1" x14ac:dyDescent="0.25">
      <c r="A94" s="152">
        <v>2011</v>
      </c>
      <c r="B94" s="102" t="s">
        <v>43</v>
      </c>
      <c r="C94" s="102"/>
      <c r="D94" s="102"/>
      <c r="E94" s="102"/>
      <c r="F94" s="102"/>
      <c r="G94" s="102"/>
    </row>
    <row r="95" spans="1:201" s="136" customFormat="1" x14ac:dyDescent="0.25">
      <c r="A95" s="152">
        <v>2012</v>
      </c>
      <c r="B95" s="102" t="s">
        <v>43</v>
      </c>
      <c r="C95" s="102"/>
      <c r="D95" s="102"/>
      <c r="E95" s="102"/>
      <c r="F95" s="102"/>
      <c r="G95" s="102"/>
    </row>
    <row r="96" spans="1:201" s="136" customFormat="1" x14ac:dyDescent="0.25">
      <c r="A96" s="152">
        <v>2013</v>
      </c>
      <c r="B96" s="102" t="s">
        <v>43</v>
      </c>
      <c r="C96" s="102"/>
      <c r="D96" s="102"/>
      <c r="E96" s="102"/>
      <c r="F96" s="102"/>
      <c r="G96" s="102"/>
      <c r="H96" s="137"/>
      <c r="I96" s="137"/>
      <c r="J96" s="137"/>
      <c r="L96" s="70"/>
      <c r="M96" s="70"/>
      <c r="N96" s="70"/>
      <c r="O96" s="71"/>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137"/>
      <c r="BF96" s="137"/>
      <c r="BG96" s="137"/>
      <c r="BH96" s="137"/>
      <c r="BI96" s="137"/>
      <c r="BJ96" s="137"/>
      <c r="BK96" s="137"/>
      <c r="BL96" s="137"/>
      <c r="BM96" s="137"/>
      <c r="BN96" s="137"/>
      <c r="BO96" s="137"/>
      <c r="BP96" s="137"/>
      <c r="BQ96" s="137"/>
      <c r="BR96" s="137"/>
      <c r="BS96" s="137"/>
      <c r="BT96" s="137"/>
      <c r="BU96" s="137"/>
      <c r="BV96" s="137"/>
      <c r="BW96" s="137"/>
      <c r="BX96" s="137"/>
      <c r="BY96" s="137"/>
      <c r="BZ96" s="137"/>
      <c r="CA96" s="137"/>
      <c r="CB96" s="137"/>
      <c r="CC96" s="137"/>
      <c r="CD96" s="137"/>
      <c r="CE96" s="137"/>
      <c r="CF96" s="137"/>
      <c r="CG96" s="137"/>
      <c r="CH96" s="137"/>
      <c r="CI96" s="137"/>
      <c r="CJ96" s="137"/>
      <c r="CK96" s="137"/>
      <c r="CL96" s="137"/>
      <c r="CM96" s="137"/>
      <c r="CN96" s="137"/>
      <c r="CO96" s="137"/>
      <c r="CP96" s="137"/>
      <c r="CQ96" s="137"/>
      <c r="CR96" s="137"/>
      <c r="CS96" s="137"/>
      <c r="CT96" s="137"/>
      <c r="CU96" s="137"/>
      <c r="CV96" s="137"/>
      <c r="CZ96" s="188"/>
      <c r="DA96" s="188"/>
      <c r="DC96" s="137"/>
      <c r="DD96" s="137"/>
      <c r="DE96" s="137"/>
      <c r="DF96" s="137"/>
      <c r="DG96" s="137"/>
      <c r="DH96" s="137"/>
      <c r="DI96" s="137"/>
      <c r="DJ96" s="137"/>
      <c r="DK96" s="137"/>
      <c r="DL96" s="137"/>
      <c r="DM96" s="137"/>
      <c r="DN96" s="137"/>
      <c r="DO96" s="137"/>
      <c r="DP96" s="137"/>
      <c r="DQ96" s="137"/>
      <c r="DR96" s="137"/>
      <c r="DS96" s="137"/>
      <c r="DT96" s="137"/>
      <c r="DU96" s="137"/>
      <c r="DV96" s="137"/>
      <c r="DW96" s="137"/>
      <c r="DX96" s="137"/>
      <c r="DY96" s="137"/>
      <c r="DZ96" s="137"/>
      <c r="EA96" s="137"/>
      <c r="EB96" s="137"/>
      <c r="EC96" s="137"/>
      <c r="ED96" s="137"/>
      <c r="EE96" s="137"/>
      <c r="EF96" s="137"/>
      <c r="EG96" s="137"/>
      <c r="EH96" s="137"/>
      <c r="EI96" s="137"/>
      <c r="EJ96" s="137"/>
      <c r="EK96" s="137"/>
      <c r="EL96" s="137"/>
      <c r="EM96" s="137"/>
      <c r="EN96" s="137"/>
      <c r="EO96" s="137"/>
      <c r="EP96" s="137"/>
      <c r="EQ96" s="137"/>
      <c r="ER96" s="137"/>
      <c r="ES96" s="137"/>
      <c r="ET96" s="137"/>
      <c r="EU96" s="137"/>
      <c r="EV96" s="137"/>
      <c r="EW96" s="137"/>
      <c r="EX96" s="137"/>
      <c r="EY96" s="137"/>
      <c r="EZ96" s="137"/>
      <c r="FA96" s="137"/>
      <c r="FB96" s="137"/>
      <c r="FC96" s="137"/>
      <c r="FD96" s="137"/>
      <c r="FE96" s="137"/>
      <c r="FF96" s="137"/>
      <c r="FG96" s="137"/>
      <c r="FH96" s="137"/>
      <c r="FI96" s="137"/>
      <c r="FJ96" s="137"/>
      <c r="FK96" s="137"/>
      <c r="FL96" s="137"/>
      <c r="FM96" s="137"/>
      <c r="FN96" s="137"/>
      <c r="FO96" s="137"/>
      <c r="FP96" s="137"/>
      <c r="FQ96" s="137"/>
      <c r="FR96" s="137"/>
      <c r="FS96" s="137"/>
      <c r="FT96" s="137"/>
      <c r="FU96" s="137"/>
      <c r="FV96" s="137"/>
      <c r="FW96" s="137"/>
      <c r="FX96" s="137"/>
      <c r="FY96" s="137"/>
      <c r="FZ96" s="137"/>
      <c r="GA96" s="137"/>
      <c r="GB96" s="137"/>
      <c r="GC96" s="137"/>
      <c r="GD96" s="137"/>
      <c r="GE96" s="137"/>
      <c r="GF96" s="137"/>
      <c r="GG96" s="137"/>
      <c r="GH96" s="137"/>
      <c r="GI96" s="137"/>
      <c r="GJ96" s="137"/>
      <c r="GK96" s="137"/>
      <c r="GL96" s="137"/>
      <c r="GM96" s="137"/>
      <c r="GN96" s="137"/>
      <c r="GO96" s="137"/>
      <c r="GP96" s="137"/>
      <c r="GQ96" s="137"/>
      <c r="GR96" s="137"/>
      <c r="GS96" s="137"/>
    </row>
    <row r="97" spans="1:221" s="136" customFormat="1" x14ac:dyDescent="0.25">
      <c r="A97" s="152">
        <v>2014</v>
      </c>
      <c r="B97" s="72"/>
      <c r="C97" s="72"/>
      <c r="D97" s="72"/>
      <c r="E97" s="72"/>
      <c r="F97" s="137"/>
      <c r="G97" s="137"/>
      <c r="H97" s="137"/>
      <c r="I97" s="137"/>
      <c r="J97" s="137"/>
      <c r="L97" s="70"/>
      <c r="M97" s="70"/>
      <c r="N97" s="70"/>
      <c r="O97" s="71"/>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137"/>
      <c r="BF97" s="137"/>
      <c r="BG97" s="137"/>
      <c r="BH97" s="137"/>
      <c r="BI97" s="137"/>
      <c r="BJ97" s="137"/>
      <c r="BK97" s="137"/>
      <c r="BL97" s="137"/>
      <c r="BM97" s="137"/>
      <c r="BN97" s="137"/>
      <c r="BO97" s="137"/>
      <c r="BP97" s="137"/>
      <c r="BQ97" s="137"/>
      <c r="BR97" s="137"/>
      <c r="BS97" s="137"/>
      <c r="BT97" s="137"/>
      <c r="BU97" s="137"/>
      <c r="BV97" s="137"/>
      <c r="BW97" s="137"/>
      <c r="BX97" s="137"/>
      <c r="BY97" s="137"/>
      <c r="BZ97" s="137"/>
      <c r="CA97" s="137"/>
      <c r="CB97" s="137"/>
      <c r="CC97" s="137"/>
      <c r="CD97" s="137"/>
      <c r="CE97" s="137"/>
      <c r="CF97" s="137"/>
      <c r="CG97" s="137"/>
      <c r="CH97" s="137"/>
      <c r="CI97" s="137"/>
      <c r="CJ97" s="137"/>
      <c r="CK97" s="137"/>
      <c r="CL97" s="137"/>
      <c r="CM97" s="137"/>
      <c r="CN97" s="137"/>
      <c r="CO97" s="137"/>
      <c r="CP97" s="137"/>
      <c r="CQ97" s="137"/>
      <c r="CR97" s="137"/>
      <c r="CS97" s="137"/>
      <c r="CT97" s="137"/>
      <c r="CU97" s="137"/>
      <c r="CV97" s="137"/>
      <c r="CZ97" s="188"/>
      <c r="DA97" s="188"/>
      <c r="DC97" s="137"/>
      <c r="DD97" s="137"/>
      <c r="DE97" s="137"/>
      <c r="DF97" s="137"/>
      <c r="DG97" s="137"/>
      <c r="DH97" s="137"/>
      <c r="DI97" s="137"/>
      <c r="DJ97" s="137"/>
      <c r="DK97" s="137"/>
      <c r="DL97" s="137"/>
      <c r="DM97" s="137"/>
      <c r="DN97" s="137"/>
      <c r="DO97" s="137"/>
      <c r="DP97" s="137"/>
      <c r="DQ97" s="137"/>
      <c r="DR97" s="137"/>
      <c r="DS97" s="137"/>
      <c r="DT97" s="137"/>
      <c r="DU97" s="137"/>
      <c r="DV97" s="137"/>
      <c r="DW97" s="137"/>
      <c r="DX97" s="137"/>
      <c r="DY97" s="137"/>
      <c r="DZ97" s="137"/>
      <c r="EA97" s="137"/>
      <c r="EB97" s="137"/>
      <c r="EC97" s="137"/>
      <c r="ED97" s="137"/>
      <c r="EE97" s="137"/>
      <c r="EF97" s="137"/>
      <c r="EG97" s="137"/>
      <c r="EH97" s="137"/>
      <c r="EI97" s="137"/>
      <c r="EJ97" s="137"/>
      <c r="EK97" s="137"/>
      <c r="EL97" s="137"/>
      <c r="EM97" s="137"/>
      <c r="EN97" s="137"/>
      <c r="EO97" s="137"/>
      <c r="EP97" s="137"/>
      <c r="EQ97" s="137"/>
      <c r="ER97" s="137"/>
      <c r="ES97" s="137"/>
      <c r="ET97" s="137"/>
      <c r="EU97" s="137"/>
      <c r="EV97" s="137"/>
      <c r="EW97" s="137"/>
      <c r="EX97" s="137"/>
      <c r="EY97" s="137"/>
      <c r="EZ97" s="137"/>
      <c r="FA97" s="137"/>
      <c r="FB97" s="137"/>
      <c r="FC97" s="137"/>
      <c r="FD97" s="137"/>
      <c r="FE97" s="137"/>
      <c r="FF97" s="137"/>
      <c r="FG97" s="137"/>
      <c r="FH97" s="137"/>
      <c r="FI97" s="137"/>
      <c r="FJ97" s="137"/>
      <c r="FK97" s="137"/>
      <c r="FL97" s="137"/>
      <c r="FM97" s="137"/>
      <c r="FN97" s="137"/>
      <c r="FO97" s="137"/>
      <c r="FP97" s="137"/>
      <c r="FQ97" s="137"/>
      <c r="FR97" s="137"/>
      <c r="FS97" s="137"/>
      <c r="FT97" s="137"/>
      <c r="FU97" s="137"/>
      <c r="FV97" s="137"/>
      <c r="FW97" s="137"/>
      <c r="FX97" s="137"/>
      <c r="FY97" s="137"/>
      <c r="FZ97" s="137"/>
      <c r="GA97" s="137"/>
      <c r="GB97" s="137"/>
      <c r="GC97" s="137"/>
      <c r="GD97" s="137"/>
      <c r="GE97" s="137"/>
      <c r="GF97" s="137"/>
      <c r="GG97" s="137"/>
      <c r="GH97" s="137"/>
      <c r="GI97" s="137"/>
      <c r="GJ97" s="137"/>
      <c r="GK97" s="137"/>
      <c r="GL97" s="137"/>
      <c r="GM97" s="137"/>
      <c r="GN97" s="137"/>
      <c r="GO97" s="137"/>
      <c r="GP97" s="137"/>
      <c r="GQ97" s="137"/>
      <c r="GR97" s="137"/>
      <c r="GS97" s="137"/>
    </row>
    <row r="98" spans="1:221" s="136" customFormat="1" x14ac:dyDescent="0.25">
      <c r="A98" s="116"/>
      <c r="B98" s="72"/>
      <c r="C98" s="72"/>
      <c r="D98" s="72"/>
      <c r="E98" s="72"/>
      <c r="F98" s="137"/>
      <c r="G98" s="137"/>
      <c r="H98" s="137"/>
      <c r="I98" s="137"/>
      <c r="J98" s="137"/>
      <c r="L98" s="70"/>
      <c r="M98" s="70"/>
      <c r="N98" s="70"/>
      <c r="O98" s="71"/>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137"/>
      <c r="BF98" s="137"/>
      <c r="BG98" s="137"/>
      <c r="BH98" s="137"/>
      <c r="BI98" s="137"/>
      <c r="BJ98" s="137"/>
      <c r="BK98" s="137"/>
      <c r="BL98" s="137"/>
      <c r="BM98" s="137"/>
      <c r="BN98" s="137"/>
      <c r="BO98" s="137"/>
      <c r="BP98" s="137"/>
      <c r="BQ98" s="137"/>
      <c r="BR98" s="137"/>
      <c r="BS98" s="137"/>
      <c r="BT98" s="137"/>
      <c r="BU98" s="137"/>
      <c r="BV98" s="137"/>
      <c r="BW98" s="137"/>
      <c r="BX98" s="137"/>
      <c r="BY98" s="137"/>
      <c r="BZ98" s="137"/>
      <c r="CA98" s="137"/>
      <c r="CB98" s="137"/>
      <c r="CC98" s="137"/>
      <c r="CD98" s="137"/>
      <c r="CE98" s="137"/>
      <c r="CF98" s="137"/>
      <c r="CG98" s="137"/>
      <c r="CH98" s="137"/>
      <c r="CI98" s="137"/>
      <c r="CJ98" s="137"/>
      <c r="CK98" s="137"/>
      <c r="CL98" s="137"/>
      <c r="CM98" s="137"/>
      <c r="CN98" s="137"/>
      <c r="CO98" s="137"/>
      <c r="CP98" s="137"/>
      <c r="CQ98" s="137"/>
      <c r="CR98" s="137"/>
      <c r="CS98" s="137"/>
      <c r="CT98" s="137"/>
      <c r="CU98" s="137"/>
      <c r="CV98" s="137"/>
      <c r="CZ98" s="188"/>
      <c r="DA98" s="188"/>
      <c r="DC98" s="137"/>
      <c r="DD98" s="137"/>
      <c r="DE98" s="137"/>
      <c r="DF98" s="137"/>
      <c r="DG98" s="137"/>
      <c r="DH98" s="137"/>
      <c r="DI98" s="137"/>
      <c r="DJ98" s="137"/>
      <c r="DK98" s="137"/>
      <c r="DL98" s="137"/>
      <c r="DM98" s="137"/>
      <c r="DN98" s="137"/>
      <c r="DO98" s="137"/>
      <c r="DP98" s="137"/>
      <c r="DQ98" s="137"/>
      <c r="DR98" s="137"/>
      <c r="DS98" s="137"/>
      <c r="DT98" s="137"/>
      <c r="DU98" s="137"/>
      <c r="DV98" s="137"/>
      <c r="DW98" s="137"/>
      <c r="DX98" s="137"/>
      <c r="DY98" s="137"/>
      <c r="DZ98" s="137"/>
      <c r="EA98" s="137"/>
      <c r="EB98" s="137"/>
      <c r="EC98" s="137"/>
      <c r="ED98" s="137"/>
      <c r="EE98" s="137"/>
      <c r="EF98" s="137"/>
      <c r="EG98" s="137"/>
      <c r="EH98" s="137"/>
      <c r="EI98" s="137"/>
      <c r="EJ98" s="137"/>
      <c r="EK98" s="137"/>
      <c r="EL98" s="137"/>
      <c r="EM98" s="137"/>
      <c r="EN98" s="137"/>
      <c r="EO98" s="137"/>
      <c r="EP98" s="137"/>
      <c r="EQ98" s="137"/>
      <c r="ER98" s="137"/>
      <c r="ES98" s="137"/>
      <c r="ET98" s="137"/>
      <c r="EU98" s="137"/>
      <c r="EV98" s="137"/>
      <c r="EW98" s="137"/>
      <c r="EX98" s="137"/>
      <c r="EY98" s="137"/>
      <c r="EZ98" s="137"/>
      <c r="FA98" s="137"/>
      <c r="FB98" s="137"/>
      <c r="FC98" s="137"/>
      <c r="FD98" s="137"/>
      <c r="FE98" s="137"/>
      <c r="FF98" s="137"/>
      <c r="FG98" s="137"/>
      <c r="FH98" s="137"/>
      <c r="FI98" s="137"/>
      <c r="FJ98" s="137"/>
      <c r="FK98" s="137"/>
      <c r="FL98" s="137"/>
      <c r="FM98" s="137"/>
      <c r="FN98" s="137"/>
      <c r="FO98" s="137"/>
      <c r="FP98" s="137"/>
      <c r="FQ98" s="137"/>
      <c r="FR98" s="137"/>
      <c r="FS98" s="137"/>
      <c r="FT98" s="137"/>
      <c r="FU98" s="137"/>
      <c r="FV98" s="137"/>
      <c r="FW98" s="137"/>
      <c r="FX98" s="137"/>
      <c r="FY98" s="137"/>
      <c r="FZ98" s="137"/>
      <c r="GA98" s="137"/>
      <c r="GB98" s="137"/>
      <c r="GC98" s="137"/>
      <c r="GD98" s="137"/>
      <c r="GE98" s="137"/>
      <c r="GF98" s="137"/>
      <c r="GG98" s="137"/>
      <c r="GH98" s="137"/>
      <c r="GI98" s="137"/>
      <c r="GJ98" s="137"/>
      <c r="GK98" s="137"/>
      <c r="GL98" s="137"/>
      <c r="GM98" s="137"/>
      <c r="GN98" s="137"/>
      <c r="GO98" s="137"/>
      <c r="GP98" s="137"/>
      <c r="GQ98" s="137"/>
      <c r="GR98" s="137"/>
      <c r="GS98" s="137"/>
    </row>
    <row r="99" spans="1:221" s="136" customFormat="1" hidden="1" x14ac:dyDescent="0.25">
      <c r="A99" s="116" t="s">
        <v>78</v>
      </c>
      <c r="B99" s="72"/>
      <c r="C99" s="72"/>
      <c r="D99" s="72"/>
      <c r="E99" s="72"/>
      <c r="F99" s="137"/>
      <c r="G99" s="137"/>
      <c r="H99" s="137"/>
      <c r="I99" s="137"/>
      <c r="J99" s="137"/>
      <c r="L99" s="70"/>
      <c r="M99" s="70"/>
      <c r="N99" s="70"/>
      <c r="O99" s="71"/>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137"/>
      <c r="BF99" s="137"/>
      <c r="BG99" s="137"/>
      <c r="BH99" s="137"/>
      <c r="BI99" s="137"/>
      <c r="BJ99" s="137"/>
      <c r="BK99" s="137"/>
      <c r="BL99" s="137"/>
      <c r="BM99" s="137"/>
      <c r="BN99" s="137"/>
      <c r="BO99" s="137"/>
      <c r="BP99" s="137"/>
      <c r="BQ99" s="137"/>
      <c r="BR99" s="137"/>
      <c r="BS99" s="137"/>
      <c r="BT99" s="137"/>
      <c r="BU99" s="137"/>
      <c r="BV99" s="137"/>
      <c r="BW99" s="137"/>
      <c r="BX99" s="137"/>
      <c r="BY99" s="137"/>
      <c r="BZ99" s="137"/>
      <c r="CA99" s="137"/>
      <c r="CB99" s="137"/>
      <c r="CC99" s="137"/>
      <c r="CD99" s="137"/>
      <c r="CE99" s="137"/>
      <c r="CF99" s="137"/>
      <c r="CG99" s="137"/>
      <c r="CH99" s="137"/>
      <c r="CI99" s="137"/>
      <c r="CJ99" s="137"/>
      <c r="CK99" s="137"/>
      <c r="CL99" s="137"/>
      <c r="CM99" s="137"/>
      <c r="CN99" s="137"/>
      <c r="CO99" s="137"/>
      <c r="CP99" s="137"/>
      <c r="CQ99" s="137"/>
      <c r="CR99" s="137"/>
      <c r="CS99" s="137"/>
      <c r="CT99" s="137"/>
      <c r="CU99" s="137"/>
      <c r="CV99" s="137"/>
      <c r="CZ99" s="188"/>
      <c r="DA99" s="188"/>
      <c r="DC99" s="137"/>
      <c r="DD99" s="137"/>
      <c r="DE99" s="137"/>
      <c r="DF99" s="137"/>
      <c r="DG99" s="137"/>
      <c r="DH99" s="137"/>
      <c r="DI99" s="137"/>
      <c r="DJ99" s="137"/>
      <c r="DK99" s="137"/>
      <c r="DL99" s="137"/>
      <c r="DM99" s="137"/>
      <c r="DN99" s="137"/>
      <c r="DO99" s="137"/>
      <c r="DP99" s="137"/>
      <c r="DQ99" s="137"/>
      <c r="DR99" s="137"/>
      <c r="DS99" s="137"/>
      <c r="DT99" s="137"/>
      <c r="DU99" s="137"/>
      <c r="DV99" s="137"/>
      <c r="DW99" s="137"/>
      <c r="DX99" s="137"/>
      <c r="DY99" s="137"/>
      <c r="DZ99" s="137"/>
      <c r="EA99" s="137"/>
      <c r="EB99" s="137"/>
      <c r="EC99" s="137"/>
      <c r="ED99" s="137"/>
      <c r="EE99" s="137"/>
      <c r="EF99" s="137"/>
      <c r="EG99" s="137"/>
      <c r="EH99" s="137"/>
      <c r="EI99" s="137"/>
      <c r="EJ99" s="137"/>
      <c r="EK99" s="137"/>
      <c r="EL99" s="137"/>
      <c r="EM99" s="137"/>
      <c r="EN99" s="137"/>
      <c r="EO99" s="137"/>
      <c r="EP99" s="137"/>
      <c r="EQ99" s="137"/>
      <c r="ER99" s="137"/>
      <c r="ES99" s="137"/>
      <c r="ET99" s="137"/>
      <c r="EU99" s="137"/>
      <c r="EV99" s="137"/>
      <c r="EW99" s="137"/>
      <c r="EX99" s="137"/>
      <c r="EY99" s="137"/>
      <c r="EZ99" s="137"/>
      <c r="FA99" s="137"/>
      <c r="FB99" s="137"/>
      <c r="FC99" s="137"/>
      <c r="FD99" s="137"/>
      <c r="FE99" s="137"/>
      <c r="FF99" s="137"/>
      <c r="FG99" s="137"/>
      <c r="FH99" s="137"/>
      <c r="FI99" s="137"/>
      <c r="FJ99" s="137"/>
      <c r="FK99" s="137"/>
      <c r="FL99" s="137"/>
      <c r="FM99" s="137"/>
      <c r="FN99" s="137"/>
      <c r="FO99" s="137"/>
      <c r="FP99" s="137"/>
      <c r="FQ99" s="137"/>
      <c r="FR99" s="137"/>
      <c r="FS99" s="137"/>
      <c r="FT99" s="137"/>
      <c r="FU99" s="137"/>
      <c r="FV99" s="137"/>
      <c r="FW99" s="137"/>
      <c r="FX99" s="137"/>
      <c r="FY99" s="137"/>
      <c r="FZ99" s="137"/>
      <c r="GA99" s="137"/>
      <c r="GB99" s="137"/>
      <c r="GC99" s="137"/>
      <c r="GD99" s="137"/>
      <c r="GE99" s="137"/>
      <c r="GF99" s="137"/>
      <c r="GG99" s="137"/>
      <c r="GH99" s="137"/>
      <c r="GI99" s="137"/>
      <c r="GJ99" s="137"/>
      <c r="GK99" s="137"/>
      <c r="GL99" s="137"/>
      <c r="GM99" s="137"/>
      <c r="GN99" s="137"/>
      <c r="GO99" s="137"/>
      <c r="GP99" s="137"/>
      <c r="GQ99" s="137"/>
      <c r="GR99" s="137"/>
      <c r="GS99" s="137"/>
    </row>
    <row r="100" spans="1:221" s="136" customFormat="1" hidden="1" x14ac:dyDescent="0.25">
      <c r="A100" s="131" t="s">
        <v>66</v>
      </c>
      <c r="B100" s="132"/>
      <c r="C100" s="129" t="s">
        <v>89</v>
      </c>
      <c r="D100" s="132"/>
      <c r="E100" s="132"/>
      <c r="F100" s="138"/>
      <c r="G100" s="138"/>
      <c r="H100" s="138"/>
      <c r="I100" s="138"/>
      <c r="J100" s="138"/>
      <c r="K100" s="138"/>
      <c r="L100" s="133"/>
      <c r="M100" s="133"/>
      <c r="N100" s="133"/>
      <c r="O100" s="134"/>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c r="BD100" s="133"/>
      <c r="BE100" s="138"/>
      <c r="BF100" s="138"/>
      <c r="BG100" s="138"/>
      <c r="BH100" s="138"/>
      <c r="BI100" s="138"/>
      <c r="BJ100" s="138"/>
      <c r="BK100" s="138"/>
      <c r="BL100" s="138"/>
      <c r="BM100" s="138"/>
      <c r="BN100" s="138"/>
      <c r="BO100" s="138"/>
      <c r="BP100" s="138"/>
      <c r="BQ100" s="138"/>
      <c r="BR100" s="138"/>
      <c r="BS100" s="138"/>
      <c r="BT100" s="138"/>
      <c r="BU100" s="138"/>
      <c r="BV100" s="138"/>
      <c r="BW100" s="138"/>
      <c r="BX100" s="138"/>
      <c r="BY100" s="138"/>
      <c r="BZ100" s="138"/>
      <c r="CA100" s="138"/>
      <c r="CB100" s="138"/>
      <c r="CC100" s="138"/>
      <c r="CD100" s="138"/>
      <c r="CE100" s="138"/>
      <c r="CF100" s="138"/>
      <c r="CG100" s="138"/>
      <c r="CH100" s="138"/>
      <c r="CI100" s="138"/>
      <c r="CJ100" s="138"/>
      <c r="CK100" s="138"/>
      <c r="CL100" s="137"/>
      <c r="CM100" s="137"/>
      <c r="CN100" s="137"/>
      <c r="CO100" s="137"/>
      <c r="CP100" s="137"/>
      <c r="CQ100" s="137"/>
      <c r="CR100" s="137"/>
      <c r="CS100" s="137"/>
      <c r="CT100" s="137"/>
      <c r="CU100" s="137"/>
      <c r="CV100" s="137"/>
      <c r="CZ100" s="188"/>
      <c r="DA100" s="188"/>
      <c r="DC100" s="137"/>
      <c r="DD100" s="137"/>
      <c r="DE100" s="137"/>
      <c r="DF100" s="137"/>
      <c r="DG100" s="137"/>
      <c r="DH100" s="137"/>
      <c r="DI100" s="137"/>
      <c r="DJ100" s="137"/>
      <c r="DK100" s="137"/>
      <c r="DL100" s="137"/>
      <c r="DM100" s="137"/>
      <c r="DN100" s="137"/>
      <c r="DO100" s="137"/>
      <c r="DP100" s="137"/>
      <c r="DQ100" s="137"/>
      <c r="DR100" s="137"/>
      <c r="DS100" s="137"/>
      <c r="DT100" s="137"/>
      <c r="DU100" s="137"/>
      <c r="DV100" s="137"/>
      <c r="DW100" s="137"/>
      <c r="DX100" s="137"/>
      <c r="DY100" s="137"/>
      <c r="DZ100" s="137"/>
      <c r="EA100" s="137"/>
      <c r="EB100" s="137"/>
      <c r="EC100" s="137"/>
      <c r="ED100" s="137"/>
      <c r="EE100" s="137"/>
      <c r="EF100" s="137"/>
      <c r="EG100" s="137"/>
      <c r="EH100" s="137"/>
      <c r="EI100" s="137"/>
      <c r="EJ100" s="137"/>
      <c r="EK100" s="137"/>
      <c r="EL100" s="137"/>
      <c r="EM100" s="137"/>
      <c r="EN100" s="137"/>
      <c r="EO100" s="137"/>
      <c r="EP100" s="137"/>
      <c r="EQ100" s="137"/>
      <c r="ER100" s="137"/>
      <c r="ES100" s="137"/>
      <c r="ET100" s="137"/>
      <c r="EU100" s="137"/>
      <c r="EV100" s="137"/>
      <c r="EW100" s="137"/>
      <c r="EX100" s="137"/>
      <c r="EY100" s="137"/>
      <c r="EZ100" s="137"/>
      <c r="FA100" s="137"/>
      <c r="FB100" s="137"/>
      <c r="FC100" s="137"/>
      <c r="FD100" s="137"/>
      <c r="FE100" s="137"/>
      <c r="FF100" s="137"/>
      <c r="FG100" s="137"/>
      <c r="FH100" s="137"/>
      <c r="FI100" s="137"/>
      <c r="FJ100" s="137"/>
      <c r="FK100" s="137"/>
      <c r="FL100" s="137"/>
      <c r="FM100" s="137"/>
      <c r="FN100" s="137"/>
      <c r="FO100" s="137"/>
      <c r="FP100" s="137"/>
      <c r="FQ100" s="137"/>
      <c r="FR100" s="137"/>
      <c r="FS100" s="137"/>
      <c r="FT100" s="137"/>
      <c r="FU100" s="137"/>
      <c r="FV100" s="137"/>
      <c r="FW100" s="137"/>
      <c r="FX100" s="137"/>
      <c r="FY100" s="137"/>
      <c r="FZ100" s="137"/>
      <c r="GA100" s="137"/>
      <c r="GB100" s="137"/>
      <c r="GC100" s="137"/>
      <c r="GD100" s="137"/>
      <c r="GE100" s="137"/>
      <c r="GF100" s="137"/>
      <c r="GG100" s="137"/>
      <c r="GH100" s="137"/>
      <c r="GI100" s="137"/>
      <c r="GJ100" s="137"/>
      <c r="GK100" s="137"/>
      <c r="GL100" s="137"/>
      <c r="GM100" s="137"/>
      <c r="GN100" s="137"/>
      <c r="GO100" s="137"/>
      <c r="GP100" s="137"/>
      <c r="GQ100" s="137"/>
      <c r="GR100" s="137"/>
      <c r="GS100" s="137"/>
    </row>
    <row r="101" spans="1:221" s="136" customFormat="1" hidden="1" x14ac:dyDescent="0.25">
      <c r="A101" s="157" t="s">
        <v>68</v>
      </c>
      <c r="B101" s="137" t="s">
        <v>69</v>
      </c>
      <c r="C101" s="137"/>
      <c r="D101" s="137"/>
      <c r="E101" s="137"/>
      <c r="F101" s="137"/>
      <c r="G101" s="137"/>
      <c r="H101" s="137"/>
      <c r="I101" s="137"/>
      <c r="J101" s="137"/>
      <c r="K101" s="137"/>
      <c r="L101" s="137" t="s">
        <v>70</v>
      </c>
      <c r="M101" s="137"/>
      <c r="N101" s="137"/>
      <c r="O101" s="137"/>
      <c r="P101" s="137"/>
      <c r="Q101" s="137"/>
      <c r="R101" s="137"/>
      <c r="S101" s="137"/>
      <c r="T101" s="137"/>
      <c r="U101" s="137"/>
      <c r="V101" s="137" t="s">
        <v>18</v>
      </c>
      <c r="W101" s="137"/>
      <c r="X101" s="137"/>
      <c r="Y101" s="137"/>
      <c r="Z101" s="137"/>
      <c r="AA101" s="137"/>
      <c r="AB101" s="137"/>
      <c r="AC101" s="137"/>
      <c r="AD101" s="137"/>
      <c r="AE101" s="137"/>
      <c r="AF101" s="137" t="s">
        <v>17</v>
      </c>
      <c r="AG101" s="137"/>
      <c r="AH101" s="137"/>
      <c r="AI101" s="137"/>
      <c r="AJ101" s="137"/>
      <c r="AK101" s="137"/>
      <c r="AL101" s="137"/>
      <c r="AM101" s="137"/>
      <c r="AN101" s="137"/>
      <c r="AO101" s="137"/>
      <c r="AP101" s="137" t="s">
        <v>19</v>
      </c>
      <c r="AQ101" s="137"/>
      <c r="AR101" s="137"/>
      <c r="AS101" s="137"/>
      <c r="AT101" s="137"/>
      <c r="AU101" s="137"/>
      <c r="AV101" s="137"/>
      <c r="AW101" s="137"/>
      <c r="AX101" s="137"/>
      <c r="AY101" s="137"/>
      <c r="AZ101" s="137" t="s">
        <v>71</v>
      </c>
      <c r="BA101" s="137"/>
      <c r="BB101" s="137"/>
      <c r="BC101" s="137"/>
      <c r="BD101" s="137"/>
      <c r="BE101" s="137"/>
      <c r="BF101" s="137"/>
      <c r="BG101" s="137"/>
      <c r="BH101" s="137"/>
      <c r="BI101" s="137"/>
      <c r="BJ101" s="137" t="s">
        <v>39</v>
      </c>
      <c r="BK101" s="137"/>
      <c r="BL101" s="137"/>
      <c r="BM101" s="137"/>
      <c r="BN101" s="137"/>
      <c r="BO101" s="137"/>
      <c r="BP101" s="137"/>
      <c r="BQ101" s="137"/>
      <c r="BR101" s="137"/>
      <c r="BS101" s="137"/>
      <c r="BT101" s="136" t="s">
        <v>72</v>
      </c>
      <c r="CD101" s="136" t="s">
        <v>40</v>
      </c>
      <c r="CN101" s="136" t="s">
        <v>20</v>
      </c>
      <c r="CX101" s="136" t="s">
        <v>73</v>
      </c>
      <c r="DF101" s="137"/>
      <c r="DG101" s="137"/>
      <c r="DH101" s="137"/>
      <c r="DI101" s="137"/>
      <c r="DJ101" s="137"/>
      <c r="DK101" s="137"/>
      <c r="DL101" s="137"/>
      <c r="DM101" s="137"/>
      <c r="DN101" s="137"/>
      <c r="DO101" s="137"/>
      <c r="DS101" s="188"/>
      <c r="DT101" s="188"/>
      <c r="DV101" s="137"/>
      <c r="DW101" s="137"/>
      <c r="DX101" s="137"/>
      <c r="DY101" s="137"/>
      <c r="DZ101" s="137"/>
      <c r="EA101" s="137"/>
      <c r="EB101" s="137"/>
      <c r="EC101" s="137"/>
      <c r="ED101" s="137"/>
      <c r="EE101" s="137"/>
      <c r="EF101" s="137"/>
      <c r="EG101" s="137"/>
      <c r="EH101" s="137"/>
      <c r="EI101" s="137"/>
      <c r="EJ101" s="137"/>
      <c r="EK101" s="137"/>
      <c r="EL101" s="137"/>
      <c r="EM101" s="137"/>
      <c r="EN101" s="137"/>
      <c r="EO101" s="137"/>
      <c r="EP101" s="137"/>
      <c r="EQ101" s="137"/>
      <c r="ER101" s="137"/>
      <c r="ES101" s="137"/>
      <c r="ET101" s="137"/>
      <c r="EU101" s="137"/>
      <c r="EV101" s="137"/>
      <c r="EW101" s="137"/>
      <c r="EX101" s="137"/>
      <c r="EY101" s="137"/>
      <c r="EZ101" s="137"/>
      <c r="FA101" s="137"/>
      <c r="FB101" s="137"/>
      <c r="FC101" s="137"/>
      <c r="FD101" s="137"/>
      <c r="FE101" s="137"/>
      <c r="FF101" s="137"/>
      <c r="FG101" s="137"/>
      <c r="FH101" s="137"/>
      <c r="FI101" s="137"/>
      <c r="FJ101" s="137"/>
      <c r="FK101" s="137"/>
      <c r="FL101" s="137"/>
      <c r="FM101" s="137"/>
      <c r="FN101" s="137"/>
      <c r="FO101" s="137"/>
      <c r="FP101" s="137"/>
      <c r="FQ101" s="137"/>
      <c r="FR101" s="137"/>
      <c r="FS101" s="137"/>
      <c r="FT101" s="137"/>
      <c r="FU101" s="137"/>
      <c r="FV101" s="137"/>
      <c r="FW101" s="137"/>
      <c r="FX101" s="137"/>
      <c r="FY101" s="137"/>
      <c r="FZ101" s="137"/>
      <c r="GA101" s="137"/>
      <c r="GB101" s="137"/>
      <c r="GC101" s="137"/>
      <c r="GD101" s="137"/>
      <c r="GE101" s="137"/>
      <c r="GF101" s="137"/>
      <c r="GG101" s="137"/>
      <c r="GH101" s="137"/>
      <c r="GI101" s="137"/>
      <c r="GJ101" s="137"/>
      <c r="GK101" s="137"/>
      <c r="GL101" s="137"/>
      <c r="GM101" s="137"/>
      <c r="GN101" s="137"/>
      <c r="GO101" s="137"/>
      <c r="GP101" s="137"/>
      <c r="GQ101" s="137"/>
      <c r="GR101" s="137"/>
      <c r="GS101" s="137"/>
      <c r="GT101" s="137"/>
      <c r="GU101" s="137"/>
      <c r="GV101" s="137"/>
      <c r="GW101" s="137"/>
      <c r="GX101" s="137"/>
      <c r="GY101" s="137"/>
      <c r="GZ101" s="137"/>
      <c r="HA101" s="137"/>
      <c r="HB101" s="137"/>
      <c r="HC101" s="137"/>
      <c r="HD101" s="137"/>
      <c r="HE101" s="137"/>
      <c r="HF101" s="137"/>
      <c r="HG101" s="137"/>
      <c r="HH101" s="137"/>
      <c r="HI101" s="137"/>
      <c r="HJ101" s="137"/>
      <c r="HK101" s="137"/>
      <c r="HL101" s="137"/>
    </row>
    <row r="102" spans="1:221" s="136" customFormat="1" hidden="1" x14ac:dyDescent="0.25">
      <c r="A102" s="158"/>
      <c r="B102" s="136">
        <v>2009</v>
      </c>
      <c r="D102" s="136">
        <v>2010</v>
      </c>
      <c r="F102" s="136">
        <v>2011</v>
      </c>
      <c r="H102" s="136">
        <v>2012</v>
      </c>
      <c r="J102" s="136">
        <v>2013</v>
      </c>
      <c r="L102" s="137">
        <v>2009</v>
      </c>
      <c r="M102" s="137"/>
      <c r="N102" s="136">
        <v>2010</v>
      </c>
      <c r="P102" s="136">
        <v>2011</v>
      </c>
      <c r="R102" s="136">
        <v>2012</v>
      </c>
      <c r="T102" s="136">
        <v>2013</v>
      </c>
      <c r="V102" s="136">
        <v>2009</v>
      </c>
      <c r="X102" s="136">
        <v>2010</v>
      </c>
      <c r="Z102" s="136">
        <v>2011</v>
      </c>
      <c r="AB102" s="136">
        <v>2012</v>
      </c>
      <c r="AD102" s="136">
        <v>2013</v>
      </c>
      <c r="AF102" s="136">
        <v>2009</v>
      </c>
      <c r="AH102" s="136">
        <v>2010</v>
      </c>
      <c r="AJ102" s="136">
        <v>2011</v>
      </c>
      <c r="AL102" s="136">
        <v>2012</v>
      </c>
      <c r="AN102" s="136">
        <v>2013</v>
      </c>
      <c r="AP102" s="136">
        <v>2009</v>
      </c>
      <c r="AR102" s="136">
        <v>2010</v>
      </c>
      <c r="AT102" s="136">
        <v>2011</v>
      </c>
      <c r="AV102" s="136">
        <v>2012</v>
      </c>
      <c r="AX102" s="136">
        <v>2013</v>
      </c>
      <c r="AZ102" s="136">
        <v>2009</v>
      </c>
      <c r="BB102" s="136">
        <v>2010</v>
      </c>
      <c r="BD102" s="136">
        <v>2011</v>
      </c>
      <c r="BF102" s="136">
        <v>2012</v>
      </c>
      <c r="BH102" s="136">
        <v>2013</v>
      </c>
      <c r="BJ102" s="136">
        <v>2009</v>
      </c>
      <c r="BL102" s="136">
        <v>2010</v>
      </c>
      <c r="BN102" s="136">
        <v>2011</v>
      </c>
      <c r="BP102" s="136">
        <v>2012</v>
      </c>
      <c r="BR102" s="136">
        <v>2013</v>
      </c>
      <c r="BT102" s="137">
        <v>2009</v>
      </c>
      <c r="BU102" s="137"/>
      <c r="BV102" s="137">
        <v>2010</v>
      </c>
      <c r="BW102" s="137"/>
      <c r="BX102" s="137">
        <v>2011</v>
      </c>
      <c r="BY102" s="137"/>
      <c r="BZ102" s="137">
        <v>2012</v>
      </c>
      <c r="CA102" s="137"/>
      <c r="CB102" s="136">
        <v>2013</v>
      </c>
      <c r="CD102" s="137">
        <v>2009</v>
      </c>
      <c r="CE102" s="137"/>
      <c r="CF102" s="137">
        <v>2010</v>
      </c>
      <c r="CG102" s="137"/>
      <c r="CH102" s="137">
        <v>2011</v>
      </c>
      <c r="CI102" s="137"/>
      <c r="CJ102" s="137">
        <v>2012</v>
      </c>
      <c r="CK102" s="137"/>
      <c r="CL102" s="136">
        <v>2013</v>
      </c>
      <c r="CN102" s="137">
        <v>2009</v>
      </c>
      <c r="CO102" s="137"/>
      <c r="CP102" s="137">
        <v>2010</v>
      </c>
      <c r="CQ102" s="137"/>
      <c r="CR102" s="137">
        <v>2011</v>
      </c>
      <c r="CS102" s="137"/>
      <c r="CT102" s="137">
        <v>2012</v>
      </c>
      <c r="CU102" s="137"/>
      <c r="CV102" s="136">
        <v>2013</v>
      </c>
      <c r="CX102" s="137">
        <v>2009</v>
      </c>
      <c r="CY102" s="137"/>
      <c r="CZ102" s="137">
        <v>2010</v>
      </c>
      <c r="DA102" s="137"/>
      <c r="DB102" s="137">
        <v>2011</v>
      </c>
      <c r="DC102" s="137"/>
      <c r="DD102" s="137">
        <v>2012</v>
      </c>
      <c r="DE102" s="137"/>
      <c r="DF102" s="137">
        <v>2013</v>
      </c>
      <c r="DG102" s="137"/>
      <c r="DH102" s="137"/>
      <c r="DI102" s="137"/>
      <c r="DJ102" s="137"/>
      <c r="DK102" s="137"/>
      <c r="DL102" s="137"/>
      <c r="DM102" s="137"/>
      <c r="DN102" s="137"/>
      <c r="DO102" s="137"/>
      <c r="DS102" s="188"/>
      <c r="DT102" s="188"/>
      <c r="DV102" s="137"/>
      <c r="DW102" s="137"/>
      <c r="DX102" s="137"/>
      <c r="DY102" s="137"/>
      <c r="DZ102" s="137"/>
      <c r="EA102" s="137"/>
      <c r="EB102" s="137"/>
      <c r="EC102" s="137"/>
      <c r="ED102" s="137"/>
      <c r="EE102" s="137"/>
      <c r="EF102" s="137"/>
      <c r="EG102" s="137"/>
      <c r="EH102" s="137"/>
      <c r="EI102" s="137"/>
      <c r="EJ102" s="137"/>
      <c r="EK102" s="137"/>
      <c r="EL102" s="137"/>
      <c r="EM102" s="137"/>
      <c r="EN102" s="137"/>
      <c r="EO102" s="137"/>
      <c r="EP102" s="137"/>
      <c r="EQ102" s="137"/>
      <c r="ER102" s="137"/>
      <c r="ES102" s="137"/>
      <c r="ET102" s="137"/>
      <c r="EU102" s="137"/>
      <c r="EV102" s="137"/>
      <c r="EW102" s="137"/>
      <c r="EX102" s="137"/>
      <c r="EY102" s="137"/>
      <c r="EZ102" s="137"/>
      <c r="FA102" s="137"/>
      <c r="FB102" s="137"/>
      <c r="FC102" s="137"/>
      <c r="FD102" s="137"/>
      <c r="FE102" s="137"/>
      <c r="FF102" s="137"/>
      <c r="FG102" s="137"/>
      <c r="FH102" s="137"/>
      <c r="FI102" s="137"/>
      <c r="FJ102" s="137"/>
      <c r="FK102" s="137"/>
      <c r="FL102" s="137"/>
      <c r="FM102" s="137"/>
      <c r="FN102" s="137"/>
      <c r="FO102" s="137"/>
      <c r="FP102" s="137"/>
      <c r="FQ102" s="137"/>
      <c r="FR102" s="137"/>
      <c r="FS102" s="137"/>
      <c r="FT102" s="137"/>
      <c r="FU102" s="137"/>
      <c r="FV102" s="137"/>
      <c r="FW102" s="137"/>
      <c r="FX102" s="137"/>
      <c r="FY102" s="137"/>
      <c r="FZ102" s="137"/>
      <c r="GA102" s="137"/>
      <c r="GB102" s="137"/>
      <c r="GC102" s="137"/>
      <c r="GD102" s="137"/>
      <c r="GE102" s="137"/>
      <c r="GF102" s="137"/>
      <c r="GG102" s="137"/>
      <c r="GH102" s="137"/>
      <c r="GI102" s="137"/>
      <c r="GJ102" s="137"/>
      <c r="GK102" s="137"/>
      <c r="GL102" s="137"/>
      <c r="GM102" s="137"/>
      <c r="GN102" s="137"/>
      <c r="GO102" s="137"/>
      <c r="GP102" s="137"/>
      <c r="GQ102" s="137"/>
      <c r="GR102" s="137"/>
      <c r="GS102" s="137"/>
      <c r="GT102" s="137"/>
      <c r="GU102" s="137"/>
      <c r="GV102" s="137"/>
      <c r="GW102" s="137"/>
      <c r="GX102" s="137"/>
      <c r="GY102" s="137"/>
      <c r="GZ102" s="137"/>
      <c r="HA102" s="137"/>
      <c r="HB102" s="137"/>
      <c r="HC102" s="137"/>
      <c r="HD102" s="137"/>
      <c r="HE102" s="137"/>
      <c r="HF102" s="137"/>
      <c r="HG102" s="137"/>
      <c r="HH102" s="137"/>
      <c r="HI102" s="137"/>
      <c r="HJ102" s="137"/>
      <c r="HK102" s="137"/>
      <c r="HL102" s="137"/>
    </row>
    <row r="103" spans="1:221" s="136" customFormat="1" hidden="1" x14ac:dyDescent="0.25">
      <c r="A103" s="157" t="s">
        <v>22</v>
      </c>
      <c r="B103" s="140" t="s">
        <v>94</v>
      </c>
      <c r="C103" s="59">
        <f>IF(B103=1,0,1)</f>
        <v>1</v>
      </c>
      <c r="D103" s="178" t="e">
        <f>#REF!</f>
        <v>#REF!</v>
      </c>
      <c r="E103" s="59" t="e">
        <f>IF(D103=1,0,1)</f>
        <v>#REF!</v>
      </c>
      <c r="F103" s="178" t="e">
        <f>#REF!</f>
        <v>#REF!</v>
      </c>
      <c r="G103" s="59" t="e">
        <f>IF(F103=1,0,1)</f>
        <v>#REF!</v>
      </c>
      <c r="H103" s="178" t="e">
        <f>#REF!</f>
        <v>#REF!</v>
      </c>
      <c r="I103" s="59" t="e">
        <f>IF(H103=1,0,1)</f>
        <v>#REF!</v>
      </c>
      <c r="J103" s="178" t="s">
        <v>97</v>
      </c>
      <c r="K103" s="59">
        <f>IF(J103=1,0,1)</f>
        <v>1</v>
      </c>
      <c r="L103" s="139" t="s">
        <v>94</v>
      </c>
      <c r="M103" s="59">
        <f>IF(L103=1,0,1)</f>
        <v>1</v>
      </c>
      <c r="N103" s="179" t="e">
        <f>#REF!</f>
        <v>#REF!</v>
      </c>
      <c r="O103" s="166" t="e">
        <f>IF(N103=1,0,1)</f>
        <v>#REF!</v>
      </c>
      <c r="P103" s="179" t="e">
        <f>#REF!</f>
        <v>#REF!</v>
      </c>
      <c r="Q103" s="166" t="e">
        <f>IF(P103=1,0,1)</f>
        <v>#REF!</v>
      </c>
      <c r="R103" s="179" t="e">
        <f>#REF!</f>
        <v>#REF!</v>
      </c>
      <c r="S103" s="59" t="e">
        <f>IF(R103=1,0,1)</f>
        <v>#REF!</v>
      </c>
      <c r="T103" s="178" t="s">
        <v>107</v>
      </c>
      <c r="U103" s="59">
        <f>IF(T103=1,0,1)</f>
        <v>1</v>
      </c>
      <c r="V103" s="139" t="s">
        <v>94</v>
      </c>
      <c r="W103" s="59">
        <f>IF(V103=1,0,1)</f>
        <v>1</v>
      </c>
      <c r="X103" s="179" t="e">
        <f>#REF!</f>
        <v>#REF!</v>
      </c>
      <c r="Y103" s="166" t="e">
        <f>IF(X103=1,0,1)</f>
        <v>#REF!</v>
      </c>
      <c r="Z103" s="179" t="e">
        <f>#REF!</f>
        <v>#REF!</v>
      </c>
      <c r="AA103" s="166" t="e">
        <f>IF(Z103=1,0,1)</f>
        <v>#REF!</v>
      </c>
      <c r="AB103" s="179" t="e">
        <f>#REF!</f>
        <v>#REF!</v>
      </c>
      <c r="AC103" s="59" t="e">
        <f>IF(AB103=1,0,1)</f>
        <v>#REF!</v>
      </c>
      <c r="AD103" s="178" t="s">
        <v>107</v>
      </c>
      <c r="AE103" s="59">
        <f>IF(AD103=1,0,1)</f>
        <v>1</v>
      </c>
      <c r="AF103" s="139" t="s">
        <v>94</v>
      </c>
      <c r="AG103" s="59">
        <f>IF(AF103=1,0,1)</f>
        <v>1</v>
      </c>
      <c r="AH103" s="179" t="e">
        <f>#REF!</f>
        <v>#REF!</v>
      </c>
      <c r="AI103" s="166" t="e">
        <f>IF(AH103=1,0,1)</f>
        <v>#REF!</v>
      </c>
      <c r="AJ103" s="179" t="e">
        <f>#REF!</f>
        <v>#REF!</v>
      </c>
      <c r="AK103" s="166" t="e">
        <f>IF(AJ103=1,0,1)</f>
        <v>#REF!</v>
      </c>
      <c r="AL103" s="179" t="e">
        <f>#REF!</f>
        <v>#REF!</v>
      </c>
      <c r="AM103" s="59" t="e">
        <f>IF(AL103=1,0,1)</f>
        <v>#REF!</v>
      </c>
      <c r="AN103" s="178" t="s">
        <v>108</v>
      </c>
      <c r="AO103" s="59">
        <f>IF(AN103=1,0,1)</f>
        <v>1</v>
      </c>
      <c r="AP103" s="139" t="s">
        <v>94</v>
      </c>
      <c r="AQ103" s="59">
        <f>IF(AP103=1,0,1)</f>
        <v>1</v>
      </c>
      <c r="AR103" s="179" t="e">
        <f>#REF!</f>
        <v>#REF!</v>
      </c>
      <c r="AS103" s="166" t="e">
        <f>IF(AR103=1,0,1)</f>
        <v>#REF!</v>
      </c>
      <c r="AT103" s="179" t="e">
        <f>#REF!</f>
        <v>#REF!</v>
      </c>
      <c r="AU103" s="166" t="e">
        <f>IF(AT103=1,0,1)</f>
        <v>#REF!</v>
      </c>
      <c r="AV103" s="179" t="e">
        <f>#REF!</f>
        <v>#REF!</v>
      </c>
      <c r="AW103" s="59" t="e">
        <f>IF(AV103=1,0,1)</f>
        <v>#REF!</v>
      </c>
      <c r="AX103" s="178" t="s">
        <v>107</v>
      </c>
      <c r="AY103" s="59">
        <f>IF(AX103=1,0,1)</f>
        <v>1</v>
      </c>
      <c r="AZ103" s="139" t="s">
        <v>94</v>
      </c>
      <c r="BA103" s="59">
        <f>IF(AZ103=1,0,1)</f>
        <v>1</v>
      </c>
      <c r="BB103" s="179" t="e">
        <f>#REF!</f>
        <v>#REF!</v>
      </c>
      <c r="BC103" s="166" t="e">
        <f>IF(BB103=1,0,1)</f>
        <v>#REF!</v>
      </c>
      <c r="BD103" s="179" t="e">
        <f>#REF!</f>
        <v>#REF!</v>
      </c>
      <c r="BE103" s="166" t="e">
        <f>IF(BD103=1,0,1)</f>
        <v>#REF!</v>
      </c>
      <c r="BF103" s="179" t="e">
        <f>#REF!</f>
        <v>#REF!</v>
      </c>
      <c r="BG103" s="59" t="e">
        <f>IF(BF103=1,0,1)</f>
        <v>#REF!</v>
      </c>
      <c r="BH103" s="178" t="s">
        <v>107</v>
      </c>
      <c r="BI103" s="59">
        <f>IF(BH103=1,0,1)</f>
        <v>1</v>
      </c>
      <c r="BJ103" s="139" t="s">
        <v>94</v>
      </c>
      <c r="BK103" s="59">
        <f>IF(BJ103=1,0,1)</f>
        <v>1</v>
      </c>
      <c r="BL103" s="179" t="e">
        <f>#REF!</f>
        <v>#REF!</v>
      </c>
      <c r="BM103" s="166" t="e">
        <f>IF(BL103=1,0,1)</f>
        <v>#REF!</v>
      </c>
      <c r="BN103" s="179" t="e">
        <f>#REF!</f>
        <v>#REF!</v>
      </c>
      <c r="BO103" s="166" t="e">
        <f>IF(BN103=1,0,1)</f>
        <v>#REF!</v>
      </c>
      <c r="BP103" s="179" t="e">
        <f>#REF!</f>
        <v>#REF!</v>
      </c>
      <c r="BQ103" s="59" t="e">
        <f>IF(BP103=1,0,1)</f>
        <v>#REF!</v>
      </c>
      <c r="BR103" s="178" t="s">
        <v>108</v>
      </c>
      <c r="BS103" s="59">
        <f>IF(BR103=1,0,1)</f>
        <v>1</v>
      </c>
      <c r="BT103" s="139" t="s">
        <v>94</v>
      </c>
      <c r="BU103" s="59">
        <f>IF(BT103=1,0,1)</f>
        <v>1</v>
      </c>
      <c r="BV103" s="179" t="e">
        <f>#REF!</f>
        <v>#REF!</v>
      </c>
      <c r="BW103" s="166" t="e">
        <f>IF(BV103=1,0,1)</f>
        <v>#REF!</v>
      </c>
      <c r="BX103" s="179" t="e">
        <f>#REF!</f>
        <v>#REF!</v>
      </c>
      <c r="BY103" s="166" t="e">
        <f>IF(BX103=1,0,1)</f>
        <v>#REF!</v>
      </c>
      <c r="BZ103" s="179" t="e">
        <f>#REF!</f>
        <v>#REF!</v>
      </c>
      <c r="CA103" s="59" t="e">
        <f>IF(BZ103=1,0,1)</f>
        <v>#REF!</v>
      </c>
      <c r="CB103" s="178" t="s">
        <v>107</v>
      </c>
      <c r="CC103" s="59">
        <f>IF(CB103=1,0,1)</f>
        <v>1</v>
      </c>
      <c r="CD103" s="139" t="s">
        <v>94</v>
      </c>
      <c r="CE103" s="59">
        <f>IF(CD103=1,0,1)</f>
        <v>1</v>
      </c>
      <c r="CF103" s="179" t="e">
        <f>#REF!</f>
        <v>#REF!</v>
      </c>
      <c r="CG103" s="166" t="e">
        <f>IF(CF103=1,0,1)</f>
        <v>#REF!</v>
      </c>
      <c r="CH103" s="179" t="e">
        <f>#REF!</f>
        <v>#REF!</v>
      </c>
      <c r="CI103" s="166" t="e">
        <f>IF(CH103=1,0,1)</f>
        <v>#REF!</v>
      </c>
      <c r="CJ103" s="179" t="e">
        <f>#REF!</f>
        <v>#REF!</v>
      </c>
      <c r="CK103" s="59" t="e">
        <f>IF(CJ103=1,0,1)</f>
        <v>#REF!</v>
      </c>
      <c r="CL103" s="178" t="s">
        <v>108</v>
      </c>
      <c r="CM103" s="59">
        <f>IF(CL103=1,0,1)</f>
        <v>1</v>
      </c>
      <c r="CN103" s="139" t="s">
        <v>94</v>
      </c>
      <c r="CO103" s="59">
        <f>IF(CN103=1,0,1)</f>
        <v>1</v>
      </c>
      <c r="CP103" s="179" t="e">
        <f>#REF!</f>
        <v>#REF!</v>
      </c>
      <c r="CQ103" s="166" t="e">
        <f>IF(CP103=1,0,1)</f>
        <v>#REF!</v>
      </c>
      <c r="CR103" s="179" t="e">
        <f>#REF!</f>
        <v>#REF!</v>
      </c>
      <c r="CS103" s="166" t="e">
        <f>IF(CR103=1,0,1)</f>
        <v>#REF!</v>
      </c>
      <c r="CT103" s="179" t="e">
        <f>#REF!</f>
        <v>#REF!</v>
      </c>
      <c r="CU103" s="166" t="e">
        <f>IF(CT103=1,0,1)</f>
        <v>#REF!</v>
      </c>
      <c r="CV103" s="178" t="s">
        <v>110</v>
      </c>
      <c r="CW103" s="59">
        <f>IF(CV103=1,0,1)</f>
        <v>1</v>
      </c>
      <c r="CX103" s="167" t="s">
        <v>94</v>
      </c>
      <c r="CY103" s="166">
        <f>IF(CX103=1,0,1)</f>
        <v>1</v>
      </c>
      <c r="CZ103" s="179" t="e">
        <f>#REF!</f>
        <v>#REF!</v>
      </c>
      <c r="DA103" s="166" t="e">
        <f>IF(CZ103=1,0,1)</f>
        <v>#REF!</v>
      </c>
      <c r="DB103" s="179" t="e">
        <f>#REF!</f>
        <v>#REF!</v>
      </c>
      <c r="DC103" s="166" t="e">
        <f>IF(DB103=1,0,1)</f>
        <v>#REF!</v>
      </c>
      <c r="DD103" s="179" t="e">
        <f>#REF!</f>
        <v>#REF!</v>
      </c>
      <c r="DE103" s="166" t="e">
        <f>IF(DD103=1,0,1)</f>
        <v>#REF!</v>
      </c>
      <c r="DF103" s="179" t="s">
        <v>107</v>
      </c>
      <c r="DG103" s="166">
        <f>IF(DF103=1,0,1)</f>
        <v>1</v>
      </c>
      <c r="DH103" s="137"/>
      <c r="DI103" s="137"/>
      <c r="DJ103" s="137"/>
      <c r="DK103" s="137"/>
      <c r="DL103" s="137"/>
      <c r="DM103" s="137"/>
      <c r="DN103" s="137"/>
      <c r="DO103" s="137"/>
      <c r="DP103" s="137"/>
      <c r="DT103" s="188"/>
      <c r="DU103" s="188"/>
      <c r="DW103" s="137"/>
      <c r="DX103" s="137"/>
      <c r="DY103" s="137"/>
      <c r="DZ103" s="137"/>
      <c r="EA103" s="137"/>
      <c r="EB103" s="137"/>
      <c r="EC103" s="137"/>
      <c r="ED103" s="137"/>
      <c r="EE103" s="137"/>
      <c r="EF103" s="137"/>
      <c r="EG103" s="137"/>
      <c r="EH103" s="137"/>
      <c r="EI103" s="137"/>
      <c r="EJ103" s="137"/>
      <c r="EK103" s="137"/>
      <c r="EL103" s="137"/>
      <c r="EM103" s="137"/>
      <c r="EN103" s="137"/>
      <c r="EO103" s="137"/>
      <c r="EP103" s="137"/>
      <c r="EQ103" s="137"/>
      <c r="ER103" s="137"/>
      <c r="ES103" s="137"/>
      <c r="ET103" s="137"/>
      <c r="EU103" s="137"/>
      <c r="EV103" s="137"/>
      <c r="EW103" s="137"/>
      <c r="EX103" s="137"/>
      <c r="EY103" s="137"/>
      <c r="EZ103" s="137"/>
      <c r="FA103" s="137"/>
      <c r="FB103" s="137"/>
      <c r="FC103" s="137"/>
      <c r="FD103" s="137"/>
      <c r="FE103" s="137"/>
      <c r="FF103" s="137"/>
      <c r="FG103" s="137"/>
      <c r="FH103" s="137"/>
      <c r="FI103" s="137"/>
      <c r="FJ103" s="137"/>
      <c r="FK103" s="137"/>
      <c r="FL103" s="137"/>
      <c r="FM103" s="137"/>
      <c r="FN103" s="137"/>
      <c r="FO103" s="137"/>
      <c r="FP103" s="137"/>
      <c r="FQ103" s="137"/>
      <c r="FR103" s="137"/>
      <c r="FS103" s="137"/>
      <c r="FT103" s="137"/>
      <c r="FU103" s="137"/>
      <c r="FV103" s="137"/>
      <c r="FW103" s="137"/>
      <c r="FX103" s="137"/>
      <c r="FY103" s="137"/>
      <c r="FZ103" s="137"/>
      <c r="GA103" s="137"/>
      <c r="GB103" s="137"/>
      <c r="GC103" s="137"/>
      <c r="GD103" s="137"/>
      <c r="GE103" s="137"/>
      <c r="GF103" s="137"/>
      <c r="GG103" s="137"/>
      <c r="GH103" s="137"/>
      <c r="GI103" s="137"/>
      <c r="GJ103" s="137"/>
      <c r="GK103" s="137"/>
      <c r="GL103" s="137"/>
      <c r="GM103" s="137"/>
      <c r="GN103" s="137"/>
      <c r="GO103" s="137"/>
      <c r="GP103" s="137"/>
      <c r="GQ103" s="137"/>
      <c r="GR103" s="137"/>
      <c r="GS103" s="137"/>
      <c r="GT103" s="137"/>
      <c r="GU103" s="137"/>
      <c r="GV103" s="137"/>
      <c r="GW103" s="137"/>
      <c r="GX103" s="137"/>
      <c r="GY103" s="137"/>
      <c r="GZ103" s="137"/>
      <c r="HA103" s="137"/>
      <c r="HB103" s="137"/>
      <c r="HC103" s="137"/>
      <c r="HD103" s="137"/>
      <c r="HE103" s="137"/>
      <c r="HF103" s="137"/>
      <c r="HG103" s="137"/>
      <c r="HH103" s="137"/>
      <c r="HI103" s="137"/>
      <c r="HJ103" s="137"/>
      <c r="HK103" s="137"/>
      <c r="HL103" s="137"/>
      <c r="HM103" s="137"/>
    </row>
    <row r="104" spans="1:221" s="136" customFormat="1" hidden="1" x14ac:dyDescent="0.25">
      <c r="A104" s="157" t="s">
        <v>21</v>
      </c>
      <c r="B104" s="177" t="e">
        <f>#REF!</f>
        <v>#REF!</v>
      </c>
      <c r="C104" s="59" t="e">
        <f>IF(B104=1,0,1)</f>
        <v>#REF!</v>
      </c>
      <c r="D104" s="178" t="e">
        <f>#REF!</f>
        <v>#REF!</v>
      </c>
      <c r="E104" s="59" t="e">
        <f>IF(D104=1,0,1)</f>
        <v>#REF!</v>
      </c>
      <c r="F104" s="178" t="e">
        <f>#REF!</f>
        <v>#REF!</v>
      </c>
      <c r="G104" s="59" t="e">
        <f>IF(F104=1,0,1)</f>
        <v>#REF!</v>
      </c>
      <c r="H104" s="178" t="e">
        <f>#REF!</f>
        <v>#REF!</v>
      </c>
      <c r="I104" s="59" t="e">
        <f>IF(H104=1,0,1)</f>
        <v>#REF!</v>
      </c>
      <c r="J104" s="178" t="s">
        <v>94</v>
      </c>
      <c r="K104" s="59">
        <f>IF(J104=1,0,1)</f>
        <v>1</v>
      </c>
      <c r="L104" s="172" t="e">
        <f>#REF!</f>
        <v>#REF!</v>
      </c>
      <c r="M104" s="59" t="e">
        <f>IF(L104=1,0,1)</f>
        <v>#REF!</v>
      </c>
      <c r="N104" s="179" t="e">
        <f>#REF!</f>
        <v>#REF!</v>
      </c>
      <c r="O104" s="166" t="e">
        <f>IF(N104=1,0,1)</f>
        <v>#REF!</v>
      </c>
      <c r="P104" s="179" t="e">
        <f>#REF!</f>
        <v>#REF!</v>
      </c>
      <c r="Q104" s="166" t="e">
        <f>IF(P104=1,0,1)</f>
        <v>#REF!</v>
      </c>
      <c r="R104" s="179" t="e">
        <f>#REF!</f>
        <v>#REF!</v>
      </c>
      <c r="S104" s="59" t="e">
        <f>IF(R104=1,0,1)</f>
        <v>#REF!</v>
      </c>
      <c r="T104" s="178" t="s">
        <v>108</v>
      </c>
      <c r="U104" s="59">
        <f>IF(T104=1,0,1)</f>
        <v>1</v>
      </c>
      <c r="V104" s="172" t="e">
        <f>#REF!</f>
        <v>#REF!</v>
      </c>
      <c r="W104" s="59" t="e">
        <f>IF(V104=1,0,1)</f>
        <v>#REF!</v>
      </c>
      <c r="X104" s="179" t="e">
        <f>#REF!</f>
        <v>#REF!</v>
      </c>
      <c r="Y104" s="166" t="e">
        <f>IF(X104=1,0,1)</f>
        <v>#REF!</v>
      </c>
      <c r="Z104" s="179" t="e">
        <f>#REF!</f>
        <v>#REF!</v>
      </c>
      <c r="AA104" s="166" t="e">
        <f>IF(Z104=1,0,1)</f>
        <v>#REF!</v>
      </c>
      <c r="AB104" s="179" t="e">
        <f>#REF!</f>
        <v>#REF!</v>
      </c>
      <c r="AC104" s="59" t="e">
        <f>IF(AB104=1,0,1)</f>
        <v>#REF!</v>
      </c>
      <c r="AD104" s="178" t="s">
        <v>108</v>
      </c>
      <c r="AE104" s="59">
        <f>IF(AD104=1,0,1)</f>
        <v>1</v>
      </c>
      <c r="AF104" s="172" t="e">
        <f>#REF!</f>
        <v>#REF!</v>
      </c>
      <c r="AG104" s="59" t="e">
        <f>IF(AF104=1,0,1)</f>
        <v>#REF!</v>
      </c>
      <c r="AH104" s="179" t="e">
        <f>#REF!</f>
        <v>#REF!</v>
      </c>
      <c r="AI104" s="166" t="e">
        <f>IF(AH104=1,0,1)</f>
        <v>#REF!</v>
      </c>
      <c r="AJ104" s="179" t="e">
        <f>#REF!</f>
        <v>#REF!</v>
      </c>
      <c r="AK104" s="166" t="e">
        <f>IF(AJ104=1,0,1)</f>
        <v>#REF!</v>
      </c>
      <c r="AL104" s="179" t="e">
        <f>#REF!</f>
        <v>#REF!</v>
      </c>
      <c r="AM104" s="59" t="e">
        <f>IF(AL104=1,0,1)</f>
        <v>#REF!</v>
      </c>
      <c r="AN104" s="178" t="s">
        <v>108</v>
      </c>
      <c r="AO104" s="59">
        <f>IF(AN104=1,0,1)</f>
        <v>1</v>
      </c>
      <c r="AP104" s="172" t="e">
        <f>#REF!</f>
        <v>#REF!</v>
      </c>
      <c r="AQ104" s="59" t="e">
        <f>IF(AP104=1,0,1)</f>
        <v>#REF!</v>
      </c>
      <c r="AR104" s="173" t="e">
        <f>#REF!</f>
        <v>#REF!</v>
      </c>
      <c r="AS104" s="166" t="e">
        <f>IF(AR104=1,0,1)</f>
        <v>#REF!</v>
      </c>
      <c r="AT104" s="179" t="e">
        <f>#REF!</f>
        <v>#REF!</v>
      </c>
      <c r="AU104" s="166" t="e">
        <f>IF(AT104=1,0,1)</f>
        <v>#REF!</v>
      </c>
      <c r="AV104" s="179" t="e">
        <f>#REF!</f>
        <v>#REF!</v>
      </c>
      <c r="AW104" s="59" t="e">
        <f>IF(AV104=1,0,1)</f>
        <v>#REF!</v>
      </c>
      <c r="AX104" s="178" t="s">
        <v>107</v>
      </c>
      <c r="AY104" s="59">
        <f>IF(AX104=1,0,1)</f>
        <v>1</v>
      </c>
      <c r="AZ104" s="172" t="e">
        <f>#REF!</f>
        <v>#REF!</v>
      </c>
      <c r="BA104" s="59" t="e">
        <f>IF(AZ104=1,0,1)</f>
        <v>#REF!</v>
      </c>
      <c r="BB104" s="179" t="e">
        <f>#REF!</f>
        <v>#REF!</v>
      </c>
      <c r="BC104" s="166" t="e">
        <f>IF(BB104=1,0,1)</f>
        <v>#REF!</v>
      </c>
      <c r="BD104" s="179" t="e">
        <f>#REF!</f>
        <v>#REF!</v>
      </c>
      <c r="BE104" s="166" t="e">
        <f>IF(BD104=1,0,1)</f>
        <v>#REF!</v>
      </c>
      <c r="BF104" s="179" t="e">
        <f>#REF!</f>
        <v>#REF!</v>
      </c>
      <c r="BG104" s="59" t="e">
        <f>IF(BF104=1,0,1)</f>
        <v>#REF!</v>
      </c>
      <c r="BH104" s="178" t="s">
        <v>107</v>
      </c>
      <c r="BI104" s="59">
        <f>IF(BH104=1,0,1)</f>
        <v>1</v>
      </c>
      <c r="BJ104" s="172" t="e">
        <f>#REF!</f>
        <v>#REF!</v>
      </c>
      <c r="BK104" s="59" t="e">
        <f>IF(BJ104=1,0,1)</f>
        <v>#REF!</v>
      </c>
      <c r="BL104" s="179" t="e">
        <f>#REF!</f>
        <v>#REF!</v>
      </c>
      <c r="BM104" s="166" t="e">
        <f>IF(BL104=1,0,1)</f>
        <v>#REF!</v>
      </c>
      <c r="BN104" s="179" t="e">
        <f>#REF!</f>
        <v>#REF!</v>
      </c>
      <c r="BO104" s="166" t="e">
        <f>IF(BN104=1,0,1)</f>
        <v>#REF!</v>
      </c>
      <c r="BP104" s="179" t="e">
        <f>#REF!</f>
        <v>#REF!</v>
      </c>
      <c r="BQ104" s="59" t="e">
        <f>IF(BP104=1,0,1)</f>
        <v>#REF!</v>
      </c>
      <c r="BR104" s="178" t="s">
        <v>108</v>
      </c>
      <c r="BS104" s="59">
        <f>IF(BR104=1,0,1)</f>
        <v>1</v>
      </c>
      <c r="BT104" s="172" t="e">
        <f>#REF!</f>
        <v>#REF!</v>
      </c>
      <c r="BU104" s="59" t="e">
        <f>IF(BT104=1,0,1)</f>
        <v>#REF!</v>
      </c>
      <c r="BV104" s="179" t="e">
        <f>#REF!</f>
        <v>#REF!</v>
      </c>
      <c r="BW104" s="166" t="e">
        <f>IF(BV104=1,0,1)</f>
        <v>#REF!</v>
      </c>
      <c r="BX104" s="179" t="e">
        <f>#REF!</f>
        <v>#REF!</v>
      </c>
      <c r="BY104" s="166" t="e">
        <f>IF(BX104=1,0,1)</f>
        <v>#REF!</v>
      </c>
      <c r="BZ104" s="179" t="e">
        <f>#REF!</f>
        <v>#REF!</v>
      </c>
      <c r="CA104" s="59" t="e">
        <f>IF(BZ104=1,0,1)</f>
        <v>#REF!</v>
      </c>
      <c r="CB104" s="178" t="s">
        <v>108</v>
      </c>
      <c r="CC104" s="59">
        <f>IF(CB104=1,0,1)</f>
        <v>1</v>
      </c>
      <c r="CD104" s="139" t="s">
        <v>94</v>
      </c>
      <c r="CE104" s="59">
        <f>IF(CD104=1,0,1)</f>
        <v>1</v>
      </c>
      <c r="CF104" s="179" t="e">
        <f>#REF!</f>
        <v>#REF!</v>
      </c>
      <c r="CG104" s="166" t="e">
        <f>IF(CF104=1,0,1)</f>
        <v>#REF!</v>
      </c>
      <c r="CH104" s="179" t="e">
        <f>#REF!</f>
        <v>#REF!</v>
      </c>
      <c r="CI104" s="166" t="e">
        <f>IF(CH104=1,0,1)</f>
        <v>#REF!</v>
      </c>
      <c r="CJ104" s="179" t="e">
        <f>#REF!</f>
        <v>#REF!</v>
      </c>
      <c r="CK104" s="59" t="e">
        <f>IF(CJ104=1,0,1)</f>
        <v>#REF!</v>
      </c>
      <c r="CL104" s="178" t="s">
        <v>108</v>
      </c>
      <c r="CM104" s="59">
        <f>IF(CL104=1,0,1)</f>
        <v>1</v>
      </c>
      <c r="CN104" s="139" t="s">
        <v>94</v>
      </c>
      <c r="CO104" s="59">
        <f>IF(CN104=1,0,1)</f>
        <v>1</v>
      </c>
      <c r="CP104" s="179" t="e">
        <f>#REF!</f>
        <v>#REF!</v>
      </c>
      <c r="CQ104" s="166" t="e">
        <f>IF(CP104=1,0,1)</f>
        <v>#REF!</v>
      </c>
      <c r="CR104" s="179" t="e">
        <f>#REF!</f>
        <v>#REF!</v>
      </c>
      <c r="CS104" s="166" t="e">
        <f>IF(CR104=1,0,1)</f>
        <v>#REF!</v>
      </c>
      <c r="CT104" s="179" t="e">
        <f>#REF!</f>
        <v>#REF!</v>
      </c>
      <c r="CU104" s="166" t="e">
        <f>IF(CT104=1,0,1)</f>
        <v>#REF!</v>
      </c>
      <c r="CV104" s="178" t="s">
        <v>108</v>
      </c>
      <c r="CW104" s="59">
        <f>IF(CV104=1,0,1)</f>
        <v>1</v>
      </c>
      <c r="CX104" s="167" t="s">
        <v>94</v>
      </c>
      <c r="CY104" s="166">
        <f>IF(CX104=1,0,1)</f>
        <v>1</v>
      </c>
      <c r="CZ104" s="179" t="e">
        <f>#REF!</f>
        <v>#REF!</v>
      </c>
      <c r="DA104" s="166" t="e">
        <f>IF(CZ104=1,0,1)</f>
        <v>#REF!</v>
      </c>
      <c r="DB104" s="179" t="e">
        <f>#REF!</f>
        <v>#REF!</v>
      </c>
      <c r="DC104" s="166" t="e">
        <f>IF(DB104=1,0,1)</f>
        <v>#REF!</v>
      </c>
      <c r="DD104" s="179" t="e">
        <f>#REF!</f>
        <v>#REF!</v>
      </c>
      <c r="DE104" s="166" t="e">
        <f>IF(DD104=1,0,1)</f>
        <v>#REF!</v>
      </c>
      <c r="DF104" s="179" t="s">
        <v>108</v>
      </c>
      <c r="DG104" s="166">
        <f>IF(DF104=1,0,1)</f>
        <v>1</v>
      </c>
      <c r="DH104" s="137"/>
      <c r="DI104" s="137"/>
      <c r="DJ104" s="137"/>
      <c r="DK104" s="137"/>
      <c r="DL104" s="137"/>
      <c r="DM104" s="137"/>
      <c r="DN104" s="137"/>
      <c r="DO104" s="137"/>
      <c r="DP104" s="137"/>
      <c r="DT104" s="188"/>
      <c r="DU104" s="188"/>
      <c r="DW104" s="137"/>
      <c r="DX104" s="137"/>
      <c r="DY104" s="137"/>
      <c r="DZ104" s="137"/>
      <c r="EA104" s="137"/>
      <c r="EB104" s="137"/>
      <c r="EC104" s="137"/>
      <c r="ED104" s="137"/>
      <c r="EE104" s="137"/>
      <c r="EF104" s="137"/>
      <c r="EG104" s="137"/>
      <c r="EH104" s="137"/>
      <c r="EI104" s="137"/>
      <c r="EJ104" s="137"/>
      <c r="EK104" s="137"/>
      <c r="EL104" s="137"/>
      <c r="EM104" s="137"/>
      <c r="EN104" s="137"/>
      <c r="EO104" s="137"/>
      <c r="EP104" s="137"/>
      <c r="EQ104" s="137"/>
      <c r="ER104" s="137"/>
      <c r="ES104" s="137"/>
      <c r="ET104" s="137"/>
      <c r="EU104" s="137"/>
      <c r="EV104" s="137"/>
      <c r="EW104" s="137"/>
      <c r="EX104" s="137"/>
      <c r="EY104" s="137"/>
      <c r="EZ104" s="137"/>
      <c r="FA104" s="137"/>
      <c r="FB104" s="137"/>
      <c r="FC104" s="137"/>
      <c r="FD104" s="137"/>
      <c r="FE104" s="137"/>
      <c r="FF104" s="137"/>
      <c r="FG104" s="137"/>
      <c r="FH104" s="137"/>
      <c r="FI104" s="137"/>
      <c r="FJ104" s="137"/>
      <c r="FK104" s="137"/>
      <c r="FL104" s="137"/>
      <c r="FM104" s="137"/>
      <c r="FN104" s="137"/>
      <c r="FO104" s="137"/>
      <c r="FP104" s="137"/>
      <c r="FQ104" s="137"/>
      <c r="FR104" s="137"/>
      <c r="FS104" s="137"/>
      <c r="FT104" s="137"/>
      <c r="FU104" s="137"/>
      <c r="FV104" s="137"/>
      <c r="FW104" s="137"/>
      <c r="FX104" s="137"/>
      <c r="FY104" s="137"/>
      <c r="FZ104" s="137"/>
      <c r="GA104" s="137"/>
      <c r="GB104" s="137"/>
      <c r="GC104" s="137"/>
      <c r="GD104" s="137"/>
      <c r="GE104" s="137"/>
      <c r="GF104" s="137"/>
      <c r="GG104" s="137"/>
      <c r="GH104" s="137"/>
      <c r="GI104" s="137"/>
      <c r="GJ104" s="137"/>
      <c r="GK104" s="137"/>
      <c r="GL104" s="137"/>
      <c r="GM104" s="137"/>
      <c r="GN104" s="137"/>
      <c r="GO104" s="137"/>
      <c r="GP104" s="137"/>
      <c r="GQ104" s="137"/>
      <c r="GR104" s="137"/>
      <c r="GS104" s="137"/>
      <c r="GT104" s="137"/>
      <c r="GU104" s="137"/>
      <c r="GV104" s="137"/>
      <c r="GW104" s="137"/>
      <c r="GX104" s="137"/>
      <c r="GY104" s="137"/>
      <c r="GZ104" s="137"/>
      <c r="HA104" s="137"/>
      <c r="HB104" s="137"/>
      <c r="HC104" s="137"/>
      <c r="HD104" s="137"/>
      <c r="HE104" s="137"/>
      <c r="HF104" s="137"/>
      <c r="HG104" s="137"/>
      <c r="HH104" s="137"/>
      <c r="HI104" s="137"/>
      <c r="HJ104" s="137"/>
      <c r="HK104" s="137"/>
      <c r="HL104" s="137"/>
      <c r="HM104" s="137"/>
    </row>
    <row r="105" spans="1:221" s="136" customFormat="1" hidden="1" x14ac:dyDescent="0.25">
      <c r="A105" s="157" t="s">
        <v>9</v>
      </c>
      <c r="B105" s="177" t="e">
        <f>#REF!</f>
        <v>#REF!</v>
      </c>
      <c r="C105" s="59" t="e">
        <f>IF(B105=1,0,1)</f>
        <v>#REF!</v>
      </c>
      <c r="D105" s="178" t="e">
        <f>#REF!</f>
        <v>#REF!</v>
      </c>
      <c r="E105" s="59" t="e">
        <f>IF(D105=1,0,1)</f>
        <v>#REF!</v>
      </c>
      <c r="F105" s="178" t="e">
        <f>#REF!</f>
        <v>#REF!</v>
      </c>
      <c r="G105" s="59" t="e">
        <f>IF(F105=1,0,1)</f>
        <v>#REF!</v>
      </c>
      <c r="H105" s="178" t="e">
        <f>#REF!</f>
        <v>#REF!</v>
      </c>
      <c r="I105" s="59" t="e">
        <f>IF(H105=1,0,1)</f>
        <v>#REF!</v>
      </c>
      <c r="J105" s="178" t="s">
        <v>94</v>
      </c>
      <c r="K105" s="59">
        <f>IF(J105=1,0,1)</f>
        <v>1</v>
      </c>
      <c r="L105" s="172" t="e">
        <f>#REF!</f>
        <v>#REF!</v>
      </c>
      <c r="M105" s="59" t="e">
        <f>IF(L105=1,0,1)</f>
        <v>#REF!</v>
      </c>
      <c r="N105" s="179" t="e">
        <f>#REF!</f>
        <v>#REF!</v>
      </c>
      <c r="O105" s="166" t="e">
        <f>IF(N105=1,0,1)</f>
        <v>#REF!</v>
      </c>
      <c r="P105" s="179" t="e">
        <f>#REF!</f>
        <v>#REF!</v>
      </c>
      <c r="Q105" s="166" t="e">
        <f>IF(P105=1,0,1)</f>
        <v>#REF!</v>
      </c>
      <c r="R105" s="179" t="e">
        <f>#REF!</f>
        <v>#REF!</v>
      </c>
      <c r="S105" s="59" t="e">
        <f>IF(R105=1,0,1)</f>
        <v>#REF!</v>
      </c>
      <c r="T105" s="178" t="s">
        <v>108</v>
      </c>
      <c r="U105" s="59">
        <f>IF(T105=1,0,1)</f>
        <v>1</v>
      </c>
      <c r="V105" s="172" t="e">
        <f>#REF!</f>
        <v>#REF!</v>
      </c>
      <c r="W105" s="59" t="e">
        <f>IF(V105=1,0,1)</f>
        <v>#REF!</v>
      </c>
      <c r="X105" s="179" t="e">
        <f>#REF!</f>
        <v>#REF!</v>
      </c>
      <c r="Y105" s="166" t="e">
        <f>IF(X105=1,0,1)</f>
        <v>#REF!</v>
      </c>
      <c r="Z105" s="179" t="e">
        <f>#REF!</f>
        <v>#REF!</v>
      </c>
      <c r="AA105" s="166" t="e">
        <f>IF(Z105=1,0,1)</f>
        <v>#REF!</v>
      </c>
      <c r="AB105" s="179" t="e">
        <f>#REF!</f>
        <v>#REF!</v>
      </c>
      <c r="AC105" s="59" t="e">
        <f>IF(AB105=1,0,1)</f>
        <v>#REF!</v>
      </c>
      <c r="AD105" s="178" t="s">
        <v>108</v>
      </c>
      <c r="AE105" s="59">
        <f>IF(AD105=1,0,1)</f>
        <v>1</v>
      </c>
      <c r="AF105" s="172" t="e">
        <f>#REF!</f>
        <v>#REF!</v>
      </c>
      <c r="AG105" s="59" t="e">
        <f>IF(AF105=1,0,1)</f>
        <v>#REF!</v>
      </c>
      <c r="AH105" s="179" t="e">
        <f>#REF!</f>
        <v>#REF!</v>
      </c>
      <c r="AI105" s="166" t="e">
        <f>IF(AH105=1,0,1)</f>
        <v>#REF!</v>
      </c>
      <c r="AJ105" s="179" t="e">
        <f>#REF!</f>
        <v>#REF!</v>
      </c>
      <c r="AK105" s="166" t="e">
        <f>IF(AJ105=1,0,1)</f>
        <v>#REF!</v>
      </c>
      <c r="AL105" s="179" t="e">
        <f>#REF!</f>
        <v>#REF!</v>
      </c>
      <c r="AM105" s="59" t="e">
        <f>IF(AL105=1,0,1)</f>
        <v>#REF!</v>
      </c>
      <c r="AN105" s="178" t="s">
        <v>108</v>
      </c>
      <c r="AO105" s="59">
        <f>IF(AN105=1,0,1)</f>
        <v>1</v>
      </c>
      <c r="AP105" s="172" t="e">
        <f>#REF!</f>
        <v>#REF!</v>
      </c>
      <c r="AQ105" s="59" t="e">
        <f>IF(AP105=1,0,1)</f>
        <v>#REF!</v>
      </c>
      <c r="AR105" s="173" t="e">
        <f>#REF!</f>
        <v>#REF!</v>
      </c>
      <c r="AS105" s="166" t="e">
        <f>IF(AR105=1,0,1)</f>
        <v>#REF!</v>
      </c>
      <c r="AT105" s="179" t="e">
        <f>#REF!</f>
        <v>#REF!</v>
      </c>
      <c r="AU105" s="166" t="e">
        <f>IF(AT105=1,0,1)</f>
        <v>#REF!</v>
      </c>
      <c r="AV105" s="179" t="e">
        <f>#REF!</f>
        <v>#REF!</v>
      </c>
      <c r="AW105" s="59" t="e">
        <f>IF(AV105=1,0,1)</f>
        <v>#REF!</v>
      </c>
      <c r="AX105" s="178" t="s">
        <v>108</v>
      </c>
      <c r="AY105" s="59">
        <f>IF(AX105=1,0,1)</f>
        <v>1</v>
      </c>
      <c r="AZ105" s="172" t="e">
        <f>#REF!</f>
        <v>#REF!</v>
      </c>
      <c r="BA105" s="59" t="e">
        <f>IF(AZ105=1,0,1)</f>
        <v>#REF!</v>
      </c>
      <c r="BB105" s="179" t="e">
        <f>#REF!</f>
        <v>#REF!</v>
      </c>
      <c r="BC105" s="166" t="e">
        <f>IF(BB105=1,0,1)</f>
        <v>#REF!</v>
      </c>
      <c r="BD105" s="179" t="e">
        <f>#REF!</f>
        <v>#REF!</v>
      </c>
      <c r="BE105" s="166" t="e">
        <f>IF(BD105=1,0,1)</f>
        <v>#REF!</v>
      </c>
      <c r="BF105" s="179" t="e">
        <f>#REF!</f>
        <v>#REF!</v>
      </c>
      <c r="BG105" s="59" t="e">
        <f>IF(BF105=1,0,1)</f>
        <v>#REF!</v>
      </c>
      <c r="BH105" s="178" t="s">
        <v>108</v>
      </c>
      <c r="BI105" s="59">
        <f>IF(BH105=1,0,1)</f>
        <v>1</v>
      </c>
      <c r="BJ105" s="172" t="e">
        <f>#REF!</f>
        <v>#REF!</v>
      </c>
      <c r="BK105" s="59" t="e">
        <f>IF(BJ105=1,0,1)</f>
        <v>#REF!</v>
      </c>
      <c r="BL105" s="179" t="e">
        <f>#REF!</f>
        <v>#REF!</v>
      </c>
      <c r="BM105" s="166" t="e">
        <f>IF(BL105=1,0,1)</f>
        <v>#REF!</v>
      </c>
      <c r="BN105" s="179" t="e">
        <f>#REF!</f>
        <v>#REF!</v>
      </c>
      <c r="BO105" s="166" t="e">
        <f>IF(BN105=1,0,1)</f>
        <v>#REF!</v>
      </c>
      <c r="BP105" s="179" t="e">
        <f>#REF!</f>
        <v>#REF!</v>
      </c>
      <c r="BQ105" s="59" t="e">
        <f>IF(BP105=1,0,1)</f>
        <v>#REF!</v>
      </c>
      <c r="BR105" s="178" t="s">
        <v>108</v>
      </c>
      <c r="BS105" s="59">
        <f>IF(BR105=1,0,1)</f>
        <v>1</v>
      </c>
      <c r="BT105" s="172" t="e">
        <f>#REF!</f>
        <v>#REF!</v>
      </c>
      <c r="BU105" s="59" t="e">
        <f>IF(BT105=1,0,1)</f>
        <v>#REF!</v>
      </c>
      <c r="BV105" s="179" t="e">
        <f>#REF!</f>
        <v>#REF!</v>
      </c>
      <c r="BW105" s="166" t="e">
        <f>IF(BV105=1,0,1)</f>
        <v>#REF!</v>
      </c>
      <c r="BX105" s="179" t="e">
        <f>#REF!</f>
        <v>#REF!</v>
      </c>
      <c r="BY105" s="166" t="e">
        <f>IF(BX105=1,0,1)</f>
        <v>#REF!</v>
      </c>
      <c r="BZ105" s="179" t="e">
        <f>#REF!</f>
        <v>#REF!</v>
      </c>
      <c r="CA105" s="59" t="e">
        <f>IF(BZ105=1,0,1)</f>
        <v>#REF!</v>
      </c>
      <c r="CB105" s="178" t="s">
        <v>108</v>
      </c>
      <c r="CC105" s="59">
        <f>IF(CB105=1,0,1)</f>
        <v>1</v>
      </c>
      <c r="CD105" s="139" t="s">
        <v>94</v>
      </c>
      <c r="CE105" s="59">
        <f>IF(CD105=1,0,1)</f>
        <v>1</v>
      </c>
      <c r="CF105" s="179" t="e">
        <f>#REF!</f>
        <v>#REF!</v>
      </c>
      <c r="CG105" s="166" t="e">
        <f>IF(CF105=1,0,1)</f>
        <v>#REF!</v>
      </c>
      <c r="CH105" s="179" t="e">
        <f>#REF!</f>
        <v>#REF!</v>
      </c>
      <c r="CI105" s="166" t="e">
        <f>IF(CH105=1,0,1)</f>
        <v>#REF!</v>
      </c>
      <c r="CJ105" s="179" t="e">
        <f>#REF!</f>
        <v>#REF!</v>
      </c>
      <c r="CK105" s="59" t="e">
        <f>IF(CJ105=1,0,1)</f>
        <v>#REF!</v>
      </c>
      <c r="CL105" s="178" t="s">
        <v>108</v>
      </c>
      <c r="CM105" s="59">
        <f>IF(CL105=1,0,1)</f>
        <v>1</v>
      </c>
      <c r="CN105" s="139" t="s">
        <v>94</v>
      </c>
      <c r="CO105" s="59">
        <f>IF(CN105=1,0,1)</f>
        <v>1</v>
      </c>
      <c r="CP105" s="179" t="e">
        <f>#REF!</f>
        <v>#REF!</v>
      </c>
      <c r="CQ105" s="166" t="e">
        <f>IF(CP105=1,0,1)</f>
        <v>#REF!</v>
      </c>
      <c r="CR105" s="179" t="e">
        <f>#REF!</f>
        <v>#REF!</v>
      </c>
      <c r="CS105" s="166" t="e">
        <f>IF(CR105=1,0,1)</f>
        <v>#REF!</v>
      </c>
      <c r="CT105" s="179" t="e">
        <f>#REF!</f>
        <v>#REF!</v>
      </c>
      <c r="CU105" s="166" t="e">
        <f>IF(CT105=1,0,1)</f>
        <v>#REF!</v>
      </c>
      <c r="CV105" s="178" t="s">
        <v>108</v>
      </c>
      <c r="CW105" s="59">
        <f>IF(CV105=1,0,1)</f>
        <v>1</v>
      </c>
      <c r="CX105" s="167" t="s">
        <v>94</v>
      </c>
      <c r="CY105" s="166">
        <f>IF(CX105=1,0,1)</f>
        <v>1</v>
      </c>
      <c r="CZ105" s="179" t="e">
        <f>#REF!</f>
        <v>#REF!</v>
      </c>
      <c r="DA105" s="166" t="e">
        <f>IF(CZ105=1,0,1)</f>
        <v>#REF!</v>
      </c>
      <c r="DB105" s="179" t="e">
        <f>#REF!</f>
        <v>#REF!</v>
      </c>
      <c r="DC105" s="166" t="e">
        <f>IF(DB105=1,0,1)</f>
        <v>#REF!</v>
      </c>
      <c r="DD105" s="179" t="e">
        <f>#REF!</f>
        <v>#REF!</v>
      </c>
      <c r="DE105" s="166" t="e">
        <f>IF(DD105=1,0,1)</f>
        <v>#REF!</v>
      </c>
      <c r="DF105" s="179" t="s">
        <v>108</v>
      </c>
      <c r="DG105" s="166">
        <f>IF(DF105=1,0,1)</f>
        <v>1</v>
      </c>
      <c r="DH105" s="137"/>
      <c r="DI105" s="137"/>
      <c r="DJ105" s="137"/>
      <c r="DK105" s="137"/>
      <c r="DL105" s="137"/>
      <c r="DM105" s="137"/>
      <c r="DN105" s="137"/>
      <c r="DO105" s="137"/>
      <c r="DP105" s="137"/>
      <c r="DT105" s="188"/>
      <c r="DU105" s="188"/>
      <c r="DW105" s="137"/>
      <c r="DX105" s="137"/>
      <c r="DY105" s="137"/>
      <c r="DZ105" s="137"/>
      <c r="EA105" s="137"/>
      <c r="EB105" s="137"/>
      <c r="EC105" s="137"/>
      <c r="ED105" s="137"/>
      <c r="EE105" s="137"/>
      <c r="EF105" s="137"/>
      <c r="EG105" s="137"/>
      <c r="EH105" s="137"/>
      <c r="EI105" s="137"/>
      <c r="EJ105" s="137"/>
      <c r="EK105" s="137"/>
      <c r="EL105" s="137"/>
      <c r="EM105" s="137"/>
      <c r="EN105" s="137"/>
      <c r="EO105" s="137"/>
      <c r="EP105" s="137"/>
      <c r="EQ105" s="137"/>
      <c r="ER105" s="137"/>
      <c r="ES105" s="137"/>
      <c r="ET105" s="137"/>
      <c r="EU105" s="137"/>
      <c r="EV105" s="137"/>
      <c r="EW105" s="137"/>
      <c r="EX105" s="137"/>
      <c r="EY105" s="137"/>
      <c r="EZ105" s="137"/>
      <c r="FA105" s="137"/>
      <c r="FB105" s="137"/>
      <c r="FC105" s="137"/>
      <c r="FD105" s="137"/>
      <c r="FE105" s="137"/>
      <c r="FF105" s="137"/>
      <c r="FG105" s="137"/>
      <c r="FH105" s="137"/>
      <c r="FI105" s="137"/>
      <c r="FJ105" s="137"/>
      <c r="FK105" s="137"/>
      <c r="FL105" s="137"/>
      <c r="FM105" s="137"/>
      <c r="FN105" s="137"/>
      <c r="FO105" s="137"/>
      <c r="FP105" s="137"/>
      <c r="FQ105" s="137"/>
      <c r="FR105" s="137"/>
      <c r="FS105" s="137"/>
      <c r="FT105" s="137"/>
      <c r="FU105" s="137"/>
      <c r="FV105" s="137"/>
      <c r="FW105" s="137"/>
      <c r="FX105" s="137"/>
      <c r="FY105" s="137"/>
      <c r="FZ105" s="137"/>
      <c r="GA105" s="137"/>
      <c r="GB105" s="137"/>
      <c r="GC105" s="137"/>
      <c r="GD105" s="137"/>
      <c r="GE105" s="137"/>
      <c r="GF105" s="137"/>
      <c r="GG105" s="137"/>
      <c r="GH105" s="137"/>
      <c r="GI105" s="137"/>
      <c r="GJ105" s="137"/>
      <c r="GK105" s="137"/>
      <c r="GL105" s="137"/>
      <c r="GM105" s="137"/>
      <c r="GN105" s="137"/>
      <c r="GO105" s="137"/>
      <c r="GP105" s="137"/>
      <c r="GQ105" s="137"/>
      <c r="GR105" s="137"/>
      <c r="GS105" s="137"/>
      <c r="GT105" s="137"/>
      <c r="GU105" s="137"/>
      <c r="GV105" s="137"/>
      <c r="GW105" s="137"/>
      <c r="GX105" s="137"/>
      <c r="GY105" s="137"/>
      <c r="GZ105" s="137"/>
      <c r="HA105" s="137"/>
      <c r="HB105" s="137"/>
      <c r="HC105" s="137"/>
      <c r="HD105" s="137"/>
      <c r="HE105" s="137"/>
      <c r="HF105" s="137"/>
      <c r="HG105" s="137"/>
      <c r="HH105" s="137"/>
      <c r="HI105" s="137"/>
      <c r="HJ105" s="137"/>
      <c r="HK105" s="137"/>
      <c r="HL105" s="137"/>
      <c r="HM105" s="137"/>
    </row>
    <row r="106" spans="1:221" s="136" customFormat="1" hidden="1" x14ac:dyDescent="0.25">
      <c r="A106" s="157" t="s">
        <v>23</v>
      </c>
      <c r="B106" s="140" t="s">
        <v>94</v>
      </c>
      <c r="C106" s="59">
        <f>IF(B106=1,0,1)</f>
        <v>1</v>
      </c>
      <c r="D106" s="165" t="s">
        <v>94</v>
      </c>
      <c r="E106" s="59">
        <f>IF(D106=1,0,1)</f>
        <v>1</v>
      </c>
      <c r="F106" s="178" t="e">
        <f>#REF!</f>
        <v>#REF!</v>
      </c>
      <c r="G106" s="59" t="e">
        <f>IF(F106=1,0,1)</f>
        <v>#REF!</v>
      </c>
      <c r="H106" s="178" t="e">
        <f>#REF!</f>
        <v>#REF!</v>
      </c>
      <c r="I106" s="59" t="e">
        <f>IF(H106=1,0,1)</f>
        <v>#REF!</v>
      </c>
      <c r="J106" s="178" t="s">
        <v>98</v>
      </c>
      <c r="K106" s="59">
        <f>IF(J106=1,0,1)</f>
        <v>1</v>
      </c>
      <c r="L106" s="139" t="s">
        <v>94</v>
      </c>
      <c r="M106" s="59">
        <f>IF(L106=1,0,1)</f>
        <v>1</v>
      </c>
      <c r="N106" s="167" t="s">
        <v>94</v>
      </c>
      <c r="O106" s="166">
        <f>IF(N106=1,0,1)</f>
        <v>1</v>
      </c>
      <c r="P106" s="179" t="e">
        <f>#REF!</f>
        <v>#REF!</v>
      </c>
      <c r="Q106" s="166" t="e">
        <f>IF(P106=1,0,1)</f>
        <v>#REF!</v>
      </c>
      <c r="R106" s="179" t="e">
        <f>#REF!</f>
        <v>#REF!</v>
      </c>
      <c r="S106" s="59" t="e">
        <f>IF(R106=1,0,1)</f>
        <v>#REF!</v>
      </c>
      <c r="T106" s="178" t="s">
        <v>110</v>
      </c>
      <c r="U106" s="59">
        <f>IF(T106=1,0,1)</f>
        <v>1</v>
      </c>
      <c r="V106" s="139" t="s">
        <v>94</v>
      </c>
      <c r="W106" s="59">
        <f>IF(V106=1,0,1)</f>
        <v>1</v>
      </c>
      <c r="X106" s="167" t="s">
        <v>94</v>
      </c>
      <c r="Y106" s="166">
        <f>IF(X106=1,0,1)</f>
        <v>1</v>
      </c>
      <c r="Z106" s="179" t="e">
        <f>#REF!</f>
        <v>#REF!</v>
      </c>
      <c r="AA106" s="166" t="e">
        <f>IF(Z106=1,0,1)</f>
        <v>#REF!</v>
      </c>
      <c r="AB106" s="179" t="e">
        <f>#REF!</f>
        <v>#REF!</v>
      </c>
      <c r="AC106" s="59" t="e">
        <f>IF(AB106=1,0,1)</f>
        <v>#REF!</v>
      </c>
      <c r="AD106" s="178" t="s">
        <v>110</v>
      </c>
      <c r="AE106" s="59">
        <f>IF(AD106=1,0,1)</f>
        <v>1</v>
      </c>
      <c r="AF106" s="139" t="s">
        <v>94</v>
      </c>
      <c r="AG106" s="59">
        <f>IF(AF106=1,0,1)</f>
        <v>1</v>
      </c>
      <c r="AH106" s="167" t="s">
        <v>94</v>
      </c>
      <c r="AI106" s="166">
        <f>IF(AH106=1,0,1)</f>
        <v>1</v>
      </c>
      <c r="AJ106" s="179" t="e">
        <f>#REF!</f>
        <v>#REF!</v>
      </c>
      <c r="AK106" s="166" t="e">
        <f>IF(AJ106=1,0,1)</f>
        <v>#REF!</v>
      </c>
      <c r="AL106" s="179" t="e">
        <f>#REF!</f>
        <v>#REF!</v>
      </c>
      <c r="AM106" s="59" t="e">
        <f>IF(AL106=1,0,1)</f>
        <v>#REF!</v>
      </c>
      <c r="AN106" s="178" t="s">
        <v>110</v>
      </c>
      <c r="AO106" s="59">
        <f>IF(AN106=1,0,1)</f>
        <v>1</v>
      </c>
      <c r="AP106" s="139" t="s">
        <v>94</v>
      </c>
      <c r="AQ106" s="59">
        <f>IF(AP106=1,0,1)</f>
        <v>1</v>
      </c>
      <c r="AR106" s="167" t="s">
        <v>94</v>
      </c>
      <c r="AS106" s="166">
        <f>IF(AR106=1,0,1)</f>
        <v>1</v>
      </c>
      <c r="AT106" s="179" t="e">
        <f>#REF!</f>
        <v>#REF!</v>
      </c>
      <c r="AU106" s="166" t="e">
        <f>IF(AT106=1,0,1)</f>
        <v>#REF!</v>
      </c>
      <c r="AV106" s="179" t="e">
        <f>#REF!</f>
        <v>#REF!</v>
      </c>
      <c r="AW106" s="59" t="e">
        <f>IF(AV106=1,0,1)</f>
        <v>#REF!</v>
      </c>
      <c r="AX106" s="178" t="s">
        <v>110</v>
      </c>
      <c r="AY106" s="59">
        <f>IF(AX106=1,0,1)</f>
        <v>1</v>
      </c>
      <c r="AZ106" s="139" t="s">
        <v>94</v>
      </c>
      <c r="BA106" s="59">
        <f>IF(AZ106=1,0,1)</f>
        <v>1</v>
      </c>
      <c r="BB106" s="167" t="s">
        <v>94</v>
      </c>
      <c r="BC106" s="166">
        <f>IF(BB106=1,0,1)</f>
        <v>1</v>
      </c>
      <c r="BD106" s="179" t="e">
        <f>#REF!</f>
        <v>#REF!</v>
      </c>
      <c r="BE106" s="166" t="e">
        <f>IF(BD106=1,0,1)</f>
        <v>#REF!</v>
      </c>
      <c r="BF106" s="179" t="e">
        <f>#REF!</f>
        <v>#REF!</v>
      </c>
      <c r="BG106" s="59" t="e">
        <f>IF(BF106=1,0,1)</f>
        <v>#REF!</v>
      </c>
      <c r="BH106" s="178" t="s">
        <v>110</v>
      </c>
      <c r="BI106" s="59">
        <f>IF(BH106=1,0,1)</f>
        <v>1</v>
      </c>
      <c r="BJ106" s="139" t="s">
        <v>94</v>
      </c>
      <c r="BK106" s="59">
        <f>IF(BJ106=1,0,1)</f>
        <v>1</v>
      </c>
      <c r="BL106" s="167" t="s">
        <v>94</v>
      </c>
      <c r="BM106" s="166">
        <f>IF(BL106=1,0,1)</f>
        <v>1</v>
      </c>
      <c r="BN106" s="179" t="e">
        <f>#REF!</f>
        <v>#REF!</v>
      </c>
      <c r="BO106" s="166" t="e">
        <f>IF(BN106=1,0,1)</f>
        <v>#REF!</v>
      </c>
      <c r="BP106" s="179" t="e">
        <f>#REF!</f>
        <v>#REF!</v>
      </c>
      <c r="BQ106" s="59" t="e">
        <f>IF(BP106=1,0,1)</f>
        <v>#REF!</v>
      </c>
      <c r="BR106" s="178" t="s">
        <v>110</v>
      </c>
      <c r="BS106" s="59">
        <f>IF(BR106=1,0,1)</f>
        <v>1</v>
      </c>
      <c r="BT106" s="139" t="s">
        <v>94</v>
      </c>
      <c r="BU106" s="59">
        <f>IF(BT106=1,0,1)</f>
        <v>1</v>
      </c>
      <c r="BV106" s="167" t="s">
        <v>94</v>
      </c>
      <c r="BW106" s="166">
        <f>IF(BV106=1,0,1)</f>
        <v>1</v>
      </c>
      <c r="BX106" s="179" t="e">
        <f>#REF!</f>
        <v>#REF!</v>
      </c>
      <c r="BY106" s="166" t="e">
        <f>IF(BX106=1,0,1)</f>
        <v>#REF!</v>
      </c>
      <c r="BZ106" s="179" t="e">
        <f>#REF!</f>
        <v>#REF!</v>
      </c>
      <c r="CA106" s="59" t="e">
        <f>IF(BZ106=1,0,1)</f>
        <v>#REF!</v>
      </c>
      <c r="CB106" s="178" t="s">
        <v>110</v>
      </c>
      <c r="CC106" s="59">
        <f>IF(CB106=1,0,1)</f>
        <v>1</v>
      </c>
      <c r="CD106" s="139" t="s">
        <v>94</v>
      </c>
      <c r="CE106" s="59">
        <f>IF(CD106=1,0,1)</f>
        <v>1</v>
      </c>
      <c r="CF106" s="167" t="s">
        <v>94</v>
      </c>
      <c r="CG106" s="166">
        <f>IF(CF106=1,0,1)</f>
        <v>1</v>
      </c>
      <c r="CH106" s="179" t="e">
        <f>#REF!</f>
        <v>#REF!</v>
      </c>
      <c r="CI106" s="166" t="e">
        <f>IF(CH106=1,0,1)</f>
        <v>#REF!</v>
      </c>
      <c r="CJ106" s="179" t="e">
        <f>#REF!</f>
        <v>#REF!</v>
      </c>
      <c r="CK106" s="59" t="e">
        <f>IF(CJ106=1,0,1)</f>
        <v>#REF!</v>
      </c>
      <c r="CL106" s="178" t="s">
        <v>110</v>
      </c>
      <c r="CM106" s="59">
        <f>IF(CL106=1,0,1)</f>
        <v>1</v>
      </c>
      <c r="CN106" s="139" t="s">
        <v>94</v>
      </c>
      <c r="CO106" s="59">
        <f>IF(CN106=1,0,1)</f>
        <v>1</v>
      </c>
      <c r="CP106" s="167" t="s">
        <v>94</v>
      </c>
      <c r="CQ106" s="166">
        <f>IF(CP106=1,0,1)</f>
        <v>1</v>
      </c>
      <c r="CR106" s="179" t="e">
        <f>#REF!</f>
        <v>#REF!</v>
      </c>
      <c r="CS106" s="166" t="e">
        <f>IF(CR106=1,0,1)</f>
        <v>#REF!</v>
      </c>
      <c r="CT106" s="179" t="e">
        <f>#REF!</f>
        <v>#REF!</v>
      </c>
      <c r="CU106" s="166" t="e">
        <f>IF(CT106=1,0,1)</f>
        <v>#REF!</v>
      </c>
      <c r="CV106" s="178" t="s">
        <v>110</v>
      </c>
      <c r="CW106" s="59">
        <f>IF(CV106=1,0,1)</f>
        <v>1</v>
      </c>
      <c r="CX106" s="167" t="s">
        <v>94</v>
      </c>
      <c r="CY106" s="166">
        <f>IF(CX106=1,0,1)</f>
        <v>1</v>
      </c>
      <c r="CZ106" s="167" t="s">
        <v>94</v>
      </c>
      <c r="DA106" s="166">
        <f>IF(CZ106=1,0,1)</f>
        <v>1</v>
      </c>
      <c r="DB106" s="179" t="e">
        <f>#REF!</f>
        <v>#REF!</v>
      </c>
      <c r="DC106" s="166" t="e">
        <f>IF(DB106=1,0,1)</f>
        <v>#REF!</v>
      </c>
      <c r="DD106" s="179" t="e">
        <f>#REF!</f>
        <v>#REF!</v>
      </c>
      <c r="DE106" s="166" t="e">
        <f>IF(DD106=1,0,1)</f>
        <v>#REF!</v>
      </c>
      <c r="DF106" s="179" t="s">
        <v>110</v>
      </c>
      <c r="DG106" s="166">
        <f>IF(DF106=1,0,1)</f>
        <v>1</v>
      </c>
      <c r="DH106" s="137"/>
      <c r="DI106" s="137"/>
      <c r="DJ106" s="137"/>
      <c r="DK106" s="137"/>
      <c r="DL106" s="137"/>
      <c r="DM106" s="137"/>
      <c r="DN106" s="137"/>
      <c r="DO106" s="137"/>
      <c r="DP106" s="137"/>
      <c r="DT106" s="188"/>
      <c r="DU106" s="188"/>
      <c r="DW106" s="137"/>
      <c r="DX106" s="137"/>
      <c r="DY106" s="137"/>
      <c r="DZ106" s="137"/>
      <c r="EA106" s="137"/>
      <c r="EB106" s="137"/>
      <c r="EC106" s="137"/>
      <c r="ED106" s="137"/>
      <c r="EE106" s="137"/>
      <c r="EF106" s="137"/>
      <c r="EG106" s="137"/>
      <c r="EH106" s="137"/>
      <c r="EI106" s="137"/>
      <c r="EJ106" s="137"/>
      <c r="EK106" s="137"/>
      <c r="EL106" s="137"/>
      <c r="EM106" s="137"/>
      <c r="EN106" s="137"/>
      <c r="EO106" s="137"/>
      <c r="EP106" s="137"/>
      <c r="EQ106" s="137"/>
      <c r="ER106" s="137"/>
      <c r="ES106" s="137"/>
      <c r="ET106" s="137"/>
      <c r="EU106" s="137"/>
      <c r="EV106" s="137"/>
      <c r="EW106" s="137"/>
      <c r="EX106" s="137"/>
      <c r="EY106" s="137"/>
      <c r="EZ106" s="137"/>
      <c r="FA106" s="137"/>
      <c r="FB106" s="137"/>
      <c r="FC106" s="137"/>
      <c r="FD106" s="137"/>
      <c r="FE106" s="137"/>
      <c r="FF106" s="137"/>
      <c r="FG106" s="137"/>
      <c r="FH106" s="137"/>
      <c r="FI106" s="137"/>
      <c r="FJ106" s="137"/>
      <c r="FK106" s="137"/>
      <c r="FL106" s="137"/>
      <c r="FM106" s="137"/>
      <c r="FN106" s="137"/>
      <c r="FO106" s="137"/>
      <c r="FP106" s="137"/>
      <c r="FQ106" s="137"/>
      <c r="FR106" s="137"/>
      <c r="FS106" s="137"/>
      <c r="FT106" s="137"/>
      <c r="FU106" s="137"/>
      <c r="FV106" s="137"/>
      <c r="FW106" s="137"/>
      <c r="FX106" s="137"/>
      <c r="FY106" s="137"/>
      <c r="FZ106" s="137"/>
      <c r="GA106" s="137"/>
      <c r="GB106" s="137"/>
      <c r="GC106" s="137"/>
      <c r="GD106" s="137"/>
      <c r="GE106" s="137"/>
      <c r="GF106" s="137"/>
      <c r="GG106" s="137"/>
      <c r="GH106" s="137"/>
      <c r="GI106" s="137"/>
      <c r="GJ106" s="137"/>
      <c r="GK106" s="137"/>
      <c r="GL106" s="137"/>
      <c r="GM106" s="137"/>
      <c r="GN106" s="137"/>
      <c r="GO106" s="137"/>
      <c r="GP106" s="137"/>
      <c r="GQ106" s="137"/>
      <c r="GR106" s="137"/>
      <c r="GS106" s="137"/>
      <c r="GT106" s="137"/>
      <c r="GU106" s="137"/>
      <c r="GV106" s="137"/>
      <c r="GW106" s="137"/>
      <c r="GX106" s="137"/>
      <c r="GY106" s="137"/>
      <c r="GZ106" s="137"/>
      <c r="HA106" s="137"/>
      <c r="HB106" s="137"/>
      <c r="HC106" s="137"/>
      <c r="HD106" s="137"/>
      <c r="HE106" s="137"/>
      <c r="HF106" s="137"/>
      <c r="HG106" s="137"/>
      <c r="HH106" s="137"/>
      <c r="HI106" s="137"/>
      <c r="HJ106" s="137"/>
      <c r="HK106" s="137"/>
      <c r="HL106" s="137"/>
      <c r="HM106" s="137"/>
    </row>
    <row r="107" spans="1:221" s="136" customFormat="1" hidden="1" x14ac:dyDescent="0.25">
      <c r="A107" s="157" t="s">
        <v>24</v>
      </c>
      <c r="B107" s="177" t="e">
        <f>#REF!</f>
        <v>#REF!</v>
      </c>
      <c r="C107" s="59" t="e">
        <f t="shared" ref="C107:C108" si="2">IF(B107=1,0,1)</f>
        <v>#REF!</v>
      </c>
      <c r="D107" s="178" t="e">
        <f>#REF!</f>
        <v>#REF!</v>
      </c>
      <c r="E107" s="59" t="e">
        <f t="shared" ref="E107:E108" si="3">IF(D107=1,0,1)</f>
        <v>#REF!</v>
      </c>
      <c r="F107" s="178" t="e">
        <f>#REF!</f>
        <v>#REF!</v>
      </c>
      <c r="G107" s="59" t="e">
        <f t="shared" ref="G107:G108" si="4">IF(F107=1,0,1)</f>
        <v>#REF!</v>
      </c>
      <c r="H107" s="178" t="e">
        <f>#REF!</f>
        <v>#REF!</v>
      </c>
      <c r="I107" s="59" t="e">
        <f t="shared" ref="I107:K108" si="5">IF(H107=1,0,1)</f>
        <v>#REF!</v>
      </c>
      <c r="J107" s="178" t="s">
        <v>107</v>
      </c>
      <c r="K107" s="59">
        <f t="shared" si="5"/>
        <v>1</v>
      </c>
      <c r="L107" s="172" t="e">
        <f>#REF!</f>
        <v>#REF!</v>
      </c>
      <c r="M107" s="59" t="e">
        <f t="shared" ref="M107:M108" si="6">IF(L107=1,0,1)</f>
        <v>#REF!</v>
      </c>
      <c r="N107" s="179" t="e">
        <f>#REF!</f>
        <v>#REF!</v>
      </c>
      <c r="O107" s="166" t="e">
        <f t="shared" ref="O107:O108" si="7">IF(N107=1,0,1)</f>
        <v>#REF!</v>
      </c>
      <c r="P107" s="179" t="e">
        <f>#REF!</f>
        <v>#REF!</v>
      </c>
      <c r="Q107" s="166" t="e">
        <f t="shared" ref="Q107:Q108" si="8">IF(P107=1,0,1)</f>
        <v>#REF!</v>
      </c>
      <c r="R107" s="179" t="e">
        <f>#REF!</f>
        <v>#REF!</v>
      </c>
      <c r="S107" s="59" t="e">
        <f t="shared" ref="S107:S108" si="9">IF(R107=1,0,1)</f>
        <v>#REF!</v>
      </c>
      <c r="T107" s="178" t="s">
        <v>107</v>
      </c>
      <c r="U107" s="59">
        <f t="shared" ref="U107:U108" si="10">IF(T107=1,0,1)</f>
        <v>1</v>
      </c>
      <c r="V107" s="172" t="e">
        <f>#REF!</f>
        <v>#REF!</v>
      </c>
      <c r="W107" s="59" t="e">
        <f t="shared" ref="W107:W108" si="11">IF(V107=1,0,1)</f>
        <v>#REF!</v>
      </c>
      <c r="X107" s="179" t="e">
        <f>#REF!</f>
        <v>#REF!</v>
      </c>
      <c r="Y107" s="166" t="e">
        <f t="shared" ref="Y107:Y108" si="12">IF(X107=1,0,1)</f>
        <v>#REF!</v>
      </c>
      <c r="Z107" s="179" t="e">
        <f>#REF!</f>
        <v>#REF!</v>
      </c>
      <c r="AA107" s="166" t="e">
        <f t="shared" ref="AA107:AA108" si="13">IF(Z107=1,0,1)</f>
        <v>#REF!</v>
      </c>
      <c r="AB107" s="179" t="e">
        <f>#REF!</f>
        <v>#REF!</v>
      </c>
      <c r="AC107" s="59" t="e">
        <f t="shared" ref="AC107:AC108" si="14">IF(AB107=1,0,1)</f>
        <v>#REF!</v>
      </c>
      <c r="AD107" s="178" t="s">
        <v>107</v>
      </c>
      <c r="AE107" s="59">
        <f t="shared" ref="AE107:AE108" si="15">IF(AD107=1,0,1)</f>
        <v>1</v>
      </c>
      <c r="AF107" s="172" t="e">
        <f>#REF!</f>
        <v>#REF!</v>
      </c>
      <c r="AG107" s="59" t="e">
        <f t="shared" ref="AG107:AG108" si="16">IF(AF107=1,0,1)</f>
        <v>#REF!</v>
      </c>
      <c r="AH107" s="179" t="e">
        <f>#REF!</f>
        <v>#REF!</v>
      </c>
      <c r="AI107" s="166" t="e">
        <f t="shared" ref="AI107:AI108" si="17">IF(AH107=1,0,1)</f>
        <v>#REF!</v>
      </c>
      <c r="AJ107" s="179" t="e">
        <f>#REF!</f>
        <v>#REF!</v>
      </c>
      <c r="AK107" s="166" t="e">
        <f t="shared" ref="AK107:AK108" si="18">IF(AJ107=1,0,1)</f>
        <v>#REF!</v>
      </c>
      <c r="AL107" s="179" t="e">
        <f>#REF!</f>
        <v>#REF!</v>
      </c>
      <c r="AM107" s="59" t="e">
        <f t="shared" ref="AM107:AM108" si="19">IF(AL107=1,0,1)</f>
        <v>#REF!</v>
      </c>
      <c r="AN107" s="178" t="s">
        <v>108</v>
      </c>
      <c r="AO107" s="59">
        <f t="shared" ref="AO107:AO108" si="20">IF(AN107=1,0,1)</f>
        <v>1</v>
      </c>
      <c r="AP107" s="172" t="e">
        <f>#REF!</f>
        <v>#REF!</v>
      </c>
      <c r="AQ107" s="59" t="e">
        <f t="shared" ref="AQ107:AQ108" si="21">IF(AP107=1,0,1)</f>
        <v>#REF!</v>
      </c>
      <c r="AR107" s="179" t="e">
        <f>#REF!</f>
        <v>#REF!</v>
      </c>
      <c r="AS107" s="166" t="e">
        <f t="shared" ref="AS107:AS108" si="22">IF(AR107=1,0,1)</f>
        <v>#REF!</v>
      </c>
      <c r="AT107" s="179" t="e">
        <f>#REF!</f>
        <v>#REF!</v>
      </c>
      <c r="AU107" s="166" t="e">
        <f t="shared" ref="AU107:AU108" si="23">IF(AT107=1,0,1)</f>
        <v>#REF!</v>
      </c>
      <c r="AV107" s="179" t="e">
        <f>#REF!</f>
        <v>#REF!</v>
      </c>
      <c r="AW107" s="59" t="e">
        <f t="shared" ref="AW107:AW108" si="24">IF(AV107=1,0,1)</f>
        <v>#REF!</v>
      </c>
      <c r="AX107" s="178" t="s">
        <v>108</v>
      </c>
      <c r="AY107" s="59">
        <f t="shared" ref="AY107:AY108" si="25">IF(AX107=1,0,1)</f>
        <v>1</v>
      </c>
      <c r="AZ107" s="172" t="e">
        <f>#REF!</f>
        <v>#REF!</v>
      </c>
      <c r="BA107" s="59" t="e">
        <f t="shared" ref="BA107:BA108" si="26">IF(AZ107=1,0,1)</f>
        <v>#REF!</v>
      </c>
      <c r="BB107" s="179" t="e">
        <f>#REF!</f>
        <v>#REF!</v>
      </c>
      <c r="BC107" s="166" t="e">
        <f t="shared" ref="BC107:BC108" si="27">IF(BB107=1,0,1)</f>
        <v>#REF!</v>
      </c>
      <c r="BD107" s="179" t="e">
        <f>#REF!</f>
        <v>#REF!</v>
      </c>
      <c r="BE107" s="166" t="e">
        <f t="shared" ref="BE107:BE108" si="28">IF(BD107=1,0,1)</f>
        <v>#REF!</v>
      </c>
      <c r="BF107" s="179" t="e">
        <f>#REF!</f>
        <v>#REF!</v>
      </c>
      <c r="BG107" s="59" t="e">
        <f t="shared" ref="BG107:BG108" si="29">IF(BF107=1,0,1)</f>
        <v>#REF!</v>
      </c>
      <c r="BH107" s="178" t="s">
        <v>108</v>
      </c>
      <c r="BI107" s="59">
        <f t="shared" ref="BI107:BI108" si="30">IF(BH107=1,0,1)</f>
        <v>1</v>
      </c>
      <c r="BJ107" s="172" t="e">
        <f>#REF!</f>
        <v>#REF!</v>
      </c>
      <c r="BK107" s="59" t="e">
        <f t="shared" ref="BK107:BK108" si="31">IF(BJ107=1,0,1)</f>
        <v>#REF!</v>
      </c>
      <c r="BL107" s="179" t="e">
        <f>#REF!</f>
        <v>#REF!</v>
      </c>
      <c r="BM107" s="166" t="e">
        <f t="shared" ref="BM107:BM108" si="32">IF(BL107=1,0,1)</f>
        <v>#REF!</v>
      </c>
      <c r="BN107" s="179" t="e">
        <f>#REF!</f>
        <v>#REF!</v>
      </c>
      <c r="BO107" s="166" t="e">
        <f t="shared" ref="BO107:BO108" si="33">IF(BN107=1,0,1)</f>
        <v>#REF!</v>
      </c>
      <c r="BP107" s="179" t="e">
        <f>#REF!</f>
        <v>#REF!</v>
      </c>
      <c r="BQ107" s="59" t="e">
        <f t="shared" ref="BQ107:BQ108" si="34">IF(BP107=1,0,1)</f>
        <v>#REF!</v>
      </c>
      <c r="BR107" s="178" t="s">
        <v>108</v>
      </c>
      <c r="BS107" s="59">
        <f t="shared" ref="BS107:BS108" si="35">IF(BR107=1,0,1)</f>
        <v>1</v>
      </c>
      <c r="BT107" s="172" t="e">
        <f>#REF!</f>
        <v>#REF!</v>
      </c>
      <c r="BU107" s="59" t="e">
        <f t="shared" ref="BU107:BU108" si="36">IF(BT107=1,0,1)</f>
        <v>#REF!</v>
      </c>
      <c r="BV107" s="179" t="e">
        <f>#REF!</f>
        <v>#REF!</v>
      </c>
      <c r="BW107" s="166" t="e">
        <f t="shared" ref="BW107:BW108" si="37">IF(BV107=1,0,1)</f>
        <v>#REF!</v>
      </c>
      <c r="BX107" s="179" t="e">
        <f>#REF!</f>
        <v>#REF!</v>
      </c>
      <c r="BY107" s="166" t="e">
        <f t="shared" ref="BY107:BY108" si="38">IF(BX107=1,0,1)</f>
        <v>#REF!</v>
      </c>
      <c r="BZ107" s="179" t="e">
        <f>#REF!</f>
        <v>#REF!</v>
      </c>
      <c r="CA107" s="59" t="e">
        <f t="shared" ref="CA107:CA108" si="39">IF(BZ107=1,0,1)</f>
        <v>#REF!</v>
      </c>
      <c r="CB107" s="178" t="s">
        <v>108</v>
      </c>
      <c r="CC107" s="59">
        <f t="shared" ref="CC107:CC108" si="40">IF(CB107=1,0,1)</f>
        <v>1</v>
      </c>
      <c r="CD107" s="139" t="s">
        <v>94</v>
      </c>
      <c r="CE107" s="59">
        <f t="shared" ref="CE107:CE108" si="41">IF(CD107=1,0,1)</f>
        <v>1</v>
      </c>
      <c r="CF107" s="167" t="s">
        <v>94</v>
      </c>
      <c r="CG107" s="166">
        <f t="shared" ref="CG107:CG108" si="42">IF(CF107=1,0,1)</f>
        <v>1</v>
      </c>
      <c r="CH107" s="179" t="e">
        <f>#REF!</f>
        <v>#REF!</v>
      </c>
      <c r="CI107" s="166" t="e">
        <f t="shared" ref="CI107:CI108" si="43">IF(CH107=1,0,1)</f>
        <v>#REF!</v>
      </c>
      <c r="CJ107" s="179" t="e">
        <f>#REF!</f>
        <v>#REF!</v>
      </c>
      <c r="CK107" s="59" t="e">
        <f t="shared" ref="CK107:CK108" si="44">IF(CJ107=1,0,1)</f>
        <v>#REF!</v>
      </c>
      <c r="CL107" s="178" t="s">
        <v>108</v>
      </c>
      <c r="CM107" s="59">
        <f t="shared" ref="CM107:CM108" si="45">IF(CL107=1,0,1)</f>
        <v>1</v>
      </c>
      <c r="CN107" s="139" t="s">
        <v>94</v>
      </c>
      <c r="CO107" s="127">
        <f t="shared" ref="CO107:CO108" si="46">IF(CN107=1,0,1)</f>
        <v>1</v>
      </c>
      <c r="CP107" s="167" t="s">
        <v>94</v>
      </c>
      <c r="CQ107" s="168">
        <f t="shared" ref="CQ107:CQ108" si="47">IF(CP107=1,0,1)</f>
        <v>1</v>
      </c>
      <c r="CR107" s="167" t="s">
        <v>94</v>
      </c>
      <c r="CS107" s="168">
        <f t="shared" ref="CS107:CS108" si="48">IF(CR107=1,0,1)</f>
        <v>1</v>
      </c>
      <c r="CT107" s="167" t="s">
        <v>94</v>
      </c>
      <c r="CU107" s="168">
        <f t="shared" ref="CU107:CU108" si="49">IF(CT107=1,0,1)</f>
        <v>1</v>
      </c>
      <c r="CV107" s="167" t="s">
        <v>94</v>
      </c>
      <c r="CW107" s="59">
        <f t="shared" ref="CW107:CW108" si="50">IF(CV107=1,0,1)</f>
        <v>1</v>
      </c>
      <c r="CX107" s="167" t="s">
        <v>94</v>
      </c>
      <c r="CY107" s="168">
        <f t="shared" ref="CY107:CY108" si="51">IF(CX107=1,0,1)</f>
        <v>1</v>
      </c>
      <c r="CZ107" s="167" t="s">
        <v>94</v>
      </c>
      <c r="DA107" s="168">
        <f t="shared" ref="DA107:DA108" si="52">IF(CZ107=1,0,1)</f>
        <v>1</v>
      </c>
      <c r="DB107" s="167" t="s">
        <v>94</v>
      </c>
      <c r="DC107" s="168">
        <f t="shared" ref="DC107:DC108" si="53">IF(DB107=1,0,1)</f>
        <v>1</v>
      </c>
      <c r="DD107" s="167" t="s">
        <v>94</v>
      </c>
      <c r="DE107" s="168">
        <f t="shared" ref="DE107:DG108" si="54">IF(DD107=1,0,1)</f>
        <v>1</v>
      </c>
      <c r="DF107" s="167" t="s">
        <v>94</v>
      </c>
      <c r="DG107" s="168">
        <f t="shared" si="54"/>
        <v>1</v>
      </c>
      <c r="DH107" s="137"/>
      <c r="DI107" s="137"/>
      <c r="DJ107" s="137"/>
      <c r="DK107" s="137"/>
      <c r="DL107" s="137"/>
      <c r="DM107" s="137"/>
      <c r="DN107" s="137"/>
      <c r="DO107" s="137"/>
      <c r="DP107" s="137"/>
      <c r="DT107" s="188"/>
      <c r="DU107" s="188"/>
      <c r="DW107" s="137"/>
      <c r="DX107" s="137"/>
      <c r="DY107" s="137"/>
      <c r="DZ107" s="137"/>
      <c r="EA107" s="137"/>
      <c r="EB107" s="137"/>
      <c r="EC107" s="137"/>
      <c r="ED107" s="137"/>
      <c r="EE107" s="137"/>
      <c r="EF107" s="137"/>
      <c r="EG107" s="137"/>
      <c r="EH107" s="137"/>
      <c r="EI107" s="137"/>
      <c r="EJ107" s="137"/>
      <c r="EK107" s="137"/>
      <c r="EL107" s="137"/>
      <c r="EM107" s="137"/>
      <c r="EN107" s="137"/>
      <c r="EO107" s="137"/>
      <c r="EP107" s="137"/>
      <c r="EQ107" s="137"/>
      <c r="ER107" s="137"/>
      <c r="ES107" s="137"/>
      <c r="ET107" s="137"/>
      <c r="EU107" s="137"/>
      <c r="EV107" s="137"/>
      <c r="EW107" s="137"/>
      <c r="EX107" s="137"/>
      <c r="EY107" s="137"/>
      <c r="EZ107" s="137"/>
      <c r="FA107" s="137"/>
      <c r="FB107" s="137"/>
      <c r="FC107" s="137"/>
      <c r="FD107" s="137"/>
      <c r="FE107" s="137"/>
      <c r="FF107" s="137"/>
      <c r="FG107" s="137"/>
      <c r="FH107" s="137"/>
      <c r="FI107" s="137"/>
      <c r="FJ107" s="137"/>
      <c r="FK107" s="137"/>
      <c r="FL107" s="137"/>
      <c r="FM107" s="137"/>
      <c r="FN107" s="137"/>
      <c r="FO107" s="137"/>
      <c r="FP107" s="137"/>
      <c r="FQ107" s="137"/>
      <c r="FR107" s="137"/>
      <c r="FS107" s="137"/>
      <c r="FT107" s="137"/>
      <c r="FU107" s="137"/>
      <c r="FV107" s="137"/>
      <c r="FW107" s="137"/>
      <c r="FX107" s="137"/>
      <c r="FY107" s="137"/>
      <c r="FZ107" s="137"/>
      <c r="GA107" s="137"/>
      <c r="GB107" s="137"/>
      <c r="GC107" s="137"/>
      <c r="GD107" s="137"/>
      <c r="GE107" s="137"/>
      <c r="GF107" s="137"/>
      <c r="GG107" s="137"/>
      <c r="GH107" s="137"/>
      <c r="GI107" s="137"/>
      <c r="GJ107" s="137"/>
      <c r="GK107" s="137"/>
      <c r="GL107" s="137"/>
      <c r="GM107" s="137"/>
      <c r="GN107" s="137"/>
      <c r="GO107" s="137"/>
      <c r="GP107" s="137"/>
      <c r="GQ107" s="137"/>
      <c r="GR107" s="137"/>
      <c r="GS107" s="137"/>
      <c r="GT107" s="137"/>
      <c r="GU107" s="137"/>
      <c r="GV107" s="137"/>
      <c r="GW107" s="137"/>
      <c r="GX107" s="137"/>
      <c r="GY107" s="137"/>
      <c r="GZ107" s="137"/>
      <c r="HA107" s="137"/>
      <c r="HB107" s="137"/>
      <c r="HC107" s="137"/>
      <c r="HD107" s="137"/>
      <c r="HE107" s="137"/>
      <c r="HF107" s="137"/>
      <c r="HG107" s="137"/>
      <c r="HH107" s="137"/>
      <c r="HI107" s="137"/>
      <c r="HJ107" s="137"/>
      <c r="HK107" s="137"/>
      <c r="HL107" s="137"/>
      <c r="HM107" s="137"/>
    </row>
    <row r="108" spans="1:221" s="136" customFormat="1" hidden="1" x14ac:dyDescent="0.25">
      <c r="A108" s="157" t="s">
        <v>95</v>
      </c>
      <c r="B108" s="177" t="e">
        <f>#REF!</f>
        <v>#REF!</v>
      </c>
      <c r="C108" s="59" t="e">
        <f t="shared" si="2"/>
        <v>#REF!</v>
      </c>
      <c r="D108" s="178" t="e">
        <f>#REF!</f>
        <v>#REF!</v>
      </c>
      <c r="E108" s="59" t="e">
        <f t="shared" si="3"/>
        <v>#REF!</v>
      </c>
      <c r="F108" s="178" t="e">
        <f>#REF!</f>
        <v>#REF!</v>
      </c>
      <c r="G108" s="59" t="e">
        <f t="shared" si="4"/>
        <v>#REF!</v>
      </c>
      <c r="H108" s="178" t="e">
        <f>#REF!</f>
        <v>#REF!</v>
      </c>
      <c r="I108" s="59" t="e">
        <f t="shared" si="5"/>
        <v>#REF!</v>
      </c>
      <c r="J108" s="178" t="s">
        <v>109</v>
      </c>
      <c r="K108" s="59">
        <f t="shared" si="5"/>
        <v>1</v>
      </c>
      <c r="L108" s="172" t="e">
        <f>#REF!</f>
        <v>#REF!</v>
      </c>
      <c r="M108" s="59" t="e">
        <f t="shared" si="6"/>
        <v>#REF!</v>
      </c>
      <c r="N108" s="179" t="e">
        <f>#REF!</f>
        <v>#REF!</v>
      </c>
      <c r="O108" s="166" t="e">
        <f t="shared" si="7"/>
        <v>#REF!</v>
      </c>
      <c r="P108" s="179" t="e">
        <f>#REF!</f>
        <v>#REF!</v>
      </c>
      <c r="Q108" s="166" t="e">
        <f t="shared" si="8"/>
        <v>#REF!</v>
      </c>
      <c r="R108" s="179" t="e">
        <f>#REF!</f>
        <v>#REF!</v>
      </c>
      <c r="S108" s="59" t="e">
        <f t="shared" si="9"/>
        <v>#REF!</v>
      </c>
      <c r="T108" s="178" t="s">
        <v>109</v>
      </c>
      <c r="U108" s="59">
        <f t="shared" si="10"/>
        <v>1</v>
      </c>
      <c r="V108" s="172" t="e">
        <f>#REF!</f>
        <v>#REF!</v>
      </c>
      <c r="W108" s="59" t="e">
        <f t="shared" si="11"/>
        <v>#REF!</v>
      </c>
      <c r="X108" s="179" t="e">
        <f>#REF!</f>
        <v>#REF!</v>
      </c>
      <c r="Y108" s="166" t="e">
        <f t="shared" si="12"/>
        <v>#REF!</v>
      </c>
      <c r="Z108" s="179" t="e">
        <f>#REF!</f>
        <v>#REF!</v>
      </c>
      <c r="AA108" s="166" t="e">
        <f t="shared" si="13"/>
        <v>#REF!</v>
      </c>
      <c r="AB108" s="179" t="e">
        <f>#REF!</f>
        <v>#REF!</v>
      </c>
      <c r="AC108" s="59" t="e">
        <f t="shared" si="14"/>
        <v>#REF!</v>
      </c>
      <c r="AD108" s="178" t="s">
        <v>109</v>
      </c>
      <c r="AE108" s="59">
        <f t="shared" si="15"/>
        <v>1</v>
      </c>
      <c r="AF108" s="172" t="e">
        <f>#REF!</f>
        <v>#REF!</v>
      </c>
      <c r="AG108" s="59" t="e">
        <f t="shared" si="16"/>
        <v>#REF!</v>
      </c>
      <c r="AH108" s="179" t="e">
        <f>#REF!</f>
        <v>#REF!</v>
      </c>
      <c r="AI108" s="166" t="e">
        <f t="shared" si="17"/>
        <v>#REF!</v>
      </c>
      <c r="AJ108" s="179" t="e">
        <f>#REF!</f>
        <v>#REF!</v>
      </c>
      <c r="AK108" s="166" t="e">
        <f t="shared" si="18"/>
        <v>#REF!</v>
      </c>
      <c r="AL108" s="179" t="e">
        <f>#REF!</f>
        <v>#REF!</v>
      </c>
      <c r="AM108" s="59" t="e">
        <f t="shared" si="19"/>
        <v>#REF!</v>
      </c>
      <c r="AN108" s="178" t="s">
        <v>109</v>
      </c>
      <c r="AO108" s="59">
        <f t="shared" si="20"/>
        <v>1</v>
      </c>
      <c r="AP108" s="172" t="e">
        <f>#REF!</f>
        <v>#REF!</v>
      </c>
      <c r="AQ108" s="59" t="e">
        <f t="shared" si="21"/>
        <v>#REF!</v>
      </c>
      <c r="AR108" s="179" t="e">
        <f>#REF!</f>
        <v>#REF!</v>
      </c>
      <c r="AS108" s="166" t="e">
        <f t="shared" si="22"/>
        <v>#REF!</v>
      </c>
      <c r="AT108" s="179" t="e">
        <f>#REF!</f>
        <v>#REF!</v>
      </c>
      <c r="AU108" s="166" t="e">
        <f t="shared" si="23"/>
        <v>#REF!</v>
      </c>
      <c r="AV108" s="179" t="e">
        <f>#REF!</f>
        <v>#REF!</v>
      </c>
      <c r="AW108" s="59" t="e">
        <f t="shared" si="24"/>
        <v>#REF!</v>
      </c>
      <c r="AX108" s="178" t="s">
        <v>108</v>
      </c>
      <c r="AY108" s="59">
        <f t="shared" si="25"/>
        <v>1</v>
      </c>
      <c r="AZ108" s="172" t="e">
        <f>#REF!</f>
        <v>#REF!</v>
      </c>
      <c r="BA108" s="59" t="e">
        <f t="shared" si="26"/>
        <v>#REF!</v>
      </c>
      <c r="BB108" s="179" t="e">
        <f>#REF!</f>
        <v>#REF!</v>
      </c>
      <c r="BC108" s="166" t="e">
        <f t="shared" si="27"/>
        <v>#REF!</v>
      </c>
      <c r="BD108" s="179" t="e">
        <f>#REF!</f>
        <v>#REF!</v>
      </c>
      <c r="BE108" s="166" t="e">
        <f t="shared" si="28"/>
        <v>#REF!</v>
      </c>
      <c r="BF108" s="179" t="e">
        <f>#REF!</f>
        <v>#REF!</v>
      </c>
      <c r="BG108" s="59" t="e">
        <f t="shared" si="29"/>
        <v>#REF!</v>
      </c>
      <c r="BH108" s="178" t="s">
        <v>108</v>
      </c>
      <c r="BI108" s="59">
        <f t="shared" si="30"/>
        <v>1</v>
      </c>
      <c r="BJ108" s="172" t="e">
        <f>#REF!</f>
        <v>#REF!</v>
      </c>
      <c r="BK108" s="59" t="e">
        <f t="shared" si="31"/>
        <v>#REF!</v>
      </c>
      <c r="BL108" s="179" t="e">
        <f>#REF!</f>
        <v>#REF!</v>
      </c>
      <c r="BM108" s="166" t="e">
        <f t="shared" si="32"/>
        <v>#REF!</v>
      </c>
      <c r="BN108" s="179" t="e">
        <f>#REF!</f>
        <v>#REF!</v>
      </c>
      <c r="BO108" s="166" t="e">
        <f t="shared" si="33"/>
        <v>#REF!</v>
      </c>
      <c r="BP108" s="179" t="e">
        <f>#REF!</f>
        <v>#REF!</v>
      </c>
      <c r="BQ108" s="59" t="e">
        <f t="shared" si="34"/>
        <v>#REF!</v>
      </c>
      <c r="BR108" s="178" t="s">
        <v>109</v>
      </c>
      <c r="BS108" s="59">
        <f t="shared" si="35"/>
        <v>1</v>
      </c>
      <c r="BT108" s="172" t="e">
        <f>#REF!</f>
        <v>#REF!</v>
      </c>
      <c r="BU108" s="59" t="e">
        <f t="shared" si="36"/>
        <v>#REF!</v>
      </c>
      <c r="BV108" s="179" t="e">
        <f>#REF!</f>
        <v>#REF!</v>
      </c>
      <c r="BW108" s="166" t="e">
        <f t="shared" si="37"/>
        <v>#REF!</v>
      </c>
      <c r="BX108" s="179" t="e">
        <f>#REF!</f>
        <v>#REF!</v>
      </c>
      <c r="BY108" s="166" t="e">
        <f t="shared" si="38"/>
        <v>#REF!</v>
      </c>
      <c r="BZ108" s="179" t="e">
        <f>#REF!</f>
        <v>#REF!</v>
      </c>
      <c r="CA108" s="59" t="e">
        <f t="shared" si="39"/>
        <v>#REF!</v>
      </c>
      <c r="CB108" s="178" t="s">
        <v>109</v>
      </c>
      <c r="CC108" s="59">
        <f t="shared" si="40"/>
        <v>1</v>
      </c>
      <c r="CD108" s="139" t="s">
        <v>94</v>
      </c>
      <c r="CE108" s="59">
        <f t="shared" si="41"/>
        <v>1</v>
      </c>
      <c r="CF108" s="179" t="e">
        <f>#REF!</f>
        <v>#REF!</v>
      </c>
      <c r="CG108" s="166" t="e">
        <f t="shared" si="42"/>
        <v>#REF!</v>
      </c>
      <c r="CH108" s="179" t="e">
        <f>#REF!</f>
        <v>#REF!</v>
      </c>
      <c r="CI108" s="166" t="e">
        <f t="shared" si="43"/>
        <v>#REF!</v>
      </c>
      <c r="CJ108" s="179" t="e">
        <f>#REF!</f>
        <v>#REF!</v>
      </c>
      <c r="CK108" s="59" t="e">
        <f t="shared" si="44"/>
        <v>#REF!</v>
      </c>
      <c r="CL108" s="178" t="s">
        <v>109</v>
      </c>
      <c r="CM108" s="59">
        <f t="shared" si="45"/>
        <v>1</v>
      </c>
      <c r="CN108" s="139" t="s">
        <v>94</v>
      </c>
      <c r="CO108" s="127">
        <f t="shared" si="46"/>
        <v>1</v>
      </c>
      <c r="CP108" s="167" t="s">
        <v>94</v>
      </c>
      <c r="CQ108" s="168">
        <f t="shared" si="47"/>
        <v>1</v>
      </c>
      <c r="CR108" s="167" t="s">
        <v>94</v>
      </c>
      <c r="CS108" s="168">
        <f t="shared" si="48"/>
        <v>1</v>
      </c>
      <c r="CT108" s="167" t="s">
        <v>94</v>
      </c>
      <c r="CU108" s="168">
        <f t="shared" si="49"/>
        <v>1</v>
      </c>
      <c r="CV108" s="167" t="s">
        <v>94</v>
      </c>
      <c r="CW108" s="59">
        <f t="shared" si="50"/>
        <v>1</v>
      </c>
      <c r="CX108" s="167" t="s">
        <v>94</v>
      </c>
      <c r="CY108" s="168">
        <f t="shared" si="51"/>
        <v>1</v>
      </c>
      <c r="CZ108" s="167" t="s">
        <v>94</v>
      </c>
      <c r="DA108" s="168">
        <f t="shared" si="52"/>
        <v>1</v>
      </c>
      <c r="DB108" s="167" t="s">
        <v>94</v>
      </c>
      <c r="DC108" s="168">
        <f t="shared" si="53"/>
        <v>1</v>
      </c>
      <c r="DD108" s="167" t="s">
        <v>94</v>
      </c>
      <c r="DE108" s="168">
        <f t="shared" si="54"/>
        <v>1</v>
      </c>
      <c r="DF108" s="167" t="s">
        <v>94</v>
      </c>
      <c r="DG108" s="168">
        <f t="shared" si="54"/>
        <v>1</v>
      </c>
      <c r="DH108" s="137"/>
      <c r="DI108" s="137"/>
      <c r="DJ108" s="137"/>
      <c r="DK108" s="137"/>
      <c r="DL108" s="137"/>
      <c r="DM108" s="137"/>
      <c r="DN108" s="137"/>
      <c r="DO108" s="137"/>
      <c r="DP108" s="137"/>
      <c r="DT108" s="188"/>
      <c r="DU108" s="188"/>
      <c r="DW108" s="137"/>
      <c r="DX108" s="137"/>
      <c r="DY108" s="137"/>
      <c r="DZ108" s="137"/>
      <c r="EA108" s="137"/>
      <c r="EB108" s="137"/>
      <c r="EC108" s="137"/>
      <c r="ED108" s="137"/>
      <c r="EE108" s="137"/>
      <c r="EF108" s="137"/>
      <c r="EG108" s="137"/>
      <c r="EH108" s="137"/>
      <c r="EI108" s="137"/>
      <c r="EJ108" s="137"/>
      <c r="EK108" s="137"/>
      <c r="EL108" s="137"/>
      <c r="EM108" s="137"/>
      <c r="EN108" s="137"/>
      <c r="EO108" s="137"/>
      <c r="EP108" s="137"/>
      <c r="EQ108" s="137"/>
      <c r="ER108" s="137"/>
      <c r="ES108" s="137"/>
      <c r="ET108" s="137"/>
      <c r="EU108" s="137"/>
      <c r="EV108" s="137"/>
      <c r="EW108" s="137"/>
      <c r="EX108" s="137"/>
      <c r="EY108" s="137"/>
      <c r="EZ108" s="137"/>
      <c r="FA108" s="137"/>
      <c r="FB108" s="137"/>
      <c r="FC108" s="137"/>
      <c r="FD108" s="137"/>
      <c r="FE108" s="137"/>
      <c r="FF108" s="137"/>
      <c r="FG108" s="137"/>
      <c r="FH108" s="137"/>
      <c r="FI108" s="137"/>
      <c r="FJ108" s="137"/>
      <c r="FK108" s="137"/>
      <c r="FL108" s="137"/>
      <c r="FM108" s="137"/>
      <c r="FN108" s="137"/>
      <c r="FO108" s="137"/>
      <c r="FP108" s="137"/>
      <c r="FQ108" s="137"/>
      <c r="FR108" s="137"/>
      <c r="FS108" s="137"/>
      <c r="FT108" s="137"/>
      <c r="FU108" s="137"/>
      <c r="FV108" s="137"/>
      <c r="FW108" s="137"/>
      <c r="FX108" s="137"/>
      <c r="FY108" s="137"/>
      <c r="FZ108" s="137"/>
      <c r="GA108" s="137"/>
      <c r="GB108" s="137"/>
      <c r="GC108" s="137"/>
      <c r="GD108" s="137"/>
      <c r="GE108" s="137"/>
      <c r="GF108" s="137"/>
      <c r="GG108" s="137"/>
      <c r="GH108" s="137"/>
      <c r="GI108" s="137"/>
      <c r="GJ108" s="137"/>
      <c r="GK108" s="137"/>
      <c r="GL108" s="137"/>
      <c r="GM108" s="137"/>
      <c r="GN108" s="137"/>
      <c r="GO108" s="137"/>
      <c r="GP108" s="137"/>
      <c r="GQ108" s="137"/>
      <c r="GR108" s="137"/>
      <c r="GS108" s="137"/>
      <c r="GT108" s="137"/>
      <c r="GU108" s="137"/>
      <c r="GV108" s="137"/>
      <c r="GW108" s="137"/>
      <c r="GX108" s="137"/>
      <c r="GY108" s="137"/>
      <c r="GZ108" s="137"/>
      <c r="HA108" s="137"/>
      <c r="HB108" s="137"/>
      <c r="HC108" s="137"/>
      <c r="HD108" s="137"/>
      <c r="HE108" s="137"/>
      <c r="HF108" s="137"/>
      <c r="HG108" s="137"/>
      <c r="HH108" s="137"/>
      <c r="HI108" s="137"/>
      <c r="HJ108" s="137"/>
      <c r="HK108" s="137"/>
      <c r="HL108" s="137"/>
      <c r="HM108" s="137"/>
    </row>
    <row r="109" spans="1:221" s="137" customFormat="1" hidden="1" x14ac:dyDescent="0.25">
      <c r="A109" s="157"/>
      <c r="B109" s="72"/>
      <c r="D109" s="72"/>
      <c r="E109" s="72"/>
      <c r="N109" s="70"/>
      <c r="O109" s="70"/>
      <c r="P109" s="70"/>
      <c r="Q109" s="71"/>
      <c r="R109" s="70"/>
      <c r="S109" s="70"/>
      <c r="V109" s="70"/>
      <c r="W109" s="70"/>
      <c r="X109" s="70"/>
      <c r="Y109" s="70"/>
      <c r="Z109" s="70"/>
      <c r="AA109" s="70"/>
      <c r="AB109" s="70"/>
      <c r="AC109" s="70"/>
      <c r="AF109" s="70"/>
      <c r="AG109" s="70"/>
      <c r="AH109" s="70"/>
      <c r="AI109" s="70"/>
      <c r="AJ109" s="70"/>
      <c r="AK109" s="70"/>
      <c r="AL109" s="70"/>
      <c r="AM109" s="70"/>
      <c r="AP109" s="70"/>
      <c r="AQ109" s="70"/>
      <c r="AR109" s="70"/>
      <c r="AS109" s="70"/>
      <c r="AT109" s="70"/>
      <c r="AU109" s="70"/>
      <c r="AV109" s="70"/>
      <c r="AW109" s="70"/>
      <c r="AZ109" s="70"/>
      <c r="BA109" s="70"/>
      <c r="BB109" s="70"/>
      <c r="BC109" s="70"/>
      <c r="BD109" s="70"/>
      <c r="BE109" s="70"/>
      <c r="BF109" s="70"/>
      <c r="BG109" s="70"/>
      <c r="BJ109" s="70"/>
      <c r="BK109" s="70"/>
      <c r="BL109" s="70"/>
      <c r="BM109" s="70"/>
      <c r="BN109" s="70"/>
      <c r="BO109" s="70"/>
      <c r="BP109" s="70"/>
      <c r="DT109" s="188"/>
      <c r="DU109" s="188"/>
    </row>
    <row r="110" spans="1:221" s="136" customFormat="1" hidden="1" x14ac:dyDescent="0.25">
      <c r="A110" s="157" t="s">
        <v>68</v>
      </c>
      <c r="B110" s="137" t="s">
        <v>69</v>
      </c>
      <c r="C110" s="137"/>
      <c r="D110" s="137"/>
      <c r="E110" s="137"/>
      <c r="F110" s="137"/>
      <c r="G110" s="137"/>
      <c r="H110" s="137"/>
      <c r="I110" s="137"/>
      <c r="J110" s="137"/>
      <c r="K110" s="137"/>
      <c r="L110" s="137" t="s">
        <v>70</v>
      </c>
      <c r="M110" s="137"/>
      <c r="N110" s="137"/>
      <c r="O110" s="137"/>
      <c r="P110" s="137"/>
      <c r="Q110" s="137"/>
      <c r="R110" s="137"/>
      <c r="S110" s="137"/>
      <c r="T110" s="137"/>
      <c r="U110" s="137"/>
      <c r="V110" s="137" t="s">
        <v>18</v>
      </c>
      <c r="W110" s="137"/>
      <c r="X110" s="137"/>
      <c r="Y110" s="137"/>
      <c r="Z110" s="137"/>
      <c r="AA110" s="137"/>
      <c r="AB110" s="137"/>
      <c r="AC110" s="137"/>
      <c r="AD110" s="137"/>
      <c r="AE110" s="137"/>
      <c r="AF110" s="137" t="s">
        <v>17</v>
      </c>
      <c r="AG110" s="137"/>
      <c r="AH110" s="137"/>
      <c r="AI110" s="137"/>
      <c r="AJ110" s="137"/>
      <c r="AK110" s="137"/>
      <c r="AL110" s="137"/>
      <c r="AM110" s="137"/>
      <c r="AN110" s="137"/>
      <c r="AO110" s="137"/>
      <c r="AP110" s="137" t="s">
        <v>19</v>
      </c>
      <c r="AQ110" s="137"/>
      <c r="AR110" s="137"/>
      <c r="AS110" s="137"/>
      <c r="AT110" s="137"/>
      <c r="AU110" s="137"/>
      <c r="AV110" s="137"/>
      <c r="AW110" s="137"/>
      <c r="AX110" s="137"/>
      <c r="AY110" s="137"/>
      <c r="AZ110" s="137" t="s">
        <v>71</v>
      </c>
      <c r="BA110" s="137"/>
      <c r="BB110" s="137"/>
      <c r="BC110" s="137"/>
      <c r="BD110" s="137"/>
      <c r="BE110" s="137"/>
      <c r="BF110" s="137"/>
      <c r="BG110" s="137"/>
      <c r="BH110" s="137"/>
      <c r="BI110" s="137"/>
      <c r="BJ110" s="137" t="s">
        <v>39</v>
      </c>
      <c r="BK110" s="137"/>
      <c r="BL110" s="137"/>
      <c r="BM110" s="137"/>
      <c r="BN110" s="137"/>
      <c r="BO110" s="137"/>
      <c r="BP110" s="137"/>
      <c r="BQ110" s="137"/>
      <c r="BR110" s="137"/>
      <c r="BS110" s="137"/>
      <c r="BT110" s="136" t="s">
        <v>72</v>
      </c>
      <c r="CB110" s="137"/>
      <c r="CC110" s="137"/>
      <c r="CD110" s="136" t="s">
        <v>40</v>
      </c>
      <c r="CL110" s="137"/>
      <c r="CM110" s="137"/>
      <c r="CN110" s="136" t="s">
        <v>20</v>
      </c>
      <c r="CV110" s="137"/>
      <c r="CW110" s="137"/>
      <c r="CX110" s="136" t="s">
        <v>73</v>
      </c>
      <c r="DF110" s="137"/>
      <c r="DG110" s="137"/>
      <c r="DH110" s="137"/>
      <c r="DI110" s="137"/>
      <c r="DJ110" s="137"/>
      <c r="DK110" s="137"/>
      <c r="DL110" s="137"/>
      <c r="DM110" s="137"/>
      <c r="DN110" s="137"/>
      <c r="DO110" s="137"/>
      <c r="DS110" s="188"/>
      <c r="DT110" s="188"/>
      <c r="DV110" s="137"/>
      <c r="DW110" s="137"/>
      <c r="DX110" s="137"/>
      <c r="DY110" s="137"/>
      <c r="DZ110" s="137"/>
      <c r="EA110" s="137"/>
      <c r="EB110" s="137"/>
      <c r="EC110" s="137"/>
      <c r="ED110" s="137"/>
      <c r="EE110" s="137"/>
      <c r="EF110" s="137"/>
      <c r="EG110" s="137"/>
      <c r="EH110" s="137"/>
      <c r="EI110" s="137"/>
      <c r="EJ110" s="137"/>
      <c r="EK110" s="137"/>
      <c r="EL110" s="137"/>
      <c r="EM110" s="137"/>
      <c r="EN110" s="137"/>
      <c r="EO110" s="137"/>
      <c r="EP110" s="137"/>
      <c r="EQ110" s="137"/>
      <c r="ER110" s="137"/>
      <c r="ES110" s="137"/>
      <c r="ET110" s="137"/>
      <c r="EU110" s="137"/>
      <c r="EV110" s="137"/>
      <c r="EW110" s="137"/>
      <c r="EX110" s="137"/>
      <c r="EY110" s="137"/>
      <c r="EZ110" s="137"/>
      <c r="FA110" s="137"/>
      <c r="FB110" s="137"/>
      <c r="FC110" s="137"/>
      <c r="FD110" s="137"/>
      <c r="FE110" s="137"/>
      <c r="FF110" s="137"/>
      <c r="FG110" s="137"/>
      <c r="FH110" s="137"/>
      <c r="FI110" s="137"/>
      <c r="FJ110" s="137"/>
      <c r="FK110" s="137"/>
      <c r="FL110" s="137"/>
      <c r="FM110" s="137"/>
      <c r="FN110" s="137"/>
      <c r="FO110" s="137"/>
      <c r="FP110" s="137"/>
      <c r="FQ110" s="137"/>
      <c r="FR110" s="137"/>
      <c r="FS110" s="137"/>
      <c r="FT110" s="137"/>
      <c r="FU110" s="137"/>
      <c r="FV110" s="137"/>
      <c r="FW110" s="137"/>
      <c r="FX110" s="137"/>
      <c r="FY110" s="137"/>
      <c r="FZ110" s="137"/>
      <c r="GA110" s="137"/>
      <c r="GB110" s="137"/>
      <c r="GC110" s="137"/>
      <c r="GD110" s="137"/>
      <c r="GE110" s="137"/>
      <c r="GF110" s="137"/>
      <c r="GG110" s="137"/>
      <c r="GH110" s="137"/>
      <c r="GI110" s="137"/>
      <c r="GJ110" s="137"/>
      <c r="GK110" s="137"/>
      <c r="GL110" s="137"/>
      <c r="GM110" s="137"/>
      <c r="GN110" s="137"/>
      <c r="GO110" s="137"/>
      <c r="GP110" s="137"/>
      <c r="GQ110" s="137"/>
      <c r="GR110" s="137"/>
      <c r="GS110" s="137"/>
      <c r="GT110" s="137"/>
      <c r="GU110" s="137"/>
      <c r="GV110" s="137"/>
      <c r="GW110" s="137"/>
      <c r="GX110" s="137"/>
      <c r="GY110" s="137"/>
      <c r="GZ110" s="137"/>
      <c r="HA110" s="137"/>
      <c r="HB110" s="137"/>
      <c r="HC110" s="137"/>
      <c r="HD110" s="137"/>
      <c r="HE110" s="137"/>
      <c r="HF110" s="137"/>
      <c r="HG110" s="137"/>
      <c r="HH110" s="137"/>
      <c r="HI110" s="137"/>
      <c r="HJ110" s="137"/>
      <c r="HK110" s="137"/>
      <c r="HL110" s="137"/>
    </row>
    <row r="111" spans="1:221" s="136" customFormat="1" hidden="1" x14ac:dyDescent="0.25">
      <c r="A111" s="158"/>
      <c r="B111" s="136">
        <v>2009</v>
      </c>
      <c r="D111" s="136">
        <v>2010</v>
      </c>
      <c r="F111" s="136">
        <v>2011</v>
      </c>
      <c r="H111" s="136">
        <v>2012</v>
      </c>
      <c r="J111" s="136">
        <v>2013</v>
      </c>
      <c r="L111" s="137">
        <v>2009</v>
      </c>
      <c r="M111" s="137"/>
      <c r="N111" s="136">
        <v>2010</v>
      </c>
      <c r="P111" s="136">
        <v>2011</v>
      </c>
      <c r="R111" s="136">
        <v>2012</v>
      </c>
      <c r="T111" s="136">
        <v>2013</v>
      </c>
      <c r="V111" s="136">
        <v>2009</v>
      </c>
      <c r="X111" s="136">
        <v>2010</v>
      </c>
      <c r="Z111" s="136">
        <v>2011</v>
      </c>
      <c r="AB111" s="136">
        <v>2012</v>
      </c>
      <c r="AD111" s="136">
        <v>2013</v>
      </c>
      <c r="AF111" s="136">
        <v>2009</v>
      </c>
      <c r="AH111" s="136">
        <v>2010</v>
      </c>
      <c r="AJ111" s="136">
        <v>2011</v>
      </c>
      <c r="AL111" s="136">
        <v>2012</v>
      </c>
      <c r="AN111" s="136">
        <v>2013</v>
      </c>
      <c r="AP111" s="136">
        <v>2009</v>
      </c>
      <c r="AR111" s="136">
        <v>2010</v>
      </c>
      <c r="AT111" s="136">
        <v>2011</v>
      </c>
      <c r="AV111" s="136">
        <v>2012</v>
      </c>
      <c r="AX111" s="136">
        <v>2013</v>
      </c>
      <c r="AZ111" s="136">
        <v>2009</v>
      </c>
      <c r="BB111" s="136">
        <v>2010</v>
      </c>
      <c r="BD111" s="136">
        <v>2011</v>
      </c>
      <c r="BF111" s="136">
        <v>2012</v>
      </c>
      <c r="BH111" s="136">
        <v>2013</v>
      </c>
      <c r="BJ111" s="136">
        <v>2009</v>
      </c>
      <c r="BL111" s="136">
        <v>2010</v>
      </c>
      <c r="BN111" s="136">
        <v>2011</v>
      </c>
      <c r="BP111" s="136">
        <v>2012</v>
      </c>
      <c r="BR111" s="136">
        <v>2013</v>
      </c>
      <c r="BT111" s="137">
        <v>2009</v>
      </c>
      <c r="BU111" s="137"/>
      <c r="BV111" s="137">
        <v>2010</v>
      </c>
      <c r="BW111" s="137"/>
      <c r="BX111" s="137">
        <v>2011</v>
      </c>
      <c r="BY111" s="137"/>
      <c r="BZ111" s="137">
        <v>2012</v>
      </c>
      <c r="CA111" s="137"/>
      <c r="CB111" s="136">
        <v>2013</v>
      </c>
      <c r="CD111" s="137">
        <v>2009</v>
      </c>
      <c r="CE111" s="137"/>
      <c r="CF111" s="137">
        <v>2010</v>
      </c>
      <c r="CG111" s="137"/>
      <c r="CH111" s="137">
        <v>2011</v>
      </c>
      <c r="CI111" s="137"/>
      <c r="CJ111" s="137">
        <v>2012</v>
      </c>
      <c r="CK111" s="137"/>
      <c r="CL111" s="136">
        <v>2013</v>
      </c>
      <c r="CN111" s="137">
        <v>2009</v>
      </c>
      <c r="CO111" s="137"/>
      <c r="CP111" s="137">
        <v>2010</v>
      </c>
      <c r="CQ111" s="137"/>
      <c r="CR111" s="137">
        <v>2011</v>
      </c>
      <c r="CS111" s="137"/>
      <c r="CT111" s="137">
        <v>2012</v>
      </c>
      <c r="CU111" s="137"/>
      <c r="CV111" s="136">
        <v>2013</v>
      </c>
      <c r="CX111" s="137">
        <v>2009</v>
      </c>
      <c r="CY111" s="137"/>
      <c r="CZ111" s="137">
        <v>2010</v>
      </c>
      <c r="DA111" s="137"/>
      <c r="DB111" s="137">
        <v>2011</v>
      </c>
      <c r="DC111" s="137"/>
      <c r="DD111" s="137">
        <v>2012</v>
      </c>
      <c r="DE111" s="137"/>
      <c r="DF111" s="137">
        <v>2013</v>
      </c>
      <c r="DG111" s="137"/>
      <c r="DH111" s="137"/>
      <c r="DI111" s="137"/>
      <c r="DJ111" s="137"/>
      <c r="DK111" s="137"/>
      <c r="DL111" s="137"/>
      <c r="DM111" s="137"/>
      <c r="DN111" s="137"/>
      <c r="DO111" s="137"/>
      <c r="DS111" s="188"/>
      <c r="DT111" s="188"/>
      <c r="DV111" s="137"/>
      <c r="DW111" s="137"/>
      <c r="DX111" s="137"/>
      <c r="DY111" s="137"/>
      <c r="DZ111" s="137"/>
      <c r="EA111" s="137"/>
      <c r="EB111" s="137"/>
      <c r="EC111" s="137"/>
      <c r="ED111" s="137"/>
      <c r="EE111" s="137"/>
      <c r="EF111" s="137"/>
      <c r="EG111" s="137"/>
      <c r="EH111" s="137"/>
      <c r="EI111" s="137"/>
      <c r="EJ111" s="137"/>
      <c r="EK111" s="137"/>
      <c r="EL111" s="137"/>
      <c r="EM111" s="137"/>
      <c r="EN111" s="137"/>
      <c r="EO111" s="137"/>
      <c r="EP111" s="137"/>
      <c r="EQ111" s="137"/>
      <c r="ER111" s="137"/>
      <c r="ES111" s="137"/>
      <c r="ET111" s="137"/>
      <c r="EU111" s="137"/>
      <c r="EV111" s="137"/>
      <c r="EW111" s="137"/>
      <c r="EX111" s="137"/>
      <c r="EY111" s="137"/>
      <c r="EZ111" s="137"/>
      <c r="FA111" s="137"/>
      <c r="FB111" s="137"/>
      <c r="FC111" s="137"/>
      <c r="FD111" s="137"/>
      <c r="FE111" s="137"/>
      <c r="FF111" s="137"/>
      <c r="FG111" s="137"/>
      <c r="FH111" s="137"/>
      <c r="FI111" s="137"/>
      <c r="FJ111" s="137"/>
      <c r="FK111" s="137"/>
      <c r="FL111" s="137"/>
      <c r="FM111" s="137"/>
      <c r="FN111" s="137"/>
      <c r="FO111" s="137"/>
      <c r="FP111" s="137"/>
      <c r="FQ111" s="137"/>
      <c r="FR111" s="137"/>
      <c r="FS111" s="137"/>
      <c r="FT111" s="137"/>
      <c r="FU111" s="137"/>
      <c r="FV111" s="137"/>
      <c r="FW111" s="137"/>
      <c r="FX111" s="137"/>
      <c r="FY111" s="137"/>
      <c r="FZ111" s="137"/>
      <c r="GA111" s="137"/>
      <c r="GB111" s="137"/>
      <c r="GC111" s="137"/>
      <c r="GD111" s="137"/>
      <c r="GE111" s="137"/>
      <c r="GF111" s="137"/>
      <c r="GG111" s="137"/>
      <c r="GH111" s="137"/>
      <c r="GI111" s="137"/>
      <c r="GJ111" s="137"/>
      <c r="GK111" s="137"/>
      <c r="GL111" s="137"/>
      <c r="GM111" s="137"/>
      <c r="GN111" s="137"/>
      <c r="GO111" s="137"/>
      <c r="GP111" s="137"/>
      <c r="GQ111" s="137"/>
      <c r="GR111" s="137"/>
      <c r="GS111" s="137"/>
      <c r="GT111" s="137"/>
      <c r="GU111" s="137"/>
      <c r="GV111" s="137"/>
      <c r="GW111" s="137"/>
      <c r="GX111" s="137"/>
      <c r="GY111" s="137"/>
      <c r="GZ111" s="137"/>
      <c r="HA111" s="137"/>
      <c r="HB111" s="137"/>
      <c r="HC111" s="137"/>
      <c r="HD111" s="137"/>
      <c r="HE111" s="137"/>
      <c r="HF111" s="137"/>
      <c r="HG111" s="137"/>
      <c r="HH111" s="137"/>
      <c r="HI111" s="137"/>
      <c r="HJ111" s="137"/>
      <c r="HK111" s="137"/>
      <c r="HL111" s="137"/>
    </row>
    <row r="112" spans="1:221" s="136" customFormat="1" hidden="1" x14ac:dyDescent="0.25">
      <c r="A112" s="157" t="s">
        <v>22</v>
      </c>
      <c r="B112" s="140">
        <v>0</v>
      </c>
      <c r="C112" s="59">
        <f>IF(B112=1,0,1)</f>
        <v>1</v>
      </c>
      <c r="D112" s="164" t="e">
        <f>IF(D103="yes",1,0)</f>
        <v>#REF!</v>
      </c>
      <c r="E112" s="59" t="e">
        <f>IF(D112=1,0,1)</f>
        <v>#REF!</v>
      </c>
      <c r="F112" s="164" t="e">
        <f>IF(F103="yes",1,0)</f>
        <v>#REF!</v>
      </c>
      <c r="G112" s="59" t="e">
        <f>IF(F112=1,0,1)</f>
        <v>#REF!</v>
      </c>
      <c r="H112" s="164" t="e">
        <f>IF(H103="yes",1,0)</f>
        <v>#REF!</v>
      </c>
      <c r="I112" s="59" t="e">
        <f>IF(H112=1,0,1)</f>
        <v>#REF!</v>
      </c>
      <c r="J112" s="164">
        <f>IF(J103="yes",1,0)</f>
        <v>1</v>
      </c>
      <c r="K112" s="59">
        <f>IF(J112=1,0,1)</f>
        <v>0</v>
      </c>
      <c r="L112" s="139">
        <v>0</v>
      </c>
      <c r="M112" s="59">
        <f>IF(L112=1,0,1)</f>
        <v>1</v>
      </c>
      <c r="N112" s="164" t="e">
        <f>IF(N103="yes",1,0)</f>
        <v>#REF!</v>
      </c>
      <c r="O112" s="59" t="e">
        <f>IF(N112=1,0,1)</f>
        <v>#REF!</v>
      </c>
      <c r="P112" s="164" t="e">
        <f>IF(P103="yes",1,0)</f>
        <v>#REF!</v>
      </c>
      <c r="Q112" s="59" t="e">
        <f>IF(P112=1,0,1)</f>
        <v>#REF!</v>
      </c>
      <c r="R112" s="164" t="e">
        <f>IF(R103="yes",1,0)</f>
        <v>#REF!</v>
      </c>
      <c r="S112" s="59" t="e">
        <f>IF(R112=1,0,1)</f>
        <v>#REF!</v>
      </c>
      <c r="T112" s="164">
        <f>IF(T103="yes",1,0)</f>
        <v>1</v>
      </c>
      <c r="U112" s="59">
        <f>IF(T112=1,0,1)</f>
        <v>0</v>
      </c>
      <c r="V112" s="139">
        <v>0</v>
      </c>
      <c r="W112" s="59">
        <f>IF(V112=1,0,1)</f>
        <v>1</v>
      </c>
      <c r="X112" s="164" t="e">
        <f>IF(X103="yes",1,0)</f>
        <v>#REF!</v>
      </c>
      <c r="Y112" s="59" t="e">
        <f>IF(X112=1,0,1)</f>
        <v>#REF!</v>
      </c>
      <c r="Z112" s="164" t="e">
        <f>IF(Z103="yes",1,0)</f>
        <v>#REF!</v>
      </c>
      <c r="AA112" s="59" t="e">
        <f>IF(Z112=1,0,1)</f>
        <v>#REF!</v>
      </c>
      <c r="AB112" s="164" t="e">
        <f>IF(AB103="yes",1,0)</f>
        <v>#REF!</v>
      </c>
      <c r="AC112" s="59" t="e">
        <f>IF(AB112=1,0,1)</f>
        <v>#REF!</v>
      </c>
      <c r="AD112" s="164">
        <f>IF(AD103="yes",1,0)</f>
        <v>1</v>
      </c>
      <c r="AE112" s="59">
        <f>IF(AD112=1,0,1)</f>
        <v>0</v>
      </c>
      <c r="AF112" s="139">
        <v>0</v>
      </c>
      <c r="AG112" s="59">
        <f>IF(AF112=1,0,1)</f>
        <v>1</v>
      </c>
      <c r="AH112" s="164" t="e">
        <f>IF(AH103="yes",1,0)</f>
        <v>#REF!</v>
      </c>
      <c r="AI112" s="59" t="e">
        <f>IF(AH112=1,0,1)</f>
        <v>#REF!</v>
      </c>
      <c r="AJ112" s="164" t="e">
        <f>IF(AJ103="yes",1,0)</f>
        <v>#REF!</v>
      </c>
      <c r="AK112" s="59" t="e">
        <f>IF(AJ112=1,0,1)</f>
        <v>#REF!</v>
      </c>
      <c r="AL112" s="164" t="e">
        <f>IF(AL103="yes",1,0)</f>
        <v>#REF!</v>
      </c>
      <c r="AM112" s="59" t="e">
        <f>IF(AL112=1,0,1)</f>
        <v>#REF!</v>
      </c>
      <c r="AN112" s="164">
        <f>IF(AN103="yes",1,0)</f>
        <v>0</v>
      </c>
      <c r="AO112" s="59">
        <f>IF(AN112=1,0,1)</f>
        <v>1</v>
      </c>
      <c r="AP112" s="139">
        <v>0</v>
      </c>
      <c r="AQ112" s="59">
        <f>IF(AP112=1,0,1)</f>
        <v>1</v>
      </c>
      <c r="AR112" s="164" t="e">
        <f>IF(AR103="yes",1,0)</f>
        <v>#REF!</v>
      </c>
      <c r="AS112" s="59" t="e">
        <f>IF(AR112=1,0,1)</f>
        <v>#REF!</v>
      </c>
      <c r="AT112" s="164" t="e">
        <f>IF(AT103="yes",1,0)</f>
        <v>#REF!</v>
      </c>
      <c r="AU112" s="59" t="e">
        <f>IF(AT112=1,0,1)</f>
        <v>#REF!</v>
      </c>
      <c r="AV112" s="164" t="e">
        <f>IF(AV103="yes",1,0)</f>
        <v>#REF!</v>
      </c>
      <c r="AW112" s="59" t="e">
        <f>IF(AV112=1,0,1)</f>
        <v>#REF!</v>
      </c>
      <c r="AX112" s="164">
        <f>IF(AX103="yes",1,0)</f>
        <v>1</v>
      </c>
      <c r="AY112" s="59">
        <f>IF(AX112=1,0,1)</f>
        <v>0</v>
      </c>
      <c r="AZ112" s="139">
        <v>0</v>
      </c>
      <c r="BA112" s="59">
        <f>IF(AZ112=1,0,1)</f>
        <v>1</v>
      </c>
      <c r="BB112" s="164" t="e">
        <f>IF(BB103="yes",1,0)</f>
        <v>#REF!</v>
      </c>
      <c r="BC112" s="59" t="e">
        <f>IF(BB112=1,0,1)</f>
        <v>#REF!</v>
      </c>
      <c r="BD112" s="164" t="e">
        <f>IF(BD103="yes",1,0)</f>
        <v>#REF!</v>
      </c>
      <c r="BE112" s="59" t="e">
        <f>IF(BD112=1,0,1)</f>
        <v>#REF!</v>
      </c>
      <c r="BF112" s="164" t="e">
        <f>IF(BF103="yes",1,0)</f>
        <v>#REF!</v>
      </c>
      <c r="BG112" s="59" t="e">
        <f>IF(BF112=1,0,1)</f>
        <v>#REF!</v>
      </c>
      <c r="BH112" s="164">
        <f>IF(BH103="yes",1,0)</f>
        <v>1</v>
      </c>
      <c r="BI112" s="59">
        <f>IF(BH112=1,0,1)</f>
        <v>0</v>
      </c>
      <c r="BJ112" s="139">
        <v>0</v>
      </c>
      <c r="BK112" s="59">
        <f>IF(BJ112=1,0,1)</f>
        <v>1</v>
      </c>
      <c r="BL112" s="164" t="e">
        <f>IF(BL103="yes",1,0)</f>
        <v>#REF!</v>
      </c>
      <c r="BM112" s="59" t="e">
        <f>IF(BL112=1,0,1)</f>
        <v>#REF!</v>
      </c>
      <c r="BN112" s="164" t="e">
        <f>IF(BN103="yes",1,0)</f>
        <v>#REF!</v>
      </c>
      <c r="BO112" s="59" t="e">
        <f>IF(BN112=1,0,1)</f>
        <v>#REF!</v>
      </c>
      <c r="BP112" s="164" t="e">
        <f>IF(BP103="yes",1,0)</f>
        <v>#REF!</v>
      </c>
      <c r="BQ112" s="59" t="e">
        <f>IF(BP112=1,0,1)</f>
        <v>#REF!</v>
      </c>
      <c r="BR112" s="164">
        <f>IF(BR103="yes",1,0)</f>
        <v>0</v>
      </c>
      <c r="BS112" s="59">
        <f>IF(BR112=1,0,1)</f>
        <v>1</v>
      </c>
      <c r="BT112" s="139">
        <v>0</v>
      </c>
      <c r="BU112" s="59">
        <f>IF(BT112=1,0,1)</f>
        <v>1</v>
      </c>
      <c r="BV112" s="164" t="e">
        <f>IF(BV103="yes",1,0)</f>
        <v>#REF!</v>
      </c>
      <c r="BW112" s="59" t="e">
        <f>IF(BV112=1,0,1)</f>
        <v>#REF!</v>
      </c>
      <c r="BX112" s="164" t="e">
        <f>IF(BX103="yes",1,0)</f>
        <v>#REF!</v>
      </c>
      <c r="BY112" s="59" t="e">
        <f>IF(BX112=1,0,1)</f>
        <v>#REF!</v>
      </c>
      <c r="BZ112" s="164" t="e">
        <f>IF(BZ103="yes",1,0)</f>
        <v>#REF!</v>
      </c>
      <c r="CA112" s="59" t="e">
        <f>IF(BZ112=1,0,1)</f>
        <v>#REF!</v>
      </c>
      <c r="CB112" s="164">
        <f>IF(CB103="yes",1,0)</f>
        <v>1</v>
      </c>
      <c r="CC112" s="59">
        <f>IF(CB112=1,0,1)</f>
        <v>0</v>
      </c>
      <c r="CD112" s="139">
        <v>0</v>
      </c>
      <c r="CE112" s="59">
        <f>IF(CD112=1,0,1)</f>
        <v>1</v>
      </c>
      <c r="CF112" s="164" t="e">
        <f>IF(CF103="yes",1,0)</f>
        <v>#REF!</v>
      </c>
      <c r="CG112" s="59" t="e">
        <f>IF(CF112=1,0,1)</f>
        <v>#REF!</v>
      </c>
      <c r="CH112" s="164" t="e">
        <f>IF(CH103="yes",1,0)</f>
        <v>#REF!</v>
      </c>
      <c r="CI112" s="59" t="e">
        <f>IF(CH112=1,0,1)</f>
        <v>#REF!</v>
      </c>
      <c r="CJ112" s="164" t="e">
        <f>IF(CJ103="yes",1,0)</f>
        <v>#REF!</v>
      </c>
      <c r="CK112" s="59" t="e">
        <f>IF(CJ112=1,0,1)</f>
        <v>#REF!</v>
      </c>
      <c r="CL112" s="164">
        <f>IF(CL103="yes",1,0)</f>
        <v>0</v>
      </c>
      <c r="CM112" s="59">
        <f>IF(CL112=1,0,1)</f>
        <v>1</v>
      </c>
      <c r="CN112" s="139">
        <v>0</v>
      </c>
      <c r="CO112" s="59">
        <f>IF(CN112=1,0,1)</f>
        <v>1</v>
      </c>
      <c r="CP112" s="164" t="e">
        <f>IF(CP103="yes",1,0)</f>
        <v>#REF!</v>
      </c>
      <c r="CQ112" s="59" t="e">
        <f>IF(CP112=1,0,1)</f>
        <v>#REF!</v>
      </c>
      <c r="CR112" s="164" t="e">
        <f>IF(CR103="yes",1,0)</f>
        <v>#REF!</v>
      </c>
      <c r="CS112" s="59" t="e">
        <f>IF(CR112=1,0,1)</f>
        <v>#REF!</v>
      </c>
      <c r="CT112" s="164" t="e">
        <f>IF(CT103="yes",1,0)</f>
        <v>#REF!</v>
      </c>
      <c r="CU112" s="59" t="e">
        <f>IF(CT112=1,0,1)</f>
        <v>#REF!</v>
      </c>
      <c r="CV112" s="164">
        <f>IF(CV103="yes",1,0)</f>
        <v>0</v>
      </c>
      <c r="CW112" s="59">
        <f>IF(CV112=1,0,1)</f>
        <v>1</v>
      </c>
      <c r="CX112" s="139">
        <v>0</v>
      </c>
      <c r="CY112" s="59">
        <f>IF(CX112=1,0,1)</f>
        <v>1</v>
      </c>
      <c r="CZ112" s="164" t="e">
        <f>IF(CZ103="yes",1,0)</f>
        <v>#REF!</v>
      </c>
      <c r="DA112" s="59" t="e">
        <f>IF(CZ112=1,0,1)</f>
        <v>#REF!</v>
      </c>
      <c r="DB112" s="164" t="e">
        <f>IF(DB103="yes",1,0)</f>
        <v>#REF!</v>
      </c>
      <c r="DC112" s="59" t="e">
        <f>IF(DB112=1,0,1)</f>
        <v>#REF!</v>
      </c>
      <c r="DD112" s="164" t="e">
        <f>IF(DD103="yes",1,0)</f>
        <v>#REF!</v>
      </c>
      <c r="DE112" s="59" t="e">
        <f>IF(DD112=1,0,1)</f>
        <v>#REF!</v>
      </c>
      <c r="DF112" s="164">
        <f>IF(DF103="yes",1,0)</f>
        <v>1</v>
      </c>
      <c r="DG112" s="59">
        <f>IF(DF112=1,0,1)</f>
        <v>0</v>
      </c>
      <c r="DH112" s="137"/>
      <c r="DI112" s="137"/>
      <c r="DJ112" s="137"/>
      <c r="DK112" s="137"/>
      <c r="DL112" s="137"/>
      <c r="DM112" s="137"/>
      <c r="DN112" s="137"/>
      <c r="DO112" s="137"/>
      <c r="DS112" s="188"/>
      <c r="DT112" s="188"/>
      <c r="DV112" s="137"/>
      <c r="DW112" s="137"/>
      <c r="DX112" s="137"/>
      <c r="DY112" s="137"/>
      <c r="DZ112" s="137"/>
      <c r="EA112" s="137"/>
      <c r="EB112" s="137"/>
      <c r="EC112" s="137"/>
      <c r="ED112" s="137"/>
      <c r="EE112" s="137"/>
      <c r="EF112" s="137"/>
      <c r="EG112" s="137"/>
      <c r="EH112" s="137"/>
      <c r="EI112" s="137"/>
      <c r="EJ112" s="137"/>
      <c r="EK112" s="137"/>
      <c r="EL112" s="137"/>
      <c r="EM112" s="137"/>
      <c r="EN112" s="137"/>
      <c r="EO112" s="137"/>
      <c r="EP112" s="137"/>
      <c r="EQ112" s="137"/>
      <c r="ER112" s="137"/>
      <c r="ES112" s="137"/>
      <c r="ET112" s="137"/>
      <c r="EU112" s="137"/>
      <c r="EV112" s="137"/>
      <c r="EW112" s="137"/>
      <c r="EX112" s="137"/>
      <c r="EY112" s="137"/>
      <c r="EZ112" s="137"/>
      <c r="FA112" s="137"/>
      <c r="FB112" s="137"/>
      <c r="FC112" s="137"/>
      <c r="FD112" s="137"/>
      <c r="FE112" s="137"/>
      <c r="FF112" s="137"/>
      <c r="FG112" s="137"/>
      <c r="FH112" s="137"/>
      <c r="FI112" s="137"/>
      <c r="FJ112" s="137"/>
      <c r="FK112" s="137"/>
      <c r="FL112" s="137"/>
      <c r="FM112" s="137"/>
      <c r="FN112" s="137"/>
      <c r="FO112" s="137"/>
      <c r="FP112" s="137"/>
      <c r="FQ112" s="137"/>
      <c r="FR112" s="137"/>
      <c r="FS112" s="137"/>
      <c r="FT112" s="137"/>
      <c r="FU112" s="137"/>
      <c r="FV112" s="137"/>
      <c r="FW112" s="137"/>
      <c r="FX112" s="137"/>
      <c r="FY112" s="137"/>
      <c r="FZ112" s="137"/>
      <c r="GA112" s="137"/>
      <c r="GB112" s="137"/>
      <c r="GC112" s="137"/>
      <c r="GD112" s="137"/>
      <c r="GE112" s="137"/>
      <c r="GF112" s="137"/>
      <c r="GG112" s="137"/>
      <c r="GH112" s="137"/>
      <c r="GI112" s="137"/>
      <c r="GJ112" s="137"/>
      <c r="GK112" s="137"/>
      <c r="GL112" s="137"/>
      <c r="GM112" s="137"/>
      <c r="GN112" s="137"/>
      <c r="GO112" s="137"/>
      <c r="GP112" s="137"/>
      <c r="GQ112" s="137"/>
      <c r="GR112" s="137"/>
      <c r="GS112" s="137"/>
      <c r="GT112" s="137"/>
      <c r="GU112" s="137"/>
      <c r="GV112" s="137"/>
      <c r="GW112" s="137"/>
      <c r="GX112" s="137"/>
      <c r="GY112" s="137"/>
      <c r="GZ112" s="137"/>
      <c r="HA112" s="137"/>
      <c r="HB112" s="137"/>
      <c r="HC112" s="137"/>
      <c r="HD112" s="137"/>
      <c r="HE112" s="137"/>
      <c r="HF112" s="137"/>
      <c r="HG112" s="137"/>
      <c r="HH112" s="137"/>
      <c r="HI112" s="137"/>
      <c r="HJ112" s="137"/>
      <c r="HK112" s="137"/>
      <c r="HL112" s="137"/>
    </row>
    <row r="113" spans="1:221" s="136" customFormat="1" hidden="1" x14ac:dyDescent="0.25">
      <c r="A113" s="157" t="s">
        <v>21</v>
      </c>
      <c r="B113" s="164" t="e">
        <f>IF(B104="yes",1,0)</f>
        <v>#REF!</v>
      </c>
      <c r="C113" s="59" t="e">
        <f>IF(B113=1,0,1)</f>
        <v>#REF!</v>
      </c>
      <c r="D113" s="164" t="e">
        <f t="shared" ref="D113:D116" si="55">IF(D104="yes",1,0)</f>
        <v>#REF!</v>
      </c>
      <c r="E113" s="59" t="e">
        <f>IF(D113=1,0,1)</f>
        <v>#REF!</v>
      </c>
      <c r="F113" s="164" t="e">
        <f t="shared" ref="F113:H116" si="56">IF(F104="yes",1,0)</f>
        <v>#REF!</v>
      </c>
      <c r="G113" s="59" t="e">
        <f>IF(F113=1,0,1)</f>
        <v>#REF!</v>
      </c>
      <c r="H113" s="164" t="e">
        <f t="shared" si="56"/>
        <v>#REF!</v>
      </c>
      <c r="I113" s="59" t="e">
        <f>IF(H113=1,0,1)</f>
        <v>#REF!</v>
      </c>
      <c r="J113" s="164">
        <f t="shared" ref="J113:J116" si="57">IF(J104="yes",1,0)</f>
        <v>0</v>
      </c>
      <c r="K113" s="59">
        <f>IF(J113=1,0,1)</f>
        <v>1</v>
      </c>
      <c r="L113" s="164" t="e">
        <f>IF(L104="yes",1,0)</f>
        <v>#REF!</v>
      </c>
      <c r="M113" s="59" t="e">
        <f>IF(L113=1,0,1)</f>
        <v>#REF!</v>
      </c>
      <c r="N113" s="164" t="e">
        <f t="shared" ref="N113:N116" si="58">IF(N104="yes",1,0)</f>
        <v>#REF!</v>
      </c>
      <c r="O113" s="59" t="e">
        <f>IF(N113=1,0,1)</f>
        <v>#REF!</v>
      </c>
      <c r="P113" s="164" t="e">
        <f t="shared" ref="P113:P116" si="59">IF(P104="yes",1,0)</f>
        <v>#REF!</v>
      </c>
      <c r="Q113" s="59" t="e">
        <f>IF(P113=1,0,1)</f>
        <v>#REF!</v>
      </c>
      <c r="R113" s="164" t="e">
        <f t="shared" ref="R113:R116" si="60">IF(R104="yes",1,0)</f>
        <v>#REF!</v>
      </c>
      <c r="S113" s="59" t="e">
        <f>IF(R113=1,0,1)</f>
        <v>#REF!</v>
      </c>
      <c r="T113" s="164">
        <f t="shared" ref="T113:T116" si="61">IF(T104="yes",1,0)</f>
        <v>0</v>
      </c>
      <c r="U113" s="59">
        <f>IF(T113=1,0,1)</f>
        <v>1</v>
      </c>
      <c r="V113" s="164" t="e">
        <f>IF(V104="yes",1,0)</f>
        <v>#REF!</v>
      </c>
      <c r="W113" s="59" t="e">
        <f>IF(V113=1,0,1)</f>
        <v>#REF!</v>
      </c>
      <c r="X113" s="164" t="e">
        <f t="shared" ref="X113:X116" si="62">IF(X104="yes",1,0)</f>
        <v>#REF!</v>
      </c>
      <c r="Y113" s="59" t="e">
        <f>IF(X113=1,0,1)</f>
        <v>#REF!</v>
      </c>
      <c r="Z113" s="164" t="e">
        <f t="shared" ref="Z113:AB116" si="63">IF(Z104="yes",1,0)</f>
        <v>#REF!</v>
      </c>
      <c r="AA113" s="59" t="e">
        <f>IF(Z113=1,0,1)</f>
        <v>#REF!</v>
      </c>
      <c r="AB113" s="164" t="e">
        <f t="shared" si="63"/>
        <v>#REF!</v>
      </c>
      <c r="AC113" s="59" t="e">
        <f>IF(AB113=1,0,1)</f>
        <v>#REF!</v>
      </c>
      <c r="AD113" s="164">
        <f t="shared" ref="AD113:AD116" si="64">IF(AD104="yes",1,0)</f>
        <v>0</v>
      </c>
      <c r="AE113" s="59">
        <f>IF(AD113=1,0,1)</f>
        <v>1</v>
      </c>
      <c r="AF113" s="164" t="e">
        <f>IF(AF104="yes",1,0)</f>
        <v>#REF!</v>
      </c>
      <c r="AG113" s="59" t="e">
        <f>IF(AF113=1,0,1)</f>
        <v>#REF!</v>
      </c>
      <c r="AH113" s="164" t="e">
        <f t="shared" ref="AH113:AH116" si="65">IF(AH104="yes",1,0)</f>
        <v>#REF!</v>
      </c>
      <c r="AI113" s="59" t="e">
        <f>IF(AH113=1,0,1)</f>
        <v>#REF!</v>
      </c>
      <c r="AJ113" s="164" t="e">
        <f t="shared" ref="AJ113:AL116" si="66">IF(AJ104="yes",1,0)</f>
        <v>#REF!</v>
      </c>
      <c r="AK113" s="59" t="e">
        <f>IF(AJ113=1,0,1)</f>
        <v>#REF!</v>
      </c>
      <c r="AL113" s="164" t="e">
        <f t="shared" si="66"/>
        <v>#REF!</v>
      </c>
      <c r="AM113" s="59" t="e">
        <f>IF(AL113=1,0,1)</f>
        <v>#REF!</v>
      </c>
      <c r="AN113" s="164">
        <f t="shared" ref="AN113:AN116" si="67">IF(AN104="yes",1,0)</f>
        <v>0</v>
      </c>
      <c r="AO113" s="59">
        <f>IF(AN113=1,0,1)</f>
        <v>1</v>
      </c>
      <c r="AP113" s="164" t="e">
        <f>IF(AP104="yes",1,0)</f>
        <v>#REF!</v>
      </c>
      <c r="AQ113" s="59" t="e">
        <f>IF(AP113=1,0,1)</f>
        <v>#REF!</v>
      </c>
      <c r="AR113" s="164" t="e">
        <f t="shared" ref="AR113:AR116" si="68">IF(AR104="yes",1,0)</f>
        <v>#REF!</v>
      </c>
      <c r="AS113" s="59" t="e">
        <f>IF(AR113=1,0,1)</f>
        <v>#REF!</v>
      </c>
      <c r="AT113" s="164" t="e">
        <f t="shared" ref="AT113:AT116" si="69">IF(AT104="yes",1,0)</f>
        <v>#REF!</v>
      </c>
      <c r="AU113" s="59" t="e">
        <f>IF(AT113=1,0,1)</f>
        <v>#REF!</v>
      </c>
      <c r="AV113" s="164" t="e">
        <f t="shared" ref="AV113:AV116" si="70">IF(AV104="yes",1,0)</f>
        <v>#REF!</v>
      </c>
      <c r="AW113" s="59" t="e">
        <f>IF(AV113=1,0,1)</f>
        <v>#REF!</v>
      </c>
      <c r="AX113" s="164">
        <f t="shared" ref="AX113:AX116" si="71">IF(AX104="yes",1,0)</f>
        <v>1</v>
      </c>
      <c r="AY113" s="59">
        <f>IF(AX113=1,0,1)</f>
        <v>0</v>
      </c>
      <c r="AZ113" s="164" t="e">
        <f>IF(AZ104="yes",1,0)</f>
        <v>#REF!</v>
      </c>
      <c r="BA113" s="59" t="e">
        <f>IF(AZ113=1,0,1)</f>
        <v>#REF!</v>
      </c>
      <c r="BB113" s="164" t="e">
        <f t="shared" ref="BB113:BB116" si="72">IF(BB104="yes",1,0)</f>
        <v>#REF!</v>
      </c>
      <c r="BC113" s="59" t="e">
        <f>IF(BB113=1,0,1)</f>
        <v>#REF!</v>
      </c>
      <c r="BD113" s="164" t="e">
        <f t="shared" ref="BD113:BD116" si="73">IF(BD104="yes",1,0)</f>
        <v>#REF!</v>
      </c>
      <c r="BE113" s="59" t="e">
        <f>IF(BD113=1,0,1)</f>
        <v>#REF!</v>
      </c>
      <c r="BF113" s="164" t="e">
        <f t="shared" ref="BF113:BF116" si="74">IF(BF104="yes",1,0)</f>
        <v>#REF!</v>
      </c>
      <c r="BG113" s="59" t="e">
        <f>IF(BF113=1,0,1)</f>
        <v>#REF!</v>
      </c>
      <c r="BH113" s="164">
        <f t="shared" ref="BH113:BH116" si="75">IF(BH104="yes",1,0)</f>
        <v>1</v>
      </c>
      <c r="BI113" s="59">
        <f>IF(BH113=1,0,1)</f>
        <v>0</v>
      </c>
      <c r="BJ113" s="164" t="e">
        <f>IF(BJ104="yes",1,0)</f>
        <v>#REF!</v>
      </c>
      <c r="BK113" s="59" t="e">
        <f>IF(BJ113=1,0,1)</f>
        <v>#REF!</v>
      </c>
      <c r="BL113" s="164" t="e">
        <f t="shared" ref="BL113:BL116" si="76">IF(BL104="yes",1,0)</f>
        <v>#REF!</v>
      </c>
      <c r="BM113" s="59" t="e">
        <f>IF(BL113=1,0,1)</f>
        <v>#REF!</v>
      </c>
      <c r="BN113" s="164" t="e">
        <f t="shared" ref="BN113:BN116" si="77">IF(BN104="yes",1,0)</f>
        <v>#REF!</v>
      </c>
      <c r="BO113" s="59" t="e">
        <f>IF(BN113=1,0,1)</f>
        <v>#REF!</v>
      </c>
      <c r="BP113" s="164" t="e">
        <f t="shared" ref="BP113:BP116" si="78">IF(BP104="yes",1,0)</f>
        <v>#REF!</v>
      </c>
      <c r="BQ113" s="59" t="e">
        <f>IF(BP113=1,0,1)</f>
        <v>#REF!</v>
      </c>
      <c r="BR113" s="164">
        <f t="shared" ref="BR113:BR116" si="79">IF(BR104="yes",1,0)</f>
        <v>0</v>
      </c>
      <c r="BS113" s="59">
        <f>IF(BR113=1,0,1)</f>
        <v>1</v>
      </c>
      <c r="BT113" s="164" t="e">
        <f>IF(BT104="yes",1,0)</f>
        <v>#REF!</v>
      </c>
      <c r="BU113" s="59" t="e">
        <f>IF(BT113=1,0,1)</f>
        <v>#REF!</v>
      </c>
      <c r="BV113" s="164" t="e">
        <f t="shared" ref="BV113:BV116" si="80">IF(BV104="yes",1,0)</f>
        <v>#REF!</v>
      </c>
      <c r="BW113" s="59" t="e">
        <f>IF(BV113=1,0,1)</f>
        <v>#REF!</v>
      </c>
      <c r="BX113" s="164" t="e">
        <f t="shared" ref="BX113:BX116" si="81">IF(BX104="yes",1,0)</f>
        <v>#REF!</v>
      </c>
      <c r="BY113" s="59" t="e">
        <f>IF(BX113=1,0,1)</f>
        <v>#REF!</v>
      </c>
      <c r="BZ113" s="164" t="e">
        <f t="shared" ref="BZ113:BZ116" si="82">IF(BZ104="yes",1,0)</f>
        <v>#REF!</v>
      </c>
      <c r="CA113" s="59" t="e">
        <f>IF(BZ113=1,0,1)</f>
        <v>#REF!</v>
      </c>
      <c r="CB113" s="164">
        <f t="shared" ref="CB113:CB116" si="83">IF(CB104="yes",1,0)</f>
        <v>0</v>
      </c>
      <c r="CC113" s="59">
        <f>IF(CB113=1,0,1)</f>
        <v>1</v>
      </c>
      <c r="CD113" s="139">
        <v>0</v>
      </c>
      <c r="CE113" s="59">
        <f>IF(CD113=1,0,1)</f>
        <v>1</v>
      </c>
      <c r="CF113" s="164" t="e">
        <f t="shared" ref="CF113:CF116" si="84">IF(CF104="yes",1,0)</f>
        <v>#REF!</v>
      </c>
      <c r="CG113" s="59" t="e">
        <f>IF(CF113=1,0,1)</f>
        <v>#REF!</v>
      </c>
      <c r="CH113" s="164" t="e">
        <f t="shared" ref="CH113:CH116" si="85">IF(CH104="yes",1,0)</f>
        <v>#REF!</v>
      </c>
      <c r="CI113" s="59" t="e">
        <f>IF(CH113=1,0,1)</f>
        <v>#REF!</v>
      </c>
      <c r="CJ113" s="164" t="e">
        <f t="shared" ref="CJ113:CJ116" si="86">IF(CJ104="yes",1,0)</f>
        <v>#REF!</v>
      </c>
      <c r="CK113" s="59" t="e">
        <f>IF(CJ113=1,0,1)</f>
        <v>#REF!</v>
      </c>
      <c r="CL113" s="164">
        <f t="shared" ref="CL113:CL116" si="87">IF(CL104="yes",1,0)</f>
        <v>0</v>
      </c>
      <c r="CM113" s="59">
        <f>IF(CL113=1,0,1)</f>
        <v>1</v>
      </c>
      <c r="CN113" s="139">
        <v>0</v>
      </c>
      <c r="CO113" s="59">
        <f>IF(CN113=1,0,1)</f>
        <v>1</v>
      </c>
      <c r="CP113" s="164" t="e">
        <f t="shared" ref="CP113:CP116" si="88">IF(CP104="yes",1,0)</f>
        <v>#REF!</v>
      </c>
      <c r="CQ113" s="59" t="e">
        <f>IF(CP113=1,0,1)</f>
        <v>#REF!</v>
      </c>
      <c r="CR113" s="164" t="e">
        <f t="shared" ref="CR113:CR115" si="89">IF(CR104="yes",1,0)</f>
        <v>#REF!</v>
      </c>
      <c r="CS113" s="59" t="e">
        <f>IF(CR113=1,0,1)</f>
        <v>#REF!</v>
      </c>
      <c r="CT113" s="164" t="e">
        <f t="shared" ref="CT113:CT115" si="90">IF(CT104="yes",1,0)</f>
        <v>#REF!</v>
      </c>
      <c r="CU113" s="59" t="e">
        <f>IF(CT113=1,0,1)</f>
        <v>#REF!</v>
      </c>
      <c r="CV113" s="164">
        <f t="shared" ref="CV113:CV116" si="91">IF(CV104="yes",1,0)</f>
        <v>0</v>
      </c>
      <c r="CW113" s="59">
        <f>IF(CV113=1,0,1)</f>
        <v>1</v>
      </c>
      <c r="CX113" s="139">
        <v>0</v>
      </c>
      <c r="CY113" s="59">
        <f>IF(CX113=1,0,1)</f>
        <v>1</v>
      </c>
      <c r="CZ113" s="164" t="e">
        <f t="shared" ref="CZ113:CZ116" si="92">IF(CZ104="yes",1,0)</f>
        <v>#REF!</v>
      </c>
      <c r="DA113" s="59" t="e">
        <f>IF(CZ113=1,0,1)</f>
        <v>#REF!</v>
      </c>
      <c r="DB113" s="164" t="e">
        <f t="shared" ref="DB113:DB115" si="93">IF(DB104="yes",1,0)</f>
        <v>#REF!</v>
      </c>
      <c r="DC113" s="59" t="e">
        <f>IF(DB113=1,0,1)</f>
        <v>#REF!</v>
      </c>
      <c r="DD113" s="164" t="e">
        <f t="shared" ref="DD113:DD115" si="94">IF(DD104="yes",1,0)</f>
        <v>#REF!</v>
      </c>
      <c r="DE113" s="59" t="e">
        <f>IF(DD113=1,0,1)</f>
        <v>#REF!</v>
      </c>
      <c r="DF113" s="164">
        <f t="shared" ref="DF113:DF116" si="95">IF(DF104="yes",1,0)</f>
        <v>0</v>
      </c>
      <c r="DG113" s="59">
        <f>IF(DF113=1,0,1)</f>
        <v>1</v>
      </c>
      <c r="DH113" s="137"/>
      <c r="DI113" s="137"/>
      <c r="DJ113" s="137"/>
      <c r="DK113" s="137"/>
      <c r="DL113" s="137"/>
      <c r="DM113" s="137"/>
      <c r="DN113" s="137"/>
      <c r="DO113" s="137"/>
      <c r="DS113" s="188"/>
      <c r="DT113" s="188"/>
      <c r="DV113" s="137"/>
      <c r="DW113" s="137"/>
      <c r="DX113" s="137"/>
      <c r="DY113" s="137"/>
      <c r="DZ113" s="137"/>
      <c r="EA113" s="137"/>
      <c r="EB113" s="137"/>
      <c r="EC113" s="137"/>
      <c r="ED113" s="137"/>
      <c r="EE113" s="137"/>
      <c r="EF113" s="137"/>
      <c r="EG113" s="137"/>
      <c r="EH113" s="137"/>
      <c r="EI113" s="137"/>
      <c r="EJ113" s="137"/>
      <c r="EK113" s="137"/>
      <c r="EL113" s="137"/>
      <c r="EM113" s="137"/>
      <c r="EN113" s="137"/>
      <c r="EO113" s="137"/>
      <c r="EP113" s="137"/>
      <c r="EQ113" s="137"/>
      <c r="ER113" s="137"/>
      <c r="ES113" s="137"/>
      <c r="ET113" s="137"/>
      <c r="EU113" s="137"/>
      <c r="EV113" s="137"/>
      <c r="EW113" s="137"/>
      <c r="EX113" s="137"/>
      <c r="EY113" s="137"/>
      <c r="EZ113" s="137"/>
      <c r="FA113" s="137"/>
      <c r="FB113" s="137"/>
      <c r="FC113" s="137"/>
      <c r="FD113" s="137"/>
      <c r="FE113" s="137"/>
      <c r="FF113" s="137"/>
      <c r="FG113" s="137"/>
      <c r="FH113" s="137"/>
      <c r="FI113" s="137"/>
      <c r="FJ113" s="137"/>
      <c r="FK113" s="137"/>
      <c r="FL113" s="137"/>
      <c r="FM113" s="137"/>
      <c r="FN113" s="137"/>
      <c r="FO113" s="137"/>
      <c r="FP113" s="137"/>
      <c r="FQ113" s="137"/>
      <c r="FR113" s="137"/>
      <c r="FS113" s="137"/>
      <c r="FT113" s="137"/>
      <c r="FU113" s="137"/>
      <c r="FV113" s="137"/>
      <c r="FW113" s="137"/>
      <c r="FX113" s="137"/>
      <c r="FY113" s="137"/>
      <c r="FZ113" s="137"/>
      <c r="GA113" s="137"/>
      <c r="GB113" s="137"/>
      <c r="GC113" s="137"/>
      <c r="GD113" s="137"/>
      <c r="GE113" s="137"/>
      <c r="GF113" s="137"/>
      <c r="GG113" s="137"/>
      <c r="GH113" s="137"/>
      <c r="GI113" s="137"/>
      <c r="GJ113" s="137"/>
      <c r="GK113" s="137"/>
      <c r="GL113" s="137"/>
      <c r="GM113" s="137"/>
      <c r="GN113" s="137"/>
      <c r="GO113" s="137"/>
      <c r="GP113" s="137"/>
      <c r="GQ113" s="137"/>
      <c r="GR113" s="137"/>
      <c r="GS113" s="137"/>
      <c r="GT113" s="137"/>
      <c r="GU113" s="137"/>
      <c r="GV113" s="137"/>
      <c r="GW113" s="137"/>
      <c r="GX113" s="137"/>
      <c r="GY113" s="137"/>
      <c r="GZ113" s="137"/>
      <c r="HA113" s="137"/>
      <c r="HB113" s="137"/>
      <c r="HC113" s="137"/>
      <c r="HD113" s="137"/>
      <c r="HE113" s="137"/>
      <c r="HF113" s="137"/>
      <c r="HG113" s="137"/>
      <c r="HH113" s="137"/>
      <c r="HI113" s="137"/>
      <c r="HJ113" s="137"/>
      <c r="HK113" s="137"/>
      <c r="HL113" s="137"/>
    </row>
    <row r="114" spans="1:221" s="136" customFormat="1" hidden="1" x14ac:dyDescent="0.25">
      <c r="A114" s="157" t="s">
        <v>9</v>
      </c>
      <c r="B114" s="164" t="e">
        <f t="shared" ref="B114:B116" si="96">IF(B105="yes",1,0)</f>
        <v>#REF!</v>
      </c>
      <c r="C114" s="59" t="e">
        <f>IF(B114=1,0,1)</f>
        <v>#REF!</v>
      </c>
      <c r="D114" s="164" t="e">
        <f t="shared" si="55"/>
        <v>#REF!</v>
      </c>
      <c r="E114" s="59" t="e">
        <f>IF(D114=1,0,1)</f>
        <v>#REF!</v>
      </c>
      <c r="F114" s="164" t="e">
        <f t="shared" si="56"/>
        <v>#REF!</v>
      </c>
      <c r="G114" s="59" t="e">
        <f>IF(F114=1,0,1)</f>
        <v>#REF!</v>
      </c>
      <c r="H114" s="164" t="e">
        <f t="shared" si="56"/>
        <v>#REF!</v>
      </c>
      <c r="I114" s="59" t="e">
        <f>IF(H114=1,0,1)</f>
        <v>#REF!</v>
      </c>
      <c r="J114" s="164">
        <f t="shared" si="57"/>
        <v>0</v>
      </c>
      <c r="K114" s="59">
        <f>IF(J114=1,0,1)</f>
        <v>1</v>
      </c>
      <c r="L114" s="164" t="e">
        <f t="shared" ref="L114:L116" si="97">IF(L105="yes",1,0)</f>
        <v>#REF!</v>
      </c>
      <c r="M114" s="59" t="e">
        <f>IF(L114=1,0,1)</f>
        <v>#REF!</v>
      </c>
      <c r="N114" s="164" t="e">
        <f t="shared" si="58"/>
        <v>#REF!</v>
      </c>
      <c r="O114" s="59" t="e">
        <f>IF(N114=1,0,1)</f>
        <v>#REF!</v>
      </c>
      <c r="P114" s="164" t="e">
        <f t="shared" si="59"/>
        <v>#REF!</v>
      </c>
      <c r="Q114" s="59" t="e">
        <f>IF(P114=1,0,1)</f>
        <v>#REF!</v>
      </c>
      <c r="R114" s="164" t="e">
        <f t="shared" si="60"/>
        <v>#REF!</v>
      </c>
      <c r="S114" s="59" t="e">
        <f>IF(R114=1,0,1)</f>
        <v>#REF!</v>
      </c>
      <c r="T114" s="164">
        <f t="shared" si="61"/>
        <v>0</v>
      </c>
      <c r="U114" s="59">
        <f>IF(T114=1,0,1)</f>
        <v>1</v>
      </c>
      <c r="V114" s="164" t="e">
        <f t="shared" ref="V114:V116" si="98">IF(V105="yes",1,0)</f>
        <v>#REF!</v>
      </c>
      <c r="W114" s="59" t="e">
        <f>IF(V114=1,0,1)</f>
        <v>#REF!</v>
      </c>
      <c r="X114" s="164" t="e">
        <f t="shared" si="62"/>
        <v>#REF!</v>
      </c>
      <c r="Y114" s="59" t="e">
        <f>IF(X114=1,0,1)</f>
        <v>#REF!</v>
      </c>
      <c r="Z114" s="164" t="e">
        <f t="shared" si="63"/>
        <v>#REF!</v>
      </c>
      <c r="AA114" s="59" t="e">
        <f>IF(Z114=1,0,1)</f>
        <v>#REF!</v>
      </c>
      <c r="AB114" s="164" t="e">
        <f t="shared" si="63"/>
        <v>#REF!</v>
      </c>
      <c r="AC114" s="59" t="e">
        <f>IF(AB114=1,0,1)</f>
        <v>#REF!</v>
      </c>
      <c r="AD114" s="164">
        <f t="shared" si="64"/>
        <v>0</v>
      </c>
      <c r="AE114" s="59">
        <f>IF(AD114=1,0,1)</f>
        <v>1</v>
      </c>
      <c r="AF114" s="164" t="e">
        <f t="shared" ref="AF114:AF116" si="99">IF(AF105="yes",1,0)</f>
        <v>#REF!</v>
      </c>
      <c r="AG114" s="59" t="e">
        <f>IF(AF114=1,0,1)</f>
        <v>#REF!</v>
      </c>
      <c r="AH114" s="164" t="e">
        <f t="shared" si="65"/>
        <v>#REF!</v>
      </c>
      <c r="AI114" s="59" t="e">
        <f>IF(AH114=1,0,1)</f>
        <v>#REF!</v>
      </c>
      <c r="AJ114" s="164" t="e">
        <f t="shared" si="66"/>
        <v>#REF!</v>
      </c>
      <c r="AK114" s="59" t="e">
        <f>IF(AJ114=1,0,1)</f>
        <v>#REF!</v>
      </c>
      <c r="AL114" s="164" t="e">
        <f t="shared" si="66"/>
        <v>#REF!</v>
      </c>
      <c r="AM114" s="59" t="e">
        <f>IF(AL114=1,0,1)</f>
        <v>#REF!</v>
      </c>
      <c r="AN114" s="164">
        <f t="shared" si="67"/>
        <v>0</v>
      </c>
      <c r="AO114" s="59">
        <f>IF(AN114=1,0,1)</f>
        <v>1</v>
      </c>
      <c r="AP114" s="164" t="e">
        <f t="shared" ref="AP114:AP116" si="100">IF(AP105="yes",1,0)</f>
        <v>#REF!</v>
      </c>
      <c r="AQ114" s="59" t="e">
        <f>IF(AP114=1,0,1)</f>
        <v>#REF!</v>
      </c>
      <c r="AR114" s="164" t="e">
        <f t="shared" si="68"/>
        <v>#REF!</v>
      </c>
      <c r="AS114" s="59" t="e">
        <f>IF(AR114=1,0,1)</f>
        <v>#REF!</v>
      </c>
      <c r="AT114" s="164" t="e">
        <f t="shared" si="69"/>
        <v>#REF!</v>
      </c>
      <c r="AU114" s="59" t="e">
        <f>IF(AT114=1,0,1)</f>
        <v>#REF!</v>
      </c>
      <c r="AV114" s="164" t="e">
        <f t="shared" si="70"/>
        <v>#REF!</v>
      </c>
      <c r="AW114" s="59" t="e">
        <f>IF(AV114=1,0,1)</f>
        <v>#REF!</v>
      </c>
      <c r="AX114" s="164">
        <f t="shared" si="71"/>
        <v>0</v>
      </c>
      <c r="AY114" s="59">
        <f>IF(AX114=1,0,1)</f>
        <v>1</v>
      </c>
      <c r="AZ114" s="164" t="e">
        <f t="shared" ref="AZ114:AZ116" si="101">IF(AZ105="yes",1,0)</f>
        <v>#REF!</v>
      </c>
      <c r="BA114" s="59" t="e">
        <f>IF(AZ114=1,0,1)</f>
        <v>#REF!</v>
      </c>
      <c r="BB114" s="164" t="e">
        <f t="shared" si="72"/>
        <v>#REF!</v>
      </c>
      <c r="BC114" s="59" t="e">
        <f>IF(BB114=1,0,1)</f>
        <v>#REF!</v>
      </c>
      <c r="BD114" s="164" t="e">
        <f t="shared" si="73"/>
        <v>#REF!</v>
      </c>
      <c r="BE114" s="59" t="e">
        <f>IF(BD114=1,0,1)</f>
        <v>#REF!</v>
      </c>
      <c r="BF114" s="164" t="e">
        <f t="shared" si="74"/>
        <v>#REF!</v>
      </c>
      <c r="BG114" s="59" t="e">
        <f>IF(BF114=1,0,1)</f>
        <v>#REF!</v>
      </c>
      <c r="BH114" s="164">
        <f t="shared" si="75"/>
        <v>0</v>
      </c>
      <c r="BI114" s="59">
        <f>IF(BH114=1,0,1)</f>
        <v>1</v>
      </c>
      <c r="BJ114" s="164" t="e">
        <f t="shared" ref="BJ114:BJ116" si="102">IF(BJ105="yes",1,0)</f>
        <v>#REF!</v>
      </c>
      <c r="BK114" s="59" t="e">
        <f>IF(BJ114=1,0,1)</f>
        <v>#REF!</v>
      </c>
      <c r="BL114" s="164" t="e">
        <f t="shared" si="76"/>
        <v>#REF!</v>
      </c>
      <c r="BM114" s="59" t="e">
        <f>IF(BL114=1,0,1)</f>
        <v>#REF!</v>
      </c>
      <c r="BN114" s="164" t="e">
        <f t="shared" si="77"/>
        <v>#REF!</v>
      </c>
      <c r="BO114" s="59" t="e">
        <f>IF(BN114=1,0,1)</f>
        <v>#REF!</v>
      </c>
      <c r="BP114" s="164" t="e">
        <f t="shared" si="78"/>
        <v>#REF!</v>
      </c>
      <c r="BQ114" s="59" t="e">
        <f>IF(BP114=1,0,1)</f>
        <v>#REF!</v>
      </c>
      <c r="BR114" s="164">
        <f t="shared" si="79"/>
        <v>0</v>
      </c>
      <c r="BS114" s="59">
        <f>IF(BR114=1,0,1)</f>
        <v>1</v>
      </c>
      <c r="BT114" s="164" t="e">
        <f t="shared" ref="BT114:BT116" si="103">IF(BT105="yes",1,0)</f>
        <v>#REF!</v>
      </c>
      <c r="BU114" s="59" t="e">
        <f>IF(BT114=1,0,1)</f>
        <v>#REF!</v>
      </c>
      <c r="BV114" s="164" t="e">
        <f t="shared" si="80"/>
        <v>#REF!</v>
      </c>
      <c r="BW114" s="59" t="e">
        <f>IF(BV114=1,0,1)</f>
        <v>#REF!</v>
      </c>
      <c r="BX114" s="164" t="e">
        <f t="shared" si="81"/>
        <v>#REF!</v>
      </c>
      <c r="BY114" s="59" t="e">
        <f>IF(BX114=1,0,1)</f>
        <v>#REF!</v>
      </c>
      <c r="BZ114" s="164" t="e">
        <f t="shared" si="82"/>
        <v>#REF!</v>
      </c>
      <c r="CA114" s="59" t="e">
        <f>IF(BZ114=1,0,1)</f>
        <v>#REF!</v>
      </c>
      <c r="CB114" s="164">
        <f t="shared" si="83"/>
        <v>0</v>
      </c>
      <c r="CC114" s="59">
        <f>IF(CB114=1,0,1)</f>
        <v>1</v>
      </c>
      <c r="CD114" s="139">
        <v>0</v>
      </c>
      <c r="CE114" s="59">
        <f>IF(CD114=1,0,1)</f>
        <v>1</v>
      </c>
      <c r="CF114" s="164" t="e">
        <f t="shared" si="84"/>
        <v>#REF!</v>
      </c>
      <c r="CG114" s="59" t="e">
        <f>IF(CF114=1,0,1)</f>
        <v>#REF!</v>
      </c>
      <c r="CH114" s="164" t="e">
        <f t="shared" si="85"/>
        <v>#REF!</v>
      </c>
      <c r="CI114" s="59" t="e">
        <f>IF(CH114=1,0,1)</f>
        <v>#REF!</v>
      </c>
      <c r="CJ114" s="164" t="e">
        <f t="shared" si="86"/>
        <v>#REF!</v>
      </c>
      <c r="CK114" s="59" t="e">
        <f>IF(CJ114=1,0,1)</f>
        <v>#REF!</v>
      </c>
      <c r="CL114" s="164">
        <f t="shared" si="87"/>
        <v>0</v>
      </c>
      <c r="CM114" s="59">
        <f>IF(CL114=1,0,1)</f>
        <v>1</v>
      </c>
      <c r="CN114" s="139">
        <v>0</v>
      </c>
      <c r="CO114" s="59">
        <f>IF(CN114=1,0,1)</f>
        <v>1</v>
      </c>
      <c r="CP114" s="164" t="e">
        <f t="shared" si="88"/>
        <v>#REF!</v>
      </c>
      <c r="CQ114" s="59" t="e">
        <f>IF(CP114=1,0,1)</f>
        <v>#REF!</v>
      </c>
      <c r="CR114" s="164" t="e">
        <f t="shared" si="89"/>
        <v>#REF!</v>
      </c>
      <c r="CS114" s="59" t="e">
        <f>IF(CR114=1,0,1)</f>
        <v>#REF!</v>
      </c>
      <c r="CT114" s="164" t="e">
        <f t="shared" si="90"/>
        <v>#REF!</v>
      </c>
      <c r="CU114" s="59" t="e">
        <f>IF(CT114=1,0,1)</f>
        <v>#REF!</v>
      </c>
      <c r="CV114" s="164">
        <f t="shared" si="91"/>
        <v>0</v>
      </c>
      <c r="CW114" s="59">
        <f>IF(CV114=1,0,1)</f>
        <v>1</v>
      </c>
      <c r="CX114" s="139">
        <v>0</v>
      </c>
      <c r="CY114" s="59">
        <f>IF(CX114=1,0,1)</f>
        <v>1</v>
      </c>
      <c r="CZ114" s="164" t="e">
        <f t="shared" si="92"/>
        <v>#REF!</v>
      </c>
      <c r="DA114" s="59" t="e">
        <f>IF(CZ114=1,0,1)</f>
        <v>#REF!</v>
      </c>
      <c r="DB114" s="164" t="e">
        <f t="shared" si="93"/>
        <v>#REF!</v>
      </c>
      <c r="DC114" s="59" t="e">
        <f>IF(DB114=1,0,1)</f>
        <v>#REF!</v>
      </c>
      <c r="DD114" s="164" t="e">
        <f t="shared" si="94"/>
        <v>#REF!</v>
      </c>
      <c r="DE114" s="59" t="e">
        <f>IF(DD114=1,0,1)</f>
        <v>#REF!</v>
      </c>
      <c r="DF114" s="164">
        <f t="shared" si="95"/>
        <v>0</v>
      </c>
      <c r="DG114" s="59">
        <f>IF(DF114=1,0,1)</f>
        <v>1</v>
      </c>
      <c r="DH114" s="137"/>
      <c r="DI114" s="137"/>
      <c r="DJ114" s="137"/>
      <c r="DK114" s="137"/>
      <c r="DL114" s="137"/>
      <c r="DM114" s="137"/>
      <c r="DN114" s="137"/>
      <c r="DO114" s="137"/>
      <c r="DS114" s="188"/>
      <c r="DT114" s="188"/>
      <c r="DV114" s="137"/>
      <c r="DW114" s="137"/>
      <c r="DX114" s="137"/>
      <c r="DY114" s="137"/>
      <c r="DZ114" s="137"/>
      <c r="EA114" s="137"/>
      <c r="EB114" s="137"/>
      <c r="EC114" s="137"/>
      <c r="ED114" s="137"/>
      <c r="EE114" s="137"/>
      <c r="EF114" s="137"/>
      <c r="EG114" s="137"/>
      <c r="EH114" s="137"/>
      <c r="EI114" s="137"/>
      <c r="EJ114" s="137"/>
      <c r="EK114" s="137"/>
      <c r="EL114" s="137"/>
      <c r="EM114" s="137"/>
      <c r="EN114" s="137"/>
      <c r="EO114" s="137"/>
      <c r="EP114" s="137"/>
      <c r="EQ114" s="137"/>
      <c r="ER114" s="137"/>
      <c r="ES114" s="137"/>
      <c r="ET114" s="137"/>
      <c r="EU114" s="137"/>
      <c r="EV114" s="137"/>
      <c r="EW114" s="137"/>
      <c r="EX114" s="137"/>
      <c r="EY114" s="137"/>
      <c r="EZ114" s="137"/>
      <c r="FA114" s="137"/>
      <c r="FB114" s="137"/>
      <c r="FC114" s="137"/>
      <c r="FD114" s="137"/>
      <c r="FE114" s="137"/>
      <c r="FF114" s="137"/>
      <c r="FG114" s="137"/>
      <c r="FH114" s="137"/>
      <c r="FI114" s="137"/>
      <c r="FJ114" s="137"/>
      <c r="FK114" s="137"/>
      <c r="FL114" s="137"/>
      <c r="FM114" s="137"/>
      <c r="FN114" s="137"/>
      <c r="FO114" s="137"/>
      <c r="FP114" s="137"/>
      <c r="FQ114" s="137"/>
      <c r="FR114" s="137"/>
      <c r="FS114" s="137"/>
      <c r="FT114" s="137"/>
      <c r="FU114" s="137"/>
      <c r="FV114" s="137"/>
      <c r="FW114" s="137"/>
      <c r="FX114" s="137"/>
      <c r="FY114" s="137"/>
      <c r="FZ114" s="137"/>
      <c r="GA114" s="137"/>
      <c r="GB114" s="137"/>
      <c r="GC114" s="137"/>
      <c r="GD114" s="137"/>
      <c r="GE114" s="137"/>
      <c r="GF114" s="137"/>
      <c r="GG114" s="137"/>
      <c r="GH114" s="137"/>
      <c r="GI114" s="137"/>
      <c r="GJ114" s="137"/>
      <c r="GK114" s="137"/>
      <c r="GL114" s="137"/>
      <c r="GM114" s="137"/>
      <c r="GN114" s="137"/>
      <c r="GO114" s="137"/>
      <c r="GP114" s="137"/>
      <c r="GQ114" s="137"/>
      <c r="GR114" s="137"/>
      <c r="GS114" s="137"/>
      <c r="GT114" s="137"/>
      <c r="GU114" s="137"/>
      <c r="GV114" s="137"/>
      <c r="GW114" s="137"/>
      <c r="GX114" s="137"/>
      <c r="GY114" s="137"/>
      <c r="GZ114" s="137"/>
      <c r="HA114" s="137"/>
      <c r="HB114" s="137"/>
      <c r="HC114" s="137"/>
      <c r="HD114" s="137"/>
      <c r="HE114" s="137"/>
      <c r="HF114" s="137"/>
      <c r="HG114" s="137"/>
      <c r="HH114" s="137"/>
      <c r="HI114" s="137"/>
      <c r="HJ114" s="137"/>
      <c r="HK114" s="137"/>
      <c r="HL114" s="137"/>
    </row>
    <row r="115" spans="1:221" s="136" customFormat="1" hidden="1" x14ac:dyDescent="0.25">
      <c r="A115" s="157" t="s">
        <v>23</v>
      </c>
      <c r="B115" s="140">
        <f t="shared" si="96"/>
        <v>0</v>
      </c>
      <c r="C115" s="59">
        <f>IF(B115=1,0,1)</f>
        <v>1</v>
      </c>
      <c r="D115" s="140">
        <f t="shared" si="55"/>
        <v>0</v>
      </c>
      <c r="E115" s="59">
        <f>IF(D115=1,0,1)</f>
        <v>1</v>
      </c>
      <c r="F115" s="164" t="e">
        <f t="shared" si="56"/>
        <v>#REF!</v>
      </c>
      <c r="G115" s="59" t="e">
        <f>IF(F115=1,0,1)</f>
        <v>#REF!</v>
      </c>
      <c r="H115" s="164" t="e">
        <f t="shared" si="56"/>
        <v>#REF!</v>
      </c>
      <c r="I115" s="59" t="e">
        <f>IF(H115=1,0,1)</f>
        <v>#REF!</v>
      </c>
      <c r="J115" s="164">
        <f t="shared" si="57"/>
        <v>0</v>
      </c>
      <c r="K115" s="59">
        <f>IF(J115=1,0,1)</f>
        <v>1</v>
      </c>
      <c r="L115" s="139">
        <f t="shared" si="97"/>
        <v>0</v>
      </c>
      <c r="M115" s="59">
        <f>IF(L115=1,0,1)</f>
        <v>1</v>
      </c>
      <c r="N115" s="139">
        <f t="shared" si="58"/>
        <v>0</v>
      </c>
      <c r="O115" s="59">
        <f>IF(N115=1,0,1)</f>
        <v>1</v>
      </c>
      <c r="P115" s="164" t="e">
        <f t="shared" si="59"/>
        <v>#REF!</v>
      </c>
      <c r="Q115" s="59" t="e">
        <f>IF(P115=1,0,1)</f>
        <v>#REF!</v>
      </c>
      <c r="R115" s="164" t="e">
        <f t="shared" si="60"/>
        <v>#REF!</v>
      </c>
      <c r="S115" s="59" t="e">
        <f>IF(R115=1,0,1)</f>
        <v>#REF!</v>
      </c>
      <c r="T115" s="164">
        <f t="shared" si="61"/>
        <v>0</v>
      </c>
      <c r="U115" s="59">
        <f>IF(T115=1,0,1)</f>
        <v>1</v>
      </c>
      <c r="V115" s="139">
        <f t="shared" si="98"/>
        <v>0</v>
      </c>
      <c r="W115" s="59">
        <f>IF(V115=1,0,1)</f>
        <v>1</v>
      </c>
      <c r="X115" s="139">
        <f t="shared" si="62"/>
        <v>0</v>
      </c>
      <c r="Y115" s="59">
        <f>IF(X115=1,0,1)</f>
        <v>1</v>
      </c>
      <c r="Z115" s="164" t="e">
        <f t="shared" si="63"/>
        <v>#REF!</v>
      </c>
      <c r="AA115" s="59" t="e">
        <f>IF(Z115=1,0,1)</f>
        <v>#REF!</v>
      </c>
      <c r="AB115" s="164" t="e">
        <f t="shared" si="63"/>
        <v>#REF!</v>
      </c>
      <c r="AC115" s="59" t="e">
        <f>IF(AB115=1,0,1)</f>
        <v>#REF!</v>
      </c>
      <c r="AD115" s="164">
        <f t="shared" si="64"/>
        <v>0</v>
      </c>
      <c r="AE115" s="59">
        <f>IF(AD115=1,0,1)</f>
        <v>1</v>
      </c>
      <c r="AF115" s="139">
        <f t="shared" si="99"/>
        <v>0</v>
      </c>
      <c r="AG115" s="59">
        <f>IF(AF115=1,0,1)</f>
        <v>1</v>
      </c>
      <c r="AH115" s="139">
        <f t="shared" si="65"/>
        <v>0</v>
      </c>
      <c r="AI115" s="59">
        <f>IF(AH115=1,0,1)</f>
        <v>1</v>
      </c>
      <c r="AJ115" s="164" t="e">
        <f t="shared" si="66"/>
        <v>#REF!</v>
      </c>
      <c r="AK115" s="59" t="e">
        <f>IF(AJ115=1,0,1)</f>
        <v>#REF!</v>
      </c>
      <c r="AL115" s="164" t="e">
        <f t="shared" si="66"/>
        <v>#REF!</v>
      </c>
      <c r="AM115" s="59" t="e">
        <f>IF(AL115=1,0,1)</f>
        <v>#REF!</v>
      </c>
      <c r="AN115" s="164">
        <f t="shared" si="67"/>
        <v>0</v>
      </c>
      <c r="AO115" s="59">
        <f>IF(AN115=1,0,1)</f>
        <v>1</v>
      </c>
      <c r="AP115" s="139">
        <f t="shared" si="100"/>
        <v>0</v>
      </c>
      <c r="AQ115" s="59">
        <f>IF(AP115=1,0,1)</f>
        <v>1</v>
      </c>
      <c r="AR115" s="139">
        <f t="shared" si="68"/>
        <v>0</v>
      </c>
      <c r="AS115" s="59">
        <f>IF(AR115=1,0,1)</f>
        <v>1</v>
      </c>
      <c r="AT115" s="164" t="e">
        <f t="shared" si="69"/>
        <v>#REF!</v>
      </c>
      <c r="AU115" s="59" t="e">
        <f>IF(AT115=1,0,1)</f>
        <v>#REF!</v>
      </c>
      <c r="AV115" s="164" t="e">
        <f t="shared" si="70"/>
        <v>#REF!</v>
      </c>
      <c r="AW115" s="59" t="e">
        <f>IF(AV115=1,0,1)</f>
        <v>#REF!</v>
      </c>
      <c r="AX115" s="164">
        <f t="shared" si="71"/>
        <v>0</v>
      </c>
      <c r="AY115" s="59">
        <f>IF(AX115=1,0,1)</f>
        <v>1</v>
      </c>
      <c r="AZ115" s="139">
        <f t="shared" si="101"/>
        <v>0</v>
      </c>
      <c r="BA115" s="59">
        <f>IF(AZ115=1,0,1)</f>
        <v>1</v>
      </c>
      <c r="BB115" s="139">
        <f t="shared" si="72"/>
        <v>0</v>
      </c>
      <c r="BC115" s="59">
        <f>IF(BB115=1,0,1)</f>
        <v>1</v>
      </c>
      <c r="BD115" s="164" t="e">
        <f t="shared" si="73"/>
        <v>#REF!</v>
      </c>
      <c r="BE115" s="59" t="e">
        <f>IF(BD115=1,0,1)</f>
        <v>#REF!</v>
      </c>
      <c r="BF115" s="164" t="e">
        <f t="shared" si="74"/>
        <v>#REF!</v>
      </c>
      <c r="BG115" s="59" t="e">
        <f>IF(BF115=1,0,1)</f>
        <v>#REF!</v>
      </c>
      <c r="BH115" s="164">
        <f t="shared" si="75"/>
        <v>0</v>
      </c>
      <c r="BI115" s="59">
        <f>IF(BH115=1,0,1)</f>
        <v>1</v>
      </c>
      <c r="BJ115" s="139">
        <f t="shared" si="102"/>
        <v>0</v>
      </c>
      <c r="BK115" s="59">
        <f>IF(BJ115=1,0,1)</f>
        <v>1</v>
      </c>
      <c r="BL115" s="139">
        <f t="shared" si="76"/>
        <v>0</v>
      </c>
      <c r="BM115" s="59">
        <f>IF(BL115=1,0,1)</f>
        <v>1</v>
      </c>
      <c r="BN115" s="164" t="e">
        <f t="shared" si="77"/>
        <v>#REF!</v>
      </c>
      <c r="BO115" s="59" t="e">
        <f>IF(BN115=1,0,1)</f>
        <v>#REF!</v>
      </c>
      <c r="BP115" s="164" t="e">
        <f t="shared" si="78"/>
        <v>#REF!</v>
      </c>
      <c r="BQ115" s="59" t="e">
        <f>IF(BP115=1,0,1)</f>
        <v>#REF!</v>
      </c>
      <c r="BR115" s="164">
        <f t="shared" si="79"/>
        <v>0</v>
      </c>
      <c r="BS115" s="59">
        <f>IF(BR115=1,0,1)</f>
        <v>1</v>
      </c>
      <c r="BT115" s="139">
        <f t="shared" si="103"/>
        <v>0</v>
      </c>
      <c r="BU115" s="59">
        <f>IF(BT115=1,0,1)</f>
        <v>1</v>
      </c>
      <c r="BV115" s="139">
        <f t="shared" si="80"/>
        <v>0</v>
      </c>
      <c r="BW115" s="59">
        <f>IF(BV115=1,0,1)</f>
        <v>1</v>
      </c>
      <c r="BX115" s="164" t="e">
        <f t="shared" si="81"/>
        <v>#REF!</v>
      </c>
      <c r="BY115" s="59" t="e">
        <f>IF(BX115=1,0,1)</f>
        <v>#REF!</v>
      </c>
      <c r="BZ115" s="164" t="e">
        <f t="shared" si="82"/>
        <v>#REF!</v>
      </c>
      <c r="CA115" s="59" t="e">
        <f>IF(BZ115=1,0,1)</f>
        <v>#REF!</v>
      </c>
      <c r="CB115" s="164">
        <f t="shared" si="83"/>
        <v>0</v>
      </c>
      <c r="CC115" s="59">
        <f>IF(CB115=1,0,1)</f>
        <v>1</v>
      </c>
      <c r="CD115" s="139">
        <v>0</v>
      </c>
      <c r="CE115" s="59">
        <f>IF(CD115=1,0,1)</f>
        <v>1</v>
      </c>
      <c r="CF115" s="139">
        <f t="shared" si="84"/>
        <v>0</v>
      </c>
      <c r="CG115" s="59">
        <f>IF(CF115=1,0,1)</f>
        <v>1</v>
      </c>
      <c r="CH115" s="164" t="e">
        <f t="shared" si="85"/>
        <v>#REF!</v>
      </c>
      <c r="CI115" s="59" t="e">
        <f>IF(CH115=1,0,1)</f>
        <v>#REF!</v>
      </c>
      <c r="CJ115" s="164" t="e">
        <f t="shared" si="86"/>
        <v>#REF!</v>
      </c>
      <c r="CK115" s="59" t="e">
        <f>IF(CJ115=1,0,1)</f>
        <v>#REF!</v>
      </c>
      <c r="CL115" s="164">
        <f t="shared" si="87"/>
        <v>0</v>
      </c>
      <c r="CM115" s="59">
        <f>IF(CL115=1,0,1)</f>
        <v>1</v>
      </c>
      <c r="CN115" s="139">
        <v>0</v>
      </c>
      <c r="CO115" s="59">
        <f>IF(CN115=1,0,1)</f>
        <v>1</v>
      </c>
      <c r="CP115" s="139">
        <f t="shared" si="88"/>
        <v>0</v>
      </c>
      <c r="CQ115" s="59">
        <f>IF(CP115=1,0,1)</f>
        <v>1</v>
      </c>
      <c r="CR115" s="164" t="e">
        <f t="shared" si="89"/>
        <v>#REF!</v>
      </c>
      <c r="CS115" s="59" t="e">
        <f>IF(CR115=1,0,1)</f>
        <v>#REF!</v>
      </c>
      <c r="CT115" s="164" t="e">
        <f t="shared" si="90"/>
        <v>#REF!</v>
      </c>
      <c r="CU115" s="59" t="e">
        <f>IF(CT115=1,0,1)</f>
        <v>#REF!</v>
      </c>
      <c r="CV115" s="164">
        <f t="shared" si="91"/>
        <v>0</v>
      </c>
      <c r="CW115" s="59">
        <f>IF(CV115=1,0,1)</f>
        <v>1</v>
      </c>
      <c r="CX115" s="139">
        <v>0</v>
      </c>
      <c r="CY115" s="59">
        <f>IF(CX115=1,0,1)</f>
        <v>1</v>
      </c>
      <c r="CZ115" s="139">
        <f t="shared" si="92"/>
        <v>0</v>
      </c>
      <c r="DA115" s="59">
        <f>IF(CZ115=1,0,1)</f>
        <v>1</v>
      </c>
      <c r="DB115" s="164" t="e">
        <f t="shared" si="93"/>
        <v>#REF!</v>
      </c>
      <c r="DC115" s="59" t="e">
        <f>IF(DB115=1,0,1)</f>
        <v>#REF!</v>
      </c>
      <c r="DD115" s="164" t="e">
        <f t="shared" si="94"/>
        <v>#REF!</v>
      </c>
      <c r="DE115" s="59" t="e">
        <f>IF(DD115=1,0,1)</f>
        <v>#REF!</v>
      </c>
      <c r="DF115" s="164">
        <f t="shared" si="95"/>
        <v>0</v>
      </c>
      <c r="DG115" s="59">
        <f>IF(DF115=1,0,1)</f>
        <v>1</v>
      </c>
      <c r="DH115" s="137"/>
      <c r="DI115" s="137"/>
      <c r="DJ115" s="137"/>
      <c r="DK115" s="137"/>
      <c r="DL115" s="137"/>
      <c r="DM115" s="137"/>
      <c r="DN115" s="137"/>
      <c r="DO115" s="137"/>
      <c r="DS115" s="188"/>
      <c r="DT115" s="188"/>
      <c r="DV115" s="137"/>
      <c r="DW115" s="137"/>
      <c r="DX115" s="137"/>
      <c r="DY115" s="137"/>
      <c r="DZ115" s="137"/>
      <c r="EA115" s="137"/>
      <c r="EB115" s="137"/>
      <c r="EC115" s="137"/>
      <c r="ED115" s="137"/>
      <c r="EE115" s="137"/>
      <c r="EF115" s="137"/>
      <c r="EG115" s="137"/>
      <c r="EH115" s="137"/>
      <c r="EI115" s="137"/>
      <c r="EJ115" s="137"/>
      <c r="EK115" s="137"/>
      <c r="EL115" s="137"/>
      <c r="EM115" s="137"/>
      <c r="EN115" s="137"/>
      <c r="EO115" s="137"/>
      <c r="EP115" s="137"/>
      <c r="EQ115" s="137"/>
      <c r="ER115" s="137"/>
      <c r="ES115" s="137"/>
      <c r="ET115" s="137"/>
      <c r="EU115" s="137"/>
      <c r="EV115" s="137"/>
      <c r="EW115" s="137"/>
      <c r="EX115" s="137"/>
      <c r="EY115" s="137"/>
      <c r="EZ115" s="137"/>
      <c r="FA115" s="137"/>
      <c r="FB115" s="137"/>
      <c r="FC115" s="137"/>
      <c r="FD115" s="137"/>
      <c r="FE115" s="137"/>
      <c r="FF115" s="137"/>
      <c r="FG115" s="137"/>
      <c r="FH115" s="137"/>
      <c r="FI115" s="137"/>
      <c r="FJ115" s="137"/>
      <c r="FK115" s="137"/>
      <c r="FL115" s="137"/>
      <c r="FM115" s="137"/>
      <c r="FN115" s="137"/>
      <c r="FO115" s="137"/>
      <c r="FP115" s="137"/>
      <c r="FQ115" s="137"/>
      <c r="FR115" s="137"/>
      <c r="FS115" s="137"/>
      <c r="FT115" s="137"/>
      <c r="FU115" s="137"/>
      <c r="FV115" s="137"/>
      <c r="FW115" s="137"/>
      <c r="FX115" s="137"/>
      <c r="FY115" s="137"/>
      <c r="FZ115" s="137"/>
      <c r="GA115" s="137"/>
      <c r="GB115" s="137"/>
      <c r="GC115" s="137"/>
      <c r="GD115" s="137"/>
      <c r="GE115" s="137"/>
      <c r="GF115" s="137"/>
      <c r="GG115" s="137"/>
      <c r="GH115" s="137"/>
      <c r="GI115" s="137"/>
      <c r="GJ115" s="137"/>
      <c r="GK115" s="137"/>
      <c r="GL115" s="137"/>
      <c r="GM115" s="137"/>
      <c r="GN115" s="137"/>
      <c r="GO115" s="137"/>
      <c r="GP115" s="137"/>
      <c r="GQ115" s="137"/>
      <c r="GR115" s="137"/>
      <c r="GS115" s="137"/>
      <c r="GT115" s="137"/>
      <c r="GU115" s="137"/>
      <c r="GV115" s="137"/>
      <c r="GW115" s="137"/>
      <c r="GX115" s="137"/>
      <c r="GY115" s="137"/>
      <c r="GZ115" s="137"/>
      <c r="HA115" s="137"/>
      <c r="HB115" s="137"/>
      <c r="HC115" s="137"/>
      <c r="HD115" s="137"/>
      <c r="HE115" s="137"/>
      <c r="HF115" s="137"/>
      <c r="HG115" s="137"/>
      <c r="HH115" s="137"/>
      <c r="HI115" s="137"/>
      <c r="HJ115" s="137"/>
      <c r="HK115" s="137"/>
      <c r="HL115" s="137"/>
    </row>
    <row r="116" spans="1:221" s="136" customFormat="1" hidden="1" x14ac:dyDescent="0.25">
      <c r="A116" s="157" t="s">
        <v>24</v>
      </c>
      <c r="B116" s="164" t="e">
        <f t="shared" si="96"/>
        <v>#REF!</v>
      </c>
      <c r="C116" s="59" t="e">
        <f t="shared" ref="C116:C117" si="104">IF(B116=1,0,1)</f>
        <v>#REF!</v>
      </c>
      <c r="D116" s="164" t="e">
        <f t="shared" si="55"/>
        <v>#REF!</v>
      </c>
      <c r="E116" s="59" t="e">
        <f t="shared" ref="E116:E117" si="105">IF(D116=1,0,1)</f>
        <v>#REF!</v>
      </c>
      <c r="F116" s="164" t="e">
        <f t="shared" si="56"/>
        <v>#REF!</v>
      </c>
      <c r="G116" s="59" t="e">
        <f t="shared" ref="G116:G117" si="106">IF(F116=1,0,1)</f>
        <v>#REF!</v>
      </c>
      <c r="H116" s="164" t="e">
        <f t="shared" si="56"/>
        <v>#REF!</v>
      </c>
      <c r="I116" s="59" t="e">
        <f t="shared" ref="I116:K117" si="107">IF(H116=1,0,1)</f>
        <v>#REF!</v>
      </c>
      <c r="J116" s="164">
        <f t="shared" si="57"/>
        <v>1</v>
      </c>
      <c r="K116" s="59">
        <f t="shared" si="107"/>
        <v>0</v>
      </c>
      <c r="L116" s="164" t="e">
        <f t="shared" si="97"/>
        <v>#REF!</v>
      </c>
      <c r="M116" s="59" t="e">
        <f t="shared" ref="M116:M117" si="108">IF(L116=1,0,1)</f>
        <v>#REF!</v>
      </c>
      <c r="N116" s="164" t="e">
        <f t="shared" si="58"/>
        <v>#REF!</v>
      </c>
      <c r="O116" s="59" t="e">
        <f t="shared" ref="O116:O117" si="109">IF(N116=1,0,1)</f>
        <v>#REF!</v>
      </c>
      <c r="P116" s="164" t="e">
        <f t="shared" si="59"/>
        <v>#REF!</v>
      </c>
      <c r="Q116" s="59" t="e">
        <f t="shared" ref="Q116:Q117" si="110">IF(P116=1,0,1)</f>
        <v>#REF!</v>
      </c>
      <c r="R116" s="164" t="e">
        <f t="shared" si="60"/>
        <v>#REF!</v>
      </c>
      <c r="S116" s="59" t="e">
        <f t="shared" ref="S116:S117" si="111">IF(R116=1,0,1)</f>
        <v>#REF!</v>
      </c>
      <c r="T116" s="164">
        <f t="shared" si="61"/>
        <v>1</v>
      </c>
      <c r="U116" s="59">
        <f t="shared" ref="U116:U117" si="112">IF(T116=1,0,1)</f>
        <v>0</v>
      </c>
      <c r="V116" s="164" t="e">
        <f t="shared" si="98"/>
        <v>#REF!</v>
      </c>
      <c r="W116" s="59" t="e">
        <f t="shared" ref="W116:W117" si="113">IF(V116=1,0,1)</f>
        <v>#REF!</v>
      </c>
      <c r="X116" s="164" t="e">
        <f t="shared" si="62"/>
        <v>#REF!</v>
      </c>
      <c r="Y116" s="59" t="e">
        <f t="shared" ref="Y116:Y117" si="114">IF(X116=1,0,1)</f>
        <v>#REF!</v>
      </c>
      <c r="Z116" s="164" t="e">
        <f t="shared" si="63"/>
        <v>#REF!</v>
      </c>
      <c r="AA116" s="59" t="e">
        <f t="shared" ref="AA116:AA117" si="115">IF(Z116=1,0,1)</f>
        <v>#REF!</v>
      </c>
      <c r="AB116" s="164" t="e">
        <f t="shared" si="63"/>
        <v>#REF!</v>
      </c>
      <c r="AC116" s="59" t="e">
        <f t="shared" ref="AC116:AC117" si="116">IF(AB116=1,0,1)</f>
        <v>#REF!</v>
      </c>
      <c r="AD116" s="164">
        <f t="shared" si="64"/>
        <v>1</v>
      </c>
      <c r="AE116" s="59">
        <f t="shared" ref="AE116:AE117" si="117">IF(AD116=1,0,1)</f>
        <v>0</v>
      </c>
      <c r="AF116" s="164" t="e">
        <f t="shared" si="99"/>
        <v>#REF!</v>
      </c>
      <c r="AG116" s="59" t="e">
        <f t="shared" ref="AG116:AG117" si="118">IF(AF116=1,0,1)</f>
        <v>#REF!</v>
      </c>
      <c r="AH116" s="164" t="e">
        <f t="shared" si="65"/>
        <v>#REF!</v>
      </c>
      <c r="AI116" s="59" t="e">
        <f t="shared" ref="AI116:AI117" si="119">IF(AH116=1,0,1)</f>
        <v>#REF!</v>
      </c>
      <c r="AJ116" s="164" t="e">
        <f t="shared" si="66"/>
        <v>#REF!</v>
      </c>
      <c r="AK116" s="59" t="e">
        <f t="shared" ref="AK116:AK117" si="120">IF(AJ116=1,0,1)</f>
        <v>#REF!</v>
      </c>
      <c r="AL116" s="164" t="e">
        <f t="shared" si="66"/>
        <v>#REF!</v>
      </c>
      <c r="AM116" s="59" t="e">
        <f t="shared" ref="AM116:AM117" si="121">IF(AL116=1,0,1)</f>
        <v>#REF!</v>
      </c>
      <c r="AN116" s="164">
        <f t="shared" si="67"/>
        <v>0</v>
      </c>
      <c r="AO116" s="59">
        <f t="shared" ref="AO116:AO117" si="122">IF(AN116=1,0,1)</f>
        <v>1</v>
      </c>
      <c r="AP116" s="164" t="e">
        <f t="shared" si="100"/>
        <v>#REF!</v>
      </c>
      <c r="AQ116" s="59" t="e">
        <f t="shared" ref="AQ116:AQ117" si="123">IF(AP116=1,0,1)</f>
        <v>#REF!</v>
      </c>
      <c r="AR116" s="164" t="e">
        <f t="shared" si="68"/>
        <v>#REF!</v>
      </c>
      <c r="AS116" s="59" t="e">
        <f t="shared" ref="AS116:AS117" si="124">IF(AR116=1,0,1)</f>
        <v>#REF!</v>
      </c>
      <c r="AT116" s="164" t="e">
        <f t="shared" si="69"/>
        <v>#REF!</v>
      </c>
      <c r="AU116" s="59" t="e">
        <f t="shared" ref="AU116:AU117" si="125">IF(AT116=1,0,1)</f>
        <v>#REF!</v>
      </c>
      <c r="AV116" s="164" t="e">
        <f t="shared" si="70"/>
        <v>#REF!</v>
      </c>
      <c r="AW116" s="59" t="e">
        <f t="shared" ref="AW116:AW117" si="126">IF(AV116=1,0,1)</f>
        <v>#REF!</v>
      </c>
      <c r="AX116" s="164">
        <f t="shared" si="71"/>
        <v>0</v>
      </c>
      <c r="AY116" s="59">
        <f t="shared" ref="AY116:AY117" si="127">IF(AX116=1,0,1)</f>
        <v>1</v>
      </c>
      <c r="AZ116" s="164" t="e">
        <f t="shared" si="101"/>
        <v>#REF!</v>
      </c>
      <c r="BA116" s="59" t="e">
        <f t="shared" ref="BA116:BA117" si="128">IF(AZ116=1,0,1)</f>
        <v>#REF!</v>
      </c>
      <c r="BB116" s="164" t="e">
        <f t="shared" si="72"/>
        <v>#REF!</v>
      </c>
      <c r="BC116" s="59" t="e">
        <f t="shared" ref="BC116:BC117" si="129">IF(BB116=1,0,1)</f>
        <v>#REF!</v>
      </c>
      <c r="BD116" s="164" t="e">
        <f t="shared" si="73"/>
        <v>#REF!</v>
      </c>
      <c r="BE116" s="59" t="e">
        <f t="shared" ref="BE116:BE117" si="130">IF(BD116=1,0,1)</f>
        <v>#REF!</v>
      </c>
      <c r="BF116" s="164" t="e">
        <f t="shared" si="74"/>
        <v>#REF!</v>
      </c>
      <c r="BG116" s="59" t="e">
        <f t="shared" ref="BG116:BG117" si="131">IF(BF116=1,0,1)</f>
        <v>#REF!</v>
      </c>
      <c r="BH116" s="164">
        <f t="shared" si="75"/>
        <v>0</v>
      </c>
      <c r="BI116" s="59">
        <f t="shared" ref="BI116:BI117" si="132">IF(BH116=1,0,1)</f>
        <v>1</v>
      </c>
      <c r="BJ116" s="164" t="e">
        <f t="shared" si="102"/>
        <v>#REF!</v>
      </c>
      <c r="BK116" s="59" t="e">
        <f t="shared" ref="BK116:BK117" si="133">IF(BJ116=1,0,1)</f>
        <v>#REF!</v>
      </c>
      <c r="BL116" s="164" t="e">
        <f t="shared" si="76"/>
        <v>#REF!</v>
      </c>
      <c r="BM116" s="59" t="e">
        <f t="shared" ref="BM116:BM117" si="134">IF(BL116=1,0,1)</f>
        <v>#REF!</v>
      </c>
      <c r="BN116" s="164" t="e">
        <f t="shared" si="77"/>
        <v>#REF!</v>
      </c>
      <c r="BO116" s="59" t="e">
        <f t="shared" ref="BO116:BO117" si="135">IF(BN116=1,0,1)</f>
        <v>#REF!</v>
      </c>
      <c r="BP116" s="164" t="e">
        <f t="shared" si="78"/>
        <v>#REF!</v>
      </c>
      <c r="BQ116" s="59" t="e">
        <f t="shared" ref="BQ116:BQ117" si="136">IF(BP116=1,0,1)</f>
        <v>#REF!</v>
      </c>
      <c r="BR116" s="164">
        <f t="shared" si="79"/>
        <v>0</v>
      </c>
      <c r="BS116" s="59">
        <f t="shared" ref="BS116:BS117" si="137">IF(BR116=1,0,1)</f>
        <v>1</v>
      </c>
      <c r="BT116" s="164" t="e">
        <f t="shared" si="103"/>
        <v>#REF!</v>
      </c>
      <c r="BU116" s="59" t="e">
        <f t="shared" ref="BU116:BU117" si="138">IF(BT116=1,0,1)</f>
        <v>#REF!</v>
      </c>
      <c r="BV116" s="164" t="e">
        <f t="shared" si="80"/>
        <v>#REF!</v>
      </c>
      <c r="BW116" s="59" t="e">
        <f t="shared" ref="BW116:BW117" si="139">IF(BV116=1,0,1)</f>
        <v>#REF!</v>
      </c>
      <c r="BX116" s="164" t="e">
        <f t="shared" si="81"/>
        <v>#REF!</v>
      </c>
      <c r="BY116" s="59" t="e">
        <f t="shared" ref="BY116:BY117" si="140">IF(BX116=1,0,1)</f>
        <v>#REF!</v>
      </c>
      <c r="BZ116" s="164" t="e">
        <f t="shared" si="82"/>
        <v>#REF!</v>
      </c>
      <c r="CA116" s="59" t="e">
        <f t="shared" ref="CA116:CA117" si="141">IF(BZ116=1,0,1)</f>
        <v>#REF!</v>
      </c>
      <c r="CB116" s="164">
        <f t="shared" si="83"/>
        <v>0</v>
      </c>
      <c r="CC116" s="59">
        <f t="shared" ref="CC116:CC117" si="142">IF(CB116=1,0,1)</f>
        <v>1</v>
      </c>
      <c r="CD116" s="139">
        <v>0</v>
      </c>
      <c r="CE116" s="59">
        <f t="shared" ref="CE116:CE117" si="143">IF(CD116=1,0,1)</f>
        <v>1</v>
      </c>
      <c r="CF116" s="164">
        <f t="shared" si="84"/>
        <v>0</v>
      </c>
      <c r="CG116" s="59">
        <f t="shared" ref="CG116:CG117" si="144">IF(CF116=1,0,1)</f>
        <v>1</v>
      </c>
      <c r="CH116" s="164" t="e">
        <f t="shared" si="85"/>
        <v>#REF!</v>
      </c>
      <c r="CI116" s="59" t="e">
        <f t="shared" ref="CI116:CI117" si="145">IF(CH116=1,0,1)</f>
        <v>#REF!</v>
      </c>
      <c r="CJ116" s="164" t="e">
        <f t="shared" si="86"/>
        <v>#REF!</v>
      </c>
      <c r="CK116" s="59" t="e">
        <f t="shared" ref="CK116:CK117" si="146">IF(CJ116=1,0,1)</f>
        <v>#REF!</v>
      </c>
      <c r="CL116" s="164">
        <f t="shared" si="87"/>
        <v>0</v>
      </c>
      <c r="CM116" s="59">
        <f t="shared" ref="CM116:CM117" si="147">IF(CL116=1,0,1)</f>
        <v>1</v>
      </c>
      <c r="CN116" s="139">
        <v>0</v>
      </c>
      <c r="CO116" s="127">
        <f t="shared" ref="CO116:CO117" si="148">IF(CN116=1,0,1)</f>
        <v>1</v>
      </c>
      <c r="CP116" s="139">
        <f t="shared" si="88"/>
        <v>0</v>
      </c>
      <c r="CQ116" s="127">
        <f t="shared" ref="CQ116:CQ117" si="149">IF(CP116=1,0,1)</f>
        <v>1</v>
      </c>
      <c r="CR116" s="139">
        <v>0</v>
      </c>
      <c r="CS116" s="127">
        <f t="shared" ref="CS116:CS117" si="150">IF(CR116=1,0,1)</f>
        <v>1</v>
      </c>
      <c r="CT116" s="139">
        <v>0</v>
      </c>
      <c r="CU116" s="127">
        <f t="shared" ref="CU116:CU117" si="151">IF(CT116=1,0,1)</f>
        <v>1</v>
      </c>
      <c r="CV116" s="164">
        <f t="shared" si="91"/>
        <v>0</v>
      </c>
      <c r="CW116" s="59">
        <f t="shared" ref="CW116:CW117" si="152">IF(CV116=1,0,1)</f>
        <v>1</v>
      </c>
      <c r="CX116" s="139">
        <v>0</v>
      </c>
      <c r="CY116" s="127">
        <f t="shared" ref="CY116:CY117" si="153">IF(CX116=1,0,1)</f>
        <v>1</v>
      </c>
      <c r="CZ116" s="139">
        <f t="shared" si="92"/>
        <v>0</v>
      </c>
      <c r="DA116" s="127">
        <f t="shared" ref="DA116:DA117" si="154">IF(CZ116=1,0,1)</f>
        <v>1</v>
      </c>
      <c r="DB116" s="139">
        <v>0</v>
      </c>
      <c r="DC116" s="127">
        <f t="shared" ref="DC116:DC117" si="155">IF(DB116=1,0,1)</f>
        <v>1</v>
      </c>
      <c r="DD116" s="139">
        <v>0</v>
      </c>
      <c r="DE116" s="127">
        <f t="shared" ref="DE116:DG117" si="156">IF(DD116=1,0,1)</f>
        <v>1</v>
      </c>
      <c r="DF116" s="164">
        <f t="shared" si="95"/>
        <v>0</v>
      </c>
      <c r="DG116" s="127">
        <f t="shared" si="156"/>
        <v>1</v>
      </c>
      <c r="DH116" s="137"/>
      <c r="DI116" s="137"/>
      <c r="DJ116" s="137"/>
      <c r="DK116" s="137"/>
      <c r="DL116" s="137"/>
      <c r="DM116" s="137"/>
      <c r="DN116" s="137"/>
      <c r="DO116" s="137"/>
      <c r="DS116" s="188"/>
      <c r="DT116" s="188"/>
      <c r="DV116" s="137"/>
      <c r="DW116" s="137"/>
      <c r="DX116" s="137"/>
      <c r="DY116" s="137"/>
      <c r="DZ116" s="137"/>
      <c r="EA116" s="137"/>
      <c r="EB116" s="137"/>
      <c r="EC116" s="137"/>
      <c r="ED116" s="137"/>
      <c r="EE116" s="137"/>
      <c r="EF116" s="137"/>
      <c r="EG116" s="137"/>
      <c r="EH116" s="137"/>
      <c r="EI116" s="137"/>
      <c r="EJ116" s="137"/>
      <c r="EK116" s="137"/>
      <c r="EL116" s="137"/>
      <c r="EM116" s="137"/>
      <c r="EN116" s="137"/>
      <c r="EO116" s="137"/>
      <c r="EP116" s="137"/>
      <c r="EQ116" s="137"/>
      <c r="ER116" s="137"/>
      <c r="ES116" s="137"/>
      <c r="ET116" s="137"/>
      <c r="EU116" s="137"/>
      <c r="EV116" s="137"/>
      <c r="EW116" s="137"/>
      <c r="EX116" s="137"/>
      <c r="EY116" s="137"/>
      <c r="EZ116" s="137"/>
      <c r="FA116" s="137"/>
      <c r="FB116" s="137"/>
      <c r="FC116" s="137"/>
      <c r="FD116" s="137"/>
      <c r="FE116" s="137"/>
      <c r="FF116" s="137"/>
      <c r="FG116" s="137"/>
      <c r="FH116" s="137"/>
      <c r="FI116" s="137"/>
      <c r="FJ116" s="137"/>
      <c r="FK116" s="137"/>
      <c r="FL116" s="137"/>
      <c r="FM116" s="137"/>
      <c r="FN116" s="137"/>
      <c r="FO116" s="137"/>
      <c r="FP116" s="137"/>
      <c r="FQ116" s="137"/>
      <c r="FR116" s="137"/>
      <c r="FS116" s="137"/>
      <c r="FT116" s="137"/>
      <c r="FU116" s="137"/>
      <c r="FV116" s="137"/>
      <c r="FW116" s="137"/>
      <c r="FX116" s="137"/>
      <c r="FY116" s="137"/>
      <c r="FZ116" s="137"/>
      <c r="GA116" s="137"/>
      <c r="GB116" s="137"/>
      <c r="GC116" s="137"/>
      <c r="GD116" s="137"/>
      <c r="GE116" s="137"/>
      <c r="GF116" s="137"/>
      <c r="GG116" s="137"/>
      <c r="GH116" s="137"/>
      <c r="GI116" s="137"/>
      <c r="GJ116" s="137"/>
      <c r="GK116" s="137"/>
      <c r="GL116" s="137"/>
      <c r="GM116" s="137"/>
      <c r="GN116" s="137"/>
      <c r="GO116" s="137"/>
      <c r="GP116" s="137"/>
      <c r="GQ116" s="137"/>
      <c r="GR116" s="137"/>
      <c r="GS116" s="137"/>
      <c r="GT116" s="137"/>
      <c r="GU116" s="137"/>
      <c r="GV116" s="137"/>
      <c r="GW116" s="137"/>
      <c r="GX116" s="137"/>
      <c r="GY116" s="137"/>
      <c r="GZ116" s="137"/>
      <c r="HA116" s="137"/>
      <c r="HB116" s="137"/>
      <c r="HC116" s="137"/>
      <c r="HD116" s="137"/>
      <c r="HE116" s="137"/>
      <c r="HF116" s="137"/>
      <c r="HG116" s="137"/>
      <c r="HH116" s="137"/>
      <c r="HI116" s="137"/>
      <c r="HJ116" s="137"/>
      <c r="HK116" s="137"/>
      <c r="HL116" s="137"/>
    </row>
    <row r="117" spans="1:221" s="136" customFormat="1" hidden="1" x14ac:dyDescent="0.25">
      <c r="A117" s="157" t="s">
        <v>82</v>
      </c>
      <c r="B117" s="164" t="e">
        <f>IF(B108="no",1,0)</f>
        <v>#REF!</v>
      </c>
      <c r="C117" s="59" t="e">
        <f t="shared" si="104"/>
        <v>#REF!</v>
      </c>
      <c r="D117" s="164" t="e">
        <f>IF(D108="no",1,0)</f>
        <v>#REF!</v>
      </c>
      <c r="E117" s="59" t="e">
        <f t="shared" si="105"/>
        <v>#REF!</v>
      </c>
      <c r="F117" s="164" t="e">
        <f>IF(F108="no",1,0)</f>
        <v>#REF!</v>
      </c>
      <c r="G117" s="59" t="e">
        <f t="shared" si="106"/>
        <v>#REF!</v>
      </c>
      <c r="H117" s="164" t="e">
        <f>IF(H108="no",1,0)</f>
        <v>#REF!</v>
      </c>
      <c r="I117" s="59" t="e">
        <f t="shared" si="107"/>
        <v>#REF!</v>
      </c>
      <c r="J117" s="164">
        <f>IF(J108="no",1,0)</f>
        <v>0</v>
      </c>
      <c r="K117" s="59">
        <f t="shared" si="107"/>
        <v>1</v>
      </c>
      <c r="L117" s="164" t="e">
        <f>IF(L108="no",1,0)</f>
        <v>#REF!</v>
      </c>
      <c r="M117" s="59" t="e">
        <f t="shared" si="108"/>
        <v>#REF!</v>
      </c>
      <c r="N117" s="164" t="e">
        <f>IF(N108="no",1,0)</f>
        <v>#REF!</v>
      </c>
      <c r="O117" s="59" t="e">
        <f t="shared" si="109"/>
        <v>#REF!</v>
      </c>
      <c r="P117" s="164" t="e">
        <f>IF(P108="no",1,0)</f>
        <v>#REF!</v>
      </c>
      <c r="Q117" s="59" t="e">
        <f t="shared" si="110"/>
        <v>#REF!</v>
      </c>
      <c r="R117" s="164" t="e">
        <f>IF(R108="no",1,0)</f>
        <v>#REF!</v>
      </c>
      <c r="S117" s="59" t="e">
        <f t="shared" si="111"/>
        <v>#REF!</v>
      </c>
      <c r="T117" s="164">
        <f>IF(T108="no",1,0)</f>
        <v>0</v>
      </c>
      <c r="U117" s="59">
        <f t="shared" si="112"/>
        <v>1</v>
      </c>
      <c r="V117" s="164" t="e">
        <f>IF(V108="no",1,0)</f>
        <v>#REF!</v>
      </c>
      <c r="W117" s="59" t="e">
        <f t="shared" si="113"/>
        <v>#REF!</v>
      </c>
      <c r="X117" s="164" t="e">
        <f>IF(X108="no",1,0)</f>
        <v>#REF!</v>
      </c>
      <c r="Y117" s="59" t="e">
        <f t="shared" si="114"/>
        <v>#REF!</v>
      </c>
      <c r="Z117" s="164" t="e">
        <f>IF(Z108="no",1,0)</f>
        <v>#REF!</v>
      </c>
      <c r="AA117" s="59" t="e">
        <f t="shared" si="115"/>
        <v>#REF!</v>
      </c>
      <c r="AB117" s="164" t="e">
        <f>IF(AB108="no",1,0)</f>
        <v>#REF!</v>
      </c>
      <c r="AC117" s="59" t="e">
        <f t="shared" si="116"/>
        <v>#REF!</v>
      </c>
      <c r="AD117" s="164">
        <f>IF(AD108="no",1,0)</f>
        <v>0</v>
      </c>
      <c r="AE117" s="59">
        <f t="shared" si="117"/>
        <v>1</v>
      </c>
      <c r="AF117" s="164" t="e">
        <f>IF(AF108="no",1,0)</f>
        <v>#REF!</v>
      </c>
      <c r="AG117" s="59" t="e">
        <f t="shared" si="118"/>
        <v>#REF!</v>
      </c>
      <c r="AH117" s="164" t="e">
        <f>IF(AH108="no",1,0)</f>
        <v>#REF!</v>
      </c>
      <c r="AI117" s="59" t="e">
        <f t="shared" si="119"/>
        <v>#REF!</v>
      </c>
      <c r="AJ117" s="164" t="e">
        <f>IF(AJ108="no",1,0)</f>
        <v>#REF!</v>
      </c>
      <c r="AK117" s="59" t="e">
        <f t="shared" si="120"/>
        <v>#REF!</v>
      </c>
      <c r="AL117" s="164" t="e">
        <f>IF(AL108="no",1,0)</f>
        <v>#REF!</v>
      </c>
      <c r="AM117" s="59" t="e">
        <f t="shared" si="121"/>
        <v>#REF!</v>
      </c>
      <c r="AN117" s="164">
        <f>IF(AN108="no",1,0)</f>
        <v>0</v>
      </c>
      <c r="AO117" s="59">
        <f t="shared" si="122"/>
        <v>1</v>
      </c>
      <c r="AP117" s="164" t="e">
        <f>IF(AP108="no",1,0)</f>
        <v>#REF!</v>
      </c>
      <c r="AQ117" s="59" t="e">
        <f t="shared" si="123"/>
        <v>#REF!</v>
      </c>
      <c r="AR117" s="164" t="e">
        <f>IF(AR108="no",1,0)</f>
        <v>#REF!</v>
      </c>
      <c r="AS117" s="59" t="e">
        <f t="shared" si="124"/>
        <v>#REF!</v>
      </c>
      <c r="AT117" s="164" t="e">
        <f>IF(AT108="no",1,0)</f>
        <v>#REF!</v>
      </c>
      <c r="AU117" s="59" t="e">
        <f t="shared" si="125"/>
        <v>#REF!</v>
      </c>
      <c r="AV117" s="164" t="e">
        <f>IF(AV108="no",1,0)</f>
        <v>#REF!</v>
      </c>
      <c r="AW117" s="59" t="e">
        <f t="shared" si="126"/>
        <v>#REF!</v>
      </c>
      <c r="AX117" s="164">
        <f>IF(AX108="no",1,0)</f>
        <v>1</v>
      </c>
      <c r="AY117" s="59">
        <f t="shared" si="127"/>
        <v>0</v>
      </c>
      <c r="AZ117" s="164" t="e">
        <f>IF(AZ108="no",1,0)</f>
        <v>#REF!</v>
      </c>
      <c r="BA117" s="59" t="e">
        <f t="shared" si="128"/>
        <v>#REF!</v>
      </c>
      <c r="BB117" s="164" t="e">
        <f>IF(BB108="no",1,0)</f>
        <v>#REF!</v>
      </c>
      <c r="BC117" s="59" t="e">
        <f t="shared" si="129"/>
        <v>#REF!</v>
      </c>
      <c r="BD117" s="164" t="e">
        <f>IF(BD108="no",1,0)</f>
        <v>#REF!</v>
      </c>
      <c r="BE117" s="59" t="e">
        <f t="shared" si="130"/>
        <v>#REF!</v>
      </c>
      <c r="BF117" s="164" t="e">
        <f>IF(BF108="no",1,0)</f>
        <v>#REF!</v>
      </c>
      <c r="BG117" s="59" t="e">
        <f t="shared" si="131"/>
        <v>#REF!</v>
      </c>
      <c r="BH117" s="164">
        <f>IF(BH108="no",1,0)</f>
        <v>1</v>
      </c>
      <c r="BI117" s="59">
        <f t="shared" si="132"/>
        <v>0</v>
      </c>
      <c r="BJ117" s="164" t="e">
        <f>IF(BJ108="no",1,0)</f>
        <v>#REF!</v>
      </c>
      <c r="BK117" s="59" t="e">
        <f t="shared" si="133"/>
        <v>#REF!</v>
      </c>
      <c r="BL117" s="164" t="e">
        <f>IF(BL108="no",1,0)</f>
        <v>#REF!</v>
      </c>
      <c r="BM117" s="59" t="e">
        <f t="shared" si="134"/>
        <v>#REF!</v>
      </c>
      <c r="BN117" s="164" t="e">
        <f>IF(BN108="no",1,0)</f>
        <v>#REF!</v>
      </c>
      <c r="BO117" s="59" t="e">
        <f t="shared" si="135"/>
        <v>#REF!</v>
      </c>
      <c r="BP117" s="164" t="e">
        <f>IF(BP108="no",1,0)</f>
        <v>#REF!</v>
      </c>
      <c r="BQ117" s="59" t="e">
        <f t="shared" si="136"/>
        <v>#REF!</v>
      </c>
      <c r="BR117" s="164">
        <f>IF(BR108="no",1,0)</f>
        <v>0</v>
      </c>
      <c r="BS117" s="59">
        <f t="shared" si="137"/>
        <v>1</v>
      </c>
      <c r="BT117" s="164" t="e">
        <f>IF(BT108="no",1,0)</f>
        <v>#REF!</v>
      </c>
      <c r="BU117" s="59" t="e">
        <f t="shared" si="138"/>
        <v>#REF!</v>
      </c>
      <c r="BV117" s="164" t="e">
        <f>IF(BV108="no",1,0)</f>
        <v>#REF!</v>
      </c>
      <c r="BW117" s="59" t="e">
        <f t="shared" si="139"/>
        <v>#REF!</v>
      </c>
      <c r="BX117" s="164" t="e">
        <f>IF(BX108="no",1,0)</f>
        <v>#REF!</v>
      </c>
      <c r="BY117" s="59" t="e">
        <f t="shared" si="140"/>
        <v>#REF!</v>
      </c>
      <c r="BZ117" s="164" t="e">
        <f>IF(BZ108="no",1,0)</f>
        <v>#REF!</v>
      </c>
      <c r="CA117" s="59" t="e">
        <f t="shared" si="141"/>
        <v>#REF!</v>
      </c>
      <c r="CB117" s="164">
        <f>IF(CB108="no",1,0)</f>
        <v>0</v>
      </c>
      <c r="CC117" s="59">
        <f t="shared" si="142"/>
        <v>1</v>
      </c>
      <c r="CD117" s="139">
        <v>0</v>
      </c>
      <c r="CE117" s="59">
        <f t="shared" si="143"/>
        <v>1</v>
      </c>
      <c r="CF117" s="164" t="e">
        <f>IF(CF108="no",1,0)</f>
        <v>#REF!</v>
      </c>
      <c r="CG117" s="59" t="e">
        <f t="shared" si="144"/>
        <v>#REF!</v>
      </c>
      <c r="CH117" s="164" t="e">
        <f>IF(CH108="no",1,0)</f>
        <v>#REF!</v>
      </c>
      <c r="CI117" s="59" t="e">
        <f t="shared" si="145"/>
        <v>#REF!</v>
      </c>
      <c r="CJ117" s="164" t="e">
        <f>IF(CJ108="no",1,0)</f>
        <v>#REF!</v>
      </c>
      <c r="CK117" s="59" t="e">
        <f t="shared" si="146"/>
        <v>#REF!</v>
      </c>
      <c r="CL117" s="164">
        <f>IF(CL108="no",1,0)</f>
        <v>0</v>
      </c>
      <c r="CM117" s="59">
        <f t="shared" si="147"/>
        <v>1</v>
      </c>
      <c r="CN117" s="139">
        <v>0</v>
      </c>
      <c r="CO117" s="127">
        <f t="shared" si="148"/>
        <v>1</v>
      </c>
      <c r="CP117" s="139">
        <f>IF(CP108="no",1,0)</f>
        <v>1</v>
      </c>
      <c r="CQ117" s="127">
        <f t="shared" si="149"/>
        <v>0</v>
      </c>
      <c r="CR117" s="139">
        <v>0</v>
      </c>
      <c r="CS117" s="127">
        <f t="shared" si="150"/>
        <v>1</v>
      </c>
      <c r="CT117" s="139">
        <v>0</v>
      </c>
      <c r="CU117" s="127">
        <f t="shared" si="151"/>
        <v>1</v>
      </c>
      <c r="CV117" s="164">
        <f>IF(CV108="no",1,0)</f>
        <v>1</v>
      </c>
      <c r="CW117" s="59">
        <f t="shared" si="152"/>
        <v>0</v>
      </c>
      <c r="CX117" s="139">
        <v>0</v>
      </c>
      <c r="CY117" s="127">
        <f t="shared" si="153"/>
        <v>1</v>
      </c>
      <c r="CZ117" s="139">
        <f>IF(CZ108="no",1,0)</f>
        <v>1</v>
      </c>
      <c r="DA117" s="127">
        <f t="shared" si="154"/>
        <v>0</v>
      </c>
      <c r="DB117" s="139">
        <v>0</v>
      </c>
      <c r="DC117" s="127">
        <f t="shared" si="155"/>
        <v>1</v>
      </c>
      <c r="DD117" s="139">
        <v>0</v>
      </c>
      <c r="DE117" s="127">
        <f t="shared" si="156"/>
        <v>1</v>
      </c>
      <c r="DF117" s="164">
        <f>IF(DF108="no",1,0)</f>
        <v>1</v>
      </c>
      <c r="DG117" s="127">
        <f t="shared" si="156"/>
        <v>0</v>
      </c>
      <c r="DH117" s="137"/>
      <c r="DI117" s="137"/>
      <c r="DJ117" s="137"/>
      <c r="DK117" s="137"/>
      <c r="DL117" s="137"/>
      <c r="DM117" s="137"/>
      <c r="DN117" s="137"/>
      <c r="DO117" s="137"/>
      <c r="DS117" s="188"/>
      <c r="DT117" s="188"/>
      <c r="DV117" s="137"/>
      <c r="DW117" s="137"/>
      <c r="DX117" s="137"/>
      <c r="DY117" s="137"/>
      <c r="DZ117" s="137"/>
      <c r="EA117" s="137"/>
      <c r="EB117" s="137"/>
      <c r="EC117" s="137"/>
      <c r="ED117" s="137"/>
      <c r="EE117" s="137"/>
      <c r="EF117" s="137"/>
      <c r="EG117" s="137"/>
      <c r="EH117" s="137"/>
      <c r="EI117" s="137"/>
      <c r="EJ117" s="137"/>
      <c r="EK117" s="137"/>
      <c r="EL117" s="137"/>
      <c r="EM117" s="137"/>
      <c r="EN117" s="137"/>
      <c r="EO117" s="137"/>
      <c r="EP117" s="137"/>
      <c r="EQ117" s="137"/>
      <c r="ER117" s="137"/>
      <c r="ES117" s="137"/>
      <c r="ET117" s="137"/>
      <c r="EU117" s="137"/>
      <c r="EV117" s="137"/>
      <c r="EW117" s="137"/>
      <c r="EX117" s="137"/>
      <c r="EY117" s="137"/>
      <c r="EZ117" s="137"/>
      <c r="FA117" s="137"/>
      <c r="FB117" s="137"/>
      <c r="FC117" s="137"/>
      <c r="FD117" s="137"/>
      <c r="FE117" s="137"/>
      <c r="FF117" s="137"/>
      <c r="FG117" s="137"/>
      <c r="FH117" s="137"/>
      <c r="FI117" s="137"/>
      <c r="FJ117" s="137"/>
      <c r="FK117" s="137"/>
      <c r="FL117" s="137"/>
      <c r="FM117" s="137"/>
      <c r="FN117" s="137"/>
      <c r="FO117" s="137"/>
      <c r="FP117" s="137"/>
      <c r="FQ117" s="137"/>
      <c r="FR117" s="137"/>
      <c r="FS117" s="137"/>
      <c r="FT117" s="137"/>
      <c r="FU117" s="137"/>
      <c r="FV117" s="137"/>
      <c r="FW117" s="137"/>
      <c r="FX117" s="137"/>
      <c r="FY117" s="137"/>
      <c r="FZ117" s="137"/>
      <c r="GA117" s="137"/>
      <c r="GB117" s="137"/>
      <c r="GC117" s="137"/>
      <c r="GD117" s="137"/>
      <c r="GE117" s="137"/>
      <c r="GF117" s="137"/>
      <c r="GG117" s="137"/>
      <c r="GH117" s="137"/>
      <c r="GI117" s="137"/>
      <c r="GJ117" s="137"/>
      <c r="GK117" s="137"/>
      <c r="GL117" s="137"/>
      <c r="GM117" s="137"/>
      <c r="GN117" s="137"/>
      <c r="GO117" s="137"/>
      <c r="GP117" s="137"/>
      <c r="GQ117" s="137"/>
      <c r="GR117" s="137"/>
      <c r="GS117" s="137"/>
      <c r="GT117" s="137"/>
      <c r="GU117" s="137"/>
      <c r="GV117" s="137"/>
      <c r="GW117" s="137"/>
      <c r="GX117" s="137"/>
      <c r="GY117" s="137"/>
      <c r="GZ117" s="137"/>
      <c r="HA117" s="137"/>
      <c r="HB117" s="137"/>
      <c r="HC117" s="137"/>
      <c r="HD117" s="137"/>
      <c r="HE117" s="137"/>
      <c r="HF117" s="137"/>
      <c r="HG117" s="137"/>
      <c r="HH117" s="137"/>
      <c r="HI117" s="137"/>
      <c r="HJ117" s="137"/>
      <c r="HK117" s="137"/>
      <c r="HL117" s="137"/>
    </row>
    <row r="118" spans="1:221" s="136" customFormat="1" hidden="1" x14ac:dyDescent="0.25">
      <c r="A118" s="151"/>
    </row>
    <row r="119" spans="1:221" s="136" customFormat="1" hidden="1" x14ac:dyDescent="0.25">
      <c r="A119" s="116"/>
      <c r="B119" s="72"/>
      <c r="C119" s="72"/>
      <c r="D119" s="72"/>
      <c r="E119" s="72"/>
      <c r="F119" s="137"/>
      <c r="G119" s="137"/>
      <c r="H119" s="137"/>
      <c r="I119" s="137"/>
      <c r="J119" s="137"/>
      <c r="K119" s="137"/>
      <c r="L119" s="137"/>
      <c r="N119" s="70"/>
      <c r="O119" s="70"/>
      <c r="P119" s="70"/>
      <c r="Q119" s="71"/>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137"/>
      <c r="BR119" s="137"/>
      <c r="BS119" s="137"/>
      <c r="BT119" s="137"/>
      <c r="BU119" s="137"/>
      <c r="BV119" s="137"/>
      <c r="BW119" s="137"/>
      <c r="BX119" s="137"/>
      <c r="BY119" s="137"/>
      <c r="BZ119" s="137"/>
      <c r="CA119" s="137"/>
      <c r="CB119" s="137"/>
      <c r="CC119" s="137"/>
      <c r="CD119" s="137"/>
      <c r="CE119" s="137"/>
      <c r="CF119" s="137"/>
      <c r="CG119" s="137"/>
      <c r="CH119" s="137"/>
      <c r="CI119" s="137"/>
      <c r="CJ119" s="137"/>
      <c r="CK119" s="137"/>
      <c r="CL119" s="137"/>
      <c r="CM119" s="137"/>
      <c r="CN119" s="137"/>
      <c r="CO119" s="137"/>
      <c r="CP119" s="137"/>
      <c r="CQ119" s="137"/>
      <c r="CR119" s="137"/>
      <c r="CS119" s="137"/>
      <c r="CT119" s="137"/>
      <c r="CU119" s="137"/>
      <c r="CV119" s="137"/>
      <c r="CW119" s="137"/>
      <c r="CX119" s="137"/>
      <c r="CY119" s="137"/>
      <c r="CZ119" s="137"/>
      <c r="DA119" s="137"/>
      <c r="DB119" s="137"/>
      <c r="DC119" s="137"/>
      <c r="DD119" s="137"/>
      <c r="DE119" s="137"/>
      <c r="DF119" s="137"/>
      <c r="DG119" s="137"/>
      <c r="DH119" s="137"/>
      <c r="DI119" s="137"/>
      <c r="DJ119" s="137"/>
      <c r="DK119" s="137"/>
      <c r="DL119" s="137"/>
      <c r="DM119" s="137"/>
      <c r="DN119" s="137"/>
      <c r="DO119" s="137"/>
      <c r="DP119" s="137"/>
      <c r="DT119" s="188"/>
      <c r="DU119" s="188"/>
      <c r="DW119" s="137"/>
      <c r="DX119" s="137"/>
      <c r="DY119" s="137"/>
      <c r="DZ119" s="137"/>
      <c r="EA119" s="137"/>
      <c r="EB119" s="137"/>
      <c r="EC119" s="137"/>
      <c r="ED119" s="137"/>
      <c r="EE119" s="137"/>
      <c r="EF119" s="137"/>
      <c r="EG119" s="137"/>
      <c r="EH119" s="137"/>
      <c r="EI119" s="137"/>
      <c r="EJ119" s="137"/>
      <c r="EK119" s="137"/>
      <c r="EL119" s="137"/>
      <c r="EM119" s="137"/>
      <c r="EN119" s="137"/>
      <c r="EO119" s="137"/>
      <c r="EP119" s="137"/>
      <c r="EQ119" s="137"/>
      <c r="ER119" s="137"/>
      <c r="ES119" s="137"/>
      <c r="ET119" s="137"/>
      <c r="EU119" s="137"/>
      <c r="EV119" s="137"/>
      <c r="EW119" s="137"/>
      <c r="EX119" s="137"/>
      <c r="EY119" s="137"/>
      <c r="EZ119" s="137"/>
      <c r="FA119" s="137"/>
      <c r="FB119" s="137"/>
      <c r="FC119" s="137"/>
      <c r="FD119" s="137"/>
      <c r="FE119" s="137"/>
      <c r="FF119" s="137"/>
      <c r="FG119" s="137"/>
      <c r="FH119" s="137"/>
      <c r="FI119" s="137"/>
      <c r="FJ119" s="137"/>
      <c r="FK119" s="137"/>
      <c r="FL119" s="137"/>
      <c r="FM119" s="137"/>
      <c r="FN119" s="137"/>
      <c r="FO119" s="137"/>
      <c r="FP119" s="137"/>
      <c r="FQ119" s="137"/>
      <c r="FR119" s="137"/>
      <c r="FS119" s="137"/>
      <c r="FT119" s="137"/>
      <c r="FU119" s="137"/>
      <c r="FV119" s="137"/>
      <c r="FW119" s="137"/>
      <c r="FX119" s="137"/>
      <c r="FY119" s="137"/>
      <c r="FZ119" s="137"/>
      <c r="GA119" s="137"/>
      <c r="GB119" s="137"/>
      <c r="GC119" s="137"/>
      <c r="GD119" s="137"/>
      <c r="GE119" s="137"/>
      <c r="GF119" s="137"/>
      <c r="GG119" s="137"/>
      <c r="GH119" s="137"/>
      <c r="GI119" s="137"/>
      <c r="GJ119" s="137"/>
      <c r="GK119" s="137"/>
      <c r="GL119" s="137"/>
      <c r="GM119" s="137"/>
      <c r="GN119" s="137"/>
      <c r="GO119" s="137"/>
      <c r="GP119" s="137"/>
      <c r="GQ119" s="137"/>
      <c r="GR119" s="137"/>
      <c r="GS119" s="137"/>
      <c r="GT119" s="137"/>
      <c r="GU119" s="137"/>
      <c r="GV119" s="137"/>
      <c r="GW119" s="137"/>
      <c r="GX119" s="137"/>
      <c r="GY119" s="137"/>
      <c r="GZ119" s="137"/>
      <c r="HA119" s="137"/>
      <c r="HB119" s="137"/>
      <c r="HC119" s="137"/>
      <c r="HD119" s="137"/>
      <c r="HE119" s="137"/>
      <c r="HF119" s="137"/>
      <c r="HG119" s="137"/>
      <c r="HH119" s="137"/>
      <c r="HI119" s="137"/>
      <c r="HJ119" s="137"/>
      <c r="HK119" s="137"/>
      <c r="HL119" s="137"/>
      <c r="HM119" s="137"/>
    </row>
    <row r="120" spans="1:221" s="136" customFormat="1" hidden="1" x14ac:dyDescent="0.25">
      <c r="A120" s="159" t="s">
        <v>67</v>
      </c>
      <c r="B120" s="103"/>
      <c r="C120" s="129" t="s">
        <v>90</v>
      </c>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c r="BZ120" s="103"/>
      <c r="CA120" s="103"/>
      <c r="CB120" s="103"/>
      <c r="CC120" s="103"/>
      <c r="CD120" s="103"/>
      <c r="CE120" s="103"/>
      <c r="CF120" s="103"/>
      <c r="CG120" s="103"/>
      <c r="CH120" s="103"/>
      <c r="CI120" s="103"/>
      <c r="CJ120" s="103"/>
      <c r="CK120" s="103"/>
      <c r="CL120" s="103"/>
      <c r="CM120" s="103"/>
      <c r="CN120" s="103"/>
      <c r="CO120" s="103"/>
      <c r="CP120" s="103"/>
      <c r="CQ120" s="103"/>
      <c r="CR120" s="103"/>
      <c r="CS120" s="103"/>
      <c r="CT120" s="103"/>
      <c r="CU120" s="103"/>
      <c r="CV120" s="103"/>
      <c r="CW120" s="103"/>
      <c r="CX120" s="103"/>
      <c r="CY120" s="103"/>
      <c r="CZ120" s="103"/>
      <c r="DA120" s="103"/>
      <c r="DB120" s="103"/>
      <c r="DC120" s="103"/>
      <c r="DD120" s="103"/>
      <c r="DE120" s="103"/>
      <c r="DF120" s="103"/>
      <c r="DG120" s="137"/>
      <c r="DH120" s="137"/>
      <c r="DI120" s="137"/>
      <c r="DJ120" s="137"/>
      <c r="DK120" s="137"/>
      <c r="DL120" s="137"/>
      <c r="DM120" s="137"/>
      <c r="DN120" s="137"/>
      <c r="DO120" s="137"/>
      <c r="DP120" s="137"/>
      <c r="DT120" s="188"/>
      <c r="DU120" s="188"/>
      <c r="DW120" s="137"/>
      <c r="DX120" s="137"/>
      <c r="DY120" s="137"/>
      <c r="DZ120" s="137"/>
      <c r="EA120" s="137"/>
      <c r="EB120" s="137"/>
      <c r="EC120" s="137"/>
      <c r="ED120" s="137"/>
      <c r="EE120" s="137"/>
      <c r="EF120" s="137"/>
      <c r="EG120" s="137"/>
      <c r="EH120" s="137"/>
      <c r="EI120" s="137"/>
      <c r="EJ120" s="137"/>
      <c r="EK120" s="137"/>
      <c r="EL120" s="137"/>
      <c r="EM120" s="137"/>
      <c r="EN120" s="137"/>
      <c r="EO120" s="137"/>
      <c r="EP120" s="137"/>
      <c r="EQ120" s="137"/>
      <c r="ER120" s="137"/>
      <c r="ES120" s="137"/>
      <c r="ET120" s="137"/>
      <c r="EU120" s="137"/>
      <c r="EV120" s="137"/>
      <c r="EW120" s="137"/>
      <c r="EX120" s="137"/>
      <c r="EY120" s="137"/>
      <c r="EZ120" s="137"/>
      <c r="FA120" s="137"/>
      <c r="FB120" s="137"/>
      <c r="FC120" s="137"/>
      <c r="FD120" s="137"/>
      <c r="FE120" s="137"/>
      <c r="FF120" s="137"/>
      <c r="FG120" s="137"/>
      <c r="FH120" s="137"/>
      <c r="FI120" s="137"/>
      <c r="FJ120" s="137"/>
      <c r="FK120" s="137"/>
      <c r="FL120" s="137"/>
      <c r="FM120" s="137"/>
      <c r="FN120" s="137"/>
      <c r="FO120" s="137"/>
      <c r="FP120" s="137"/>
      <c r="FQ120" s="137"/>
      <c r="FR120" s="137"/>
      <c r="FS120" s="137"/>
      <c r="FT120" s="137"/>
      <c r="FU120" s="137"/>
      <c r="FV120" s="137"/>
      <c r="FW120" s="137"/>
      <c r="FX120" s="137"/>
      <c r="FY120" s="137"/>
      <c r="FZ120" s="137"/>
      <c r="GA120" s="137"/>
      <c r="GB120" s="137"/>
      <c r="GC120" s="137"/>
      <c r="GD120" s="137"/>
      <c r="GE120" s="137"/>
      <c r="GF120" s="137"/>
      <c r="GG120" s="137"/>
      <c r="GH120" s="137"/>
      <c r="GI120" s="137"/>
      <c r="GJ120" s="137"/>
      <c r="GK120" s="137"/>
      <c r="GL120" s="137"/>
      <c r="GM120" s="137"/>
      <c r="GN120" s="137"/>
      <c r="GO120" s="137"/>
      <c r="GP120" s="137"/>
      <c r="GQ120" s="137"/>
      <c r="GR120" s="137"/>
      <c r="GS120" s="137"/>
      <c r="GT120" s="137"/>
      <c r="GU120" s="137"/>
      <c r="GV120" s="137"/>
      <c r="GW120" s="137"/>
      <c r="GX120" s="137"/>
      <c r="GY120" s="137"/>
      <c r="GZ120" s="137"/>
      <c r="HA120" s="137"/>
      <c r="HB120" s="137"/>
      <c r="HC120" s="137"/>
      <c r="HD120" s="137"/>
      <c r="HE120" s="137"/>
      <c r="HF120" s="137"/>
      <c r="HG120" s="137"/>
      <c r="HH120" s="137"/>
      <c r="HI120" s="137"/>
      <c r="HJ120" s="137"/>
      <c r="HK120" s="137"/>
      <c r="HL120" s="137"/>
      <c r="HM120" s="137"/>
    </row>
    <row r="121" spans="1:221" s="137" customFormat="1" hidden="1" x14ac:dyDescent="0.25">
      <c r="A121" s="116"/>
      <c r="B121" s="137" t="str">
        <f>B110</f>
        <v>Combined oral contraceptive</v>
      </c>
      <c r="L121" s="137" t="str">
        <f>L110</f>
        <v>Progestin-only pill</v>
      </c>
      <c r="V121" s="137" t="str">
        <f>V110</f>
        <v>Injectable</v>
      </c>
      <c r="AF121" s="137" t="str">
        <f>AF110</f>
        <v>Implant</v>
      </c>
      <c r="AP121" s="137" t="str">
        <f>AP110</f>
        <v>IUD</v>
      </c>
      <c r="AZ121" s="137" t="str">
        <f>AZ110</f>
        <v>Male condom</v>
      </c>
      <c r="BJ121" s="137" t="str">
        <f>BJ110</f>
        <v>Female condom</v>
      </c>
      <c r="BT121" s="137" t="str">
        <f>BT110</f>
        <v>Emergency contraceptive pill</v>
      </c>
      <c r="CD121" s="137" t="str">
        <f>CD110</f>
        <v>CycleBeads</v>
      </c>
      <c r="CN121" s="137" t="str">
        <f>CN110</f>
        <v>Vasectomy</v>
      </c>
      <c r="CX121" s="137" t="str">
        <f>CX110</f>
        <v>Tubal ligation</v>
      </c>
      <c r="DT121" s="188"/>
      <c r="DU121" s="188"/>
    </row>
    <row r="122" spans="1:221" s="137" customFormat="1" hidden="1" x14ac:dyDescent="0.25">
      <c r="A122" s="116"/>
      <c r="B122" s="137">
        <v>2009</v>
      </c>
      <c r="D122" s="137">
        <v>2010</v>
      </c>
      <c r="F122" s="137">
        <v>2011</v>
      </c>
      <c r="H122" s="137">
        <v>2012</v>
      </c>
      <c r="J122" s="137">
        <v>2013</v>
      </c>
      <c r="L122" s="137">
        <v>2009</v>
      </c>
      <c r="N122" s="137">
        <v>2010</v>
      </c>
      <c r="P122" s="137">
        <v>2011</v>
      </c>
      <c r="R122" s="137">
        <v>2012</v>
      </c>
      <c r="T122" s="137">
        <v>2013</v>
      </c>
      <c r="V122" s="137">
        <v>2009</v>
      </c>
      <c r="X122" s="137">
        <v>2010</v>
      </c>
      <c r="Z122" s="137">
        <v>2011</v>
      </c>
      <c r="AB122" s="137">
        <v>2012</v>
      </c>
      <c r="AD122" s="137">
        <v>2013</v>
      </c>
      <c r="AF122" s="137">
        <v>2009</v>
      </c>
      <c r="AH122" s="137">
        <v>2010</v>
      </c>
      <c r="AJ122" s="137">
        <v>2011</v>
      </c>
      <c r="AL122" s="137">
        <v>2012</v>
      </c>
      <c r="AN122" s="137">
        <v>2013</v>
      </c>
      <c r="AP122" s="137">
        <v>2009</v>
      </c>
      <c r="AR122" s="137">
        <v>2010</v>
      </c>
      <c r="AT122" s="137">
        <v>2011</v>
      </c>
      <c r="AV122" s="137">
        <v>2012</v>
      </c>
      <c r="AX122" s="137">
        <v>2013</v>
      </c>
      <c r="AZ122" s="137">
        <v>2009</v>
      </c>
      <c r="BB122" s="137">
        <v>2010</v>
      </c>
      <c r="BD122" s="137">
        <v>2011</v>
      </c>
      <c r="BF122" s="137">
        <v>2012</v>
      </c>
      <c r="BH122" s="137">
        <v>2013</v>
      </c>
      <c r="BJ122" s="137">
        <v>2009</v>
      </c>
      <c r="BL122" s="137">
        <v>2010</v>
      </c>
      <c r="BN122" s="137">
        <v>2011</v>
      </c>
      <c r="BP122" s="137">
        <v>2012</v>
      </c>
      <c r="BR122" s="137">
        <v>2013</v>
      </c>
      <c r="BT122" s="137">
        <v>2009</v>
      </c>
      <c r="BV122" s="137">
        <v>2010</v>
      </c>
      <c r="BX122" s="137">
        <v>2011</v>
      </c>
      <c r="BZ122" s="137">
        <v>2012</v>
      </c>
      <c r="CB122" s="137">
        <v>2013</v>
      </c>
      <c r="CD122" s="137">
        <v>2009</v>
      </c>
      <c r="CF122" s="137">
        <v>2010</v>
      </c>
      <c r="CH122" s="137">
        <v>2011</v>
      </c>
      <c r="CJ122" s="137">
        <v>2012</v>
      </c>
      <c r="CL122" s="137">
        <v>2013</v>
      </c>
      <c r="CN122" s="137">
        <v>2009</v>
      </c>
      <c r="CP122" s="137">
        <v>2010</v>
      </c>
      <c r="CR122" s="137">
        <v>2011</v>
      </c>
      <c r="CT122" s="137">
        <v>2012</v>
      </c>
      <c r="CV122" s="137">
        <v>2013</v>
      </c>
      <c r="CX122" s="137">
        <v>2009</v>
      </c>
      <c r="CZ122" s="137">
        <v>2010</v>
      </c>
      <c r="DB122" s="137">
        <v>2011</v>
      </c>
      <c r="DD122" s="137">
        <v>2012</v>
      </c>
      <c r="DF122" s="137">
        <v>2013</v>
      </c>
      <c r="DT122" s="188"/>
      <c r="DU122" s="188"/>
    </row>
    <row r="123" spans="1:221" s="136" customFormat="1" hidden="1" x14ac:dyDescent="0.25">
      <c r="A123" s="160" t="s">
        <v>23</v>
      </c>
      <c r="B123" s="4" t="e">
        <f>IF(YearSelected=B$122,B115,#N/A)</f>
        <v>#N/A</v>
      </c>
      <c r="C123" s="4" t="e">
        <f>IF(B123=1,0,1)</f>
        <v>#N/A</v>
      </c>
      <c r="D123" s="4" t="e">
        <f>IF(YearSelected=D$122,D115,#N/A)</f>
        <v>#N/A</v>
      </c>
      <c r="E123" s="4" t="e">
        <f>IF(D123=1,0,1)</f>
        <v>#N/A</v>
      </c>
      <c r="F123" s="4" t="e">
        <f>IF(YearSelected=F$122,F115,#N/A)</f>
        <v>#N/A</v>
      </c>
      <c r="G123" s="4" t="e">
        <f>IF(F123=1,0,1)</f>
        <v>#N/A</v>
      </c>
      <c r="H123" s="4" t="e">
        <f>IF(YearSelected=H$122,H115,#N/A)</f>
        <v>#N/A</v>
      </c>
      <c r="I123" s="4" t="e">
        <f>IF(H123=1,0,1)</f>
        <v>#N/A</v>
      </c>
      <c r="J123" s="4">
        <f>IF(YearSelected=J$122,J115,#N/A)</f>
        <v>0</v>
      </c>
      <c r="K123" s="4">
        <f>IF(J123=1,0,1)</f>
        <v>1</v>
      </c>
      <c r="L123" s="4" t="e">
        <f>IF(YearSelected=L$122,L115,#N/A)</f>
        <v>#N/A</v>
      </c>
      <c r="M123" s="4" t="e">
        <f>IF(L123=1,0,1)</f>
        <v>#N/A</v>
      </c>
      <c r="N123" s="4" t="e">
        <f>IF(YearSelected=N$122,N115,#N/A)</f>
        <v>#N/A</v>
      </c>
      <c r="O123" s="4" t="e">
        <f>IF(N123=1,0,1)</f>
        <v>#N/A</v>
      </c>
      <c r="P123" s="4" t="e">
        <f>IF(YearSelected=P$122,P115,#N/A)</f>
        <v>#N/A</v>
      </c>
      <c r="Q123" s="4" t="e">
        <f>IF(P123=1,0,1)</f>
        <v>#N/A</v>
      </c>
      <c r="R123" s="4" t="e">
        <f>IF(YearSelected=R$122,R115,#N/A)</f>
        <v>#N/A</v>
      </c>
      <c r="S123" s="4" t="e">
        <f>IF(R123=1,0,1)</f>
        <v>#N/A</v>
      </c>
      <c r="T123" s="4">
        <f>IF(YearSelected=T$122,T115,#N/A)</f>
        <v>0</v>
      </c>
      <c r="U123" s="4">
        <f>IF(T123=1,0,1)</f>
        <v>1</v>
      </c>
      <c r="V123" s="4" t="e">
        <f>IF(YearSelected=V$122,V115,#N/A)</f>
        <v>#N/A</v>
      </c>
      <c r="W123" s="4" t="e">
        <f>IF(V123=1,0,1)</f>
        <v>#N/A</v>
      </c>
      <c r="X123" s="4" t="e">
        <f>IF(YearSelected=X$122,X115,#N/A)</f>
        <v>#N/A</v>
      </c>
      <c r="Y123" s="4" t="e">
        <f>IF(X123=1,0,1)</f>
        <v>#N/A</v>
      </c>
      <c r="Z123" s="4" t="e">
        <f>IF(YearSelected=Z$122,Z115,#N/A)</f>
        <v>#N/A</v>
      </c>
      <c r="AA123" s="4" t="e">
        <f>IF(Z123=1,0,1)</f>
        <v>#N/A</v>
      </c>
      <c r="AB123" s="4" t="e">
        <f>IF(YearSelected=AB$122,AB115,#N/A)</f>
        <v>#N/A</v>
      </c>
      <c r="AC123" s="4" t="e">
        <f>IF(AB123=1,0,1)</f>
        <v>#N/A</v>
      </c>
      <c r="AD123" s="4">
        <f>IF(YearSelected=AD$122,AD115,#N/A)</f>
        <v>0</v>
      </c>
      <c r="AE123" s="4">
        <f>IF(AD123=1,0,1)</f>
        <v>1</v>
      </c>
      <c r="AF123" s="4" t="e">
        <f>IF(YearSelected=AF$122,AF115,#N/A)</f>
        <v>#N/A</v>
      </c>
      <c r="AG123" s="4" t="e">
        <f>IF(AF123=1,0,1)</f>
        <v>#N/A</v>
      </c>
      <c r="AH123" s="4" t="e">
        <f>IF(YearSelected=AH$122,AH115,#N/A)</f>
        <v>#N/A</v>
      </c>
      <c r="AI123" s="4" t="e">
        <f>IF(AH123=1,0,1)</f>
        <v>#N/A</v>
      </c>
      <c r="AJ123" s="4" t="e">
        <f>IF(YearSelected=AJ$122,AJ115,#N/A)</f>
        <v>#N/A</v>
      </c>
      <c r="AK123" s="4" t="e">
        <f>IF(AJ123=1,0,1)</f>
        <v>#N/A</v>
      </c>
      <c r="AL123" s="4" t="e">
        <f>IF(YearSelected=AL$122,AL115,#N/A)</f>
        <v>#N/A</v>
      </c>
      <c r="AM123" s="4" t="e">
        <f>IF(AL123=1,0,1)</f>
        <v>#N/A</v>
      </c>
      <c r="AN123" s="4">
        <f>IF(YearSelected=AN$122,AN115,#N/A)</f>
        <v>0</v>
      </c>
      <c r="AO123" s="4">
        <f>IF(AN123=1,0,1)</f>
        <v>1</v>
      </c>
      <c r="AP123" s="4" t="e">
        <f>IF(YearSelected=AP$122,AP115,#N/A)</f>
        <v>#N/A</v>
      </c>
      <c r="AQ123" s="4" t="e">
        <f>IF(AP123=1,0,1)</f>
        <v>#N/A</v>
      </c>
      <c r="AR123" s="4" t="e">
        <f>IF(YearSelected=AR$122,AR115,#N/A)</f>
        <v>#N/A</v>
      </c>
      <c r="AS123" s="4" t="e">
        <f>IF(AR123=1,0,1)</f>
        <v>#N/A</v>
      </c>
      <c r="AT123" s="4" t="e">
        <f>IF(YearSelected=AT$122,AT115,#N/A)</f>
        <v>#N/A</v>
      </c>
      <c r="AU123" s="4" t="e">
        <f>IF(AT123=1,0,1)</f>
        <v>#N/A</v>
      </c>
      <c r="AV123" s="4" t="e">
        <f>IF(YearSelected=AV$122,AV115,#N/A)</f>
        <v>#N/A</v>
      </c>
      <c r="AW123" s="4" t="e">
        <f>IF(AV123=1,0,1)</f>
        <v>#N/A</v>
      </c>
      <c r="AX123" s="4">
        <f>IF(YearSelected=AX$122,AX115,#N/A)</f>
        <v>0</v>
      </c>
      <c r="AY123" s="4">
        <f>IF(AX123=1,0,1)</f>
        <v>1</v>
      </c>
      <c r="AZ123" s="4" t="e">
        <f>IF(YearSelected=AZ$122,AZ115,#N/A)</f>
        <v>#N/A</v>
      </c>
      <c r="BA123" s="4" t="e">
        <f>IF(AZ123=1,0,1)</f>
        <v>#N/A</v>
      </c>
      <c r="BB123" s="4" t="e">
        <f>IF(YearSelected=BB$122,BB115,#N/A)</f>
        <v>#N/A</v>
      </c>
      <c r="BC123" s="4" t="e">
        <f>IF(BB123=1,0,1)</f>
        <v>#N/A</v>
      </c>
      <c r="BD123" s="4" t="e">
        <f>IF(YearSelected=BD$122,BD115,#N/A)</f>
        <v>#N/A</v>
      </c>
      <c r="BE123" s="4" t="e">
        <f>IF(BD123=1,0,1)</f>
        <v>#N/A</v>
      </c>
      <c r="BF123" s="4" t="e">
        <f>IF(YearSelected=BF$122,BF115,#N/A)</f>
        <v>#N/A</v>
      </c>
      <c r="BG123" s="4" t="e">
        <f>IF(BF123=1,0,1)</f>
        <v>#N/A</v>
      </c>
      <c r="BH123" s="4">
        <f>IF(YearSelected=BH$122,BH115,#N/A)</f>
        <v>0</v>
      </c>
      <c r="BI123" s="4">
        <f>IF(BH123=1,0,1)</f>
        <v>1</v>
      </c>
      <c r="BJ123" s="4" t="e">
        <f>IF(YearSelected=BJ$122,BJ115,#N/A)</f>
        <v>#N/A</v>
      </c>
      <c r="BK123" s="4" t="e">
        <f>IF(BJ123=1,0,1)</f>
        <v>#N/A</v>
      </c>
      <c r="BL123" s="4" t="e">
        <f>IF(YearSelected=BL$122,BL115,#N/A)</f>
        <v>#N/A</v>
      </c>
      <c r="BM123" s="4" t="e">
        <f>IF(BL123=1,0,1)</f>
        <v>#N/A</v>
      </c>
      <c r="BN123" s="4" t="e">
        <f>IF(YearSelected=BN$122,BN115,#N/A)</f>
        <v>#N/A</v>
      </c>
      <c r="BO123" s="4" t="e">
        <f>IF(BN123=1,0,1)</f>
        <v>#N/A</v>
      </c>
      <c r="BP123" s="4" t="e">
        <f>IF(YearSelected=BP$122,BP115,#N/A)</f>
        <v>#N/A</v>
      </c>
      <c r="BQ123" s="4" t="e">
        <f>IF(BP123=1,0,1)</f>
        <v>#N/A</v>
      </c>
      <c r="BR123" s="4">
        <f>IF(YearSelected=BR$122,BR115,#N/A)</f>
        <v>0</v>
      </c>
      <c r="BS123" s="4">
        <f>IF(BR123=1,0,1)</f>
        <v>1</v>
      </c>
      <c r="BT123" s="4" t="e">
        <f>IF(YearSelected=BT$122,BT115,#N/A)</f>
        <v>#N/A</v>
      </c>
      <c r="BU123" s="4" t="e">
        <f>IF(BT123=1,0,1)</f>
        <v>#N/A</v>
      </c>
      <c r="BV123" s="4" t="e">
        <f>IF(YearSelected=BV$122,BV115,#N/A)</f>
        <v>#N/A</v>
      </c>
      <c r="BW123" s="4" t="e">
        <f>IF(BV123=1,0,1)</f>
        <v>#N/A</v>
      </c>
      <c r="BX123" s="4" t="e">
        <f>IF(YearSelected=BX$122,BX115,#N/A)</f>
        <v>#N/A</v>
      </c>
      <c r="BY123" s="4" t="e">
        <f>IF(BX123=1,0,1)</f>
        <v>#N/A</v>
      </c>
      <c r="BZ123" s="4" t="e">
        <f>IF(YearSelected=BZ$122,BZ115,#N/A)</f>
        <v>#N/A</v>
      </c>
      <c r="CA123" s="4" t="e">
        <f>IF(BZ123=1,0,1)</f>
        <v>#N/A</v>
      </c>
      <c r="CB123" s="4">
        <f>IF(YearSelected=CB$122,CB115,#N/A)</f>
        <v>0</v>
      </c>
      <c r="CC123" s="4">
        <f>IF(CB123=1,0,1)</f>
        <v>1</v>
      </c>
      <c r="CD123" s="4" t="e">
        <f>IF(YearSelected=CD$122,CD115,#N/A)</f>
        <v>#N/A</v>
      </c>
      <c r="CE123" s="4" t="e">
        <f>IF(CD123=1,0,1)</f>
        <v>#N/A</v>
      </c>
      <c r="CF123" s="4" t="e">
        <f>IF(YearSelected=CF$122,CF115,#N/A)</f>
        <v>#N/A</v>
      </c>
      <c r="CG123" s="4" t="e">
        <f>IF(CF123=1,0,1)</f>
        <v>#N/A</v>
      </c>
      <c r="CH123" s="4" t="e">
        <f>IF(YearSelected=CH$122,CH115,#N/A)</f>
        <v>#N/A</v>
      </c>
      <c r="CI123" s="4" t="e">
        <f>IF(CH123=1,0,1)</f>
        <v>#N/A</v>
      </c>
      <c r="CJ123" s="4" t="e">
        <f>IF(YearSelected=CJ$122,CJ115,#N/A)</f>
        <v>#N/A</v>
      </c>
      <c r="CK123" s="4" t="e">
        <f>IF(CJ123=1,0,1)</f>
        <v>#N/A</v>
      </c>
      <c r="CL123" s="4">
        <f>IF(YearSelected=CL$122,CL115,#N/A)</f>
        <v>0</v>
      </c>
      <c r="CM123" s="4">
        <f>IF(CL123=1,0,1)</f>
        <v>1</v>
      </c>
      <c r="CN123" s="4" t="e">
        <f>IF(YearSelected=CN$122,CN115,#N/A)</f>
        <v>#N/A</v>
      </c>
      <c r="CO123" s="4" t="e">
        <f>IF(CN123=1,0,1)</f>
        <v>#N/A</v>
      </c>
      <c r="CP123" s="4" t="e">
        <f>IF(YearSelected=CP$122,CP115,#N/A)</f>
        <v>#N/A</v>
      </c>
      <c r="CQ123" s="4" t="e">
        <f>IF(CP123=1,0,1)</f>
        <v>#N/A</v>
      </c>
      <c r="CR123" s="4" t="e">
        <f>IF(YearSelected=CR$122,CR115,#N/A)</f>
        <v>#N/A</v>
      </c>
      <c r="CS123" s="4" t="e">
        <f>IF(CR123=1,0,1)</f>
        <v>#N/A</v>
      </c>
      <c r="CT123" s="4" t="e">
        <f>IF(YearSelected=CT$122,CT115,#N/A)</f>
        <v>#N/A</v>
      </c>
      <c r="CU123" s="4" t="e">
        <f>IF(CT123=1,0,1)</f>
        <v>#N/A</v>
      </c>
      <c r="CV123" s="4">
        <f>IF(YearSelected=CV$122,CV115,#N/A)</f>
        <v>0</v>
      </c>
      <c r="CW123" s="4">
        <f>IF(CV123=1,0,1)</f>
        <v>1</v>
      </c>
      <c r="CX123" s="4" t="e">
        <f>IF(YearSelected=CX$122,CX115,#N/A)</f>
        <v>#N/A</v>
      </c>
      <c r="CY123" s="4" t="e">
        <f>IF(CX123=1,0,1)</f>
        <v>#N/A</v>
      </c>
      <c r="CZ123" s="4" t="e">
        <f>IF(YearSelected=CZ$122,CZ115,#N/A)</f>
        <v>#N/A</v>
      </c>
      <c r="DA123" s="4" t="e">
        <f>IF(CZ123=1,0,1)</f>
        <v>#N/A</v>
      </c>
      <c r="DB123" s="4" t="e">
        <f>IF(YearSelected=DB$122,DB115,#N/A)</f>
        <v>#N/A</v>
      </c>
      <c r="DC123" s="4" t="e">
        <f>IF(DB123=1,0,1)</f>
        <v>#N/A</v>
      </c>
      <c r="DD123" s="4" t="e">
        <f>IF(YearSelected=DD$122,DD115,#N/A)</f>
        <v>#N/A</v>
      </c>
      <c r="DE123" s="4" t="e">
        <f>IF(DD123=1,0,1)</f>
        <v>#N/A</v>
      </c>
      <c r="DF123" s="4">
        <f>IF(YearSelected=DF$122,DF115,#N/A)</f>
        <v>0</v>
      </c>
      <c r="DG123" s="4">
        <f>IF(DF123=1,0,1)</f>
        <v>1</v>
      </c>
      <c r="DH123" s="137"/>
      <c r="DI123" s="137"/>
      <c r="DJ123" s="137"/>
      <c r="DK123" s="137"/>
      <c r="DL123" s="137"/>
      <c r="DM123" s="137"/>
      <c r="DN123" s="137"/>
      <c r="DO123" s="137"/>
      <c r="DP123" s="137"/>
      <c r="DT123" s="188"/>
      <c r="DU123" s="188"/>
      <c r="DW123" s="137"/>
      <c r="DX123" s="137"/>
      <c r="DY123" s="137"/>
      <c r="DZ123" s="137"/>
      <c r="EA123" s="137"/>
      <c r="EB123" s="137"/>
      <c r="EC123" s="137"/>
      <c r="ED123" s="137"/>
      <c r="EE123" s="137"/>
      <c r="EF123" s="137"/>
      <c r="EG123" s="137"/>
      <c r="EH123" s="137"/>
      <c r="EI123" s="137"/>
      <c r="EJ123" s="137"/>
      <c r="EK123" s="137"/>
      <c r="EL123" s="137"/>
      <c r="EM123" s="137"/>
      <c r="EN123" s="137"/>
      <c r="EO123" s="137"/>
      <c r="EP123" s="137"/>
      <c r="EQ123" s="137"/>
      <c r="ER123" s="137"/>
      <c r="ES123" s="137"/>
      <c r="ET123" s="137"/>
      <c r="EU123" s="137"/>
      <c r="EV123" s="137"/>
      <c r="EW123" s="137"/>
      <c r="EX123" s="137"/>
      <c r="EY123" s="137"/>
      <c r="EZ123" s="137"/>
      <c r="FA123" s="137"/>
      <c r="FB123" s="137"/>
      <c r="FC123" s="137"/>
      <c r="FD123" s="137"/>
      <c r="FE123" s="137"/>
      <c r="FF123" s="137"/>
      <c r="FG123" s="137"/>
      <c r="FH123" s="137"/>
      <c r="FI123" s="137"/>
      <c r="FJ123" s="137"/>
      <c r="FK123" s="137"/>
      <c r="FL123" s="137"/>
      <c r="FM123" s="137"/>
      <c r="FN123" s="137"/>
      <c r="FO123" s="137"/>
      <c r="FP123" s="137"/>
      <c r="FQ123" s="137"/>
      <c r="FR123" s="137"/>
      <c r="FS123" s="137"/>
      <c r="FT123" s="137"/>
      <c r="FU123" s="137"/>
      <c r="FV123" s="137"/>
      <c r="FW123" s="137"/>
      <c r="FX123" s="137"/>
      <c r="FY123" s="137"/>
      <c r="FZ123" s="137"/>
      <c r="GA123" s="137"/>
      <c r="GB123" s="137"/>
      <c r="GC123" s="137"/>
      <c r="GD123" s="137"/>
      <c r="GE123" s="137"/>
      <c r="GF123" s="137"/>
      <c r="GG123" s="137"/>
      <c r="GH123" s="137"/>
      <c r="GI123" s="137"/>
      <c r="GJ123" s="137"/>
      <c r="GK123" s="137"/>
      <c r="GL123" s="137"/>
      <c r="GM123" s="137"/>
      <c r="GN123" s="137"/>
      <c r="GO123" s="137"/>
      <c r="GP123" s="137"/>
      <c r="GQ123" s="137"/>
      <c r="GR123" s="137"/>
      <c r="GS123" s="137"/>
      <c r="GT123" s="137"/>
      <c r="GU123" s="137"/>
      <c r="GV123" s="137"/>
      <c r="GW123" s="137"/>
      <c r="GX123" s="137"/>
      <c r="GY123" s="137"/>
      <c r="GZ123" s="137"/>
      <c r="HA123" s="137"/>
      <c r="HB123" s="137"/>
      <c r="HC123" s="137"/>
      <c r="HD123" s="137"/>
      <c r="HE123" s="137"/>
      <c r="HF123" s="137"/>
      <c r="HG123" s="137"/>
      <c r="HH123" s="137"/>
      <c r="HI123" s="137"/>
      <c r="HJ123" s="137"/>
      <c r="HK123" s="137"/>
      <c r="HL123" s="137"/>
      <c r="HM123" s="137"/>
    </row>
    <row r="124" spans="1:221" s="136" customFormat="1" hidden="1" x14ac:dyDescent="0.25">
      <c r="A124" s="160" t="s">
        <v>9</v>
      </c>
      <c r="B124" s="4" t="e">
        <f>IF(YearSelected=B$122,B114,#N/A)</f>
        <v>#N/A</v>
      </c>
      <c r="C124" s="4" t="e">
        <f>IF(B124=1,0,1)</f>
        <v>#N/A</v>
      </c>
      <c r="D124" s="4" t="e">
        <f>IF(YearSelected=D$122,D114,#N/A)</f>
        <v>#N/A</v>
      </c>
      <c r="E124" s="4" t="e">
        <f>IF(D124=1,0,1)</f>
        <v>#N/A</v>
      </c>
      <c r="F124" s="4" t="e">
        <f>IF(YearSelected=F$122,F114,#N/A)</f>
        <v>#N/A</v>
      </c>
      <c r="G124" s="4" t="e">
        <f>IF(F124=1,0,1)</f>
        <v>#N/A</v>
      </c>
      <c r="H124" s="4" t="e">
        <f>IF(YearSelected=H$122,H114,#N/A)</f>
        <v>#N/A</v>
      </c>
      <c r="I124" s="4" t="e">
        <f>IF(H124=1,0,1)</f>
        <v>#N/A</v>
      </c>
      <c r="J124" s="4">
        <f>IF(YearSelected=J$122,J114,#N/A)</f>
        <v>0</v>
      </c>
      <c r="K124" s="4">
        <f>IF(J124=1,0,1)</f>
        <v>1</v>
      </c>
      <c r="L124" s="4" t="e">
        <f>IF(YearSelected=L$122,L114,#N/A)</f>
        <v>#N/A</v>
      </c>
      <c r="M124" s="4" t="e">
        <f>IF(L124=1,0,1)</f>
        <v>#N/A</v>
      </c>
      <c r="N124" s="4" t="e">
        <f>IF(YearSelected=N$122,N114,#N/A)</f>
        <v>#N/A</v>
      </c>
      <c r="O124" s="4" t="e">
        <f>IF(N124=1,0,1)</f>
        <v>#N/A</v>
      </c>
      <c r="P124" s="4" t="e">
        <f>IF(YearSelected=P$122,P114,#N/A)</f>
        <v>#N/A</v>
      </c>
      <c r="Q124" s="4" t="e">
        <f>IF(P124=1,0,1)</f>
        <v>#N/A</v>
      </c>
      <c r="R124" s="4" t="e">
        <f>IF(YearSelected=R$122,R114,#N/A)</f>
        <v>#N/A</v>
      </c>
      <c r="S124" s="4" t="e">
        <f>IF(R124=1,0,1)</f>
        <v>#N/A</v>
      </c>
      <c r="T124" s="4">
        <f>IF(YearSelected=T$122,T114,#N/A)</f>
        <v>0</v>
      </c>
      <c r="U124" s="4">
        <f>IF(T124=1,0,1)</f>
        <v>1</v>
      </c>
      <c r="V124" s="4" t="e">
        <f>IF(YearSelected=V$122,V114,#N/A)</f>
        <v>#N/A</v>
      </c>
      <c r="W124" s="4" t="e">
        <f>IF(V124=1,0,1)</f>
        <v>#N/A</v>
      </c>
      <c r="X124" s="4" t="e">
        <f>IF(YearSelected=X$122,X114,#N/A)</f>
        <v>#N/A</v>
      </c>
      <c r="Y124" s="4" t="e">
        <f>IF(X124=1,0,1)</f>
        <v>#N/A</v>
      </c>
      <c r="Z124" s="4" t="e">
        <f>IF(YearSelected=Z$122,Z114,#N/A)</f>
        <v>#N/A</v>
      </c>
      <c r="AA124" s="4" t="e">
        <f>IF(Z124=1,0,1)</f>
        <v>#N/A</v>
      </c>
      <c r="AB124" s="4" t="e">
        <f>IF(YearSelected=AB$122,AB114,#N/A)</f>
        <v>#N/A</v>
      </c>
      <c r="AC124" s="4" t="e">
        <f>IF(AB124=1,0,1)</f>
        <v>#N/A</v>
      </c>
      <c r="AD124" s="4">
        <f>IF(YearSelected=AD$122,AD114,#N/A)</f>
        <v>0</v>
      </c>
      <c r="AE124" s="4">
        <f>IF(AD124=1,0,1)</f>
        <v>1</v>
      </c>
      <c r="AF124" s="4" t="e">
        <f>IF(YearSelected=AF$122,AF114,#N/A)</f>
        <v>#N/A</v>
      </c>
      <c r="AG124" s="4" t="e">
        <f>IF(AF124=1,0,1)</f>
        <v>#N/A</v>
      </c>
      <c r="AH124" s="4" t="e">
        <f>IF(YearSelected=AH$122,AH114,#N/A)</f>
        <v>#N/A</v>
      </c>
      <c r="AI124" s="4" t="e">
        <f>IF(AH124=1,0,1)</f>
        <v>#N/A</v>
      </c>
      <c r="AJ124" s="4" t="e">
        <f>IF(YearSelected=AJ$122,AJ114,#N/A)</f>
        <v>#N/A</v>
      </c>
      <c r="AK124" s="4" t="e">
        <f>IF(AJ124=1,0,1)</f>
        <v>#N/A</v>
      </c>
      <c r="AL124" s="4" t="e">
        <f>IF(YearSelected=AL$122,AL114,#N/A)</f>
        <v>#N/A</v>
      </c>
      <c r="AM124" s="4" t="e">
        <f>IF(AL124=1,0,1)</f>
        <v>#N/A</v>
      </c>
      <c r="AN124" s="4">
        <f>IF(YearSelected=AN$122,AN114,#N/A)</f>
        <v>0</v>
      </c>
      <c r="AO124" s="4">
        <f>IF(AN124=1,0,1)</f>
        <v>1</v>
      </c>
      <c r="AP124" s="4" t="e">
        <f>IF(YearSelected=AP$122,AP114,#N/A)</f>
        <v>#N/A</v>
      </c>
      <c r="AQ124" s="4" t="e">
        <f>IF(AP124=1,0,1)</f>
        <v>#N/A</v>
      </c>
      <c r="AR124" s="4" t="e">
        <f>IF(YearSelected=AR$122,AR114,#N/A)</f>
        <v>#N/A</v>
      </c>
      <c r="AS124" s="4" t="e">
        <f>IF(AR124=1,0,1)</f>
        <v>#N/A</v>
      </c>
      <c r="AT124" s="4" t="e">
        <f>IF(YearSelected=AT$122,AT114,#N/A)</f>
        <v>#N/A</v>
      </c>
      <c r="AU124" s="4" t="e">
        <f>IF(AT124=1,0,1)</f>
        <v>#N/A</v>
      </c>
      <c r="AV124" s="4" t="e">
        <f>IF(YearSelected=AV$122,AV114,#N/A)</f>
        <v>#N/A</v>
      </c>
      <c r="AW124" s="4" t="e">
        <f>IF(AV124=1,0,1)</f>
        <v>#N/A</v>
      </c>
      <c r="AX124" s="4">
        <f>IF(YearSelected=AX$122,AX114,#N/A)</f>
        <v>0</v>
      </c>
      <c r="AY124" s="4">
        <f>IF(AX124=1,0,1)</f>
        <v>1</v>
      </c>
      <c r="AZ124" s="4" t="e">
        <f>IF(YearSelected=AZ$122,AZ114,#N/A)</f>
        <v>#N/A</v>
      </c>
      <c r="BA124" s="4" t="e">
        <f>IF(AZ124=1,0,1)</f>
        <v>#N/A</v>
      </c>
      <c r="BB124" s="4" t="e">
        <f>IF(YearSelected=BB$122,BB114,#N/A)</f>
        <v>#N/A</v>
      </c>
      <c r="BC124" s="4" t="e">
        <f>IF(BB124=1,0,1)</f>
        <v>#N/A</v>
      </c>
      <c r="BD124" s="4" t="e">
        <f>IF(YearSelected=BD$122,BD114,#N/A)</f>
        <v>#N/A</v>
      </c>
      <c r="BE124" s="4" t="e">
        <f>IF(BD124=1,0,1)</f>
        <v>#N/A</v>
      </c>
      <c r="BF124" s="4" t="e">
        <f>IF(YearSelected=BF$122,BF114,#N/A)</f>
        <v>#N/A</v>
      </c>
      <c r="BG124" s="4" t="e">
        <f>IF(BF124=1,0,1)</f>
        <v>#N/A</v>
      </c>
      <c r="BH124" s="4">
        <f>IF(YearSelected=BH$122,BH114,#N/A)</f>
        <v>0</v>
      </c>
      <c r="BI124" s="4">
        <f>IF(BH124=1,0,1)</f>
        <v>1</v>
      </c>
      <c r="BJ124" s="4" t="e">
        <f>IF(YearSelected=BJ$122,BJ114,#N/A)</f>
        <v>#N/A</v>
      </c>
      <c r="BK124" s="4" t="e">
        <f>IF(BJ124=1,0,1)</f>
        <v>#N/A</v>
      </c>
      <c r="BL124" s="4" t="e">
        <f>IF(YearSelected=BL$122,BL114,#N/A)</f>
        <v>#N/A</v>
      </c>
      <c r="BM124" s="4" t="e">
        <f>IF(BL124=1,0,1)</f>
        <v>#N/A</v>
      </c>
      <c r="BN124" s="4" t="e">
        <f>IF(YearSelected=BN$122,BN114,#N/A)</f>
        <v>#N/A</v>
      </c>
      <c r="BO124" s="4" t="e">
        <f>IF(BN124=1,0,1)</f>
        <v>#N/A</v>
      </c>
      <c r="BP124" s="4" t="e">
        <f>IF(YearSelected=BP$122,BP114,#N/A)</f>
        <v>#N/A</v>
      </c>
      <c r="BQ124" s="4" t="e">
        <f>IF(BP124=1,0,1)</f>
        <v>#N/A</v>
      </c>
      <c r="BR124" s="4">
        <f>IF(YearSelected=BR$122,BR114,#N/A)</f>
        <v>0</v>
      </c>
      <c r="BS124" s="4">
        <f>IF(BR124=1,0,1)</f>
        <v>1</v>
      </c>
      <c r="BT124" s="4" t="e">
        <f>IF(YearSelected=BT$122,BT114,#N/A)</f>
        <v>#N/A</v>
      </c>
      <c r="BU124" s="4" t="e">
        <f>IF(BT124=1,0,1)</f>
        <v>#N/A</v>
      </c>
      <c r="BV124" s="4" t="e">
        <f>IF(YearSelected=BV$122,BV114,#N/A)</f>
        <v>#N/A</v>
      </c>
      <c r="BW124" s="4" t="e">
        <f>IF(BV124=1,0,1)</f>
        <v>#N/A</v>
      </c>
      <c r="BX124" s="4" t="e">
        <f>IF(YearSelected=BX$122,BX114,#N/A)</f>
        <v>#N/A</v>
      </c>
      <c r="BY124" s="4" t="e">
        <f>IF(BX124=1,0,1)</f>
        <v>#N/A</v>
      </c>
      <c r="BZ124" s="4" t="e">
        <f>IF(YearSelected=BZ$122,BZ114,#N/A)</f>
        <v>#N/A</v>
      </c>
      <c r="CA124" s="4" t="e">
        <f>IF(BZ124=1,0,1)</f>
        <v>#N/A</v>
      </c>
      <c r="CB124" s="4">
        <f>IF(YearSelected=CB$122,CB114,#N/A)</f>
        <v>0</v>
      </c>
      <c r="CC124" s="4">
        <f>IF(CB124=1,0,1)</f>
        <v>1</v>
      </c>
      <c r="CD124" s="4" t="e">
        <f>IF(YearSelected=CD$122,CD114,#N/A)</f>
        <v>#N/A</v>
      </c>
      <c r="CE124" s="4" t="e">
        <f>IF(CD124=1,0,1)</f>
        <v>#N/A</v>
      </c>
      <c r="CF124" s="4" t="e">
        <f>IF(YearSelected=CF$122,CF114,#N/A)</f>
        <v>#N/A</v>
      </c>
      <c r="CG124" s="4" t="e">
        <f>IF(CF124=1,0,1)</f>
        <v>#N/A</v>
      </c>
      <c r="CH124" s="4" t="e">
        <f>IF(YearSelected=CH$122,CH114,#N/A)</f>
        <v>#N/A</v>
      </c>
      <c r="CI124" s="4" t="e">
        <f>IF(CH124=1,0,1)</f>
        <v>#N/A</v>
      </c>
      <c r="CJ124" s="4" t="e">
        <f>IF(YearSelected=CJ$122,CJ114,#N/A)</f>
        <v>#N/A</v>
      </c>
      <c r="CK124" s="4" t="e">
        <f>IF(CJ124=1,0,1)</f>
        <v>#N/A</v>
      </c>
      <c r="CL124" s="4">
        <f>IF(YearSelected=CL$122,CL114,#N/A)</f>
        <v>0</v>
      </c>
      <c r="CM124" s="4">
        <f>IF(CL124=1,0,1)</f>
        <v>1</v>
      </c>
      <c r="CN124" s="4" t="e">
        <f>IF(YearSelected=CN$122,CN114,#N/A)</f>
        <v>#N/A</v>
      </c>
      <c r="CO124" s="4" t="e">
        <f>IF(CN124=1,0,1)</f>
        <v>#N/A</v>
      </c>
      <c r="CP124" s="4" t="e">
        <f>IF(YearSelected=CP$122,CP114,#N/A)</f>
        <v>#N/A</v>
      </c>
      <c r="CQ124" s="4" t="e">
        <f>IF(CP124=1,0,1)</f>
        <v>#N/A</v>
      </c>
      <c r="CR124" s="4" t="e">
        <f>IF(YearSelected=CR$122,CR114,#N/A)</f>
        <v>#N/A</v>
      </c>
      <c r="CS124" s="4" t="e">
        <f>IF(CR124=1,0,1)</f>
        <v>#N/A</v>
      </c>
      <c r="CT124" s="4" t="e">
        <f>IF(YearSelected=CT$122,CT114,#N/A)</f>
        <v>#N/A</v>
      </c>
      <c r="CU124" s="4" t="e">
        <f>IF(CT124=1,0,1)</f>
        <v>#N/A</v>
      </c>
      <c r="CV124" s="4">
        <f>IF(YearSelected=CV$122,CV114,#N/A)</f>
        <v>0</v>
      </c>
      <c r="CW124" s="4">
        <f>IF(CV124=1,0,1)</f>
        <v>1</v>
      </c>
      <c r="CX124" s="4" t="e">
        <f>IF(YearSelected=CX$122,CX114,#N/A)</f>
        <v>#N/A</v>
      </c>
      <c r="CY124" s="4" t="e">
        <f>IF(CX124=1,0,1)</f>
        <v>#N/A</v>
      </c>
      <c r="CZ124" s="4" t="e">
        <f>IF(YearSelected=CZ$122,CZ114,#N/A)</f>
        <v>#N/A</v>
      </c>
      <c r="DA124" s="4" t="e">
        <f>IF(CZ124=1,0,1)</f>
        <v>#N/A</v>
      </c>
      <c r="DB124" s="4" t="e">
        <f>IF(YearSelected=DB$122,DB114,#N/A)</f>
        <v>#N/A</v>
      </c>
      <c r="DC124" s="4" t="e">
        <f>IF(DB124=1,0,1)</f>
        <v>#N/A</v>
      </c>
      <c r="DD124" s="4" t="e">
        <f>IF(YearSelected=DD$122,DD114,#N/A)</f>
        <v>#N/A</v>
      </c>
      <c r="DE124" s="4" t="e">
        <f>IF(DD124=1,0,1)</f>
        <v>#N/A</v>
      </c>
      <c r="DF124" s="4">
        <f>IF(YearSelected=DF$122,DF114,#N/A)</f>
        <v>0</v>
      </c>
      <c r="DG124" s="4">
        <f>IF(DF124=1,0,1)</f>
        <v>1</v>
      </c>
      <c r="DH124" s="137"/>
      <c r="DI124" s="137"/>
      <c r="DJ124" s="137"/>
      <c r="DK124" s="137"/>
      <c r="DL124" s="137"/>
      <c r="DM124" s="137"/>
      <c r="DN124" s="137"/>
      <c r="DO124" s="137"/>
      <c r="DP124" s="137"/>
      <c r="DT124" s="188"/>
      <c r="DU124" s="188"/>
      <c r="DW124" s="137"/>
      <c r="DX124" s="137"/>
      <c r="DY124" s="137"/>
      <c r="DZ124" s="137"/>
      <c r="EA124" s="137"/>
      <c r="EB124" s="137"/>
      <c r="EC124" s="137"/>
      <c r="ED124" s="137"/>
      <c r="EE124" s="137"/>
      <c r="EF124" s="137"/>
      <c r="EG124" s="137"/>
      <c r="EH124" s="137"/>
      <c r="EI124" s="137"/>
      <c r="EJ124" s="137"/>
      <c r="EK124" s="137"/>
      <c r="EL124" s="137"/>
      <c r="EM124" s="137"/>
      <c r="EN124" s="137"/>
      <c r="EO124" s="137"/>
      <c r="EP124" s="137"/>
      <c r="EQ124" s="137"/>
      <c r="ER124" s="137"/>
      <c r="ES124" s="137"/>
      <c r="ET124" s="137"/>
      <c r="EU124" s="137"/>
      <c r="EV124" s="137"/>
      <c r="EW124" s="137"/>
      <c r="EX124" s="137"/>
      <c r="EY124" s="137"/>
      <c r="EZ124" s="137"/>
      <c r="FA124" s="137"/>
      <c r="FB124" s="137"/>
      <c r="FC124" s="137"/>
      <c r="FD124" s="137"/>
      <c r="FE124" s="137"/>
      <c r="FF124" s="137"/>
      <c r="FG124" s="137"/>
      <c r="FH124" s="137"/>
      <c r="FI124" s="137"/>
      <c r="FJ124" s="137"/>
      <c r="FK124" s="137"/>
      <c r="FL124" s="137"/>
      <c r="FM124" s="137"/>
      <c r="FN124" s="137"/>
      <c r="FO124" s="137"/>
      <c r="FP124" s="137"/>
      <c r="FQ124" s="137"/>
      <c r="FR124" s="137"/>
      <c r="FS124" s="137"/>
      <c r="FT124" s="137"/>
      <c r="FU124" s="137"/>
      <c r="FV124" s="137"/>
      <c r="FW124" s="137"/>
      <c r="FX124" s="137"/>
      <c r="FY124" s="137"/>
      <c r="FZ124" s="137"/>
      <c r="GA124" s="137"/>
      <c r="GB124" s="137"/>
      <c r="GC124" s="137"/>
      <c r="GD124" s="137"/>
      <c r="GE124" s="137"/>
      <c r="GF124" s="137"/>
      <c r="GG124" s="137"/>
      <c r="GH124" s="137"/>
      <c r="GI124" s="137"/>
      <c r="GJ124" s="137"/>
      <c r="GK124" s="137"/>
      <c r="GL124" s="137"/>
      <c r="GM124" s="137"/>
      <c r="GN124" s="137"/>
      <c r="GO124" s="137"/>
      <c r="GP124" s="137"/>
      <c r="GQ124" s="137"/>
      <c r="GR124" s="137"/>
      <c r="GS124" s="137"/>
      <c r="GT124" s="137"/>
      <c r="GU124" s="137"/>
      <c r="GV124" s="137"/>
      <c r="GW124" s="137"/>
      <c r="GX124" s="137"/>
      <c r="GY124" s="137"/>
      <c r="GZ124" s="137"/>
      <c r="HA124" s="137"/>
      <c r="HB124" s="137"/>
      <c r="HC124" s="137"/>
      <c r="HD124" s="137"/>
      <c r="HE124" s="137"/>
      <c r="HF124" s="137"/>
      <c r="HG124" s="137"/>
      <c r="HH124" s="137"/>
      <c r="HI124" s="137"/>
      <c r="HJ124" s="137"/>
      <c r="HK124" s="137"/>
      <c r="HL124" s="137"/>
      <c r="HM124" s="137"/>
    </row>
    <row r="125" spans="1:221" s="136" customFormat="1" hidden="1" x14ac:dyDescent="0.25">
      <c r="A125" s="160" t="s">
        <v>22</v>
      </c>
      <c r="B125" s="4" t="e">
        <f>IF(YearSelected=B$122,B112,#N/A)</f>
        <v>#N/A</v>
      </c>
      <c r="C125" s="4" t="e">
        <f>IF(B125=1,0,1)</f>
        <v>#N/A</v>
      </c>
      <c r="D125" s="4" t="e">
        <f>IF(YearSelected=D$122,D112,#N/A)</f>
        <v>#N/A</v>
      </c>
      <c r="E125" s="4" t="e">
        <f>IF(D125=1,0,1)</f>
        <v>#N/A</v>
      </c>
      <c r="F125" s="4" t="e">
        <f>IF(YearSelected=F$122,F112,#N/A)</f>
        <v>#N/A</v>
      </c>
      <c r="G125" s="4" t="e">
        <f>IF(F125=1,0,1)</f>
        <v>#N/A</v>
      </c>
      <c r="H125" s="4" t="e">
        <f>IF(YearSelected=H$122,H112,#N/A)</f>
        <v>#N/A</v>
      </c>
      <c r="I125" s="4" t="e">
        <f>IF(H125=1,0,1)</f>
        <v>#N/A</v>
      </c>
      <c r="J125" s="4">
        <f>IF(YearSelected=J$122,J112,#N/A)</f>
        <v>1</v>
      </c>
      <c r="K125" s="4">
        <f>IF(J125=1,0,1)</f>
        <v>0</v>
      </c>
      <c r="L125" s="4" t="e">
        <f>IF(YearSelected=L$122,L112,#N/A)</f>
        <v>#N/A</v>
      </c>
      <c r="M125" s="4" t="e">
        <f>IF(L125=1,0,1)</f>
        <v>#N/A</v>
      </c>
      <c r="N125" s="4" t="e">
        <f>IF(YearSelected=N$122,N112,#N/A)</f>
        <v>#N/A</v>
      </c>
      <c r="O125" s="4" t="e">
        <f>IF(N125=1,0,1)</f>
        <v>#N/A</v>
      </c>
      <c r="P125" s="4" t="e">
        <f>IF(YearSelected=P$122,P112,#N/A)</f>
        <v>#N/A</v>
      </c>
      <c r="Q125" s="4" t="e">
        <f>IF(P125=1,0,1)</f>
        <v>#N/A</v>
      </c>
      <c r="R125" s="4" t="e">
        <f>IF(YearSelected=R$122,R112,#N/A)</f>
        <v>#N/A</v>
      </c>
      <c r="S125" s="4" t="e">
        <f>IF(R125=1,0,1)</f>
        <v>#N/A</v>
      </c>
      <c r="T125" s="4">
        <f>IF(YearSelected=T$122,T112,#N/A)</f>
        <v>1</v>
      </c>
      <c r="U125" s="4">
        <f>IF(T125=1,0,1)</f>
        <v>0</v>
      </c>
      <c r="V125" s="4" t="e">
        <f>IF(YearSelected=V$122,V112,#N/A)</f>
        <v>#N/A</v>
      </c>
      <c r="W125" s="4" t="e">
        <f>IF(V125=1,0,1)</f>
        <v>#N/A</v>
      </c>
      <c r="X125" s="4" t="e">
        <f>IF(YearSelected=X$122,X112,#N/A)</f>
        <v>#N/A</v>
      </c>
      <c r="Y125" s="4" t="e">
        <f>IF(X125=1,0,1)</f>
        <v>#N/A</v>
      </c>
      <c r="Z125" s="4" t="e">
        <f>IF(YearSelected=Z$122,Z112,#N/A)</f>
        <v>#N/A</v>
      </c>
      <c r="AA125" s="4" t="e">
        <f>IF(Z125=1,0,1)</f>
        <v>#N/A</v>
      </c>
      <c r="AB125" s="4" t="e">
        <f>IF(YearSelected=AB$122,AB112,#N/A)</f>
        <v>#N/A</v>
      </c>
      <c r="AC125" s="4" t="e">
        <f>IF(AB125=1,0,1)</f>
        <v>#N/A</v>
      </c>
      <c r="AD125" s="4">
        <f>IF(YearSelected=AD$122,AD112,#N/A)</f>
        <v>1</v>
      </c>
      <c r="AE125" s="4">
        <f>IF(AD125=1,0,1)</f>
        <v>0</v>
      </c>
      <c r="AF125" s="4" t="e">
        <f>IF(YearSelected=AF$122,AF112,#N/A)</f>
        <v>#N/A</v>
      </c>
      <c r="AG125" s="4" t="e">
        <f>IF(AF125=1,0,1)</f>
        <v>#N/A</v>
      </c>
      <c r="AH125" s="4" t="e">
        <f>IF(YearSelected=AH$122,AH112,#N/A)</f>
        <v>#N/A</v>
      </c>
      <c r="AI125" s="4" t="e">
        <f>IF(AH125=1,0,1)</f>
        <v>#N/A</v>
      </c>
      <c r="AJ125" s="4" t="e">
        <f>IF(YearSelected=AJ$122,AJ112,#N/A)</f>
        <v>#N/A</v>
      </c>
      <c r="AK125" s="4" t="e">
        <f>IF(AJ125=1,0,1)</f>
        <v>#N/A</v>
      </c>
      <c r="AL125" s="4" t="e">
        <f>IF(YearSelected=AL$122,AL112,#N/A)</f>
        <v>#N/A</v>
      </c>
      <c r="AM125" s="4" t="e">
        <f>IF(AL125=1,0,1)</f>
        <v>#N/A</v>
      </c>
      <c r="AN125" s="4">
        <f>IF(YearSelected=AN$122,AN112,#N/A)</f>
        <v>0</v>
      </c>
      <c r="AO125" s="4">
        <f>IF(AN125=1,0,1)</f>
        <v>1</v>
      </c>
      <c r="AP125" s="4" t="e">
        <f>IF(YearSelected=AP$122,AP112,#N/A)</f>
        <v>#N/A</v>
      </c>
      <c r="AQ125" s="4" t="e">
        <f>IF(AP125=1,0,1)</f>
        <v>#N/A</v>
      </c>
      <c r="AR125" s="4" t="e">
        <f>IF(YearSelected=AR$122,AR112,#N/A)</f>
        <v>#N/A</v>
      </c>
      <c r="AS125" s="4" t="e">
        <f>IF(AR125=1,0,1)</f>
        <v>#N/A</v>
      </c>
      <c r="AT125" s="4" t="e">
        <f>IF(YearSelected=AT$122,AT112,#N/A)</f>
        <v>#N/A</v>
      </c>
      <c r="AU125" s="4" t="e">
        <f>IF(AT125=1,0,1)</f>
        <v>#N/A</v>
      </c>
      <c r="AV125" s="4" t="e">
        <f>IF(YearSelected=AV$122,AV112,#N/A)</f>
        <v>#N/A</v>
      </c>
      <c r="AW125" s="4" t="e">
        <f>IF(AV125=1,0,1)</f>
        <v>#N/A</v>
      </c>
      <c r="AX125" s="4">
        <f>IF(YearSelected=AX$122,AX112,#N/A)</f>
        <v>1</v>
      </c>
      <c r="AY125" s="4">
        <f>IF(AX125=1,0,1)</f>
        <v>0</v>
      </c>
      <c r="AZ125" s="4" t="e">
        <f>IF(YearSelected=AZ$122,AZ112,#N/A)</f>
        <v>#N/A</v>
      </c>
      <c r="BA125" s="4" t="e">
        <f>IF(AZ125=1,0,1)</f>
        <v>#N/A</v>
      </c>
      <c r="BB125" s="4" t="e">
        <f>IF(YearSelected=BB$122,BB112,#N/A)</f>
        <v>#N/A</v>
      </c>
      <c r="BC125" s="4" t="e">
        <f>IF(BB125=1,0,1)</f>
        <v>#N/A</v>
      </c>
      <c r="BD125" s="4" t="e">
        <f>IF(YearSelected=BD$122,BD112,#N/A)</f>
        <v>#N/A</v>
      </c>
      <c r="BE125" s="4" t="e">
        <f>IF(BD125=1,0,1)</f>
        <v>#N/A</v>
      </c>
      <c r="BF125" s="4" t="e">
        <f>IF(YearSelected=BF$122,BF112,#N/A)</f>
        <v>#N/A</v>
      </c>
      <c r="BG125" s="4" t="e">
        <f>IF(BF125=1,0,1)</f>
        <v>#N/A</v>
      </c>
      <c r="BH125" s="4">
        <f>IF(YearSelected=BH$122,BH112,#N/A)</f>
        <v>1</v>
      </c>
      <c r="BI125" s="4">
        <f>IF(BH125=1,0,1)</f>
        <v>0</v>
      </c>
      <c r="BJ125" s="4" t="e">
        <f>IF(YearSelected=BJ$122,BJ112,#N/A)</f>
        <v>#N/A</v>
      </c>
      <c r="BK125" s="4" t="e">
        <f>IF(BJ125=1,0,1)</f>
        <v>#N/A</v>
      </c>
      <c r="BL125" s="4" t="e">
        <f>IF(YearSelected=BL$122,BL112,#N/A)</f>
        <v>#N/A</v>
      </c>
      <c r="BM125" s="4" t="e">
        <f>IF(BL125=1,0,1)</f>
        <v>#N/A</v>
      </c>
      <c r="BN125" s="4" t="e">
        <f>IF(YearSelected=BN$122,BN112,#N/A)</f>
        <v>#N/A</v>
      </c>
      <c r="BO125" s="4" t="e">
        <f>IF(BN125=1,0,1)</f>
        <v>#N/A</v>
      </c>
      <c r="BP125" s="4" t="e">
        <f>IF(YearSelected=BP$122,BP112,#N/A)</f>
        <v>#N/A</v>
      </c>
      <c r="BQ125" s="4" t="e">
        <f>IF(BP125=1,0,1)</f>
        <v>#N/A</v>
      </c>
      <c r="BR125" s="4">
        <f>IF(YearSelected=BR$122,BR112,#N/A)</f>
        <v>0</v>
      </c>
      <c r="BS125" s="4">
        <f>IF(BR125=1,0,1)</f>
        <v>1</v>
      </c>
      <c r="BT125" s="4" t="e">
        <f>IF(YearSelected=BT$122,BT112,#N/A)</f>
        <v>#N/A</v>
      </c>
      <c r="BU125" s="4" t="e">
        <f>IF(BT125=1,0,1)</f>
        <v>#N/A</v>
      </c>
      <c r="BV125" s="4" t="e">
        <f>IF(YearSelected=BV$122,BV112,#N/A)</f>
        <v>#N/A</v>
      </c>
      <c r="BW125" s="4" t="e">
        <f>IF(BV125=1,0,1)</f>
        <v>#N/A</v>
      </c>
      <c r="BX125" s="4" t="e">
        <f>IF(YearSelected=BX$122,BX112,#N/A)</f>
        <v>#N/A</v>
      </c>
      <c r="BY125" s="4" t="e">
        <f>IF(BX125=1,0,1)</f>
        <v>#N/A</v>
      </c>
      <c r="BZ125" s="4" t="e">
        <f>IF(YearSelected=BZ$122,BZ112,#N/A)</f>
        <v>#N/A</v>
      </c>
      <c r="CA125" s="4" t="e">
        <f>IF(BZ125=1,0,1)</f>
        <v>#N/A</v>
      </c>
      <c r="CB125" s="4">
        <f>IF(YearSelected=CB$122,CB112,#N/A)</f>
        <v>1</v>
      </c>
      <c r="CC125" s="4">
        <f>IF(CB125=1,0,1)</f>
        <v>0</v>
      </c>
      <c r="CD125" s="4" t="e">
        <f>IF(YearSelected=CD$122,CD112,#N/A)</f>
        <v>#N/A</v>
      </c>
      <c r="CE125" s="4" t="e">
        <f>IF(CD125=1,0,1)</f>
        <v>#N/A</v>
      </c>
      <c r="CF125" s="4" t="e">
        <f>IF(YearSelected=CF$122,CF112,#N/A)</f>
        <v>#N/A</v>
      </c>
      <c r="CG125" s="4" t="e">
        <f>IF(CF125=1,0,1)</f>
        <v>#N/A</v>
      </c>
      <c r="CH125" s="4" t="e">
        <f>IF(YearSelected=CH$122,CH112,#N/A)</f>
        <v>#N/A</v>
      </c>
      <c r="CI125" s="4" t="e">
        <f>IF(CH125=1,0,1)</f>
        <v>#N/A</v>
      </c>
      <c r="CJ125" s="4" t="e">
        <f>IF(YearSelected=CJ$122,CJ112,#N/A)</f>
        <v>#N/A</v>
      </c>
      <c r="CK125" s="4" t="e">
        <f>IF(CJ125=1,0,1)</f>
        <v>#N/A</v>
      </c>
      <c r="CL125" s="4">
        <f>IF(YearSelected=CL$122,CL112,#N/A)</f>
        <v>0</v>
      </c>
      <c r="CM125" s="4">
        <f>IF(CL125=1,0,1)</f>
        <v>1</v>
      </c>
      <c r="CN125" s="4" t="e">
        <f>IF(YearSelected=CN$122,CN112,#N/A)</f>
        <v>#N/A</v>
      </c>
      <c r="CO125" s="4" t="e">
        <f>IF(CN125=1,0,1)</f>
        <v>#N/A</v>
      </c>
      <c r="CP125" s="4" t="e">
        <f>IF(YearSelected=CP$122,CP112,#N/A)</f>
        <v>#N/A</v>
      </c>
      <c r="CQ125" s="4" t="e">
        <f>IF(CP125=1,0,1)</f>
        <v>#N/A</v>
      </c>
      <c r="CR125" s="4" t="e">
        <f>IF(YearSelected=CR$122,CR112,#N/A)</f>
        <v>#N/A</v>
      </c>
      <c r="CS125" s="4" t="e">
        <f>IF(CR125=1,0,1)</f>
        <v>#N/A</v>
      </c>
      <c r="CT125" s="4" t="e">
        <f>IF(YearSelected=CT$122,CT112,#N/A)</f>
        <v>#N/A</v>
      </c>
      <c r="CU125" s="4" t="e">
        <f>IF(CT125=1,0,1)</f>
        <v>#N/A</v>
      </c>
      <c r="CV125" s="4">
        <f>IF(YearSelected=CV$122,CV112,#N/A)</f>
        <v>0</v>
      </c>
      <c r="CW125" s="4">
        <f>IF(CV125=1,0,1)</f>
        <v>1</v>
      </c>
      <c r="CX125" s="4" t="e">
        <f>IF(YearSelected=CX$122,CX112,#N/A)</f>
        <v>#N/A</v>
      </c>
      <c r="CY125" s="4" t="e">
        <f>IF(CX125=1,0,1)</f>
        <v>#N/A</v>
      </c>
      <c r="CZ125" s="4" t="e">
        <f>IF(YearSelected=CZ$122,CZ112,#N/A)</f>
        <v>#N/A</v>
      </c>
      <c r="DA125" s="4" t="e">
        <f>IF(CZ125=1,0,1)</f>
        <v>#N/A</v>
      </c>
      <c r="DB125" s="4" t="e">
        <f>IF(YearSelected=DB$122,DB112,#N/A)</f>
        <v>#N/A</v>
      </c>
      <c r="DC125" s="4" t="e">
        <f>IF(DB125=1,0,1)</f>
        <v>#N/A</v>
      </c>
      <c r="DD125" s="4" t="e">
        <f>IF(YearSelected=DD$122,DD112,#N/A)</f>
        <v>#N/A</v>
      </c>
      <c r="DE125" s="4" t="e">
        <f>IF(DD125=1,0,1)</f>
        <v>#N/A</v>
      </c>
      <c r="DF125" s="4">
        <f>IF(YearSelected=DF$122,DF112,#N/A)</f>
        <v>1</v>
      </c>
      <c r="DG125" s="4">
        <f>IF(DF125=1,0,1)</f>
        <v>0</v>
      </c>
      <c r="DH125" s="137"/>
      <c r="DI125" s="137"/>
      <c r="DJ125" s="137"/>
      <c r="DK125" s="137"/>
      <c r="DL125" s="137"/>
      <c r="DM125" s="137"/>
      <c r="DN125" s="137"/>
      <c r="DO125" s="137"/>
      <c r="DP125" s="137"/>
      <c r="DT125" s="188"/>
      <c r="DU125" s="188"/>
      <c r="DW125" s="137"/>
      <c r="DX125" s="137"/>
      <c r="DY125" s="137"/>
      <c r="DZ125" s="137"/>
      <c r="EA125" s="137"/>
      <c r="EB125" s="137"/>
      <c r="EC125" s="137"/>
      <c r="ED125" s="137"/>
      <c r="EE125" s="137"/>
      <c r="EF125" s="137"/>
      <c r="EG125" s="137"/>
      <c r="EH125" s="137"/>
      <c r="EI125" s="137"/>
      <c r="EJ125" s="137"/>
      <c r="EK125" s="137"/>
      <c r="EL125" s="137"/>
      <c r="EM125" s="137"/>
      <c r="EN125" s="137"/>
      <c r="EO125" s="137"/>
      <c r="EP125" s="137"/>
      <c r="EQ125" s="137"/>
      <c r="ER125" s="137"/>
      <c r="ES125" s="137"/>
      <c r="ET125" s="137"/>
      <c r="EU125" s="137"/>
      <c r="EV125" s="137"/>
      <c r="EW125" s="137"/>
      <c r="EX125" s="137"/>
      <c r="EY125" s="137"/>
      <c r="EZ125" s="137"/>
      <c r="FA125" s="137"/>
      <c r="FB125" s="137"/>
      <c r="FC125" s="137"/>
      <c r="FD125" s="137"/>
      <c r="FE125" s="137"/>
      <c r="FF125" s="137"/>
      <c r="FG125" s="137"/>
      <c r="FH125" s="137"/>
      <c r="FI125" s="137"/>
      <c r="FJ125" s="137"/>
      <c r="FK125" s="137"/>
      <c r="FL125" s="137"/>
      <c r="FM125" s="137"/>
      <c r="FN125" s="137"/>
      <c r="FO125" s="137"/>
      <c r="FP125" s="137"/>
      <c r="FQ125" s="137"/>
      <c r="FR125" s="137"/>
      <c r="FS125" s="137"/>
      <c r="FT125" s="137"/>
      <c r="FU125" s="137"/>
      <c r="FV125" s="137"/>
      <c r="FW125" s="137"/>
      <c r="FX125" s="137"/>
      <c r="FY125" s="137"/>
      <c r="FZ125" s="137"/>
      <c r="GA125" s="137"/>
      <c r="GB125" s="137"/>
      <c r="GC125" s="137"/>
      <c r="GD125" s="137"/>
      <c r="GE125" s="137"/>
      <c r="GF125" s="137"/>
      <c r="GG125" s="137"/>
      <c r="GH125" s="137"/>
      <c r="GI125" s="137"/>
      <c r="GJ125" s="137"/>
      <c r="GK125" s="137"/>
      <c r="GL125" s="137"/>
      <c r="GM125" s="137"/>
      <c r="GN125" s="137"/>
      <c r="GO125" s="137"/>
      <c r="GP125" s="137"/>
      <c r="GQ125" s="137"/>
      <c r="GR125" s="137"/>
      <c r="GS125" s="137"/>
      <c r="GT125" s="137"/>
      <c r="GU125" s="137"/>
      <c r="GV125" s="137"/>
      <c r="GW125" s="137"/>
      <c r="GX125" s="137"/>
      <c r="GY125" s="137"/>
      <c r="GZ125" s="137"/>
      <c r="HA125" s="137"/>
      <c r="HB125" s="137"/>
      <c r="HC125" s="137"/>
      <c r="HD125" s="137"/>
      <c r="HE125" s="137"/>
      <c r="HF125" s="137"/>
      <c r="HG125" s="137"/>
      <c r="HH125" s="137"/>
      <c r="HI125" s="137"/>
      <c r="HJ125" s="137"/>
      <c r="HK125" s="137"/>
      <c r="HL125" s="137"/>
      <c r="HM125" s="137"/>
    </row>
    <row r="126" spans="1:221" s="136" customFormat="1" hidden="1" x14ac:dyDescent="0.25">
      <c r="A126" s="160" t="s">
        <v>21</v>
      </c>
      <c r="B126" s="4" t="e">
        <f>IF(YearSelected=B$122,B113,#N/A)</f>
        <v>#N/A</v>
      </c>
      <c r="C126" s="4" t="e">
        <f>IF(B126=1,0,1)</f>
        <v>#N/A</v>
      </c>
      <c r="D126" s="4" t="e">
        <f>IF(YearSelected=D$122,D113,#N/A)</f>
        <v>#N/A</v>
      </c>
      <c r="E126" s="4" t="e">
        <f>IF(D126=1,0,1)</f>
        <v>#N/A</v>
      </c>
      <c r="F126" s="4" t="e">
        <f>IF(YearSelected=F$122,F113,#N/A)</f>
        <v>#N/A</v>
      </c>
      <c r="G126" s="4" t="e">
        <f>IF(F126=1,0,1)</f>
        <v>#N/A</v>
      </c>
      <c r="H126" s="4" t="e">
        <f>IF(YearSelected=H$122,H113,#N/A)</f>
        <v>#N/A</v>
      </c>
      <c r="I126" s="4" t="e">
        <f>IF(H126=1,0,1)</f>
        <v>#N/A</v>
      </c>
      <c r="J126" s="4">
        <f>IF(YearSelected=J$122,J113,#N/A)</f>
        <v>0</v>
      </c>
      <c r="K126" s="4">
        <f>IF(J126=1,0,1)</f>
        <v>1</v>
      </c>
      <c r="L126" s="4" t="e">
        <f>IF(YearSelected=L$122,L113,#N/A)</f>
        <v>#N/A</v>
      </c>
      <c r="M126" s="4" t="e">
        <f>IF(L126=1,0,1)</f>
        <v>#N/A</v>
      </c>
      <c r="N126" s="4" t="e">
        <f>IF(YearSelected=N$122,N113,#N/A)</f>
        <v>#N/A</v>
      </c>
      <c r="O126" s="4" t="e">
        <f>IF(N126=1,0,1)</f>
        <v>#N/A</v>
      </c>
      <c r="P126" s="4" t="e">
        <f>IF(YearSelected=P$122,P113,#N/A)</f>
        <v>#N/A</v>
      </c>
      <c r="Q126" s="4" t="e">
        <f>IF(P126=1,0,1)</f>
        <v>#N/A</v>
      </c>
      <c r="R126" s="4" t="e">
        <f>IF(YearSelected=R$122,R113,#N/A)</f>
        <v>#N/A</v>
      </c>
      <c r="S126" s="4" t="e">
        <f>IF(R126=1,0,1)</f>
        <v>#N/A</v>
      </c>
      <c r="T126" s="4">
        <f>IF(YearSelected=T$122,T113,#N/A)</f>
        <v>0</v>
      </c>
      <c r="U126" s="4">
        <f>IF(T126=1,0,1)</f>
        <v>1</v>
      </c>
      <c r="V126" s="4" t="e">
        <f>IF(YearSelected=V$122,V113,#N/A)</f>
        <v>#N/A</v>
      </c>
      <c r="W126" s="4" t="e">
        <f>IF(V126=1,0,1)</f>
        <v>#N/A</v>
      </c>
      <c r="X126" s="4" t="e">
        <f>IF(YearSelected=X$122,X113,#N/A)</f>
        <v>#N/A</v>
      </c>
      <c r="Y126" s="4" t="e">
        <f>IF(X126=1,0,1)</f>
        <v>#N/A</v>
      </c>
      <c r="Z126" s="4" t="e">
        <f>IF(YearSelected=Z$122,Z113,#N/A)</f>
        <v>#N/A</v>
      </c>
      <c r="AA126" s="4" t="e">
        <f>IF(Z126=1,0,1)</f>
        <v>#N/A</v>
      </c>
      <c r="AB126" s="4" t="e">
        <f>IF(YearSelected=AB$122,AB113,#N/A)</f>
        <v>#N/A</v>
      </c>
      <c r="AC126" s="4" t="e">
        <f>IF(AB126=1,0,1)</f>
        <v>#N/A</v>
      </c>
      <c r="AD126" s="4">
        <f>IF(YearSelected=AD$122,AD113,#N/A)</f>
        <v>0</v>
      </c>
      <c r="AE126" s="4">
        <f>IF(AD126=1,0,1)</f>
        <v>1</v>
      </c>
      <c r="AF126" s="4" t="e">
        <f>IF(YearSelected=AF$122,AF113,#N/A)</f>
        <v>#N/A</v>
      </c>
      <c r="AG126" s="4" t="e">
        <f>IF(AF126=1,0,1)</f>
        <v>#N/A</v>
      </c>
      <c r="AH126" s="4" t="e">
        <f>IF(YearSelected=AH$122,AH113,#N/A)</f>
        <v>#N/A</v>
      </c>
      <c r="AI126" s="4" t="e">
        <f>IF(AH126=1,0,1)</f>
        <v>#N/A</v>
      </c>
      <c r="AJ126" s="4" t="e">
        <f>IF(YearSelected=AJ$122,AJ113,#N/A)</f>
        <v>#N/A</v>
      </c>
      <c r="AK126" s="4" t="e">
        <f>IF(AJ126=1,0,1)</f>
        <v>#N/A</v>
      </c>
      <c r="AL126" s="4" t="e">
        <f>IF(YearSelected=AL$122,AL113,#N/A)</f>
        <v>#N/A</v>
      </c>
      <c r="AM126" s="4" t="e">
        <f>IF(AL126=1,0,1)</f>
        <v>#N/A</v>
      </c>
      <c r="AN126" s="4">
        <f>IF(YearSelected=AN$122,AN113,#N/A)</f>
        <v>0</v>
      </c>
      <c r="AO126" s="4">
        <f>IF(AN126=1,0,1)</f>
        <v>1</v>
      </c>
      <c r="AP126" s="4" t="e">
        <f>IF(YearSelected=AP$122,AP113,#N/A)</f>
        <v>#N/A</v>
      </c>
      <c r="AQ126" s="4" t="e">
        <f>IF(AP126=1,0,1)</f>
        <v>#N/A</v>
      </c>
      <c r="AR126" s="4" t="e">
        <f>IF(YearSelected=AR$122,AR113,#N/A)</f>
        <v>#N/A</v>
      </c>
      <c r="AS126" s="4" t="e">
        <f>IF(AR126=1,0,1)</f>
        <v>#N/A</v>
      </c>
      <c r="AT126" s="4" t="e">
        <f>IF(YearSelected=AT$122,AT113,#N/A)</f>
        <v>#N/A</v>
      </c>
      <c r="AU126" s="4" t="e">
        <f>IF(AT126=1,0,1)</f>
        <v>#N/A</v>
      </c>
      <c r="AV126" s="4" t="e">
        <f>IF(YearSelected=AV$122,AV113,#N/A)</f>
        <v>#N/A</v>
      </c>
      <c r="AW126" s="4" t="e">
        <f>IF(AV126=1,0,1)</f>
        <v>#N/A</v>
      </c>
      <c r="AX126" s="4">
        <f>IF(YearSelected=AX$122,AX113,#N/A)</f>
        <v>1</v>
      </c>
      <c r="AY126" s="4">
        <f>IF(AX126=1,0,1)</f>
        <v>0</v>
      </c>
      <c r="AZ126" s="4" t="e">
        <f>IF(YearSelected=AZ$122,AZ113,#N/A)</f>
        <v>#N/A</v>
      </c>
      <c r="BA126" s="4" t="e">
        <f>IF(AZ126=1,0,1)</f>
        <v>#N/A</v>
      </c>
      <c r="BB126" s="4" t="e">
        <f>IF(YearSelected=BB$122,BB113,#N/A)</f>
        <v>#N/A</v>
      </c>
      <c r="BC126" s="4" t="e">
        <f>IF(BB126=1,0,1)</f>
        <v>#N/A</v>
      </c>
      <c r="BD126" s="4" t="e">
        <f>IF(YearSelected=BD$122,BD113,#N/A)</f>
        <v>#N/A</v>
      </c>
      <c r="BE126" s="4" t="e">
        <f>IF(BD126=1,0,1)</f>
        <v>#N/A</v>
      </c>
      <c r="BF126" s="4" t="e">
        <f>IF(YearSelected=BF$122,BF113,#N/A)</f>
        <v>#N/A</v>
      </c>
      <c r="BG126" s="4" t="e">
        <f>IF(BF126=1,0,1)</f>
        <v>#N/A</v>
      </c>
      <c r="BH126" s="4">
        <f>IF(YearSelected=BH$122,BH113,#N/A)</f>
        <v>1</v>
      </c>
      <c r="BI126" s="4">
        <f>IF(BH126=1,0,1)</f>
        <v>0</v>
      </c>
      <c r="BJ126" s="4" t="e">
        <f>IF(YearSelected=BJ$122,BJ113,#N/A)</f>
        <v>#N/A</v>
      </c>
      <c r="BK126" s="4" t="e">
        <f>IF(BJ126=1,0,1)</f>
        <v>#N/A</v>
      </c>
      <c r="BL126" s="4" t="e">
        <f>IF(YearSelected=BL$122,BL113,#N/A)</f>
        <v>#N/A</v>
      </c>
      <c r="BM126" s="4" t="e">
        <f>IF(BL126=1,0,1)</f>
        <v>#N/A</v>
      </c>
      <c r="BN126" s="4" t="e">
        <f>IF(YearSelected=BN$122,BN113,#N/A)</f>
        <v>#N/A</v>
      </c>
      <c r="BO126" s="4" t="e">
        <f>IF(BN126=1,0,1)</f>
        <v>#N/A</v>
      </c>
      <c r="BP126" s="4" t="e">
        <f>IF(YearSelected=BP$122,BP113,#N/A)</f>
        <v>#N/A</v>
      </c>
      <c r="BQ126" s="4" t="e">
        <f>IF(BP126=1,0,1)</f>
        <v>#N/A</v>
      </c>
      <c r="BR126" s="4">
        <f>IF(YearSelected=BR$122,BR113,#N/A)</f>
        <v>0</v>
      </c>
      <c r="BS126" s="4">
        <f>IF(BR126=1,0,1)</f>
        <v>1</v>
      </c>
      <c r="BT126" s="4" t="e">
        <f>IF(YearSelected=BT$122,BT113,#N/A)</f>
        <v>#N/A</v>
      </c>
      <c r="BU126" s="4" t="e">
        <f>IF(BT126=1,0,1)</f>
        <v>#N/A</v>
      </c>
      <c r="BV126" s="4" t="e">
        <f>IF(YearSelected=BV$122,BV113,#N/A)</f>
        <v>#N/A</v>
      </c>
      <c r="BW126" s="4" t="e">
        <f>IF(BV126=1,0,1)</f>
        <v>#N/A</v>
      </c>
      <c r="BX126" s="4" t="e">
        <f>IF(YearSelected=BX$122,BX113,#N/A)</f>
        <v>#N/A</v>
      </c>
      <c r="BY126" s="4" t="e">
        <f>IF(BX126=1,0,1)</f>
        <v>#N/A</v>
      </c>
      <c r="BZ126" s="4" t="e">
        <f>IF(YearSelected=BZ$122,BZ113,#N/A)</f>
        <v>#N/A</v>
      </c>
      <c r="CA126" s="4" t="e">
        <f>IF(BZ126=1,0,1)</f>
        <v>#N/A</v>
      </c>
      <c r="CB126" s="4">
        <f>IF(YearSelected=CB$122,CB113,#N/A)</f>
        <v>0</v>
      </c>
      <c r="CC126" s="4">
        <f>IF(CB126=1,0,1)</f>
        <v>1</v>
      </c>
      <c r="CD126" s="4" t="e">
        <f>IF(YearSelected=CD$122,CD113,#N/A)</f>
        <v>#N/A</v>
      </c>
      <c r="CE126" s="4" t="e">
        <f>IF(CD126=1,0,1)</f>
        <v>#N/A</v>
      </c>
      <c r="CF126" s="4" t="e">
        <f>IF(YearSelected=CF$122,CF113,#N/A)</f>
        <v>#N/A</v>
      </c>
      <c r="CG126" s="4" t="e">
        <f>IF(CF126=1,0,1)</f>
        <v>#N/A</v>
      </c>
      <c r="CH126" s="4" t="e">
        <f>IF(YearSelected=CH$122,CH113,#N/A)</f>
        <v>#N/A</v>
      </c>
      <c r="CI126" s="4" t="e">
        <f>IF(CH126=1,0,1)</f>
        <v>#N/A</v>
      </c>
      <c r="CJ126" s="4" t="e">
        <f>IF(YearSelected=CJ$122,CJ113,#N/A)</f>
        <v>#N/A</v>
      </c>
      <c r="CK126" s="4" t="e">
        <f>IF(CJ126=1,0,1)</f>
        <v>#N/A</v>
      </c>
      <c r="CL126" s="4">
        <f>IF(YearSelected=CL$122,CL113,#N/A)</f>
        <v>0</v>
      </c>
      <c r="CM126" s="4">
        <f>IF(CL126=1,0,1)</f>
        <v>1</v>
      </c>
      <c r="CN126" s="4" t="e">
        <f>IF(YearSelected=CN$122,CN113,#N/A)</f>
        <v>#N/A</v>
      </c>
      <c r="CO126" s="4" t="e">
        <f>IF(CN126=1,0,1)</f>
        <v>#N/A</v>
      </c>
      <c r="CP126" s="4" t="e">
        <f>IF(YearSelected=CP$122,CP113,#N/A)</f>
        <v>#N/A</v>
      </c>
      <c r="CQ126" s="4" t="e">
        <f>IF(CP126=1,0,1)</f>
        <v>#N/A</v>
      </c>
      <c r="CR126" s="4" t="e">
        <f>IF(YearSelected=CR$122,CR113,#N/A)</f>
        <v>#N/A</v>
      </c>
      <c r="CS126" s="4" t="e">
        <f>IF(CR126=1,0,1)</f>
        <v>#N/A</v>
      </c>
      <c r="CT126" s="4" t="e">
        <f>IF(YearSelected=CT$122,CT113,#N/A)</f>
        <v>#N/A</v>
      </c>
      <c r="CU126" s="4" t="e">
        <f>IF(CT126=1,0,1)</f>
        <v>#N/A</v>
      </c>
      <c r="CV126" s="4">
        <f>IF(YearSelected=CV$122,CV113,#N/A)</f>
        <v>0</v>
      </c>
      <c r="CW126" s="4">
        <f>IF(CV126=1,0,1)</f>
        <v>1</v>
      </c>
      <c r="CX126" s="4" t="e">
        <f>IF(YearSelected=CX$122,CX113,#N/A)</f>
        <v>#N/A</v>
      </c>
      <c r="CY126" s="4" t="e">
        <f>IF(CX126=1,0,1)</f>
        <v>#N/A</v>
      </c>
      <c r="CZ126" s="4" t="e">
        <f>IF(YearSelected=CZ$122,CZ113,#N/A)</f>
        <v>#N/A</v>
      </c>
      <c r="DA126" s="4" t="e">
        <f>IF(CZ126=1,0,1)</f>
        <v>#N/A</v>
      </c>
      <c r="DB126" s="4" t="e">
        <f>IF(YearSelected=DB$122,DB113,#N/A)</f>
        <v>#N/A</v>
      </c>
      <c r="DC126" s="4" t="e">
        <f>IF(DB126=1,0,1)</f>
        <v>#N/A</v>
      </c>
      <c r="DD126" s="4" t="e">
        <f>IF(YearSelected=DD$122,DD113,#N/A)</f>
        <v>#N/A</v>
      </c>
      <c r="DE126" s="4" t="e">
        <f>IF(DD126=1,0,1)</f>
        <v>#N/A</v>
      </c>
      <c r="DF126" s="4">
        <f>IF(YearSelected=DF$122,DF113,#N/A)</f>
        <v>0</v>
      </c>
      <c r="DG126" s="4">
        <f>IF(DF126=1,0,1)</f>
        <v>1</v>
      </c>
      <c r="DH126" s="137"/>
      <c r="DI126" s="137"/>
      <c r="DJ126" s="137"/>
      <c r="DK126" s="137"/>
      <c r="DL126" s="137"/>
      <c r="DM126" s="137"/>
      <c r="DN126" s="137"/>
      <c r="DO126" s="137"/>
      <c r="DP126" s="137"/>
      <c r="DT126" s="188"/>
      <c r="DU126" s="188"/>
      <c r="DW126" s="137"/>
      <c r="DX126" s="137"/>
      <c r="DY126" s="137"/>
      <c r="DZ126" s="137"/>
      <c r="EA126" s="137"/>
      <c r="EB126" s="137"/>
      <c r="EC126" s="137"/>
      <c r="ED126" s="137"/>
      <c r="EE126" s="137"/>
      <c r="EF126" s="137"/>
      <c r="EG126" s="137"/>
      <c r="EH126" s="137"/>
      <c r="EI126" s="137"/>
      <c r="EJ126" s="137"/>
      <c r="EK126" s="137"/>
      <c r="EL126" s="137"/>
      <c r="EM126" s="137"/>
      <c r="EN126" s="137"/>
      <c r="EO126" s="137"/>
      <c r="EP126" s="137"/>
      <c r="EQ126" s="137"/>
      <c r="ER126" s="137"/>
      <c r="ES126" s="137"/>
      <c r="ET126" s="137"/>
      <c r="EU126" s="137"/>
      <c r="EV126" s="137"/>
      <c r="EW126" s="137"/>
      <c r="EX126" s="137"/>
      <c r="EY126" s="137"/>
      <c r="EZ126" s="137"/>
      <c r="FA126" s="137"/>
      <c r="FB126" s="137"/>
      <c r="FC126" s="137"/>
      <c r="FD126" s="137"/>
      <c r="FE126" s="137"/>
      <c r="FF126" s="137"/>
      <c r="FG126" s="137"/>
      <c r="FH126" s="137"/>
      <c r="FI126" s="137"/>
      <c r="FJ126" s="137"/>
      <c r="FK126" s="137"/>
      <c r="FL126" s="137"/>
      <c r="FM126" s="137"/>
      <c r="FN126" s="137"/>
      <c r="FO126" s="137"/>
      <c r="FP126" s="137"/>
      <c r="FQ126" s="137"/>
      <c r="FR126" s="137"/>
      <c r="FS126" s="137"/>
      <c r="FT126" s="137"/>
      <c r="FU126" s="137"/>
      <c r="FV126" s="137"/>
      <c r="FW126" s="137"/>
      <c r="FX126" s="137"/>
      <c r="FY126" s="137"/>
      <c r="FZ126" s="137"/>
      <c r="GA126" s="137"/>
      <c r="GB126" s="137"/>
      <c r="GC126" s="137"/>
      <c r="GD126" s="137"/>
      <c r="GE126" s="137"/>
      <c r="GF126" s="137"/>
      <c r="GG126" s="137"/>
      <c r="GH126" s="137"/>
      <c r="GI126" s="137"/>
      <c r="GJ126" s="137"/>
      <c r="GK126" s="137"/>
      <c r="GL126" s="137"/>
      <c r="GM126" s="137"/>
      <c r="GN126" s="137"/>
      <c r="GO126" s="137"/>
      <c r="GP126" s="137"/>
      <c r="GQ126" s="137"/>
      <c r="GR126" s="137"/>
      <c r="GS126" s="137"/>
      <c r="GT126" s="137"/>
      <c r="GU126" s="137"/>
      <c r="GV126" s="137"/>
      <c r="GW126" s="137"/>
      <c r="GX126" s="137"/>
      <c r="GY126" s="137"/>
      <c r="GZ126" s="137"/>
      <c r="HA126" s="137"/>
      <c r="HB126" s="137"/>
      <c r="HC126" s="137"/>
      <c r="HD126" s="137"/>
      <c r="HE126" s="137"/>
      <c r="HF126" s="137"/>
      <c r="HG126" s="137"/>
      <c r="HH126" s="137"/>
      <c r="HI126" s="137"/>
      <c r="HJ126" s="137"/>
      <c r="HK126" s="137"/>
      <c r="HL126" s="137"/>
      <c r="HM126" s="137"/>
    </row>
    <row r="127" spans="1:221" s="137" customFormat="1" hidden="1" x14ac:dyDescent="0.25">
      <c r="A127" s="116"/>
      <c r="DT127" s="188"/>
      <c r="DU127" s="188"/>
    </row>
    <row r="128" spans="1:221" s="137" customFormat="1" hidden="1" x14ac:dyDescent="0.25">
      <c r="A128" s="116" t="s">
        <v>23</v>
      </c>
      <c r="B128" s="139">
        <v>10</v>
      </c>
      <c r="C128" s="139">
        <v>10</v>
      </c>
      <c r="D128" s="139">
        <v>10</v>
      </c>
      <c r="E128" s="139">
        <v>10</v>
      </c>
      <c r="F128" s="139">
        <v>10</v>
      </c>
      <c r="G128" s="139">
        <v>10</v>
      </c>
      <c r="H128" s="139">
        <v>10</v>
      </c>
      <c r="I128" s="139">
        <v>10</v>
      </c>
      <c r="J128" s="139">
        <v>10</v>
      </c>
      <c r="K128" s="139">
        <v>10</v>
      </c>
      <c r="L128" s="139">
        <v>10</v>
      </c>
      <c r="M128" s="139">
        <v>10</v>
      </c>
      <c r="N128" s="139">
        <v>10</v>
      </c>
      <c r="O128" s="139">
        <v>10</v>
      </c>
      <c r="P128" s="139">
        <v>10</v>
      </c>
      <c r="Q128" s="139">
        <v>10</v>
      </c>
      <c r="R128" s="139">
        <v>10</v>
      </c>
      <c r="S128" s="139">
        <v>10</v>
      </c>
      <c r="T128" s="139">
        <v>10</v>
      </c>
      <c r="U128" s="139">
        <v>10</v>
      </c>
      <c r="V128" s="139">
        <v>10</v>
      </c>
      <c r="W128" s="139">
        <v>10</v>
      </c>
      <c r="X128" s="139">
        <v>10</v>
      </c>
      <c r="Y128" s="139">
        <v>10</v>
      </c>
      <c r="Z128" s="139">
        <v>10</v>
      </c>
      <c r="AA128" s="139">
        <v>10</v>
      </c>
      <c r="AB128" s="139">
        <v>10</v>
      </c>
      <c r="AC128" s="139">
        <v>10</v>
      </c>
      <c r="AD128" s="139">
        <v>10</v>
      </c>
      <c r="AE128" s="139">
        <v>10</v>
      </c>
      <c r="AF128" s="139">
        <v>10</v>
      </c>
      <c r="AG128" s="139">
        <v>10</v>
      </c>
      <c r="AH128" s="139">
        <v>10</v>
      </c>
      <c r="AI128" s="139">
        <v>10</v>
      </c>
      <c r="AJ128" s="139">
        <v>10</v>
      </c>
      <c r="AK128" s="139">
        <v>10</v>
      </c>
      <c r="AL128" s="139">
        <v>10</v>
      </c>
      <c r="AM128" s="139">
        <v>10</v>
      </c>
      <c r="AN128" s="139">
        <v>10</v>
      </c>
      <c r="AO128" s="139">
        <v>10</v>
      </c>
      <c r="AP128" s="139">
        <v>10</v>
      </c>
      <c r="AQ128" s="139">
        <v>10</v>
      </c>
      <c r="AR128" s="139">
        <v>10</v>
      </c>
      <c r="AS128" s="139">
        <v>10</v>
      </c>
      <c r="AT128" s="139">
        <v>10</v>
      </c>
      <c r="AU128" s="139">
        <v>10</v>
      </c>
      <c r="AV128" s="139">
        <v>10</v>
      </c>
      <c r="AW128" s="139">
        <v>10</v>
      </c>
      <c r="AX128" s="139">
        <v>10</v>
      </c>
      <c r="AY128" s="139">
        <v>10</v>
      </c>
      <c r="AZ128" s="139">
        <v>10</v>
      </c>
      <c r="BA128" s="139">
        <v>10</v>
      </c>
      <c r="BB128" s="139">
        <v>10</v>
      </c>
      <c r="BC128" s="139">
        <v>10</v>
      </c>
      <c r="BD128" s="139">
        <v>10</v>
      </c>
      <c r="BE128" s="139">
        <v>10</v>
      </c>
      <c r="BF128" s="139">
        <v>10</v>
      </c>
      <c r="BG128" s="139">
        <v>10</v>
      </c>
      <c r="BH128" s="139">
        <v>10</v>
      </c>
      <c r="BI128" s="139">
        <v>10</v>
      </c>
      <c r="BJ128" s="139">
        <v>10</v>
      </c>
      <c r="BK128" s="139">
        <v>10</v>
      </c>
      <c r="BL128" s="139">
        <v>10</v>
      </c>
      <c r="BM128" s="139">
        <v>10</v>
      </c>
      <c r="BN128" s="139">
        <v>10</v>
      </c>
      <c r="BO128" s="139">
        <v>10</v>
      </c>
      <c r="BP128" s="139">
        <v>10</v>
      </c>
      <c r="BQ128" s="139">
        <v>10</v>
      </c>
      <c r="BR128" s="139">
        <v>10</v>
      </c>
      <c r="BS128" s="139">
        <v>10</v>
      </c>
      <c r="BT128" s="139">
        <v>10</v>
      </c>
      <c r="BU128" s="139">
        <v>10</v>
      </c>
      <c r="BV128" s="139">
        <v>10</v>
      </c>
      <c r="BW128" s="139">
        <v>10</v>
      </c>
      <c r="BX128" s="139">
        <v>10</v>
      </c>
      <c r="BY128" s="139">
        <v>10</v>
      </c>
      <c r="BZ128" s="139">
        <v>10</v>
      </c>
      <c r="CA128" s="139">
        <v>10</v>
      </c>
      <c r="CB128" s="139">
        <v>10</v>
      </c>
      <c r="CC128" s="139">
        <v>10</v>
      </c>
      <c r="CD128" s="139">
        <v>10</v>
      </c>
      <c r="CE128" s="139">
        <v>10</v>
      </c>
      <c r="CF128" s="139">
        <v>10</v>
      </c>
      <c r="CG128" s="139">
        <v>10</v>
      </c>
      <c r="CH128" s="139">
        <v>10</v>
      </c>
      <c r="CI128" s="139">
        <v>10</v>
      </c>
      <c r="CJ128" s="139">
        <v>10</v>
      </c>
      <c r="CK128" s="139">
        <v>10</v>
      </c>
      <c r="CL128" s="139">
        <v>10</v>
      </c>
      <c r="CM128" s="139">
        <v>10</v>
      </c>
      <c r="CN128" s="139">
        <v>10</v>
      </c>
      <c r="CO128" s="139">
        <v>10</v>
      </c>
      <c r="CP128" s="139">
        <v>10</v>
      </c>
      <c r="CQ128" s="139">
        <v>10</v>
      </c>
      <c r="CR128" s="139">
        <v>10</v>
      </c>
      <c r="CS128" s="139">
        <v>10</v>
      </c>
      <c r="CT128" s="139">
        <v>10</v>
      </c>
      <c r="CU128" s="139">
        <v>10</v>
      </c>
      <c r="CV128" s="139">
        <v>10</v>
      </c>
      <c r="CW128" s="139">
        <v>10</v>
      </c>
      <c r="CX128" s="139">
        <v>10</v>
      </c>
      <c r="CY128" s="139">
        <v>10</v>
      </c>
      <c r="CZ128" s="139">
        <v>10</v>
      </c>
      <c r="DA128" s="139">
        <v>10</v>
      </c>
      <c r="DB128" s="139">
        <v>10</v>
      </c>
      <c r="DC128" s="139">
        <v>10</v>
      </c>
      <c r="DD128" s="139">
        <v>10</v>
      </c>
      <c r="DE128" s="139">
        <v>10</v>
      </c>
      <c r="DF128" s="139">
        <v>10</v>
      </c>
      <c r="DG128" s="139">
        <v>10</v>
      </c>
      <c r="DQ128" s="136"/>
      <c r="DR128" s="136"/>
      <c r="DS128" s="136"/>
      <c r="DT128" s="188"/>
      <c r="DU128" s="188"/>
      <c r="DV128" s="136"/>
    </row>
    <row r="129" spans="1:221" s="137" customFormat="1" hidden="1" x14ac:dyDescent="0.25">
      <c r="A129" s="116" t="s">
        <v>9</v>
      </c>
      <c r="B129" s="139">
        <v>10</v>
      </c>
      <c r="C129" s="139">
        <v>10</v>
      </c>
      <c r="D129" s="139">
        <v>10</v>
      </c>
      <c r="E129" s="139">
        <v>10</v>
      </c>
      <c r="F129" s="139">
        <v>10</v>
      </c>
      <c r="G129" s="139">
        <v>10</v>
      </c>
      <c r="H129" s="139">
        <v>10</v>
      </c>
      <c r="I129" s="139">
        <v>10</v>
      </c>
      <c r="J129" s="139">
        <v>10</v>
      </c>
      <c r="K129" s="139">
        <v>10</v>
      </c>
      <c r="L129" s="139">
        <v>10</v>
      </c>
      <c r="M129" s="139">
        <v>10</v>
      </c>
      <c r="N129" s="139">
        <v>10</v>
      </c>
      <c r="O129" s="139">
        <v>10</v>
      </c>
      <c r="P129" s="139">
        <v>10</v>
      </c>
      <c r="Q129" s="139">
        <v>10</v>
      </c>
      <c r="R129" s="139">
        <v>10</v>
      </c>
      <c r="S129" s="139">
        <v>10</v>
      </c>
      <c r="T129" s="139">
        <v>10</v>
      </c>
      <c r="U129" s="139">
        <v>10</v>
      </c>
      <c r="V129" s="139">
        <v>10</v>
      </c>
      <c r="W129" s="139">
        <v>10</v>
      </c>
      <c r="X129" s="139">
        <v>10</v>
      </c>
      <c r="Y129" s="139">
        <v>10</v>
      </c>
      <c r="Z129" s="139">
        <v>10</v>
      </c>
      <c r="AA129" s="139">
        <v>10</v>
      </c>
      <c r="AB129" s="139">
        <v>10</v>
      </c>
      <c r="AC129" s="139">
        <v>10</v>
      </c>
      <c r="AD129" s="139">
        <v>10</v>
      </c>
      <c r="AE129" s="139">
        <v>10</v>
      </c>
      <c r="AF129" s="139">
        <v>10</v>
      </c>
      <c r="AG129" s="139">
        <v>10</v>
      </c>
      <c r="AH129" s="139">
        <v>10</v>
      </c>
      <c r="AI129" s="139">
        <v>10</v>
      </c>
      <c r="AJ129" s="139">
        <v>10</v>
      </c>
      <c r="AK129" s="139">
        <v>10</v>
      </c>
      <c r="AL129" s="139">
        <v>10</v>
      </c>
      <c r="AM129" s="139">
        <v>10</v>
      </c>
      <c r="AN129" s="139">
        <v>10</v>
      </c>
      <c r="AO129" s="139">
        <v>10</v>
      </c>
      <c r="AP129" s="139">
        <v>10</v>
      </c>
      <c r="AQ129" s="139">
        <v>10</v>
      </c>
      <c r="AR129" s="139">
        <v>10</v>
      </c>
      <c r="AS129" s="139">
        <v>10</v>
      </c>
      <c r="AT129" s="139">
        <v>10</v>
      </c>
      <c r="AU129" s="139">
        <v>10</v>
      </c>
      <c r="AV129" s="139">
        <v>10</v>
      </c>
      <c r="AW129" s="139">
        <v>10</v>
      </c>
      <c r="AX129" s="139">
        <v>10</v>
      </c>
      <c r="AY129" s="139">
        <v>10</v>
      </c>
      <c r="AZ129" s="139">
        <v>10</v>
      </c>
      <c r="BA129" s="139">
        <v>10</v>
      </c>
      <c r="BB129" s="139">
        <v>10</v>
      </c>
      <c r="BC129" s="139">
        <v>10</v>
      </c>
      <c r="BD129" s="139">
        <v>10</v>
      </c>
      <c r="BE129" s="139">
        <v>10</v>
      </c>
      <c r="BF129" s="139">
        <v>10</v>
      </c>
      <c r="BG129" s="139">
        <v>10</v>
      </c>
      <c r="BH129" s="139">
        <v>10</v>
      </c>
      <c r="BI129" s="139">
        <v>10</v>
      </c>
      <c r="BJ129" s="139">
        <v>10</v>
      </c>
      <c r="BK129" s="139">
        <v>10</v>
      </c>
      <c r="BL129" s="139">
        <v>10</v>
      </c>
      <c r="BM129" s="139">
        <v>10</v>
      </c>
      <c r="BN129" s="139">
        <v>10</v>
      </c>
      <c r="BO129" s="139">
        <v>10</v>
      </c>
      <c r="BP129" s="139">
        <v>10</v>
      </c>
      <c r="BQ129" s="139">
        <v>10</v>
      </c>
      <c r="BR129" s="139">
        <v>10</v>
      </c>
      <c r="BS129" s="139">
        <v>10</v>
      </c>
      <c r="BT129" s="139">
        <v>10</v>
      </c>
      <c r="BU129" s="139">
        <v>10</v>
      </c>
      <c r="BV129" s="139">
        <v>10</v>
      </c>
      <c r="BW129" s="139">
        <v>10</v>
      </c>
      <c r="BX129" s="139">
        <v>10</v>
      </c>
      <c r="BY129" s="139">
        <v>10</v>
      </c>
      <c r="BZ129" s="139">
        <v>10</v>
      </c>
      <c r="CA129" s="139">
        <v>10</v>
      </c>
      <c r="CB129" s="139">
        <v>10</v>
      </c>
      <c r="CC129" s="139">
        <v>10</v>
      </c>
      <c r="CD129" s="139">
        <v>10</v>
      </c>
      <c r="CE129" s="139">
        <v>10</v>
      </c>
      <c r="CF129" s="139">
        <v>10</v>
      </c>
      <c r="CG129" s="139">
        <v>10</v>
      </c>
      <c r="CH129" s="139">
        <v>10</v>
      </c>
      <c r="CI129" s="139">
        <v>10</v>
      </c>
      <c r="CJ129" s="139">
        <v>10</v>
      </c>
      <c r="CK129" s="139">
        <v>10</v>
      </c>
      <c r="CL129" s="139">
        <v>10</v>
      </c>
      <c r="CM129" s="139">
        <v>10</v>
      </c>
      <c r="CN129" s="139">
        <v>10</v>
      </c>
      <c r="CO129" s="139">
        <v>10</v>
      </c>
      <c r="CP129" s="139">
        <v>10</v>
      </c>
      <c r="CQ129" s="139">
        <v>10</v>
      </c>
      <c r="CR129" s="139">
        <v>10</v>
      </c>
      <c r="CS129" s="139">
        <v>10</v>
      </c>
      <c r="CT129" s="139">
        <v>10</v>
      </c>
      <c r="CU129" s="139">
        <v>10</v>
      </c>
      <c r="CV129" s="139">
        <v>10</v>
      </c>
      <c r="CW129" s="139">
        <v>10</v>
      </c>
      <c r="CX129" s="139">
        <v>10</v>
      </c>
      <c r="CY129" s="139">
        <v>10</v>
      </c>
      <c r="CZ129" s="139">
        <v>10</v>
      </c>
      <c r="DA129" s="139">
        <v>10</v>
      </c>
      <c r="DB129" s="139">
        <v>10</v>
      </c>
      <c r="DC129" s="139">
        <v>10</v>
      </c>
      <c r="DD129" s="139">
        <v>10</v>
      </c>
      <c r="DE129" s="139">
        <v>10</v>
      </c>
      <c r="DF129" s="139">
        <v>10</v>
      </c>
      <c r="DG129" s="139">
        <v>10</v>
      </c>
      <c r="DQ129" s="136"/>
      <c r="DR129" s="136"/>
      <c r="DS129" s="136"/>
      <c r="DT129" s="188"/>
      <c r="DU129" s="188"/>
      <c r="DV129" s="136"/>
    </row>
    <row r="130" spans="1:221" s="137" customFormat="1" hidden="1" x14ac:dyDescent="0.25">
      <c r="A130" s="116" t="s">
        <v>22</v>
      </c>
      <c r="B130" s="139">
        <v>10</v>
      </c>
      <c r="C130" s="139">
        <v>10</v>
      </c>
      <c r="D130" s="139">
        <v>10</v>
      </c>
      <c r="E130" s="139">
        <v>10</v>
      </c>
      <c r="F130" s="139">
        <v>10</v>
      </c>
      <c r="G130" s="139">
        <v>10</v>
      </c>
      <c r="H130" s="139">
        <v>10</v>
      </c>
      <c r="I130" s="139">
        <v>10</v>
      </c>
      <c r="J130" s="139">
        <v>10</v>
      </c>
      <c r="K130" s="139">
        <v>10</v>
      </c>
      <c r="L130" s="139">
        <v>10</v>
      </c>
      <c r="M130" s="139">
        <v>10</v>
      </c>
      <c r="N130" s="139">
        <v>10</v>
      </c>
      <c r="O130" s="139">
        <v>10</v>
      </c>
      <c r="P130" s="139">
        <v>10</v>
      </c>
      <c r="Q130" s="139">
        <v>10</v>
      </c>
      <c r="R130" s="139">
        <v>10</v>
      </c>
      <c r="S130" s="139">
        <v>10</v>
      </c>
      <c r="T130" s="139">
        <v>10</v>
      </c>
      <c r="U130" s="139">
        <v>10</v>
      </c>
      <c r="V130" s="139">
        <v>10</v>
      </c>
      <c r="W130" s="139">
        <v>10</v>
      </c>
      <c r="X130" s="139">
        <v>10</v>
      </c>
      <c r="Y130" s="139">
        <v>10</v>
      </c>
      <c r="Z130" s="139">
        <v>10</v>
      </c>
      <c r="AA130" s="139">
        <v>10</v>
      </c>
      <c r="AB130" s="139">
        <v>10</v>
      </c>
      <c r="AC130" s="139">
        <v>10</v>
      </c>
      <c r="AD130" s="139">
        <v>10</v>
      </c>
      <c r="AE130" s="139">
        <v>10</v>
      </c>
      <c r="AF130" s="139">
        <v>10</v>
      </c>
      <c r="AG130" s="139">
        <v>10</v>
      </c>
      <c r="AH130" s="139">
        <v>10</v>
      </c>
      <c r="AI130" s="139">
        <v>10</v>
      </c>
      <c r="AJ130" s="139">
        <v>10</v>
      </c>
      <c r="AK130" s="139">
        <v>10</v>
      </c>
      <c r="AL130" s="139">
        <v>10</v>
      </c>
      <c r="AM130" s="139">
        <v>10</v>
      </c>
      <c r="AN130" s="139">
        <v>10</v>
      </c>
      <c r="AO130" s="139">
        <v>10</v>
      </c>
      <c r="AP130" s="139">
        <v>10</v>
      </c>
      <c r="AQ130" s="139">
        <v>10</v>
      </c>
      <c r="AR130" s="139">
        <v>10</v>
      </c>
      <c r="AS130" s="139">
        <v>10</v>
      </c>
      <c r="AT130" s="139">
        <v>10</v>
      </c>
      <c r="AU130" s="139">
        <v>10</v>
      </c>
      <c r="AV130" s="139">
        <v>10</v>
      </c>
      <c r="AW130" s="139">
        <v>10</v>
      </c>
      <c r="AX130" s="139">
        <v>10</v>
      </c>
      <c r="AY130" s="139">
        <v>10</v>
      </c>
      <c r="AZ130" s="139">
        <v>10</v>
      </c>
      <c r="BA130" s="139">
        <v>10</v>
      </c>
      <c r="BB130" s="139">
        <v>10</v>
      </c>
      <c r="BC130" s="139">
        <v>10</v>
      </c>
      <c r="BD130" s="139">
        <v>10</v>
      </c>
      <c r="BE130" s="139">
        <v>10</v>
      </c>
      <c r="BF130" s="139">
        <v>10</v>
      </c>
      <c r="BG130" s="139">
        <v>10</v>
      </c>
      <c r="BH130" s="139">
        <v>10</v>
      </c>
      <c r="BI130" s="139">
        <v>10</v>
      </c>
      <c r="BJ130" s="139">
        <v>10</v>
      </c>
      <c r="BK130" s="139">
        <v>10</v>
      </c>
      <c r="BL130" s="139">
        <v>10</v>
      </c>
      <c r="BM130" s="139">
        <v>10</v>
      </c>
      <c r="BN130" s="139">
        <v>10</v>
      </c>
      <c r="BO130" s="139">
        <v>10</v>
      </c>
      <c r="BP130" s="139">
        <v>10</v>
      </c>
      <c r="BQ130" s="139">
        <v>10</v>
      </c>
      <c r="BR130" s="139">
        <v>10</v>
      </c>
      <c r="BS130" s="139">
        <v>10</v>
      </c>
      <c r="BT130" s="139">
        <v>10</v>
      </c>
      <c r="BU130" s="139">
        <v>10</v>
      </c>
      <c r="BV130" s="139">
        <v>10</v>
      </c>
      <c r="BW130" s="139">
        <v>10</v>
      </c>
      <c r="BX130" s="139">
        <v>10</v>
      </c>
      <c r="BY130" s="139">
        <v>10</v>
      </c>
      <c r="BZ130" s="139">
        <v>10</v>
      </c>
      <c r="CA130" s="139">
        <v>10</v>
      </c>
      <c r="CB130" s="139">
        <v>10</v>
      </c>
      <c r="CC130" s="139">
        <v>10</v>
      </c>
      <c r="CD130" s="139">
        <v>10</v>
      </c>
      <c r="CE130" s="139">
        <v>10</v>
      </c>
      <c r="CF130" s="139">
        <v>10</v>
      </c>
      <c r="CG130" s="139">
        <v>10</v>
      </c>
      <c r="CH130" s="139">
        <v>10</v>
      </c>
      <c r="CI130" s="139">
        <v>10</v>
      </c>
      <c r="CJ130" s="139">
        <v>10</v>
      </c>
      <c r="CK130" s="139">
        <v>10</v>
      </c>
      <c r="CL130" s="139">
        <v>10</v>
      </c>
      <c r="CM130" s="139">
        <v>10</v>
      </c>
      <c r="CN130" s="139">
        <v>10</v>
      </c>
      <c r="CO130" s="139">
        <v>10</v>
      </c>
      <c r="CP130" s="139">
        <v>10</v>
      </c>
      <c r="CQ130" s="139">
        <v>10</v>
      </c>
      <c r="CR130" s="139">
        <v>10</v>
      </c>
      <c r="CS130" s="139">
        <v>10</v>
      </c>
      <c r="CT130" s="139">
        <v>10</v>
      </c>
      <c r="CU130" s="139">
        <v>10</v>
      </c>
      <c r="CV130" s="139">
        <v>10</v>
      </c>
      <c r="CW130" s="139">
        <v>10</v>
      </c>
      <c r="CX130" s="139">
        <v>10</v>
      </c>
      <c r="CY130" s="139">
        <v>10</v>
      </c>
      <c r="CZ130" s="139">
        <v>10</v>
      </c>
      <c r="DA130" s="139">
        <v>10</v>
      </c>
      <c r="DB130" s="139">
        <v>10</v>
      </c>
      <c r="DC130" s="139">
        <v>10</v>
      </c>
      <c r="DD130" s="139">
        <v>10</v>
      </c>
      <c r="DE130" s="139">
        <v>10</v>
      </c>
      <c r="DF130" s="139">
        <v>10</v>
      </c>
      <c r="DG130" s="139">
        <v>10</v>
      </c>
      <c r="DQ130" s="136"/>
      <c r="DR130" s="136"/>
      <c r="DS130" s="136"/>
      <c r="DT130" s="188"/>
      <c r="DU130" s="188"/>
      <c r="DV130" s="136"/>
    </row>
    <row r="131" spans="1:221" s="137" customFormat="1" hidden="1" x14ac:dyDescent="0.25">
      <c r="A131" s="116" t="s">
        <v>21</v>
      </c>
      <c r="B131" s="139">
        <v>10</v>
      </c>
      <c r="C131" s="139">
        <v>10</v>
      </c>
      <c r="D131" s="139">
        <v>10</v>
      </c>
      <c r="E131" s="139">
        <v>10</v>
      </c>
      <c r="F131" s="139">
        <v>10</v>
      </c>
      <c r="G131" s="139">
        <v>10</v>
      </c>
      <c r="H131" s="139">
        <v>10</v>
      </c>
      <c r="I131" s="139">
        <v>10</v>
      </c>
      <c r="J131" s="139">
        <v>10</v>
      </c>
      <c r="K131" s="139">
        <v>10</v>
      </c>
      <c r="L131" s="139">
        <v>10</v>
      </c>
      <c r="M131" s="139">
        <v>10</v>
      </c>
      <c r="N131" s="139">
        <v>10</v>
      </c>
      <c r="O131" s="139">
        <v>10</v>
      </c>
      <c r="P131" s="139">
        <v>10</v>
      </c>
      <c r="Q131" s="139">
        <v>10</v>
      </c>
      <c r="R131" s="139">
        <v>10</v>
      </c>
      <c r="S131" s="139">
        <v>10</v>
      </c>
      <c r="T131" s="139">
        <v>10</v>
      </c>
      <c r="U131" s="139">
        <v>10</v>
      </c>
      <c r="V131" s="139">
        <v>10</v>
      </c>
      <c r="W131" s="139">
        <v>10</v>
      </c>
      <c r="X131" s="139">
        <v>10</v>
      </c>
      <c r="Y131" s="139">
        <v>10</v>
      </c>
      <c r="Z131" s="139">
        <v>10</v>
      </c>
      <c r="AA131" s="139">
        <v>10</v>
      </c>
      <c r="AB131" s="139">
        <v>10</v>
      </c>
      <c r="AC131" s="139">
        <v>10</v>
      </c>
      <c r="AD131" s="139">
        <v>10</v>
      </c>
      <c r="AE131" s="139">
        <v>10</v>
      </c>
      <c r="AF131" s="139">
        <v>10</v>
      </c>
      <c r="AG131" s="139">
        <v>10</v>
      </c>
      <c r="AH131" s="139">
        <v>10</v>
      </c>
      <c r="AI131" s="139">
        <v>10</v>
      </c>
      <c r="AJ131" s="139">
        <v>10</v>
      </c>
      <c r="AK131" s="139">
        <v>10</v>
      </c>
      <c r="AL131" s="139">
        <v>10</v>
      </c>
      <c r="AM131" s="139">
        <v>10</v>
      </c>
      <c r="AN131" s="139">
        <v>10</v>
      </c>
      <c r="AO131" s="139">
        <v>10</v>
      </c>
      <c r="AP131" s="139">
        <v>10</v>
      </c>
      <c r="AQ131" s="139">
        <v>10</v>
      </c>
      <c r="AR131" s="139">
        <v>10</v>
      </c>
      <c r="AS131" s="139">
        <v>10</v>
      </c>
      <c r="AT131" s="139">
        <v>10</v>
      </c>
      <c r="AU131" s="139">
        <v>10</v>
      </c>
      <c r="AV131" s="139">
        <v>10</v>
      </c>
      <c r="AW131" s="139">
        <v>10</v>
      </c>
      <c r="AX131" s="139">
        <v>10</v>
      </c>
      <c r="AY131" s="139">
        <v>10</v>
      </c>
      <c r="AZ131" s="139">
        <v>10</v>
      </c>
      <c r="BA131" s="139">
        <v>10</v>
      </c>
      <c r="BB131" s="139">
        <v>10</v>
      </c>
      <c r="BC131" s="139">
        <v>10</v>
      </c>
      <c r="BD131" s="139">
        <v>10</v>
      </c>
      <c r="BE131" s="139">
        <v>10</v>
      </c>
      <c r="BF131" s="139">
        <v>10</v>
      </c>
      <c r="BG131" s="139">
        <v>10</v>
      </c>
      <c r="BH131" s="139">
        <v>10</v>
      </c>
      <c r="BI131" s="139">
        <v>10</v>
      </c>
      <c r="BJ131" s="139">
        <v>10</v>
      </c>
      <c r="BK131" s="139">
        <v>10</v>
      </c>
      <c r="BL131" s="139">
        <v>10</v>
      </c>
      <c r="BM131" s="139">
        <v>10</v>
      </c>
      <c r="BN131" s="139">
        <v>10</v>
      </c>
      <c r="BO131" s="139">
        <v>10</v>
      </c>
      <c r="BP131" s="139">
        <v>10</v>
      </c>
      <c r="BQ131" s="139">
        <v>10</v>
      </c>
      <c r="BR131" s="139">
        <v>10</v>
      </c>
      <c r="BS131" s="139">
        <v>10</v>
      </c>
      <c r="BT131" s="139">
        <v>10</v>
      </c>
      <c r="BU131" s="139">
        <v>10</v>
      </c>
      <c r="BV131" s="139">
        <v>10</v>
      </c>
      <c r="BW131" s="139">
        <v>10</v>
      </c>
      <c r="BX131" s="139">
        <v>10</v>
      </c>
      <c r="BY131" s="139">
        <v>10</v>
      </c>
      <c r="BZ131" s="139">
        <v>10</v>
      </c>
      <c r="CA131" s="139">
        <v>10</v>
      </c>
      <c r="CB131" s="139">
        <v>10</v>
      </c>
      <c r="CC131" s="139">
        <v>10</v>
      </c>
      <c r="CD131" s="139">
        <v>10</v>
      </c>
      <c r="CE131" s="139">
        <v>10</v>
      </c>
      <c r="CF131" s="139">
        <v>10</v>
      </c>
      <c r="CG131" s="139">
        <v>10</v>
      </c>
      <c r="CH131" s="139">
        <v>10</v>
      </c>
      <c r="CI131" s="139">
        <v>10</v>
      </c>
      <c r="CJ131" s="139">
        <v>10</v>
      </c>
      <c r="CK131" s="139">
        <v>10</v>
      </c>
      <c r="CL131" s="139">
        <v>10</v>
      </c>
      <c r="CM131" s="139">
        <v>10</v>
      </c>
      <c r="CN131" s="139">
        <v>10</v>
      </c>
      <c r="CO131" s="139">
        <v>10</v>
      </c>
      <c r="CP131" s="139">
        <v>10</v>
      </c>
      <c r="CQ131" s="139">
        <v>10</v>
      </c>
      <c r="CR131" s="139">
        <v>10</v>
      </c>
      <c r="CS131" s="139">
        <v>10</v>
      </c>
      <c r="CT131" s="139">
        <v>10</v>
      </c>
      <c r="CU131" s="139">
        <v>10</v>
      </c>
      <c r="CV131" s="139">
        <v>10</v>
      </c>
      <c r="CW131" s="139">
        <v>10</v>
      </c>
      <c r="CX131" s="139">
        <v>10</v>
      </c>
      <c r="CY131" s="139">
        <v>10</v>
      </c>
      <c r="CZ131" s="139">
        <v>10</v>
      </c>
      <c r="DA131" s="139">
        <v>10</v>
      </c>
      <c r="DB131" s="139">
        <v>10</v>
      </c>
      <c r="DC131" s="139">
        <v>10</v>
      </c>
      <c r="DD131" s="139">
        <v>10</v>
      </c>
      <c r="DE131" s="139">
        <v>10</v>
      </c>
      <c r="DF131" s="139">
        <v>10</v>
      </c>
      <c r="DG131" s="139">
        <v>10</v>
      </c>
      <c r="DQ131" s="136"/>
      <c r="DR131" s="136"/>
      <c r="DS131" s="136"/>
      <c r="DT131" s="188"/>
      <c r="DU131" s="188"/>
      <c r="DV131" s="136"/>
    </row>
    <row r="132" spans="1:221" s="137" customFormat="1" hidden="1" x14ac:dyDescent="0.25">
      <c r="A132" s="116"/>
      <c r="DT132" s="188"/>
      <c r="DU132" s="188"/>
    </row>
    <row r="133" spans="1:221" s="137" customFormat="1" hidden="1" x14ac:dyDescent="0.25">
      <c r="A133" s="116"/>
      <c r="DT133" s="188"/>
      <c r="DU133" s="188"/>
    </row>
    <row r="134" spans="1:221" s="136" customFormat="1" hidden="1" x14ac:dyDescent="0.25">
      <c r="A134" s="116"/>
      <c r="B134" s="72"/>
      <c r="C134" s="72"/>
      <c r="D134" s="72"/>
      <c r="E134" s="72"/>
      <c r="F134" s="137"/>
      <c r="G134" s="137"/>
      <c r="H134" s="137"/>
      <c r="I134" s="137"/>
      <c r="J134" s="137"/>
      <c r="K134" s="137"/>
      <c r="L134" s="137"/>
      <c r="N134" s="70"/>
      <c r="O134" s="70"/>
      <c r="P134" s="70"/>
      <c r="Q134" s="71"/>
      <c r="R134" s="70"/>
      <c r="S134" s="70"/>
      <c r="T134" s="137"/>
      <c r="U134" s="137"/>
      <c r="V134" s="70"/>
      <c r="W134" s="70"/>
      <c r="X134" s="70"/>
      <c r="Y134" s="70"/>
      <c r="Z134" s="70"/>
      <c r="AA134" s="70"/>
      <c r="AB134" s="70"/>
      <c r="AC134" s="70"/>
      <c r="AD134" s="137"/>
      <c r="AE134" s="137"/>
      <c r="AF134" s="70"/>
      <c r="AG134" s="70"/>
      <c r="AH134" s="70"/>
      <c r="AI134" s="70"/>
      <c r="AJ134" s="70"/>
      <c r="AK134" s="70"/>
      <c r="AL134" s="70"/>
      <c r="AM134" s="70"/>
      <c r="AN134" s="137"/>
      <c r="AO134" s="137"/>
      <c r="AP134" s="70"/>
      <c r="AQ134" s="70"/>
      <c r="AR134" s="70"/>
      <c r="AS134" s="70"/>
      <c r="AT134" s="70"/>
      <c r="AU134" s="70"/>
      <c r="AV134" s="70"/>
      <c r="AW134" s="70"/>
      <c r="AX134" s="137"/>
      <c r="AY134" s="137"/>
      <c r="AZ134" s="70"/>
      <c r="BA134" s="70"/>
      <c r="BB134" s="70"/>
      <c r="BC134" s="70"/>
      <c r="BD134" s="70"/>
      <c r="BE134" s="70"/>
      <c r="BF134" s="70"/>
      <c r="BG134" s="70"/>
      <c r="BH134" s="137"/>
      <c r="BI134" s="137"/>
      <c r="BJ134" s="70"/>
      <c r="BK134" s="70"/>
      <c r="BL134" s="70"/>
      <c r="BM134" s="70"/>
      <c r="BN134" s="70"/>
      <c r="BO134" s="70"/>
      <c r="BP134" s="70"/>
      <c r="BQ134" s="137"/>
      <c r="BR134" s="137"/>
      <c r="BS134" s="137"/>
      <c r="BT134" s="137"/>
      <c r="BU134" s="137"/>
      <c r="BV134" s="137"/>
      <c r="BW134" s="137"/>
      <c r="BX134" s="137"/>
      <c r="BY134" s="137"/>
      <c r="BZ134" s="137"/>
      <c r="CA134" s="137"/>
      <c r="CB134" s="137"/>
      <c r="CC134" s="137"/>
      <c r="CD134" s="137"/>
      <c r="CE134" s="137"/>
      <c r="CF134" s="137"/>
      <c r="CG134" s="137"/>
      <c r="CH134" s="137"/>
      <c r="CI134" s="137"/>
      <c r="CJ134" s="137"/>
      <c r="CK134" s="137"/>
      <c r="CL134" s="137"/>
      <c r="CM134" s="137"/>
      <c r="CN134" s="137"/>
      <c r="CO134" s="137"/>
      <c r="CP134" s="137"/>
      <c r="CQ134" s="137"/>
      <c r="CR134" s="137"/>
      <c r="CS134" s="137"/>
      <c r="CT134" s="137"/>
      <c r="CU134" s="137"/>
      <c r="CV134" s="137"/>
      <c r="CW134" s="137"/>
      <c r="CX134" s="137"/>
      <c r="CY134" s="137"/>
      <c r="CZ134" s="137"/>
      <c r="DA134" s="137"/>
      <c r="DB134" s="137"/>
      <c r="DC134" s="137"/>
      <c r="DD134" s="137"/>
      <c r="DE134" s="137"/>
      <c r="DF134" s="137"/>
      <c r="DG134" s="137"/>
      <c r="DH134" s="137"/>
      <c r="DI134" s="137"/>
      <c r="DJ134" s="137"/>
      <c r="DK134" s="137"/>
      <c r="DL134" s="137"/>
      <c r="DM134" s="137"/>
      <c r="DN134" s="137"/>
      <c r="DO134" s="137"/>
      <c r="DP134" s="137"/>
      <c r="DT134" s="188"/>
      <c r="DU134" s="188"/>
      <c r="DW134" s="137"/>
      <c r="DX134" s="137"/>
      <c r="DY134" s="137"/>
      <c r="DZ134" s="137"/>
      <c r="EA134" s="137"/>
      <c r="EB134" s="137"/>
      <c r="EC134" s="137"/>
      <c r="ED134" s="137"/>
      <c r="EE134" s="137"/>
      <c r="EF134" s="137"/>
      <c r="EG134" s="137"/>
      <c r="EH134" s="137"/>
      <c r="EI134" s="137"/>
      <c r="EJ134" s="137"/>
      <c r="EK134" s="137"/>
      <c r="EL134" s="137"/>
      <c r="EM134" s="137"/>
      <c r="EN134" s="137"/>
      <c r="EO134" s="137"/>
      <c r="EP134" s="137"/>
      <c r="EQ134" s="137"/>
      <c r="ER134" s="137"/>
      <c r="ES134" s="137"/>
      <c r="ET134" s="137"/>
      <c r="EU134" s="137"/>
      <c r="EV134" s="137"/>
      <c r="EW134" s="137"/>
      <c r="EX134" s="137"/>
      <c r="EY134" s="137"/>
      <c r="EZ134" s="137"/>
      <c r="FA134" s="137"/>
      <c r="FB134" s="137"/>
      <c r="FC134" s="137"/>
      <c r="FD134" s="137"/>
      <c r="FE134" s="137"/>
      <c r="FF134" s="137"/>
      <c r="FG134" s="137"/>
      <c r="FH134" s="137"/>
      <c r="FI134" s="137"/>
      <c r="FJ134" s="137"/>
      <c r="FK134" s="137"/>
      <c r="FL134" s="137"/>
      <c r="FM134" s="137"/>
      <c r="FN134" s="137"/>
      <c r="FO134" s="137"/>
      <c r="FP134" s="137"/>
      <c r="FQ134" s="137"/>
      <c r="FR134" s="137"/>
      <c r="FS134" s="137"/>
      <c r="FT134" s="137"/>
      <c r="FU134" s="137"/>
      <c r="FV134" s="137"/>
      <c r="FW134" s="137"/>
      <c r="FX134" s="137"/>
      <c r="FY134" s="137"/>
      <c r="FZ134" s="137"/>
      <c r="GA134" s="137"/>
      <c r="GB134" s="137"/>
      <c r="GC134" s="137"/>
      <c r="GD134" s="137"/>
      <c r="GE134" s="137"/>
      <c r="GF134" s="137"/>
      <c r="GG134" s="137"/>
      <c r="GH134" s="137"/>
      <c r="GI134" s="137"/>
      <c r="GJ134" s="137"/>
      <c r="GK134" s="137"/>
      <c r="GL134" s="137"/>
      <c r="GM134" s="137"/>
      <c r="GN134" s="137"/>
      <c r="GO134" s="137"/>
      <c r="GP134" s="137"/>
      <c r="GQ134" s="137"/>
      <c r="GR134" s="137"/>
      <c r="GS134" s="137"/>
      <c r="GT134" s="137"/>
      <c r="GU134" s="137"/>
      <c r="GV134" s="137"/>
      <c r="GW134" s="137"/>
      <c r="GX134" s="137"/>
      <c r="GY134" s="137"/>
      <c r="GZ134" s="137"/>
      <c r="HA134" s="137"/>
      <c r="HB134" s="137"/>
      <c r="HC134" s="137"/>
      <c r="HD134" s="137"/>
      <c r="HE134" s="137"/>
      <c r="HF134" s="137"/>
      <c r="HG134" s="137"/>
      <c r="HH134" s="137"/>
      <c r="HI134" s="137"/>
      <c r="HJ134" s="137"/>
      <c r="HK134" s="137"/>
      <c r="HL134" s="137"/>
      <c r="HM134" s="137"/>
    </row>
    <row r="135" spans="1:221" s="136" customFormat="1" hidden="1" x14ac:dyDescent="0.25">
      <c r="A135" s="159" t="s">
        <v>25</v>
      </c>
      <c r="B135" s="103"/>
      <c r="C135" s="129" t="s">
        <v>90</v>
      </c>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103"/>
      <c r="BI135" s="103"/>
      <c r="BJ135" s="103"/>
      <c r="BK135" s="103"/>
      <c r="BL135" s="103"/>
      <c r="BM135" s="103"/>
      <c r="BN135" s="103"/>
      <c r="BO135" s="103"/>
      <c r="BP135" s="103"/>
      <c r="BQ135" s="103"/>
      <c r="BR135" s="103"/>
      <c r="BS135" s="103"/>
      <c r="BT135" s="103"/>
      <c r="BU135" s="103"/>
      <c r="BV135" s="103"/>
      <c r="BW135" s="103"/>
      <c r="BX135" s="103"/>
      <c r="BY135" s="103"/>
      <c r="BZ135" s="103"/>
      <c r="CA135" s="103"/>
      <c r="CB135" s="103"/>
      <c r="CC135" s="103"/>
      <c r="CD135" s="103"/>
      <c r="CE135" s="103"/>
      <c r="CF135" s="103"/>
      <c r="CG135" s="103"/>
      <c r="CH135" s="103"/>
      <c r="CI135" s="103"/>
      <c r="CJ135" s="103"/>
      <c r="CK135" s="103"/>
      <c r="CL135" s="103"/>
      <c r="CM135" s="103"/>
      <c r="CN135" s="103"/>
      <c r="CO135" s="103"/>
      <c r="CP135" s="103"/>
      <c r="CQ135" s="103"/>
      <c r="CR135" s="103"/>
      <c r="CS135" s="103"/>
      <c r="CT135" s="103"/>
      <c r="CU135" s="103"/>
      <c r="CV135" s="103"/>
      <c r="CW135" s="103"/>
      <c r="CX135" s="103"/>
      <c r="CY135" s="103"/>
      <c r="CZ135" s="103"/>
      <c r="DA135" s="103"/>
      <c r="DB135" s="103"/>
      <c r="DC135" s="103"/>
      <c r="DD135" s="103"/>
      <c r="DE135" s="103"/>
      <c r="DF135" s="103"/>
      <c r="DG135" s="137"/>
      <c r="DH135" s="137"/>
      <c r="DI135" s="137"/>
      <c r="DJ135" s="137"/>
      <c r="DK135" s="137"/>
      <c r="DL135" s="137"/>
      <c r="DM135" s="137"/>
      <c r="DN135" s="137"/>
      <c r="DO135" s="137"/>
      <c r="DP135" s="137"/>
      <c r="DT135" s="188"/>
      <c r="DU135" s="188"/>
      <c r="DW135" s="137"/>
      <c r="DX135" s="137"/>
      <c r="DY135" s="137"/>
      <c r="DZ135" s="137"/>
      <c r="EA135" s="137"/>
      <c r="EB135" s="137"/>
      <c r="EC135" s="137"/>
      <c r="ED135" s="137"/>
      <c r="EE135" s="137"/>
      <c r="EF135" s="137"/>
      <c r="EG135" s="137"/>
      <c r="EH135" s="137"/>
      <c r="EI135" s="137"/>
      <c r="EJ135" s="137"/>
      <c r="EK135" s="137"/>
      <c r="EL135" s="137"/>
      <c r="EM135" s="137"/>
      <c r="EN135" s="137"/>
      <c r="EO135" s="137"/>
      <c r="EP135" s="137"/>
      <c r="EQ135" s="137"/>
      <c r="ER135" s="137"/>
      <c r="ES135" s="137"/>
      <c r="ET135" s="137"/>
      <c r="EU135" s="137"/>
      <c r="EV135" s="137"/>
      <c r="EW135" s="137"/>
      <c r="EX135" s="137"/>
      <c r="EY135" s="137"/>
      <c r="EZ135" s="137"/>
      <c r="FA135" s="137"/>
      <c r="FB135" s="137"/>
      <c r="FC135" s="137"/>
      <c r="FD135" s="137"/>
      <c r="FE135" s="137"/>
      <c r="FF135" s="137"/>
      <c r="FG135" s="137"/>
      <c r="FH135" s="137"/>
      <c r="FI135" s="137"/>
      <c r="FJ135" s="137"/>
      <c r="FK135" s="137"/>
      <c r="FL135" s="137"/>
      <c r="FM135" s="137"/>
      <c r="FN135" s="137"/>
      <c r="FO135" s="137"/>
      <c r="FP135" s="137"/>
      <c r="FQ135" s="137"/>
      <c r="FR135" s="137"/>
      <c r="FS135" s="137"/>
      <c r="FT135" s="137"/>
      <c r="FU135" s="137"/>
      <c r="FV135" s="137"/>
      <c r="FW135" s="137"/>
      <c r="FX135" s="137"/>
      <c r="FY135" s="137"/>
      <c r="FZ135" s="137"/>
      <c r="GA135" s="137"/>
      <c r="GB135" s="137"/>
      <c r="GC135" s="137"/>
      <c r="GD135" s="137"/>
      <c r="GE135" s="137"/>
      <c r="GF135" s="137"/>
      <c r="GG135" s="137"/>
      <c r="GH135" s="137"/>
      <c r="GI135" s="137"/>
      <c r="GJ135" s="137"/>
      <c r="GK135" s="137"/>
      <c r="GL135" s="137"/>
      <c r="GM135" s="137"/>
      <c r="GN135" s="137"/>
      <c r="GO135" s="137"/>
      <c r="GP135" s="137"/>
      <c r="GQ135" s="137"/>
      <c r="GR135" s="137"/>
      <c r="GS135" s="137"/>
      <c r="GT135" s="137"/>
      <c r="GU135" s="137"/>
      <c r="GV135" s="137"/>
      <c r="GW135" s="137"/>
      <c r="GX135" s="137"/>
      <c r="GY135" s="137"/>
      <c r="GZ135" s="137"/>
      <c r="HA135" s="137"/>
      <c r="HB135" s="137"/>
      <c r="HC135" s="137"/>
      <c r="HD135" s="137"/>
      <c r="HE135" s="137"/>
      <c r="HF135" s="137"/>
      <c r="HG135" s="137"/>
      <c r="HH135" s="137"/>
      <c r="HI135" s="137"/>
      <c r="HJ135" s="137"/>
      <c r="HK135" s="137"/>
      <c r="HL135" s="137"/>
      <c r="HM135" s="137"/>
    </row>
    <row r="136" spans="1:221" s="136" customFormat="1" hidden="1" x14ac:dyDescent="0.25">
      <c r="A136" s="116"/>
      <c r="B136" s="137" t="str">
        <f>B121</f>
        <v>Combined oral contraceptive</v>
      </c>
      <c r="C136" s="137"/>
      <c r="D136" s="137"/>
      <c r="E136" s="137"/>
      <c r="F136" s="137"/>
      <c r="G136" s="137"/>
      <c r="H136" s="137"/>
      <c r="J136" s="137"/>
      <c r="L136" s="136" t="str">
        <f>L121</f>
        <v>Progestin-only pill</v>
      </c>
      <c r="T136" s="137"/>
      <c r="V136" s="136" t="str">
        <f>V121</f>
        <v>Injectable</v>
      </c>
      <c r="AD136" s="137"/>
      <c r="AF136" s="136" t="str">
        <f>AF121</f>
        <v>Implant</v>
      </c>
      <c r="AN136" s="137"/>
      <c r="AP136" s="136" t="str">
        <f>AP121</f>
        <v>IUD</v>
      </c>
      <c r="AX136" s="137"/>
      <c r="AZ136" s="136" t="str">
        <f>AZ121</f>
        <v>Male condom</v>
      </c>
      <c r="BH136" s="137"/>
      <c r="BJ136" s="136" t="str">
        <f>BJ121</f>
        <v>Female condom</v>
      </c>
      <c r="BR136" s="137"/>
      <c r="BT136" s="136" t="str">
        <f>BT121</f>
        <v>Emergency contraceptive pill</v>
      </c>
      <c r="CB136" s="137"/>
      <c r="CD136" s="136" t="str">
        <f>CD121</f>
        <v>CycleBeads</v>
      </c>
      <c r="CL136" s="137"/>
      <c r="CN136" s="137"/>
      <c r="CO136" s="137"/>
      <c r="CP136" s="137"/>
      <c r="CQ136" s="137"/>
      <c r="CR136" s="137"/>
      <c r="CS136" s="137"/>
      <c r="CT136" s="137"/>
      <c r="CU136" s="137"/>
      <c r="CV136" s="137"/>
      <c r="CX136" s="137"/>
      <c r="CY136" s="137"/>
      <c r="CZ136" s="137"/>
      <c r="DA136" s="137"/>
      <c r="DB136" s="137"/>
      <c r="DC136" s="137"/>
      <c r="DD136" s="137"/>
      <c r="DE136" s="137"/>
      <c r="DF136" s="137"/>
      <c r="DG136" s="137"/>
      <c r="DH136" s="137"/>
      <c r="DI136" s="137"/>
      <c r="DJ136" s="137"/>
      <c r="DK136" s="137"/>
      <c r="DL136" s="137"/>
      <c r="DM136" s="137"/>
      <c r="DN136" s="137"/>
      <c r="DO136" s="137"/>
      <c r="DP136" s="137"/>
      <c r="DT136" s="188"/>
      <c r="DU136" s="188"/>
      <c r="DW136" s="137"/>
      <c r="DX136" s="137"/>
      <c r="DY136" s="137"/>
      <c r="DZ136" s="137"/>
      <c r="EA136" s="137"/>
      <c r="EB136" s="137"/>
      <c r="EC136" s="137"/>
      <c r="ED136" s="137"/>
      <c r="EE136" s="137"/>
      <c r="EF136" s="137"/>
      <c r="EG136" s="137"/>
      <c r="EH136" s="137"/>
      <c r="EI136" s="137"/>
      <c r="EJ136" s="137"/>
      <c r="EK136" s="137"/>
      <c r="EL136" s="137"/>
      <c r="EM136" s="137"/>
      <c r="EN136" s="137"/>
      <c r="EO136" s="137"/>
      <c r="EP136" s="137"/>
      <c r="EQ136" s="137"/>
      <c r="ER136" s="137"/>
      <c r="ES136" s="137"/>
      <c r="ET136" s="137"/>
      <c r="EU136" s="137"/>
      <c r="EV136" s="137"/>
      <c r="EW136" s="137"/>
      <c r="EX136" s="137"/>
      <c r="EY136" s="137"/>
      <c r="EZ136" s="137"/>
      <c r="FA136" s="137"/>
      <c r="FB136" s="137"/>
      <c r="FC136" s="137"/>
      <c r="FD136" s="137"/>
      <c r="FE136" s="137"/>
      <c r="FF136" s="137"/>
      <c r="FG136" s="137"/>
      <c r="FH136" s="137"/>
      <c r="FI136" s="137"/>
      <c r="FJ136" s="137"/>
      <c r="FK136" s="137"/>
      <c r="FL136" s="137"/>
      <c r="FM136" s="137"/>
      <c r="FN136" s="137"/>
      <c r="FO136" s="137"/>
      <c r="FP136" s="137"/>
      <c r="FQ136" s="137"/>
      <c r="FR136" s="137"/>
      <c r="FS136" s="137"/>
      <c r="FT136" s="137"/>
      <c r="FU136" s="137"/>
      <c r="FV136" s="137"/>
      <c r="FW136" s="137"/>
      <c r="FX136" s="137"/>
      <c r="FY136" s="137"/>
      <c r="FZ136" s="137"/>
      <c r="GA136" s="137"/>
      <c r="GB136" s="137"/>
      <c r="GC136" s="137"/>
      <c r="GD136" s="137"/>
      <c r="GE136" s="137"/>
      <c r="GF136" s="137"/>
      <c r="GG136" s="137"/>
      <c r="GH136" s="137"/>
      <c r="GI136" s="137"/>
      <c r="GJ136" s="137"/>
      <c r="GK136" s="137"/>
      <c r="GL136" s="137"/>
      <c r="GM136" s="137"/>
      <c r="GN136" s="137"/>
      <c r="GO136" s="137"/>
      <c r="GP136" s="137"/>
      <c r="GQ136" s="137"/>
      <c r="GR136" s="137"/>
      <c r="GS136" s="137"/>
      <c r="GT136" s="137"/>
      <c r="GU136" s="137"/>
      <c r="GV136" s="137"/>
      <c r="GW136" s="137"/>
      <c r="GX136" s="137"/>
      <c r="GY136" s="137"/>
      <c r="GZ136" s="137"/>
      <c r="HA136" s="137"/>
      <c r="HB136" s="137"/>
      <c r="HC136" s="137"/>
      <c r="HD136" s="137"/>
      <c r="HE136" s="137"/>
      <c r="HF136" s="137"/>
      <c r="HG136" s="137"/>
      <c r="HH136" s="137"/>
      <c r="HI136" s="137"/>
      <c r="HJ136" s="137"/>
      <c r="HK136" s="137"/>
      <c r="HL136" s="137"/>
      <c r="HM136" s="137"/>
    </row>
    <row r="137" spans="1:221" s="136" customFormat="1" hidden="1" x14ac:dyDescent="0.25">
      <c r="A137" s="151"/>
      <c r="B137" s="136">
        <v>2009</v>
      </c>
      <c r="D137" s="136">
        <v>2010</v>
      </c>
      <c r="F137" s="136">
        <v>2011</v>
      </c>
      <c r="H137" s="136">
        <v>2012</v>
      </c>
      <c r="J137" s="136">
        <v>2013</v>
      </c>
      <c r="L137" s="137">
        <v>2009</v>
      </c>
      <c r="M137" s="137"/>
      <c r="N137" s="136">
        <v>2010</v>
      </c>
      <c r="P137" s="136">
        <v>2011</v>
      </c>
      <c r="R137" s="136">
        <v>2012</v>
      </c>
      <c r="T137" s="136">
        <v>2013</v>
      </c>
      <c r="V137" s="136">
        <v>2009</v>
      </c>
      <c r="X137" s="136">
        <v>2010</v>
      </c>
      <c r="Z137" s="136">
        <v>2011</v>
      </c>
      <c r="AB137" s="136">
        <v>2012</v>
      </c>
      <c r="AD137" s="136">
        <v>2013</v>
      </c>
      <c r="AF137" s="136">
        <v>2009</v>
      </c>
      <c r="AH137" s="136">
        <v>2010</v>
      </c>
      <c r="AJ137" s="136">
        <v>2011</v>
      </c>
      <c r="AL137" s="136">
        <v>2012</v>
      </c>
      <c r="AN137" s="136">
        <v>2013</v>
      </c>
      <c r="AP137" s="136">
        <v>2009</v>
      </c>
      <c r="AR137" s="136">
        <v>2010</v>
      </c>
      <c r="AT137" s="136">
        <v>2011</v>
      </c>
      <c r="AV137" s="136">
        <v>2012</v>
      </c>
      <c r="AX137" s="136">
        <v>2013</v>
      </c>
      <c r="AZ137" s="136">
        <v>2009</v>
      </c>
      <c r="BB137" s="136">
        <v>2010</v>
      </c>
      <c r="BD137" s="136">
        <v>2011</v>
      </c>
      <c r="BF137" s="136">
        <v>2012</v>
      </c>
      <c r="BH137" s="136">
        <v>2013</v>
      </c>
      <c r="BJ137" s="136">
        <v>2009</v>
      </c>
      <c r="BL137" s="136">
        <v>2010</v>
      </c>
      <c r="BN137" s="136">
        <v>2011</v>
      </c>
      <c r="BP137" s="136">
        <v>2012</v>
      </c>
      <c r="BR137" s="136">
        <v>2013</v>
      </c>
      <c r="BT137" s="137">
        <v>2009</v>
      </c>
      <c r="BU137" s="137"/>
      <c r="BV137" s="137">
        <v>2010</v>
      </c>
      <c r="BW137" s="137"/>
      <c r="BX137" s="137">
        <v>2011</v>
      </c>
      <c r="BY137" s="137"/>
      <c r="BZ137" s="137">
        <v>2012</v>
      </c>
      <c r="CA137" s="137"/>
      <c r="CB137" s="136">
        <v>2013</v>
      </c>
      <c r="CD137" s="137">
        <v>2009</v>
      </c>
      <c r="CE137" s="137"/>
      <c r="CF137" s="137">
        <v>2010</v>
      </c>
      <c r="CG137" s="137"/>
      <c r="CH137" s="137">
        <v>2011</v>
      </c>
      <c r="CJ137" s="136">
        <v>2012</v>
      </c>
      <c r="CL137" s="136">
        <v>2013</v>
      </c>
      <c r="CN137" s="139" t="s">
        <v>74</v>
      </c>
      <c r="CO137" s="139"/>
      <c r="CP137" s="139"/>
      <c r="CQ137" s="139"/>
      <c r="CR137" s="139"/>
      <c r="CS137" s="139"/>
      <c r="CT137" s="139"/>
      <c r="CU137" s="139"/>
      <c r="CW137" s="139"/>
      <c r="CX137" s="139"/>
      <c r="CY137" s="139"/>
      <c r="CZ137" s="139"/>
      <c r="DA137" s="139"/>
      <c r="DB137" s="139"/>
      <c r="DC137" s="139"/>
      <c r="DD137" s="139"/>
      <c r="DE137" s="139"/>
      <c r="DG137" s="137"/>
      <c r="DH137" s="137"/>
      <c r="DI137" s="137"/>
      <c r="DJ137" s="137"/>
      <c r="DK137" s="137"/>
      <c r="DL137" s="137"/>
      <c r="DM137" s="137"/>
      <c r="DN137" s="137"/>
      <c r="DO137" s="137"/>
      <c r="DP137" s="137"/>
      <c r="DT137" s="188"/>
      <c r="DU137" s="188"/>
      <c r="DW137" s="137"/>
      <c r="DX137" s="137"/>
      <c r="DY137" s="137"/>
      <c r="DZ137" s="137"/>
      <c r="EA137" s="137"/>
      <c r="EB137" s="137"/>
      <c r="EC137" s="137"/>
      <c r="ED137" s="137"/>
      <c r="EE137" s="137"/>
      <c r="EF137" s="137"/>
      <c r="EG137" s="137"/>
      <c r="EH137" s="137"/>
      <c r="EI137" s="137"/>
      <c r="EJ137" s="137"/>
      <c r="EK137" s="137"/>
      <c r="EL137" s="137"/>
      <c r="EM137" s="137"/>
      <c r="EN137" s="137"/>
      <c r="EO137" s="137"/>
      <c r="EP137" s="137"/>
      <c r="EQ137" s="137"/>
      <c r="ER137" s="137"/>
      <c r="ES137" s="137"/>
      <c r="ET137" s="137"/>
      <c r="EU137" s="137"/>
      <c r="EV137" s="137"/>
      <c r="EW137" s="137"/>
      <c r="EX137" s="137"/>
      <c r="EY137" s="137"/>
      <c r="EZ137" s="137"/>
      <c r="FA137" s="137"/>
      <c r="FB137" s="137"/>
      <c r="FC137" s="137"/>
      <c r="FD137" s="137"/>
      <c r="FE137" s="137"/>
      <c r="FF137" s="137"/>
      <c r="FG137" s="137"/>
      <c r="FH137" s="137"/>
      <c r="FI137" s="137"/>
      <c r="FJ137" s="137"/>
      <c r="FK137" s="137"/>
      <c r="FL137" s="137"/>
      <c r="FM137" s="137"/>
      <c r="FN137" s="137"/>
      <c r="FO137" s="137"/>
      <c r="FP137" s="137"/>
      <c r="FQ137" s="137"/>
      <c r="FR137" s="137"/>
      <c r="FS137" s="137"/>
      <c r="FT137" s="137"/>
      <c r="FU137" s="137"/>
      <c r="FV137" s="137"/>
      <c r="FW137" s="137"/>
      <c r="FX137" s="137"/>
      <c r="FY137" s="137"/>
      <c r="FZ137" s="137"/>
      <c r="GA137" s="137"/>
      <c r="GB137" s="137"/>
      <c r="GC137" s="137"/>
      <c r="GD137" s="137"/>
      <c r="GE137" s="137"/>
      <c r="GF137" s="137"/>
      <c r="GG137" s="137"/>
      <c r="GH137" s="137"/>
      <c r="GI137" s="137"/>
      <c r="GJ137" s="137"/>
      <c r="GK137" s="137"/>
      <c r="GL137" s="137"/>
      <c r="GM137" s="137"/>
      <c r="GN137" s="137"/>
      <c r="GO137" s="137"/>
      <c r="GP137" s="137"/>
      <c r="GQ137" s="137"/>
      <c r="GR137" s="137"/>
      <c r="GS137" s="137"/>
      <c r="GT137" s="137"/>
      <c r="GU137" s="137"/>
      <c r="GV137" s="137"/>
      <c r="GW137" s="137"/>
      <c r="GX137" s="137"/>
      <c r="GY137" s="137"/>
      <c r="GZ137" s="137"/>
      <c r="HA137" s="137"/>
      <c r="HB137" s="137"/>
      <c r="HC137" s="137"/>
      <c r="HD137" s="137"/>
      <c r="HE137" s="137"/>
      <c r="HF137" s="137"/>
      <c r="HG137" s="137"/>
      <c r="HH137" s="137"/>
      <c r="HI137" s="137"/>
      <c r="HJ137" s="137"/>
      <c r="HK137" s="137"/>
      <c r="HL137" s="137"/>
      <c r="HM137" s="137"/>
    </row>
    <row r="138" spans="1:221" s="136" customFormat="1" hidden="1" x14ac:dyDescent="0.25">
      <c r="A138" s="151" t="s">
        <v>83</v>
      </c>
      <c r="B138" s="4" t="e">
        <f>IF(YearSelected=B$137,B117,#N/A)</f>
        <v>#N/A</v>
      </c>
      <c r="C138" s="4" t="e">
        <f>IF(B138=1,0,1)</f>
        <v>#N/A</v>
      </c>
      <c r="D138" s="4" t="e">
        <f>IF(YearSelected=D$137,D117,#N/A)</f>
        <v>#N/A</v>
      </c>
      <c r="E138" s="4" t="e">
        <f>IF(D138=1,0,1)</f>
        <v>#N/A</v>
      </c>
      <c r="F138" s="4" t="e">
        <f>IF(YearSelected=F$137,F117,#N/A)</f>
        <v>#N/A</v>
      </c>
      <c r="G138" s="4" t="e">
        <f>IF(F138=1,0,1)</f>
        <v>#N/A</v>
      </c>
      <c r="H138" s="4" t="e">
        <f>IF(YearSelected=H$137,H117,#N/A)</f>
        <v>#N/A</v>
      </c>
      <c r="I138" s="4" t="e">
        <f>IF(H138=1,0,1)</f>
        <v>#N/A</v>
      </c>
      <c r="J138" s="4">
        <f>IF(YearSelected=J$137,J117,#N/A)</f>
        <v>0</v>
      </c>
      <c r="K138" s="4">
        <f>IF(J138=1,0,1)</f>
        <v>1</v>
      </c>
      <c r="L138" s="4" t="e">
        <f>IF(YearSelected=L$137,L117,#N/A)</f>
        <v>#N/A</v>
      </c>
      <c r="M138" s="4" t="e">
        <f>IF(L138=1,0,1)</f>
        <v>#N/A</v>
      </c>
      <c r="N138" s="4" t="e">
        <f>IF(YearSelected=N$137,N117,#N/A)</f>
        <v>#N/A</v>
      </c>
      <c r="O138" s="4" t="e">
        <f>IF(N138=1,0,1)</f>
        <v>#N/A</v>
      </c>
      <c r="P138" s="4" t="e">
        <f>IF(YearSelected=P$137,P117,#N/A)</f>
        <v>#N/A</v>
      </c>
      <c r="Q138" s="4" t="e">
        <f>IF(P138=1,0,1)</f>
        <v>#N/A</v>
      </c>
      <c r="R138" s="4" t="e">
        <f>IF(YearSelected=R$137,R117,#N/A)</f>
        <v>#N/A</v>
      </c>
      <c r="S138" s="4" t="e">
        <f>IF(R138=1,0,1)</f>
        <v>#N/A</v>
      </c>
      <c r="T138" s="4">
        <f>IF(YearSelected=T$137,T117,#N/A)</f>
        <v>0</v>
      </c>
      <c r="U138" s="4">
        <f>IF(T138=1,0,1)</f>
        <v>1</v>
      </c>
      <c r="V138" s="4" t="e">
        <f>IF(YearSelected=V$137,V117,#N/A)</f>
        <v>#N/A</v>
      </c>
      <c r="W138" s="4" t="e">
        <f>IF(V138=1,0,1)</f>
        <v>#N/A</v>
      </c>
      <c r="X138" s="4" t="e">
        <f>IF(YearSelected=X$137,X117,#N/A)</f>
        <v>#N/A</v>
      </c>
      <c r="Y138" s="4" t="e">
        <f>IF(X138=1,0,1)</f>
        <v>#N/A</v>
      </c>
      <c r="Z138" s="4" t="e">
        <f>IF(YearSelected=Z$137,Z117,#N/A)</f>
        <v>#N/A</v>
      </c>
      <c r="AA138" s="4" t="e">
        <f>IF(Z138=1,0,1)</f>
        <v>#N/A</v>
      </c>
      <c r="AB138" s="4" t="e">
        <f>IF(YearSelected=AB$137,AB117,#N/A)</f>
        <v>#N/A</v>
      </c>
      <c r="AC138" s="4" t="e">
        <f>IF(AB138=1,0,1)</f>
        <v>#N/A</v>
      </c>
      <c r="AD138" s="4">
        <f>IF(YearSelected=AD$137,AD117,#N/A)</f>
        <v>0</v>
      </c>
      <c r="AE138" s="4">
        <f>IF(AD138=1,0,1)</f>
        <v>1</v>
      </c>
      <c r="AF138" s="4" t="e">
        <f>IF(YearSelected=AF$137,AF117,#N/A)</f>
        <v>#N/A</v>
      </c>
      <c r="AG138" s="4" t="e">
        <f>IF(AF138=1,0,1)</f>
        <v>#N/A</v>
      </c>
      <c r="AH138" s="4" t="e">
        <f>IF(YearSelected=AH$137,AH117,#N/A)</f>
        <v>#N/A</v>
      </c>
      <c r="AI138" s="4" t="e">
        <f>IF(AH138=1,0,1)</f>
        <v>#N/A</v>
      </c>
      <c r="AJ138" s="4" t="e">
        <f>IF(YearSelected=AJ$137,AJ117,#N/A)</f>
        <v>#N/A</v>
      </c>
      <c r="AK138" s="4" t="e">
        <f>IF(AJ138=1,0,1)</f>
        <v>#N/A</v>
      </c>
      <c r="AL138" s="4" t="e">
        <f>IF(YearSelected=AL$137,AL117,#N/A)</f>
        <v>#N/A</v>
      </c>
      <c r="AM138" s="4" t="e">
        <f>IF(AL138=1,0,1)</f>
        <v>#N/A</v>
      </c>
      <c r="AN138" s="4">
        <f>IF(YearSelected=AN$137,AN117,#N/A)</f>
        <v>0</v>
      </c>
      <c r="AO138" s="4">
        <f>IF(AN138=1,0,1)</f>
        <v>1</v>
      </c>
      <c r="AP138" s="4" t="e">
        <f>IF(YearSelected=AP$137,AP117,#N/A)</f>
        <v>#N/A</v>
      </c>
      <c r="AQ138" s="4" t="e">
        <f>IF(AP138=1,0,1)</f>
        <v>#N/A</v>
      </c>
      <c r="AR138" s="4" t="e">
        <f>IF(YearSelected=AR$137,AR117,#N/A)</f>
        <v>#N/A</v>
      </c>
      <c r="AS138" s="4" t="e">
        <f>IF(AR138=1,0,1)</f>
        <v>#N/A</v>
      </c>
      <c r="AT138" s="4" t="e">
        <f>IF(YearSelected=AT$137,AT117,#N/A)</f>
        <v>#N/A</v>
      </c>
      <c r="AU138" s="4" t="e">
        <f>IF(AT138=1,0,1)</f>
        <v>#N/A</v>
      </c>
      <c r="AV138" s="4" t="e">
        <f>IF(YearSelected=AV$137,AV117,#N/A)</f>
        <v>#N/A</v>
      </c>
      <c r="AW138" s="4" t="e">
        <f>IF(AV138=1,0,1)</f>
        <v>#N/A</v>
      </c>
      <c r="AX138" s="4">
        <f>IF(YearSelected=AX$137,AX117,#N/A)</f>
        <v>1</v>
      </c>
      <c r="AY138" s="4">
        <f>IF(AX138=1,0,1)</f>
        <v>0</v>
      </c>
      <c r="AZ138" s="4" t="e">
        <f>IF(YearSelected=AZ$137,AZ117,#N/A)</f>
        <v>#N/A</v>
      </c>
      <c r="BA138" s="4" t="e">
        <f>IF(AZ138=1,0,1)</f>
        <v>#N/A</v>
      </c>
      <c r="BB138" s="4" t="e">
        <f>IF(YearSelected=BB$137,BB117,#N/A)</f>
        <v>#N/A</v>
      </c>
      <c r="BC138" s="4" t="e">
        <f>IF(BB138=1,0,1)</f>
        <v>#N/A</v>
      </c>
      <c r="BD138" s="4" t="e">
        <f>IF(YearSelected=BD$137,BD117,#N/A)</f>
        <v>#N/A</v>
      </c>
      <c r="BE138" s="4" t="e">
        <f>IF(BD138=1,0,1)</f>
        <v>#N/A</v>
      </c>
      <c r="BF138" s="4" t="e">
        <f>IF(YearSelected=BF$137,BF117,#N/A)</f>
        <v>#N/A</v>
      </c>
      <c r="BG138" s="4" t="e">
        <f>IF(BF138=1,0,1)</f>
        <v>#N/A</v>
      </c>
      <c r="BH138" s="4">
        <f>IF(YearSelected=BH$137,BH117,#N/A)</f>
        <v>1</v>
      </c>
      <c r="BI138" s="4">
        <f>IF(BH138=1,0,1)</f>
        <v>0</v>
      </c>
      <c r="BJ138" s="4" t="e">
        <f>IF(YearSelected=BJ$137,BJ117,#N/A)</f>
        <v>#N/A</v>
      </c>
      <c r="BK138" s="4" t="e">
        <f>IF(BJ138=1,0,1)</f>
        <v>#N/A</v>
      </c>
      <c r="BL138" s="4" t="e">
        <f>IF(YearSelected=BL$137,BL117,#N/A)</f>
        <v>#N/A</v>
      </c>
      <c r="BM138" s="4" t="e">
        <f>IF(BL138=1,0,1)</f>
        <v>#N/A</v>
      </c>
      <c r="BN138" s="4" t="e">
        <f>IF(YearSelected=BN$137,BN117,#N/A)</f>
        <v>#N/A</v>
      </c>
      <c r="BO138" s="4" t="e">
        <f>IF(BN138=1,0,1)</f>
        <v>#N/A</v>
      </c>
      <c r="BP138" s="4" t="e">
        <f>IF(YearSelected=BP$137,BP117,#N/A)</f>
        <v>#N/A</v>
      </c>
      <c r="BQ138" s="4" t="e">
        <f>IF(BP138=1,0,1)</f>
        <v>#N/A</v>
      </c>
      <c r="BR138" s="4">
        <f>IF(YearSelected=BR$137,BR117,#N/A)</f>
        <v>0</v>
      </c>
      <c r="BS138" s="4">
        <f>IF(BR138=1,0,1)</f>
        <v>1</v>
      </c>
      <c r="BT138" s="4" t="e">
        <f>IF(YearSelected=BT$137,BT117,#N/A)</f>
        <v>#N/A</v>
      </c>
      <c r="BU138" s="4" t="e">
        <f>IF(BT138=1,0,1)</f>
        <v>#N/A</v>
      </c>
      <c r="BV138" s="4" t="e">
        <f>IF(YearSelected=BV$137,BV117,#N/A)</f>
        <v>#N/A</v>
      </c>
      <c r="BW138" s="4" t="e">
        <f>IF(BV138=1,0,1)</f>
        <v>#N/A</v>
      </c>
      <c r="BX138" s="4" t="e">
        <f>IF(YearSelected=BX$137,BX117,#N/A)</f>
        <v>#N/A</v>
      </c>
      <c r="BY138" s="4" t="e">
        <f>IF(BX138=1,0,1)</f>
        <v>#N/A</v>
      </c>
      <c r="BZ138" s="4" t="e">
        <f>IF(YearSelected=BZ$137,BZ117,#N/A)</f>
        <v>#N/A</v>
      </c>
      <c r="CA138" s="4" t="e">
        <f>IF(BZ138=1,0,1)</f>
        <v>#N/A</v>
      </c>
      <c r="CB138" s="4">
        <f>IF(YearSelected=CB$137,CB117,#N/A)</f>
        <v>0</v>
      </c>
      <c r="CC138" s="4">
        <f>IF(CB138=1,0,1)</f>
        <v>1</v>
      </c>
      <c r="CD138" s="4" t="e">
        <f>IF(YearSelected=CD$137,CD117,#N/A)</f>
        <v>#N/A</v>
      </c>
      <c r="CE138" s="4" t="e">
        <f>IF(CD138=1,0,1)</f>
        <v>#N/A</v>
      </c>
      <c r="CF138" s="4" t="e">
        <f>IF(YearSelected=CF$137,CF117,#N/A)</f>
        <v>#N/A</v>
      </c>
      <c r="CG138" s="4" t="e">
        <f>IF(CF138=1,0,1)</f>
        <v>#N/A</v>
      </c>
      <c r="CH138" s="4" t="e">
        <f>IF(YearSelected=CH$137,CH117,#N/A)</f>
        <v>#N/A</v>
      </c>
      <c r="CI138" s="4" t="e">
        <f>IF(CH138=1,0,1)</f>
        <v>#N/A</v>
      </c>
      <c r="CJ138" s="4" t="e">
        <f>IF(YearSelected=CJ$137,CJ117,#N/A)</f>
        <v>#N/A</v>
      </c>
      <c r="CK138" s="4" t="e">
        <f>IF(CJ138=1,0,1)</f>
        <v>#N/A</v>
      </c>
      <c r="CL138" s="4">
        <f>IF(YearSelected=CL$137,CL117,#N/A)</f>
        <v>0</v>
      </c>
      <c r="CM138" s="4">
        <f>IF(CL138=1,0,1)</f>
        <v>1</v>
      </c>
      <c r="CN138" s="139"/>
      <c r="CO138" s="139"/>
      <c r="CP138" s="139"/>
      <c r="CQ138" s="139"/>
      <c r="CR138" s="139"/>
      <c r="CS138" s="139"/>
      <c r="CT138" s="139"/>
      <c r="CU138" s="139"/>
      <c r="CV138" s="4"/>
      <c r="CW138" s="139"/>
      <c r="CX138" s="139"/>
      <c r="CY138" s="139"/>
      <c r="CZ138" s="139"/>
      <c r="DA138" s="139"/>
      <c r="DB138" s="139"/>
      <c r="DC138" s="139"/>
      <c r="DD138" s="139"/>
      <c r="DE138" s="139"/>
      <c r="DF138" s="4"/>
      <c r="DG138" s="137"/>
      <c r="DH138" s="137"/>
      <c r="DI138" s="137"/>
      <c r="DJ138" s="137"/>
      <c r="DK138" s="137"/>
      <c r="DL138" s="137"/>
      <c r="DM138" s="137"/>
      <c r="DN138" s="137"/>
      <c r="DO138" s="137"/>
      <c r="DP138" s="137"/>
      <c r="DT138" s="188"/>
      <c r="DU138" s="188"/>
      <c r="DW138" s="137"/>
      <c r="DX138" s="137"/>
      <c r="DY138" s="137"/>
      <c r="DZ138" s="137"/>
      <c r="EA138" s="137"/>
      <c r="EB138" s="137"/>
      <c r="EC138" s="137"/>
      <c r="ED138" s="137"/>
      <c r="EE138" s="137"/>
      <c r="EF138" s="137"/>
      <c r="EG138" s="137"/>
      <c r="EH138" s="137"/>
      <c r="EI138" s="137"/>
      <c r="EJ138" s="137"/>
      <c r="EK138" s="137"/>
      <c r="EL138" s="137"/>
      <c r="EM138" s="137"/>
      <c r="EN138" s="137"/>
      <c r="EO138" s="137"/>
      <c r="EP138" s="137"/>
      <c r="EQ138" s="137"/>
      <c r="ER138" s="137"/>
      <c r="ES138" s="137"/>
      <c r="ET138" s="137"/>
      <c r="EU138" s="137"/>
      <c r="EV138" s="137"/>
      <c r="EW138" s="137"/>
      <c r="EX138" s="137"/>
      <c r="EY138" s="137"/>
      <c r="EZ138" s="137"/>
      <c r="FA138" s="137"/>
      <c r="FB138" s="137"/>
      <c r="FC138" s="137"/>
      <c r="FD138" s="137"/>
      <c r="FE138" s="137"/>
      <c r="FF138" s="137"/>
      <c r="FG138" s="137"/>
      <c r="FH138" s="137"/>
      <c r="FI138" s="137"/>
      <c r="FJ138" s="137"/>
      <c r="FK138" s="137"/>
      <c r="FL138" s="137"/>
      <c r="FM138" s="137"/>
      <c r="FN138" s="137"/>
      <c r="FO138" s="137"/>
      <c r="FP138" s="137"/>
      <c r="FQ138" s="137"/>
      <c r="FR138" s="137"/>
      <c r="FS138" s="137"/>
      <c r="FT138" s="137"/>
      <c r="FU138" s="137"/>
      <c r="FV138" s="137"/>
      <c r="FW138" s="137"/>
      <c r="FX138" s="137"/>
      <c r="FY138" s="137"/>
      <c r="FZ138" s="137"/>
      <c r="GA138" s="137"/>
      <c r="GB138" s="137"/>
      <c r="GC138" s="137"/>
      <c r="GD138" s="137"/>
      <c r="GE138" s="137"/>
      <c r="GF138" s="137"/>
      <c r="GG138" s="137"/>
      <c r="GH138" s="137"/>
      <c r="GI138" s="137"/>
      <c r="GJ138" s="137"/>
      <c r="GK138" s="137"/>
      <c r="GL138" s="137"/>
      <c r="GM138" s="137"/>
      <c r="GN138" s="137"/>
      <c r="GO138" s="137"/>
      <c r="GP138" s="137"/>
      <c r="GQ138" s="137"/>
      <c r="GR138" s="137"/>
      <c r="GS138" s="137"/>
      <c r="GT138" s="137"/>
      <c r="GU138" s="137"/>
      <c r="GV138" s="137"/>
      <c r="GW138" s="137"/>
      <c r="GX138" s="137"/>
      <c r="GY138" s="137"/>
      <c r="GZ138" s="137"/>
      <c r="HA138" s="137"/>
      <c r="HB138" s="137"/>
      <c r="HC138" s="137"/>
      <c r="HD138" s="137"/>
      <c r="HE138" s="137"/>
      <c r="HF138" s="137"/>
      <c r="HG138" s="137"/>
      <c r="HH138" s="137"/>
      <c r="HI138" s="137"/>
      <c r="HJ138" s="137"/>
      <c r="HK138" s="137"/>
      <c r="HL138" s="137"/>
      <c r="HM138" s="137"/>
    </row>
    <row r="139" spans="1:221" s="136" customFormat="1" hidden="1" x14ac:dyDescent="0.25">
      <c r="A139" s="151" t="s">
        <v>26</v>
      </c>
      <c r="B139" s="4" t="e">
        <f>IF(YearSelected=B$137,B113,#N/A)</f>
        <v>#N/A</v>
      </c>
      <c r="C139" s="4" t="e">
        <f>IF(B139=1,0,1)</f>
        <v>#N/A</v>
      </c>
      <c r="D139" s="4" t="e">
        <f>IF(YearSelected=D$137,D113,#N/A)</f>
        <v>#N/A</v>
      </c>
      <c r="E139" s="4" t="e">
        <f>IF(D139=1,0,1)</f>
        <v>#N/A</v>
      </c>
      <c r="F139" s="4" t="e">
        <f>IF(YearSelected=F$137,F113,#N/A)</f>
        <v>#N/A</v>
      </c>
      <c r="G139" s="4" t="e">
        <f>IF(F139=1,0,1)</f>
        <v>#N/A</v>
      </c>
      <c r="H139" s="4" t="e">
        <f>IF(YearSelected=H$137,H113,#N/A)</f>
        <v>#N/A</v>
      </c>
      <c r="I139" s="4" t="e">
        <f>IF(H139=1,0,1)</f>
        <v>#N/A</v>
      </c>
      <c r="J139" s="4">
        <f>IF(YearSelected=J$137,J113,#N/A)</f>
        <v>0</v>
      </c>
      <c r="K139" s="4">
        <f>IF(J139=1,0,1)</f>
        <v>1</v>
      </c>
      <c r="L139" s="4" t="e">
        <f>IF(YearSelected=L$137,L113,#N/A)</f>
        <v>#N/A</v>
      </c>
      <c r="M139" s="4" t="e">
        <f>IF(L139=1,0,1)</f>
        <v>#N/A</v>
      </c>
      <c r="N139" s="4" t="e">
        <f>IF(YearSelected=N$137,N113,#N/A)</f>
        <v>#N/A</v>
      </c>
      <c r="O139" s="4" t="e">
        <f>IF(N139=1,0,1)</f>
        <v>#N/A</v>
      </c>
      <c r="P139" s="4" t="e">
        <f>IF(YearSelected=P$137,P113,#N/A)</f>
        <v>#N/A</v>
      </c>
      <c r="Q139" s="4" t="e">
        <f>IF(P139=1,0,1)</f>
        <v>#N/A</v>
      </c>
      <c r="R139" s="4" t="e">
        <f>IF(YearSelected=R$137,R113,#N/A)</f>
        <v>#N/A</v>
      </c>
      <c r="S139" s="4" t="e">
        <f>IF(R139=1,0,1)</f>
        <v>#N/A</v>
      </c>
      <c r="T139" s="4">
        <f>IF(YearSelected=T$137,T113,#N/A)</f>
        <v>0</v>
      </c>
      <c r="U139" s="4">
        <f>IF(T139=1,0,1)</f>
        <v>1</v>
      </c>
      <c r="V139" s="4" t="e">
        <f>IF(YearSelected=V$137,V113,#N/A)</f>
        <v>#N/A</v>
      </c>
      <c r="W139" s="4" t="e">
        <f>IF(V139=1,0,1)</f>
        <v>#N/A</v>
      </c>
      <c r="X139" s="4" t="e">
        <f>IF(YearSelected=X$137,X113,#N/A)</f>
        <v>#N/A</v>
      </c>
      <c r="Y139" s="4" t="e">
        <f>IF(X139=1,0,1)</f>
        <v>#N/A</v>
      </c>
      <c r="Z139" s="4" t="e">
        <f>IF(YearSelected=Z$137,Z113,#N/A)</f>
        <v>#N/A</v>
      </c>
      <c r="AA139" s="4" t="e">
        <f>IF(Z139=1,0,1)</f>
        <v>#N/A</v>
      </c>
      <c r="AB139" s="4" t="e">
        <f>IF(YearSelected=AB$137,AB113,#N/A)</f>
        <v>#N/A</v>
      </c>
      <c r="AC139" s="4" t="e">
        <f>IF(AB139=1,0,1)</f>
        <v>#N/A</v>
      </c>
      <c r="AD139" s="4">
        <f>IF(YearSelected=AD$137,AD113,#N/A)</f>
        <v>0</v>
      </c>
      <c r="AE139" s="4">
        <f>IF(AD139=1,0,1)</f>
        <v>1</v>
      </c>
      <c r="AF139" s="4" t="e">
        <f>IF(YearSelected=AF$137,AF113,#N/A)</f>
        <v>#N/A</v>
      </c>
      <c r="AG139" s="4" t="e">
        <f>IF(AF139=1,0,1)</f>
        <v>#N/A</v>
      </c>
      <c r="AH139" s="4" t="e">
        <f>IF(YearSelected=AH$137,AH113,#N/A)</f>
        <v>#N/A</v>
      </c>
      <c r="AI139" s="4" t="e">
        <f>IF(AH139=1,0,1)</f>
        <v>#N/A</v>
      </c>
      <c r="AJ139" s="4" t="e">
        <f>IF(YearSelected=AJ$137,AJ113,#N/A)</f>
        <v>#N/A</v>
      </c>
      <c r="AK139" s="4" t="e">
        <f>IF(AJ139=1,0,1)</f>
        <v>#N/A</v>
      </c>
      <c r="AL139" s="4" t="e">
        <f>IF(YearSelected=AL$137,AL113,#N/A)</f>
        <v>#N/A</v>
      </c>
      <c r="AM139" s="4" t="e">
        <f>IF(AL139=1,0,1)</f>
        <v>#N/A</v>
      </c>
      <c r="AN139" s="4">
        <f>IF(YearSelected=AN$137,AN113,#N/A)</f>
        <v>0</v>
      </c>
      <c r="AO139" s="4">
        <f>IF(AN139=1,0,1)</f>
        <v>1</v>
      </c>
      <c r="AP139" s="4" t="e">
        <f>IF(YearSelected=AP$137,AP113,#N/A)</f>
        <v>#N/A</v>
      </c>
      <c r="AQ139" s="4" t="e">
        <f>IF(AP139=1,0,1)</f>
        <v>#N/A</v>
      </c>
      <c r="AR139" s="4" t="e">
        <f>IF(YearSelected=AR$137,AR113,#N/A)</f>
        <v>#N/A</v>
      </c>
      <c r="AS139" s="4" t="e">
        <f>IF(AR139=1,0,1)</f>
        <v>#N/A</v>
      </c>
      <c r="AT139" s="4" t="e">
        <f>IF(YearSelected=AT$137,AT113,#N/A)</f>
        <v>#N/A</v>
      </c>
      <c r="AU139" s="4" t="e">
        <f>IF(AT139=1,0,1)</f>
        <v>#N/A</v>
      </c>
      <c r="AV139" s="4" t="e">
        <f>IF(YearSelected=AV$137,AV113,#N/A)</f>
        <v>#N/A</v>
      </c>
      <c r="AW139" s="4" t="e">
        <f>IF(AV139=1,0,1)</f>
        <v>#N/A</v>
      </c>
      <c r="AX139" s="4">
        <f>IF(YearSelected=AX$137,AX113,#N/A)</f>
        <v>1</v>
      </c>
      <c r="AY139" s="4">
        <f>IF(AX139=1,0,1)</f>
        <v>0</v>
      </c>
      <c r="AZ139" s="4" t="e">
        <f>IF(YearSelected=AZ$137,AZ113,#N/A)</f>
        <v>#N/A</v>
      </c>
      <c r="BA139" s="4" t="e">
        <f>IF(AZ139=1,0,1)</f>
        <v>#N/A</v>
      </c>
      <c r="BB139" s="4" t="e">
        <f>IF(YearSelected=BB$137,BB113,#N/A)</f>
        <v>#N/A</v>
      </c>
      <c r="BC139" s="4" t="e">
        <f>IF(BB139=1,0,1)</f>
        <v>#N/A</v>
      </c>
      <c r="BD139" s="4" t="e">
        <f>IF(YearSelected=BD$137,BD113,#N/A)</f>
        <v>#N/A</v>
      </c>
      <c r="BE139" s="4" t="e">
        <f>IF(BD139=1,0,1)</f>
        <v>#N/A</v>
      </c>
      <c r="BF139" s="4" t="e">
        <f>IF(YearSelected=BF$137,BF113,#N/A)</f>
        <v>#N/A</v>
      </c>
      <c r="BG139" s="4" t="e">
        <f>IF(BF139=1,0,1)</f>
        <v>#N/A</v>
      </c>
      <c r="BH139" s="4">
        <f>IF(YearSelected=BH$137,BH113,#N/A)</f>
        <v>1</v>
      </c>
      <c r="BI139" s="4">
        <f>IF(BH139=1,0,1)</f>
        <v>0</v>
      </c>
      <c r="BJ139" s="4" t="e">
        <f>IF(YearSelected=BJ$137,BJ113,#N/A)</f>
        <v>#N/A</v>
      </c>
      <c r="BK139" s="4" t="e">
        <f>IF(BJ139=1,0,1)</f>
        <v>#N/A</v>
      </c>
      <c r="BL139" s="4" t="e">
        <f>IF(YearSelected=BL$137,BL113,#N/A)</f>
        <v>#N/A</v>
      </c>
      <c r="BM139" s="4" t="e">
        <f>IF(BL139=1,0,1)</f>
        <v>#N/A</v>
      </c>
      <c r="BN139" s="4" t="e">
        <f>IF(YearSelected=BN$137,BN113,#N/A)</f>
        <v>#N/A</v>
      </c>
      <c r="BO139" s="4" t="e">
        <f>IF(BN139=1,0,1)</f>
        <v>#N/A</v>
      </c>
      <c r="BP139" s="4" t="e">
        <f>IF(YearSelected=BP$137,BP113,#N/A)</f>
        <v>#N/A</v>
      </c>
      <c r="BQ139" s="4" t="e">
        <f>IF(BP139=1,0,1)</f>
        <v>#N/A</v>
      </c>
      <c r="BR139" s="4">
        <f>IF(YearSelected=BR$137,BR113,#N/A)</f>
        <v>0</v>
      </c>
      <c r="BS139" s="4">
        <f>IF(BR139=1,0,1)</f>
        <v>1</v>
      </c>
      <c r="BT139" s="4" t="e">
        <f>IF(YearSelected=BT$137,BT113,#N/A)</f>
        <v>#N/A</v>
      </c>
      <c r="BU139" s="4" t="e">
        <f>IF(BT139=1,0,1)</f>
        <v>#N/A</v>
      </c>
      <c r="BV139" s="4" t="e">
        <f>IF(YearSelected=BV$137,BV113,#N/A)</f>
        <v>#N/A</v>
      </c>
      <c r="BW139" s="4" t="e">
        <f>IF(BV139=1,0,1)</f>
        <v>#N/A</v>
      </c>
      <c r="BX139" s="4" t="e">
        <f>IF(YearSelected=BX$137,BX113,#N/A)</f>
        <v>#N/A</v>
      </c>
      <c r="BY139" s="4" t="e">
        <f>IF(BX139=1,0,1)</f>
        <v>#N/A</v>
      </c>
      <c r="BZ139" s="4" t="e">
        <f>IF(YearSelected=BZ$137,BZ113,#N/A)</f>
        <v>#N/A</v>
      </c>
      <c r="CA139" s="4" t="e">
        <f>IF(BZ139=1,0,1)</f>
        <v>#N/A</v>
      </c>
      <c r="CB139" s="4">
        <f>IF(YearSelected=CB$137,CB113,#N/A)</f>
        <v>0</v>
      </c>
      <c r="CC139" s="4">
        <f>IF(CB139=1,0,1)</f>
        <v>1</v>
      </c>
      <c r="CD139" s="4" t="e">
        <f>IF(YearSelected=CD$137,CD113,#N/A)</f>
        <v>#N/A</v>
      </c>
      <c r="CE139" s="4" t="e">
        <f>IF(CD139=1,0,1)</f>
        <v>#N/A</v>
      </c>
      <c r="CF139" s="4" t="e">
        <f>IF(YearSelected=CF$137,CF113,#N/A)</f>
        <v>#N/A</v>
      </c>
      <c r="CG139" s="4" t="e">
        <f>IF(CF139=1,0,1)</f>
        <v>#N/A</v>
      </c>
      <c r="CH139" s="4" t="e">
        <f>IF(YearSelected=CH$137,CH113,#N/A)</f>
        <v>#N/A</v>
      </c>
      <c r="CI139" s="4" t="e">
        <f>IF(CH139=1,0,1)</f>
        <v>#N/A</v>
      </c>
      <c r="CJ139" s="4" t="e">
        <f>IF(YearSelected=CJ$137,CJ113,#N/A)</f>
        <v>#N/A</v>
      </c>
      <c r="CK139" s="4" t="e">
        <f>IF(CJ139=1,0,1)</f>
        <v>#N/A</v>
      </c>
      <c r="CL139" s="4">
        <f>IF(YearSelected=CL$137,CL113,#N/A)</f>
        <v>0</v>
      </c>
      <c r="CM139" s="4">
        <f>IF(CL139=1,0,1)</f>
        <v>1</v>
      </c>
      <c r="CN139" s="139"/>
      <c r="CO139" s="139"/>
      <c r="CP139" s="139"/>
      <c r="CQ139" s="139"/>
      <c r="CR139" s="139"/>
      <c r="CS139" s="139"/>
      <c r="CT139" s="139"/>
      <c r="CU139" s="139"/>
      <c r="CV139" s="4"/>
      <c r="CW139" s="139"/>
      <c r="CX139" s="139"/>
      <c r="CY139" s="139"/>
      <c r="CZ139" s="139"/>
      <c r="DA139" s="139"/>
      <c r="DB139" s="139"/>
      <c r="DC139" s="139"/>
      <c r="DD139" s="139"/>
      <c r="DE139" s="139"/>
      <c r="DF139" s="4"/>
      <c r="DG139" s="137"/>
      <c r="DH139" s="137"/>
      <c r="DI139" s="137"/>
      <c r="DJ139" s="137"/>
      <c r="DK139" s="137"/>
      <c r="DL139" s="137"/>
      <c r="DM139" s="137"/>
      <c r="DN139" s="137"/>
      <c r="DO139" s="137"/>
      <c r="DP139" s="137"/>
      <c r="DT139" s="188"/>
      <c r="DU139" s="188"/>
      <c r="DW139" s="137"/>
      <c r="DX139" s="137"/>
      <c r="DY139" s="137"/>
      <c r="DZ139" s="137"/>
      <c r="EA139" s="137"/>
      <c r="EB139" s="137"/>
      <c r="EC139" s="137"/>
      <c r="ED139" s="137"/>
      <c r="EE139" s="137"/>
      <c r="EF139" s="137"/>
      <c r="EG139" s="137"/>
      <c r="EH139" s="137"/>
      <c r="EI139" s="137"/>
      <c r="EJ139" s="137"/>
      <c r="EK139" s="137"/>
      <c r="EL139" s="137"/>
      <c r="EM139" s="137"/>
      <c r="EN139" s="137"/>
      <c r="EO139" s="137"/>
      <c r="EP139" s="137"/>
      <c r="EQ139" s="137"/>
      <c r="ER139" s="137"/>
      <c r="ES139" s="137"/>
      <c r="ET139" s="137"/>
      <c r="EU139" s="137"/>
      <c r="EV139" s="137"/>
      <c r="EW139" s="137"/>
      <c r="EX139" s="137"/>
      <c r="EY139" s="137"/>
      <c r="EZ139" s="137"/>
      <c r="FA139" s="137"/>
      <c r="FB139" s="137"/>
      <c r="FC139" s="137"/>
      <c r="FD139" s="137"/>
      <c r="FE139" s="137"/>
      <c r="FF139" s="137"/>
      <c r="FG139" s="137"/>
      <c r="FH139" s="137"/>
      <c r="FI139" s="137"/>
      <c r="FJ139" s="137"/>
      <c r="FK139" s="137"/>
      <c r="FL139" s="137"/>
      <c r="FM139" s="137"/>
      <c r="FN139" s="137"/>
      <c r="FO139" s="137"/>
      <c r="FP139" s="137"/>
      <c r="FQ139" s="137"/>
      <c r="FR139" s="137"/>
      <c r="FS139" s="137"/>
      <c r="FT139" s="137"/>
      <c r="FU139" s="137"/>
      <c r="FV139" s="137"/>
      <c r="FW139" s="137"/>
      <c r="FX139" s="137"/>
      <c r="FY139" s="137"/>
      <c r="FZ139" s="137"/>
      <c r="GA139" s="137"/>
      <c r="GB139" s="137"/>
      <c r="GC139" s="137"/>
      <c r="GD139" s="137"/>
      <c r="GE139" s="137"/>
      <c r="GF139" s="137"/>
      <c r="GG139" s="137"/>
      <c r="GH139" s="137"/>
      <c r="GI139" s="137"/>
      <c r="GJ139" s="137"/>
      <c r="GK139" s="137"/>
      <c r="GL139" s="137"/>
      <c r="GM139" s="137"/>
      <c r="GN139" s="137"/>
      <c r="GO139" s="137"/>
      <c r="GP139" s="137"/>
      <c r="GQ139" s="137"/>
      <c r="GR139" s="137"/>
      <c r="GS139" s="137"/>
      <c r="GT139" s="137"/>
      <c r="GU139" s="137"/>
      <c r="GV139" s="137"/>
      <c r="GW139" s="137"/>
      <c r="GX139" s="137"/>
      <c r="GY139" s="137"/>
      <c r="GZ139" s="137"/>
      <c r="HA139" s="137"/>
      <c r="HB139" s="137"/>
      <c r="HC139" s="137"/>
      <c r="HD139" s="137"/>
      <c r="HE139" s="137"/>
      <c r="HF139" s="137"/>
      <c r="HG139" s="137"/>
      <c r="HH139" s="137"/>
      <c r="HI139" s="137"/>
      <c r="HJ139" s="137"/>
      <c r="HK139" s="137"/>
      <c r="HL139" s="137"/>
      <c r="HM139" s="137"/>
    </row>
    <row r="140" spans="1:221" s="136" customFormat="1" hidden="1" x14ac:dyDescent="0.25">
      <c r="A140" s="151" t="s">
        <v>24</v>
      </c>
      <c r="B140" s="4" t="e">
        <f>IF(YearSelected=B$137,B116,#N/A)</f>
        <v>#N/A</v>
      </c>
      <c r="C140" s="4" t="e">
        <f>IF(B140=1,0,1)</f>
        <v>#N/A</v>
      </c>
      <c r="D140" s="4" t="e">
        <f>IF(YearSelected=D$137,D116,#N/A)</f>
        <v>#N/A</v>
      </c>
      <c r="E140" s="4" t="e">
        <f>IF(D140=1,0,1)</f>
        <v>#N/A</v>
      </c>
      <c r="F140" s="4" t="e">
        <f>IF(YearSelected=F$137,F116,#N/A)</f>
        <v>#N/A</v>
      </c>
      <c r="G140" s="4" t="e">
        <f>IF(F140=1,0,1)</f>
        <v>#N/A</v>
      </c>
      <c r="H140" s="4" t="e">
        <f>IF(YearSelected=H$137,H116,#N/A)</f>
        <v>#N/A</v>
      </c>
      <c r="I140" s="4" t="e">
        <f>IF(H140=1,0,1)</f>
        <v>#N/A</v>
      </c>
      <c r="J140" s="4">
        <f>IF(YearSelected=J$137,J116,#N/A)</f>
        <v>1</v>
      </c>
      <c r="K140" s="4">
        <f>IF(J140=1,0,1)</f>
        <v>0</v>
      </c>
      <c r="L140" s="4" t="e">
        <f>IF(YearSelected=L$137,L116,#N/A)</f>
        <v>#N/A</v>
      </c>
      <c r="M140" s="4" t="e">
        <f>IF(L140=1,0,1)</f>
        <v>#N/A</v>
      </c>
      <c r="N140" s="4" t="e">
        <f>IF(YearSelected=N$137,N116,#N/A)</f>
        <v>#N/A</v>
      </c>
      <c r="O140" s="4" t="e">
        <f>IF(N140=1,0,1)</f>
        <v>#N/A</v>
      </c>
      <c r="P140" s="4" t="e">
        <f>IF(YearSelected=P$137,P116,#N/A)</f>
        <v>#N/A</v>
      </c>
      <c r="Q140" s="4" t="e">
        <f>IF(P140=1,0,1)</f>
        <v>#N/A</v>
      </c>
      <c r="R140" s="4" t="e">
        <f>IF(YearSelected=R$137,R116,#N/A)</f>
        <v>#N/A</v>
      </c>
      <c r="S140" s="4" t="e">
        <f>IF(R140=1,0,1)</f>
        <v>#N/A</v>
      </c>
      <c r="T140" s="4">
        <f>IF(YearSelected=T$137,T116,#N/A)</f>
        <v>1</v>
      </c>
      <c r="U140" s="4">
        <f>IF(T140=1,0,1)</f>
        <v>0</v>
      </c>
      <c r="V140" s="4" t="e">
        <f>IF(YearSelected=V$137,V116,#N/A)</f>
        <v>#N/A</v>
      </c>
      <c r="W140" s="4" t="e">
        <f>IF(V140=1,0,1)</f>
        <v>#N/A</v>
      </c>
      <c r="X140" s="4" t="e">
        <f>IF(YearSelected=X$137,X116,#N/A)</f>
        <v>#N/A</v>
      </c>
      <c r="Y140" s="4" t="e">
        <f>IF(X140=1,0,1)</f>
        <v>#N/A</v>
      </c>
      <c r="Z140" s="4" t="e">
        <f>IF(YearSelected=Z$137,Z116,#N/A)</f>
        <v>#N/A</v>
      </c>
      <c r="AA140" s="4" t="e">
        <f>IF(Z140=1,0,1)</f>
        <v>#N/A</v>
      </c>
      <c r="AB140" s="4" t="e">
        <f>IF(YearSelected=AB$137,AB116,#N/A)</f>
        <v>#N/A</v>
      </c>
      <c r="AC140" s="4" t="e">
        <f>IF(AB140=1,0,1)</f>
        <v>#N/A</v>
      </c>
      <c r="AD140" s="4">
        <f>IF(YearSelected=AD$137,AD116,#N/A)</f>
        <v>1</v>
      </c>
      <c r="AE140" s="4">
        <f>IF(AD140=1,0,1)</f>
        <v>0</v>
      </c>
      <c r="AF140" s="4" t="e">
        <f>IF(YearSelected=AF$137,AF116,#N/A)</f>
        <v>#N/A</v>
      </c>
      <c r="AG140" s="4" t="e">
        <f>IF(AF140=1,0,1)</f>
        <v>#N/A</v>
      </c>
      <c r="AH140" s="4" t="e">
        <f>IF(YearSelected=AH$137,AH116,#N/A)</f>
        <v>#N/A</v>
      </c>
      <c r="AI140" s="4" t="e">
        <f>IF(AH140=1,0,1)</f>
        <v>#N/A</v>
      </c>
      <c r="AJ140" s="4" t="e">
        <f>IF(YearSelected=AJ$137,AJ116,#N/A)</f>
        <v>#N/A</v>
      </c>
      <c r="AK140" s="4" t="e">
        <f>IF(AJ140=1,0,1)</f>
        <v>#N/A</v>
      </c>
      <c r="AL140" s="4" t="e">
        <f>IF(YearSelected=AL$137,AL116,#N/A)</f>
        <v>#N/A</v>
      </c>
      <c r="AM140" s="4" t="e">
        <f>IF(AL140=1,0,1)</f>
        <v>#N/A</v>
      </c>
      <c r="AN140" s="4">
        <f>IF(YearSelected=AN$137,AN116,#N/A)</f>
        <v>0</v>
      </c>
      <c r="AO140" s="4">
        <f>IF(AN140=1,0,1)</f>
        <v>1</v>
      </c>
      <c r="AP140" s="4" t="e">
        <f>IF(YearSelected=AP$137,AP116,#N/A)</f>
        <v>#N/A</v>
      </c>
      <c r="AQ140" s="4" t="e">
        <f>IF(AP140=1,0,1)</f>
        <v>#N/A</v>
      </c>
      <c r="AR140" s="4" t="e">
        <f>IF(YearSelected=AR$137,AR116,#N/A)</f>
        <v>#N/A</v>
      </c>
      <c r="AS140" s="4" t="e">
        <f>IF(AR140=1,0,1)</f>
        <v>#N/A</v>
      </c>
      <c r="AT140" s="4" t="e">
        <f>IF(YearSelected=AT$137,AT116,#N/A)</f>
        <v>#N/A</v>
      </c>
      <c r="AU140" s="4" t="e">
        <f>IF(AT140=1,0,1)</f>
        <v>#N/A</v>
      </c>
      <c r="AV140" s="4" t="e">
        <f>IF(YearSelected=AV$137,AV116,#N/A)</f>
        <v>#N/A</v>
      </c>
      <c r="AW140" s="4" t="e">
        <f>IF(AV140=1,0,1)</f>
        <v>#N/A</v>
      </c>
      <c r="AX140" s="4">
        <f>IF(YearSelected=AX$137,AX116,#N/A)</f>
        <v>0</v>
      </c>
      <c r="AY140" s="4">
        <f>IF(AX140=1,0,1)</f>
        <v>1</v>
      </c>
      <c r="AZ140" s="4" t="e">
        <f>IF(YearSelected=AZ$137,AZ116,#N/A)</f>
        <v>#N/A</v>
      </c>
      <c r="BA140" s="4" t="e">
        <f>IF(AZ140=1,0,1)</f>
        <v>#N/A</v>
      </c>
      <c r="BB140" s="4" t="e">
        <f>IF(YearSelected=BB$137,BB116,#N/A)</f>
        <v>#N/A</v>
      </c>
      <c r="BC140" s="4" t="e">
        <f>IF(BB140=1,0,1)</f>
        <v>#N/A</v>
      </c>
      <c r="BD140" s="4" t="e">
        <f>IF(YearSelected=BD$137,BD116,#N/A)</f>
        <v>#N/A</v>
      </c>
      <c r="BE140" s="4" t="e">
        <f>IF(BD140=1,0,1)</f>
        <v>#N/A</v>
      </c>
      <c r="BF140" s="4" t="e">
        <f>IF(YearSelected=BF$137,BF116,#N/A)</f>
        <v>#N/A</v>
      </c>
      <c r="BG140" s="4" t="e">
        <f>IF(BF140=1,0,1)</f>
        <v>#N/A</v>
      </c>
      <c r="BH140" s="4">
        <f>IF(YearSelected=BH$137,BH116,#N/A)</f>
        <v>0</v>
      </c>
      <c r="BI140" s="4">
        <f>IF(BH140=1,0,1)</f>
        <v>1</v>
      </c>
      <c r="BJ140" s="4" t="e">
        <f>IF(YearSelected=BJ$137,BJ116,#N/A)</f>
        <v>#N/A</v>
      </c>
      <c r="BK140" s="4" t="e">
        <f>IF(BJ140=1,0,1)</f>
        <v>#N/A</v>
      </c>
      <c r="BL140" s="4" t="e">
        <f>IF(YearSelected=BL$137,BL116,#N/A)</f>
        <v>#N/A</v>
      </c>
      <c r="BM140" s="4" t="e">
        <f>IF(BL140=1,0,1)</f>
        <v>#N/A</v>
      </c>
      <c r="BN140" s="4" t="e">
        <f>IF(YearSelected=BN$137,BN116,#N/A)</f>
        <v>#N/A</v>
      </c>
      <c r="BO140" s="4" t="e">
        <f>IF(BN140=1,0,1)</f>
        <v>#N/A</v>
      </c>
      <c r="BP140" s="4" t="e">
        <f>IF(YearSelected=BP$137,BP116,#N/A)</f>
        <v>#N/A</v>
      </c>
      <c r="BQ140" s="4" t="e">
        <f>IF(BP140=1,0,1)</f>
        <v>#N/A</v>
      </c>
      <c r="BR140" s="4">
        <f>IF(YearSelected=BR$137,BR116,#N/A)</f>
        <v>0</v>
      </c>
      <c r="BS140" s="4">
        <f>IF(BR140=1,0,1)</f>
        <v>1</v>
      </c>
      <c r="BT140" s="4" t="e">
        <f>IF(YearSelected=BT$137,BT116,#N/A)</f>
        <v>#N/A</v>
      </c>
      <c r="BU140" s="4" t="e">
        <f>IF(BT140=1,0,1)</f>
        <v>#N/A</v>
      </c>
      <c r="BV140" s="4" t="e">
        <f>IF(YearSelected=BV$137,BV116,#N/A)</f>
        <v>#N/A</v>
      </c>
      <c r="BW140" s="4" t="e">
        <f>IF(BV140=1,0,1)</f>
        <v>#N/A</v>
      </c>
      <c r="BX140" s="4" t="e">
        <f>IF(YearSelected=BX$137,BX116,#N/A)</f>
        <v>#N/A</v>
      </c>
      <c r="BY140" s="4" t="e">
        <f>IF(BX140=1,0,1)</f>
        <v>#N/A</v>
      </c>
      <c r="BZ140" s="4" t="e">
        <f>IF(YearSelected=BZ$137,BZ116,#N/A)</f>
        <v>#N/A</v>
      </c>
      <c r="CA140" s="4" t="e">
        <f>IF(BZ140=1,0,1)</f>
        <v>#N/A</v>
      </c>
      <c r="CB140" s="4">
        <f>IF(YearSelected=CB$137,CB116,#N/A)</f>
        <v>0</v>
      </c>
      <c r="CC140" s="4">
        <f>IF(CB140=1,0,1)</f>
        <v>1</v>
      </c>
      <c r="CD140" s="4" t="e">
        <f>IF(YearSelected=CD$137,CD116,#N/A)</f>
        <v>#N/A</v>
      </c>
      <c r="CE140" s="4" t="e">
        <f>IF(CD140=1,0,1)</f>
        <v>#N/A</v>
      </c>
      <c r="CF140" s="4" t="e">
        <f>IF(YearSelected=CF$137,CF116,#N/A)</f>
        <v>#N/A</v>
      </c>
      <c r="CG140" s="4" t="e">
        <f>IF(CF140=1,0,1)</f>
        <v>#N/A</v>
      </c>
      <c r="CH140" s="4" t="e">
        <f>IF(YearSelected=CH$137,CH116,#N/A)</f>
        <v>#N/A</v>
      </c>
      <c r="CI140" s="4" t="e">
        <f>IF(CH140=1,0,1)</f>
        <v>#N/A</v>
      </c>
      <c r="CJ140" s="4" t="e">
        <f>IF(YearSelected=CJ$137,CJ116,#N/A)</f>
        <v>#N/A</v>
      </c>
      <c r="CK140" s="4" t="e">
        <f>IF(CJ140=1,0,1)</f>
        <v>#N/A</v>
      </c>
      <c r="CL140" s="4">
        <f>IF(YearSelected=CL$137,CL116,#N/A)</f>
        <v>0</v>
      </c>
      <c r="CM140" s="4">
        <f>IF(CL140=1,0,1)</f>
        <v>1</v>
      </c>
      <c r="CN140" s="139"/>
      <c r="CO140" s="139"/>
      <c r="CP140" s="139"/>
      <c r="CQ140" s="139"/>
      <c r="CR140" s="139"/>
      <c r="CS140" s="139"/>
      <c r="CT140" s="139"/>
      <c r="CU140" s="139"/>
      <c r="CV140" s="4"/>
      <c r="CW140" s="139"/>
      <c r="CX140" s="139"/>
      <c r="CY140" s="139"/>
      <c r="CZ140" s="139"/>
      <c r="DA140" s="139"/>
      <c r="DB140" s="139"/>
      <c r="DC140" s="139"/>
      <c r="DD140" s="139"/>
      <c r="DE140" s="139"/>
      <c r="DF140" s="4"/>
      <c r="DG140" s="137"/>
      <c r="DH140" s="137"/>
      <c r="DI140" s="137"/>
      <c r="DJ140" s="137"/>
      <c r="DK140" s="137"/>
      <c r="DL140" s="137"/>
      <c r="DM140" s="137"/>
      <c r="DN140" s="137"/>
      <c r="DO140" s="137"/>
      <c r="DP140" s="137"/>
      <c r="DT140" s="188"/>
      <c r="DU140" s="188"/>
      <c r="DW140" s="137"/>
      <c r="DX140" s="137"/>
      <c r="DY140" s="137"/>
      <c r="DZ140" s="137"/>
      <c r="EA140" s="137"/>
      <c r="EB140" s="137"/>
      <c r="EC140" s="137"/>
      <c r="ED140" s="137"/>
      <c r="EE140" s="137"/>
      <c r="EF140" s="137"/>
      <c r="EG140" s="137"/>
      <c r="EH140" s="137"/>
      <c r="EI140" s="137"/>
      <c r="EJ140" s="137"/>
      <c r="EK140" s="137"/>
      <c r="EL140" s="137"/>
      <c r="EM140" s="137"/>
      <c r="EN140" s="137"/>
      <c r="EO140" s="137"/>
      <c r="EP140" s="137"/>
      <c r="EQ140" s="137"/>
      <c r="ER140" s="137"/>
      <c r="ES140" s="137"/>
      <c r="ET140" s="137"/>
      <c r="EU140" s="137"/>
      <c r="EV140" s="137"/>
      <c r="EW140" s="137"/>
      <c r="EX140" s="137"/>
      <c r="EY140" s="137"/>
      <c r="EZ140" s="137"/>
      <c r="FA140" s="137"/>
      <c r="FB140" s="137"/>
      <c r="FC140" s="137"/>
      <c r="FD140" s="137"/>
      <c r="FE140" s="137"/>
      <c r="FF140" s="137"/>
      <c r="FG140" s="137"/>
      <c r="FH140" s="137"/>
      <c r="FI140" s="137"/>
      <c r="FJ140" s="137"/>
      <c r="FK140" s="137"/>
      <c r="FL140" s="137"/>
      <c r="FM140" s="137"/>
      <c r="FN140" s="137"/>
      <c r="FO140" s="137"/>
      <c r="FP140" s="137"/>
      <c r="FQ140" s="137"/>
      <c r="FR140" s="137"/>
      <c r="FS140" s="137"/>
      <c r="FT140" s="137"/>
      <c r="FU140" s="137"/>
      <c r="FV140" s="137"/>
      <c r="FW140" s="137"/>
      <c r="FX140" s="137"/>
      <c r="FY140" s="137"/>
      <c r="FZ140" s="137"/>
      <c r="GA140" s="137"/>
      <c r="GB140" s="137"/>
      <c r="GC140" s="137"/>
      <c r="GD140" s="137"/>
      <c r="GE140" s="137"/>
      <c r="GF140" s="137"/>
      <c r="GG140" s="137"/>
      <c r="GH140" s="137"/>
      <c r="GI140" s="137"/>
      <c r="GJ140" s="137"/>
      <c r="GK140" s="137"/>
      <c r="GL140" s="137"/>
      <c r="GM140" s="137"/>
      <c r="GN140" s="137"/>
      <c r="GO140" s="137"/>
      <c r="GP140" s="137"/>
      <c r="GQ140" s="137"/>
      <c r="GR140" s="137"/>
      <c r="GS140" s="137"/>
      <c r="GT140" s="137"/>
      <c r="GU140" s="137"/>
      <c r="GV140" s="137"/>
      <c r="GW140" s="137"/>
      <c r="GX140" s="137"/>
      <c r="GY140" s="137"/>
      <c r="GZ140" s="137"/>
      <c r="HA140" s="137"/>
      <c r="HB140" s="137"/>
      <c r="HC140" s="137"/>
      <c r="HD140" s="137"/>
      <c r="HE140" s="137"/>
      <c r="HF140" s="137"/>
      <c r="HG140" s="137"/>
      <c r="HH140" s="137"/>
      <c r="HI140" s="137"/>
      <c r="HJ140" s="137"/>
      <c r="HK140" s="137"/>
      <c r="HL140" s="137"/>
      <c r="HM140" s="137"/>
    </row>
    <row r="141" spans="1:221" s="136" customFormat="1" hidden="1" x14ac:dyDescent="0.25">
      <c r="A141" s="151"/>
    </row>
    <row r="142" spans="1:221" s="136" customFormat="1" hidden="1" x14ac:dyDescent="0.25">
      <c r="A142" s="151" t="s">
        <v>83</v>
      </c>
      <c r="B142" s="139">
        <v>10</v>
      </c>
      <c r="C142" s="139">
        <v>10</v>
      </c>
      <c r="D142" s="139">
        <v>10</v>
      </c>
      <c r="E142" s="139">
        <v>10</v>
      </c>
      <c r="F142" s="139">
        <v>10</v>
      </c>
      <c r="G142" s="139">
        <v>10</v>
      </c>
      <c r="H142" s="139">
        <v>10</v>
      </c>
      <c r="I142" s="139">
        <v>10</v>
      </c>
      <c r="J142" s="139">
        <v>10</v>
      </c>
      <c r="K142" s="139">
        <v>10</v>
      </c>
      <c r="L142" s="139">
        <v>10</v>
      </c>
      <c r="M142" s="139">
        <v>10</v>
      </c>
      <c r="N142" s="139">
        <v>10</v>
      </c>
      <c r="O142" s="139">
        <v>10</v>
      </c>
      <c r="P142" s="139">
        <v>10</v>
      </c>
      <c r="Q142" s="139">
        <v>10</v>
      </c>
      <c r="R142" s="139">
        <v>10</v>
      </c>
      <c r="S142" s="139">
        <v>10</v>
      </c>
      <c r="T142" s="139">
        <v>10</v>
      </c>
      <c r="U142" s="139">
        <v>10</v>
      </c>
      <c r="V142" s="139">
        <v>10</v>
      </c>
      <c r="W142" s="139">
        <v>10</v>
      </c>
      <c r="X142" s="139">
        <v>10</v>
      </c>
      <c r="Y142" s="139">
        <v>10</v>
      </c>
      <c r="Z142" s="139">
        <v>10</v>
      </c>
      <c r="AA142" s="139">
        <v>10</v>
      </c>
      <c r="AB142" s="139">
        <v>10</v>
      </c>
      <c r="AC142" s="139">
        <v>10</v>
      </c>
      <c r="AD142" s="139">
        <v>10</v>
      </c>
      <c r="AE142" s="139">
        <v>10</v>
      </c>
      <c r="AF142" s="139">
        <v>10</v>
      </c>
      <c r="AG142" s="139">
        <v>10</v>
      </c>
      <c r="AH142" s="139">
        <v>10</v>
      </c>
      <c r="AI142" s="139">
        <v>10</v>
      </c>
      <c r="AJ142" s="139">
        <v>10</v>
      </c>
      <c r="AK142" s="139">
        <v>10</v>
      </c>
      <c r="AL142" s="139">
        <v>10</v>
      </c>
      <c r="AM142" s="139">
        <v>10</v>
      </c>
      <c r="AN142" s="139">
        <v>10</v>
      </c>
      <c r="AO142" s="139">
        <v>10</v>
      </c>
      <c r="AP142" s="139">
        <v>10</v>
      </c>
      <c r="AQ142" s="139">
        <v>10</v>
      </c>
      <c r="AR142" s="139">
        <v>10</v>
      </c>
      <c r="AS142" s="139">
        <v>10</v>
      </c>
      <c r="AT142" s="139">
        <v>10</v>
      </c>
      <c r="AU142" s="139">
        <v>10</v>
      </c>
      <c r="AV142" s="139">
        <v>10</v>
      </c>
      <c r="AW142" s="139">
        <v>10</v>
      </c>
      <c r="AX142" s="139">
        <v>10</v>
      </c>
      <c r="AY142" s="139">
        <v>10</v>
      </c>
      <c r="AZ142" s="139">
        <v>10</v>
      </c>
      <c r="BA142" s="139">
        <v>10</v>
      </c>
      <c r="BB142" s="139">
        <v>10</v>
      </c>
      <c r="BC142" s="139">
        <v>10</v>
      </c>
      <c r="BD142" s="139">
        <v>10</v>
      </c>
      <c r="BE142" s="139">
        <v>10</v>
      </c>
      <c r="BF142" s="139">
        <v>10</v>
      </c>
      <c r="BG142" s="139">
        <v>10</v>
      </c>
      <c r="BH142" s="139">
        <v>10</v>
      </c>
      <c r="BI142" s="139">
        <v>10</v>
      </c>
      <c r="BJ142" s="139">
        <v>10</v>
      </c>
      <c r="BK142" s="139">
        <v>10</v>
      </c>
      <c r="BL142" s="139">
        <v>10</v>
      </c>
      <c r="BM142" s="139">
        <v>10</v>
      </c>
      <c r="BN142" s="139">
        <v>10</v>
      </c>
      <c r="BO142" s="139">
        <v>10</v>
      </c>
      <c r="BP142" s="139">
        <v>10</v>
      </c>
      <c r="BQ142" s="139">
        <v>10</v>
      </c>
      <c r="BR142" s="139">
        <v>10</v>
      </c>
      <c r="BS142" s="139">
        <v>10</v>
      </c>
      <c r="BT142" s="139">
        <v>10</v>
      </c>
      <c r="BU142" s="139">
        <v>10</v>
      </c>
      <c r="BV142" s="139">
        <v>10</v>
      </c>
      <c r="BW142" s="139">
        <v>10</v>
      </c>
      <c r="BX142" s="139">
        <v>10</v>
      </c>
      <c r="BY142" s="139">
        <v>10</v>
      </c>
      <c r="BZ142" s="139">
        <v>10</v>
      </c>
      <c r="CA142" s="139">
        <v>10</v>
      </c>
      <c r="CB142" s="139">
        <v>10</v>
      </c>
      <c r="CC142" s="139">
        <v>10</v>
      </c>
      <c r="CD142" s="139">
        <v>10</v>
      </c>
      <c r="CE142" s="139">
        <v>10</v>
      </c>
      <c r="CF142" s="139">
        <v>10</v>
      </c>
      <c r="CG142" s="139">
        <v>10</v>
      </c>
      <c r="CH142" s="139">
        <v>10</v>
      </c>
      <c r="CI142" s="139">
        <v>10</v>
      </c>
      <c r="CJ142" s="139">
        <v>10</v>
      </c>
      <c r="CK142" s="139">
        <v>10</v>
      </c>
      <c r="CL142" s="139">
        <v>10</v>
      </c>
      <c r="CM142" s="139">
        <v>10</v>
      </c>
      <c r="CN142" s="139"/>
      <c r="CO142" s="139"/>
      <c r="CP142" s="139"/>
      <c r="CQ142" s="139"/>
      <c r="CR142" s="139"/>
      <c r="CS142" s="139"/>
      <c r="CT142" s="139"/>
      <c r="CU142" s="139"/>
      <c r="CV142" s="139"/>
      <c r="CW142" s="139"/>
      <c r="CX142" s="139"/>
      <c r="CY142" s="139"/>
      <c r="CZ142" s="139"/>
      <c r="DA142" s="139"/>
      <c r="DB142" s="139"/>
      <c r="DC142" s="139"/>
      <c r="DD142" s="139"/>
      <c r="DE142" s="139"/>
      <c r="DF142" s="139"/>
      <c r="DG142" s="137"/>
      <c r="DH142" s="137"/>
      <c r="DI142" s="137"/>
      <c r="DJ142" s="137"/>
      <c r="DK142" s="137"/>
      <c r="DL142" s="137"/>
      <c r="DM142" s="137"/>
      <c r="DN142" s="137"/>
      <c r="DO142" s="137"/>
      <c r="DP142" s="137"/>
      <c r="DT142" s="188"/>
      <c r="DU142" s="188"/>
      <c r="DW142" s="137"/>
      <c r="DX142" s="137"/>
      <c r="DY142" s="137"/>
      <c r="DZ142" s="137"/>
      <c r="EA142" s="137"/>
      <c r="EB142" s="137"/>
      <c r="EC142" s="137"/>
      <c r="ED142" s="137"/>
      <c r="EE142" s="137"/>
      <c r="EF142" s="137"/>
      <c r="EG142" s="137"/>
      <c r="EH142" s="137"/>
      <c r="EI142" s="137"/>
      <c r="EJ142" s="137"/>
      <c r="EK142" s="137"/>
      <c r="EL142" s="137"/>
      <c r="EM142" s="137"/>
      <c r="EN142" s="137"/>
      <c r="EO142" s="137"/>
      <c r="EP142" s="137"/>
      <c r="EQ142" s="137"/>
      <c r="ER142" s="137"/>
      <c r="ES142" s="137"/>
      <c r="ET142" s="137"/>
      <c r="EU142" s="137"/>
      <c r="EV142" s="137"/>
      <c r="EW142" s="137"/>
      <c r="EX142" s="137"/>
      <c r="EY142" s="137"/>
      <c r="EZ142" s="137"/>
      <c r="FA142" s="137"/>
      <c r="FB142" s="137"/>
      <c r="FC142" s="137"/>
      <c r="FD142" s="137"/>
      <c r="FE142" s="137"/>
      <c r="FF142" s="137"/>
      <c r="FG142" s="137"/>
      <c r="FH142" s="137"/>
      <c r="FI142" s="137"/>
      <c r="FJ142" s="137"/>
      <c r="FK142" s="137"/>
      <c r="FL142" s="137"/>
      <c r="FM142" s="137"/>
      <c r="FN142" s="137"/>
      <c r="FO142" s="137"/>
      <c r="FP142" s="137"/>
      <c r="FQ142" s="137"/>
      <c r="FR142" s="137"/>
      <c r="FS142" s="137"/>
      <c r="FT142" s="137"/>
      <c r="FU142" s="137"/>
      <c r="FV142" s="137"/>
      <c r="FW142" s="137"/>
      <c r="FX142" s="137"/>
      <c r="FY142" s="137"/>
      <c r="FZ142" s="137"/>
      <c r="GA142" s="137"/>
      <c r="GB142" s="137"/>
      <c r="GC142" s="137"/>
      <c r="GD142" s="137"/>
      <c r="GE142" s="137"/>
      <c r="GF142" s="137"/>
      <c r="GG142" s="137"/>
      <c r="GH142" s="137"/>
      <c r="GI142" s="137"/>
      <c r="GJ142" s="137"/>
      <c r="GK142" s="137"/>
      <c r="GL142" s="137"/>
      <c r="GM142" s="137"/>
      <c r="GN142" s="137"/>
      <c r="GO142" s="137"/>
      <c r="GP142" s="137"/>
      <c r="GQ142" s="137"/>
      <c r="GR142" s="137"/>
      <c r="GS142" s="137"/>
      <c r="GT142" s="137"/>
      <c r="GU142" s="137"/>
      <c r="GV142" s="137"/>
      <c r="GW142" s="137"/>
      <c r="GX142" s="137"/>
      <c r="GY142" s="137"/>
      <c r="GZ142" s="137"/>
      <c r="HA142" s="137"/>
      <c r="HB142" s="137"/>
      <c r="HC142" s="137"/>
      <c r="HD142" s="137"/>
      <c r="HE142" s="137"/>
      <c r="HF142" s="137"/>
      <c r="HG142" s="137"/>
      <c r="HH142" s="137"/>
      <c r="HI142" s="137"/>
      <c r="HJ142" s="137"/>
      <c r="HK142" s="137"/>
      <c r="HL142" s="137"/>
      <c r="HM142" s="137"/>
    </row>
    <row r="143" spans="1:221" s="136" customFormat="1" hidden="1" x14ac:dyDescent="0.25">
      <c r="A143" s="151" t="s">
        <v>26</v>
      </c>
      <c r="B143" s="139">
        <v>10</v>
      </c>
      <c r="C143" s="139">
        <v>10</v>
      </c>
      <c r="D143" s="139">
        <v>10</v>
      </c>
      <c r="E143" s="139">
        <v>10</v>
      </c>
      <c r="F143" s="139">
        <v>10</v>
      </c>
      <c r="G143" s="139">
        <v>10</v>
      </c>
      <c r="H143" s="139">
        <v>10</v>
      </c>
      <c r="I143" s="139">
        <v>10</v>
      </c>
      <c r="J143" s="139">
        <v>10</v>
      </c>
      <c r="K143" s="139">
        <v>10</v>
      </c>
      <c r="L143" s="139">
        <v>10</v>
      </c>
      <c r="M143" s="139">
        <v>10</v>
      </c>
      <c r="N143" s="139">
        <v>10</v>
      </c>
      <c r="O143" s="139">
        <v>10</v>
      </c>
      <c r="P143" s="139">
        <v>10</v>
      </c>
      <c r="Q143" s="139">
        <v>10</v>
      </c>
      <c r="R143" s="139">
        <v>10</v>
      </c>
      <c r="S143" s="139">
        <v>10</v>
      </c>
      <c r="T143" s="139">
        <v>10</v>
      </c>
      <c r="U143" s="139">
        <v>10</v>
      </c>
      <c r="V143" s="139">
        <v>10</v>
      </c>
      <c r="W143" s="139">
        <v>10</v>
      </c>
      <c r="X143" s="139">
        <v>10</v>
      </c>
      <c r="Y143" s="139">
        <v>10</v>
      </c>
      <c r="Z143" s="139">
        <v>10</v>
      </c>
      <c r="AA143" s="139">
        <v>10</v>
      </c>
      <c r="AB143" s="139">
        <v>10</v>
      </c>
      <c r="AC143" s="139">
        <v>10</v>
      </c>
      <c r="AD143" s="139">
        <v>10</v>
      </c>
      <c r="AE143" s="139">
        <v>10</v>
      </c>
      <c r="AF143" s="139">
        <v>10</v>
      </c>
      <c r="AG143" s="139">
        <v>10</v>
      </c>
      <c r="AH143" s="139">
        <v>10</v>
      </c>
      <c r="AI143" s="139">
        <v>10</v>
      </c>
      <c r="AJ143" s="139">
        <v>10</v>
      </c>
      <c r="AK143" s="139">
        <v>10</v>
      </c>
      <c r="AL143" s="139">
        <v>10</v>
      </c>
      <c r="AM143" s="139">
        <v>10</v>
      </c>
      <c r="AN143" s="139">
        <v>10</v>
      </c>
      <c r="AO143" s="139">
        <v>10</v>
      </c>
      <c r="AP143" s="139">
        <v>10</v>
      </c>
      <c r="AQ143" s="139">
        <v>10</v>
      </c>
      <c r="AR143" s="139">
        <v>10</v>
      </c>
      <c r="AS143" s="139">
        <v>10</v>
      </c>
      <c r="AT143" s="139">
        <v>10</v>
      </c>
      <c r="AU143" s="139">
        <v>10</v>
      </c>
      <c r="AV143" s="139">
        <v>10</v>
      </c>
      <c r="AW143" s="139">
        <v>10</v>
      </c>
      <c r="AX143" s="139">
        <v>10</v>
      </c>
      <c r="AY143" s="139">
        <v>10</v>
      </c>
      <c r="AZ143" s="139">
        <v>10</v>
      </c>
      <c r="BA143" s="139">
        <v>10</v>
      </c>
      <c r="BB143" s="139">
        <v>10</v>
      </c>
      <c r="BC143" s="139">
        <v>10</v>
      </c>
      <c r="BD143" s="139">
        <v>10</v>
      </c>
      <c r="BE143" s="139">
        <v>10</v>
      </c>
      <c r="BF143" s="139">
        <v>10</v>
      </c>
      <c r="BG143" s="139">
        <v>10</v>
      </c>
      <c r="BH143" s="139">
        <v>10</v>
      </c>
      <c r="BI143" s="139">
        <v>10</v>
      </c>
      <c r="BJ143" s="139">
        <v>10</v>
      </c>
      <c r="BK143" s="139">
        <v>10</v>
      </c>
      <c r="BL143" s="139">
        <v>10</v>
      </c>
      <c r="BM143" s="139">
        <v>10</v>
      </c>
      <c r="BN143" s="139">
        <v>10</v>
      </c>
      <c r="BO143" s="139">
        <v>10</v>
      </c>
      <c r="BP143" s="139">
        <v>10</v>
      </c>
      <c r="BQ143" s="139">
        <v>10</v>
      </c>
      <c r="BR143" s="139">
        <v>10</v>
      </c>
      <c r="BS143" s="139">
        <v>10</v>
      </c>
      <c r="BT143" s="139">
        <v>10</v>
      </c>
      <c r="BU143" s="139">
        <v>10</v>
      </c>
      <c r="BV143" s="139">
        <v>10</v>
      </c>
      <c r="BW143" s="139">
        <v>10</v>
      </c>
      <c r="BX143" s="139">
        <v>10</v>
      </c>
      <c r="BY143" s="139">
        <v>10</v>
      </c>
      <c r="BZ143" s="139">
        <v>10</v>
      </c>
      <c r="CA143" s="139">
        <v>10</v>
      </c>
      <c r="CB143" s="139">
        <v>10</v>
      </c>
      <c r="CC143" s="139">
        <v>10</v>
      </c>
      <c r="CD143" s="139">
        <v>10</v>
      </c>
      <c r="CE143" s="139">
        <v>10</v>
      </c>
      <c r="CF143" s="139">
        <v>10</v>
      </c>
      <c r="CG143" s="139">
        <v>10</v>
      </c>
      <c r="CH143" s="139">
        <v>10</v>
      </c>
      <c r="CI143" s="139">
        <v>10</v>
      </c>
      <c r="CJ143" s="139">
        <v>10</v>
      </c>
      <c r="CK143" s="139">
        <v>10</v>
      </c>
      <c r="CL143" s="139">
        <v>10</v>
      </c>
      <c r="CM143" s="139">
        <v>10</v>
      </c>
      <c r="CN143" s="139"/>
      <c r="CO143" s="139"/>
      <c r="CP143" s="139"/>
      <c r="CQ143" s="139"/>
      <c r="CR143" s="139"/>
      <c r="CS143" s="139"/>
      <c r="CT143" s="139"/>
      <c r="CU143" s="139"/>
      <c r="CV143" s="139"/>
      <c r="CW143" s="139"/>
      <c r="CX143" s="139"/>
      <c r="CY143" s="139"/>
      <c r="CZ143" s="139"/>
      <c r="DA143" s="139"/>
      <c r="DB143" s="139"/>
      <c r="DC143" s="139"/>
      <c r="DD143" s="139"/>
      <c r="DE143" s="139"/>
      <c r="DF143" s="139"/>
      <c r="DG143" s="137"/>
      <c r="DH143" s="137"/>
      <c r="DI143" s="137"/>
      <c r="DJ143" s="137"/>
      <c r="DK143" s="137"/>
      <c r="DL143" s="137"/>
      <c r="DM143" s="137"/>
      <c r="DN143" s="137"/>
      <c r="DO143" s="137"/>
      <c r="DP143" s="137"/>
      <c r="DT143" s="188"/>
      <c r="DU143" s="188"/>
      <c r="DW143" s="137"/>
      <c r="DX143" s="137"/>
      <c r="DY143" s="137"/>
      <c r="DZ143" s="137"/>
      <c r="EA143" s="137"/>
      <c r="EB143" s="137"/>
      <c r="EC143" s="137"/>
      <c r="ED143" s="137"/>
      <c r="EE143" s="137"/>
      <c r="EF143" s="137"/>
      <c r="EG143" s="137"/>
      <c r="EH143" s="137"/>
      <c r="EI143" s="137"/>
      <c r="EJ143" s="137"/>
      <c r="EK143" s="137"/>
      <c r="EL143" s="137"/>
      <c r="EM143" s="137"/>
      <c r="EN143" s="137"/>
      <c r="EO143" s="137"/>
      <c r="EP143" s="137"/>
      <c r="EQ143" s="137"/>
      <c r="ER143" s="137"/>
      <c r="ES143" s="137"/>
      <c r="ET143" s="137"/>
      <c r="EU143" s="137"/>
      <c r="EV143" s="137"/>
      <c r="EW143" s="137"/>
      <c r="EX143" s="137"/>
      <c r="EY143" s="137"/>
      <c r="EZ143" s="137"/>
      <c r="FA143" s="137"/>
      <c r="FB143" s="137"/>
      <c r="FC143" s="137"/>
      <c r="FD143" s="137"/>
      <c r="FE143" s="137"/>
      <c r="FF143" s="137"/>
      <c r="FG143" s="137"/>
      <c r="FH143" s="137"/>
      <c r="FI143" s="137"/>
      <c r="FJ143" s="137"/>
      <c r="FK143" s="137"/>
      <c r="FL143" s="137"/>
      <c r="FM143" s="137"/>
      <c r="FN143" s="137"/>
      <c r="FO143" s="137"/>
      <c r="FP143" s="137"/>
      <c r="FQ143" s="137"/>
      <c r="FR143" s="137"/>
      <c r="FS143" s="137"/>
      <c r="FT143" s="137"/>
      <c r="FU143" s="137"/>
      <c r="FV143" s="137"/>
      <c r="FW143" s="137"/>
      <c r="FX143" s="137"/>
      <c r="FY143" s="137"/>
      <c r="FZ143" s="137"/>
      <c r="GA143" s="137"/>
      <c r="GB143" s="137"/>
      <c r="GC143" s="137"/>
      <c r="GD143" s="137"/>
      <c r="GE143" s="137"/>
      <c r="GF143" s="137"/>
      <c r="GG143" s="137"/>
      <c r="GH143" s="137"/>
      <c r="GI143" s="137"/>
      <c r="GJ143" s="137"/>
      <c r="GK143" s="137"/>
      <c r="GL143" s="137"/>
      <c r="GM143" s="137"/>
      <c r="GN143" s="137"/>
      <c r="GO143" s="137"/>
      <c r="GP143" s="137"/>
      <c r="GQ143" s="137"/>
      <c r="GR143" s="137"/>
      <c r="GS143" s="137"/>
      <c r="GT143" s="137"/>
      <c r="GU143" s="137"/>
      <c r="GV143" s="137"/>
      <c r="GW143" s="137"/>
      <c r="GX143" s="137"/>
      <c r="GY143" s="137"/>
      <c r="GZ143" s="137"/>
      <c r="HA143" s="137"/>
      <c r="HB143" s="137"/>
      <c r="HC143" s="137"/>
      <c r="HD143" s="137"/>
      <c r="HE143" s="137"/>
      <c r="HF143" s="137"/>
      <c r="HG143" s="137"/>
      <c r="HH143" s="137"/>
      <c r="HI143" s="137"/>
      <c r="HJ143" s="137"/>
      <c r="HK143" s="137"/>
      <c r="HL143" s="137"/>
      <c r="HM143" s="137"/>
    </row>
    <row r="144" spans="1:221" s="136" customFormat="1" hidden="1" x14ac:dyDescent="0.25">
      <c r="A144" s="151" t="s">
        <v>24</v>
      </c>
      <c r="B144" s="139">
        <v>10</v>
      </c>
      <c r="C144" s="139">
        <v>10</v>
      </c>
      <c r="D144" s="139">
        <v>10</v>
      </c>
      <c r="E144" s="139">
        <v>10</v>
      </c>
      <c r="F144" s="139">
        <v>10</v>
      </c>
      <c r="G144" s="139">
        <v>10</v>
      </c>
      <c r="H144" s="139">
        <v>10</v>
      </c>
      <c r="I144" s="139">
        <v>10</v>
      </c>
      <c r="J144" s="139">
        <v>10</v>
      </c>
      <c r="K144" s="139">
        <v>10</v>
      </c>
      <c r="L144" s="139">
        <v>10</v>
      </c>
      <c r="M144" s="139">
        <v>10</v>
      </c>
      <c r="N144" s="139">
        <v>10</v>
      </c>
      <c r="O144" s="139">
        <v>10</v>
      </c>
      <c r="P144" s="139">
        <v>10</v>
      </c>
      <c r="Q144" s="139">
        <v>10</v>
      </c>
      <c r="R144" s="139">
        <v>10</v>
      </c>
      <c r="S144" s="139">
        <v>10</v>
      </c>
      <c r="T144" s="139">
        <v>10</v>
      </c>
      <c r="U144" s="139">
        <v>10</v>
      </c>
      <c r="V144" s="139">
        <v>10</v>
      </c>
      <c r="W144" s="139">
        <v>10</v>
      </c>
      <c r="X144" s="139">
        <v>10</v>
      </c>
      <c r="Y144" s="139">
        <v>10</v>
      </c>
      <c r="Z144" s="139">
        <v>10</v>
      </c>
      <c r="AA144" s="139">
        <v>10</v>
      </c>
      <c r="AB144" s="139">
        <v>10</v>
      </c>
      <c r="AC144" s="139">
        <v>10</v>
      </c>
      <c r="AD144" s="139">
        <v>10</v>
      </c>
      <c r="AE144" s="139">
        <v>10</v>
      </c>
      <c r="AF144" s="139">
        <v>10</v>
      </c>
      <c r="AG144" s="139">
        <v>10</v>
      </c>
      <c r="AH144" s="139">
        <v>10</v>
      </c>
      <c r="AI144" s="139">
        <v>10</v>
      </c>
      <c r="AJ144" s="139">
        <v>10</v>
      </c>
      <c r="AK144" s="139">
        <v>10</v>
      </c>
      <c r="AL144" s="139">
        <v>10</v>
      </c>
      <c r="AM144" s="139">
        <v>10</v>
      </c>
      <c r="AN144" s="139">
        <v>10</v>
      </c>
      <c r="AO144" s="139">
        <v>10</v>
      </c>
      <c r="AP144" s="139">
        <v>10</v>
      </c>
      <c r="AQ144" s="139">
        <v>10</v>
      </c>
      <c r="AR144" s="139">
        <v>10</v>
      </c>
      <c r="AS144" s="139">
        <v>10</v>
      </c>
      <c r="AT144" s="139">
        <v>10</v>
      </c>
      <c r="AU144" s="139">
        <v>10</v>
      </c>
      <c r="AV144" s="139">
        <v>10</v>
      </c>
      <c r="AW144" s="139">
        <v>10</v>
      </c>
      <c r="AX144" s="139">
        <v>10</v>
      </c>
      <c r="AY144" s="139">
        <v>10</v>
      </c>
      <c r="AZ144" s="139">
        <v>10</v>
      </c>
      <c r="BA144" s="139">
        <v>10</v>
      </c>
      <c r="BB144" s="139">
        <v>10</v>
      </c>
      <c r="BC144" s="139">
        <v>10</v>
      </c>
      <c r="BD144" s="139">
        <v>10</v>
      </c>
      <c r="BE144" s="139">
        <v>10</v>
      </c>
      <c r="BF144" s="139">
        <v>10</v>
      </c>
      <c r="BG144" s="139">
        <v>10</v>
      </c>
      <c r="BH144" s="139">
        <v>10</v>
      </c>
      <c r="BI144" s="139">
        <v>10</v>
      </c>
      <c r="BJ144" s="139">
        <v>10</v>
      </c>
      <c r="BK144" s="139">
        <v>10</v>
      </c>
      <c r="BL144" s="139">
        <v>10</v>
      </c>
      <c r="BM144" s="139">
        <v>10</v>
      </c>
      <c r="BN144" s="139">
        <v>10</v>
      </c>
      <c r="BO144" s="139">
        <v>10</v>
      </c>
      <c r="BP144" s="139">
        <v>10</v>
      </c>
      <c r="BQ144" s="139">
        <v>10</v>
      </c>
      <c r="BR144" s="139">
        <v>10</v>
      </c>
      <c r="BS144" s="139">
        <v>10</v>
      </c>
      <c r="BT144" s="139">
        <v>10</v>
      </c>
      <c r="BU144" s="139">
        <v>10</v>
      </c>
      <c r="BV144" s="139">
        <v>10</v>
      </c>
      <c r="BW144" s="139">
        <v>10</v>
      </c>
      <c r="BX144" s="139">
        <v>10</v>
      </c>
      <c r="BY144" s="139">
        <v>10</v>
      </c>
      <c r="BZ144" s="139">
        <v>10</v>
      </c>
      <c r="CA144" s="139">
        <v>10</v>
      </c>
      <c r="CB144" s="139">
        <v>10</v>
      </c>
      <c r="CC144" s="139">
        <v>10</v>
      </c>
      <c r="CD144" s="139">
        <v>10</v>
      </c>
      <c r="CE144" s="139">
        <v>10</v>
      </c>
      <c r="CF144" s="139">
        <v>10</v>
      </c>
      <c r="CG144" s="139">
        <v>10</v>
      </c>
      <c r="CH144" s="139">
        <v>10</v>
      </c>
      <c r="CI144" s="139">
        <v>10</v>
      </c>
      <c r="CJ144" s="139">
        <v>10</v>
      </c>
      <c r="CK144" s="139">
        <v>10</v>
      </c>
      <c r="CL144" s="139">
        <v>10</v>
      </c>
      <c r="CM144" s="139">
        <v>10</v>
      </c>
      <c r="CN144" s="139"/>
      <c r="CO144" s="139"/>
      <c r="CP144" s="139"/>
      <c r="CQ144" s="139"/>
      <c r="CR144" s="139"/>
      <c r="CS144" s="139"/>
      <c r="CT144" s="139"/>
      <c r="CU144" s="139"/>
      <c r="CV144" s="139"/>
      <c r="CW144" s="139"/>
      <c r="CX144" s="139"/>
      <c r="CY144" s="139"/>
      <c r="CZ144" s="139"/>
      <c r="DA144" s="139"/>
      <c r="DB144" s="139"/>
      <c r="DC144" s="139"/>
      <c r="DD144" s="139"/>
      <c r="DE144" s="139"/>
      <c r="DF144" s="139"/>
      <c r="DG144" s="137"/>
      <c r="DH144" s="137"/>
      <c r="DI144" s="137"/>
      <c r="DJ144" s="137"/>
      <c r="DK144" s="137"/>
      <c r="DL144" s="137"/>
      <c r="DM144" s="137"/>
      <c r="DN144" s="137"/>
      <c r="DO144" s="137"/>
      <c r="DP144" s="137"/>
      <c r="DT144" s="188"/>
      <c r="DU144" s="188"/>
      <c r="DW144" s="137"/>
      <c r="DX144" s="137"/>
      <c r="DY144" s="137"/>
      <c r="DZ144" s="137"/>
      <c r="EA144" s="137"/>
      <c r="EB144" s="137"/>
      <c r="EC144" s="137"/>
      <c r="ED144" s="137"/>
      <c r="EE144" s="137"/>
      <c r="EF144" s="137"/>
      <c r="EG144" s="137"/>
      <c r="EH144" s="137"/>
      <c r="EI144" s="137"/>
      <c r="EJ144" s="137"/>
      <c r="EK144" s="137"/>
      <c r="EL144" s="137"/>
      <c r="EM144" s="137"/>
      <c r="EN144" s="137"/>
      <c r="EO144" s="137"/>
      <c r="EP144" s="137"/>
      <c r="EQ144" s="137"/>
      <c r="ER144" s="137"/>
      <c r="ES144" s="137"/>
      <c r="ET144" s="137"/>
      <c r="EU144" s="137"/>
      <c r="EV144" s="137"/>
      <c r="EW144" s="137"/>
      <c r="EX144" s="137"/>
      <c r="EY144" s="137"/>
      <c r="EZ144" s="137"/>
      <c r="FA144" s="137"/>
      <c r="FB144" s="137"/>
      <c r="FC144" s="137"/>
      <c r="FD144" s="137"/>
      <c r="FE144" s="137"/>
      <c r="FF144" s="137"/>
      <c r="FG144" s="137"/>
      <c r="FH144" s="137"/>
      <c r="FI144" s="137"/>
      <c r="FJ144" s="137"/>
      <c r="FK144" s="137"/>
      <c r="FL144" s="137"/>
      <c r="FM144" s="137"/>
      <c r="FN144" s="137"/>
      <c r="FO144" s="137"/>
      <c r="FP144" s="137"/>
      <c r="FQ144" s="137"/>
      <c r="FR144" s="137"/>
      <c r="FS144" s="137"/>
      <c r="FT144" s="137"/>
      <c r="FU144" s="137"/>
      <c r="FV144" s="137"/>
      <c r="FW144" s="137"/>
      <c r="FX144" s="137"/>
      <c r="FY144" s="137"/>
      <c r="FZ144" s="137"/>
      <c r="GA144" s="137"/>
      <c r="GB144" s="137"/>
      <c r="GC144" s="137"/>
      <c r="GD144" s="137"/>
      <c r="GE144" s="137"/>
      <c r="GF144" s="137"/>
      <c r="GG144" s="137"/>
      <c r="GH144" s="137"/>
      <c r="GI144" s="137"/>
      <c r="GJ144" s="137"/>
      <c r="GK144" s="137"/>
      <c r="GL144" s="137"/>
      <c r="GM144" s="137"/>
      <c r="GN144" s="137"/>
      <c r="GO144" s="137"/>
      <c r="GP144" s="137"/>
      <c r="GQ144" s="137"/>
      <c r="GR144" s="137"/>
      <c r="GS144" s="137"/>
      <c r="GT144" s="137"/>
      <c r="GU144" s="137"/>
      <c r="GV144" s="137"/>
      <c r="GW144" s="137"/>
      <c r="GX144" s="137"/>
      <c r="GY144" s="137"/>
      <c r="GZ144" s="137"/>
      <c r="HA144" s="137"/>
      <c r="HB144" s="137"/>
      <c r="HC144" s="137"/>
      <c r="HD144" s="137"/>
      <c r="HE144" s="137"/>
      <c r="HF144" s="137"/>
      <c r="HG144" s="137"/>
      <c r="HH144" s="137"/>
      <c r="HI144" s="137"/>
      <c r="HJ144" s="137"/>
      <c r="HK144" s="137"/>
      <c r="HL144" s="137"/>
      <c r="HM144" s="137"/>
    </row>
    <row r="145" spans="1:201" x14ac:dyDescent="0.25">
      <c r="A145" s="116"/>
      <c r="B145" s="72"/>
      <c r="C145" s="72"/>
      <c r="D145" s="72"/>
      <c r="E145" s="72"/>
      <c r="F145" s="3"/>
      <c r="G145" s="3"/>
      <c r="H145" s="3"/>
      <c r="I145" s="3"/>
      <c r="J145" s="3"/>
      <c r="L145" s="70"/>
      <c r="M145" s="70"/>
      <c r="N145" s="70"/>
      <c r="O145" s="71"/>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Z145" s="67"/>
      <c r="DA145" s="67"/>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row>
    <row r="146" spans="1:201" s="136" customFormat="1" x14ac:dyDescent="0.25">
      <c r="A146" s="116"/>
      <c r="B146" s="194" t="str">
        <f>CONCATENATE(Ethiopia!T10,Ethiopia!$G$4)</f>
        <v>Combined oral contraceptive2013</v>
      </c>
      <c r="G146" s="137"/>
      <c r="H146" s="137"/>
      <c r="I146" s="137"/>
      <c r="J146" s="137"/>
      <c r="L146" s="70"/>
      <c r="M146" s="70"/>
      <c r="N146" s="70"/>
      <c r="O146" s="71"/>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137"/>
      <c r="BF146" s="137"/>
      <c r="BG146" s="137"/>
      <c r="BH146" s="137"/>
      <c r="BI146" s="137"/>
      <c r="BJ146" s="137"/>
      <c r="BK146" s="137"/>
      <c r="BL146" s="137"/>
      <c r="BM146" s="137"/>
      <c r="BN146" s="137"/>
      <c r="BO146" s="137"/>
      <c r="BP146" s="137"/>
      <c r="BQ146" s="137"/>
      <c r="BR146" s="116"/>
      <c r="BS146" s="194" t="str">
        <f>CONCATENATE([1]Afghanistan!CK10,[1]Afghanistan!$G$4)</f>
        <v>2013</v>
      </c>
      <c r="BX146" s="137"/>
      <c r="BY146" s="137"/>
      <c r="BZ146" s="137"/>
      <c r="CA146" s="137"/>
      <c r="CB146" s="137"/>
      <c r="CC146" s="137"/>
      <c r="CD146" s="137"/>
      <c r="CE146" s="137"/>
      <c r="CF146" s="137"/>
      <c r="CG146" s="137"/>
      <c r="CH146" s="137"/>
      <c r="CI146" s="137"/>
      <c r="CJ146" s="137"/>
      <c r="CK146" s="137"/>
      <c r="CL146" s="137"/>
      <c r="CM146" s="137"/>
      <c r="CN146" s="137"/>
      <c r="CO146" s="137"/>
      <c r="CP146" s="137"/>
      <c r="CQ146" s="137"/>
      <c r="CR146" s="137"/>
      <c r="CS146" s="137"/>
      <c r="CT146" s="137"/>
      <c r="CU146" s="137"/>
      <c r="CV146" s="137"/>
      <c r="CZ146" s="188"/>
      <c r="DA146" s="188"/>
      <c r="DC146" s="137"/>
      <c r="DD146" s="137"/>
      <c r="DE146" s="137"/>
      <c r="DF146" s="137"/>
      <c r="DG146" s="137"/>
      <c r="DH146" s="137"/>
      <c r="DI146" s="137"/>
      <c r="DJ146" s="137"/>
      <c r="DK146" s="137"/>
      <c r="DL146" s="137"/>
      <c r="DM146" s="137"/>
      <c r="DN146" s="137"/>
      <c r="DO146" s="137"/>
      <c r="DP146" s="137"/>
      <c r="DQ146" s="137"/>
      <c r="DR146" s="137"/>
      <c r="DS146" s="137"/>
      <c r="DT146" s="137"/>
      <c r="DU146" s="137"/>
      <c r="DV146" s="137"/>
      <c r="DW146" s="137"/>
      <c r="DX146" s="137"/>
      <c r="DY146" s="137"/>
      <c r="DZ146" s="137"/>
      <c r="EA146" s="137"/>
      <c r="EB146" s="137"/>
      <c r="EC146" s="137"/>
      <c r="ED146" s="137"/>
      <c r="EE146" s="137"/>
      <c r="EF146" s="137"/>
      <c r="EG146" s="137"/>
      <c r="EH146" s="137"/>
      <c r="EI146" s="137"/>
      <c r="EJ146" s="137"/>
      <c r="EK146" s="137"/>
      <c r="EL146" s="137"/>
      <c r="EM146" s="137"/>
      <c r="EN146" s="137"/>
      <c r="EO146" s="137"/>
      <c r="EP146" s="137"/>
      <c r="EQ146" s="137"/>
      <c r="ER146" s="137"/>
      <c r="ES146" s="137"/>
      <c r="ET146" s="137"/>
      <c r="EU146" s="137"/>
      <c r="EV146" s="137"/>
      <c r="EW146" s="137"/>
      <c r="EX146" s="137"/>
      <c r="EY146" s="137"/>
      <c r="EZ146" s="137"/>
      <c r="FA146" s="137"/>
      <c r="FB146" s="137"/>
      <c r="FC146" s="137"/>
      <c r="FD146" s="137"/>
      <c r="FE146" s="137"/>
      <c r="FF146" s="137"/>
      <c r="FG146" s="137"/>
      <c r="FH146" s="137"/>
      <c r="FI146" s="137"/>
      <c r="FJ146" s="137"/>
      <c r="FK146" s="137"/>
      <c r="FL146" s="137"/>
      <c r="FM146" s="137"/>
      <c r="FN146" s="137"/>
      <c r="FO146" s="137"/>
      <c r="FP146" s="137"/>
      <c r="FQ146" s="137"/>
      <c r="FR146" s="137"/>
      <c r="FS146" s="137"/>
      <c r="FT146" s="137"/>
      <c r="FU146" s="137"/>
      <c r="FV146" s="137"/>
      <c r="FW146" s="137"/>
      <c r="FX146" s="137"/>
      <c r="FY146" s="137"/>
      <c r="FZ146" s="137"/>
      <c r="GA146" s="137"/>
      <c r="GB146" s="137"/>
      <c r="GC146" s="137"/>
      <c r="GD146" s="137"/>
      <c r="GE146" s="137"/>
      <c r="GF146" s="137"/>
      <c r="GG146" s="137"/>
      <c r="GH146" s="137"/>
      <c r="GI146" s="137"/>
      <c r="GJ146" s="137"/>
      <c r="GK146" s="137"/>
      <c r="GL146" s="137"/>
      <c r="GM146" s="137"/>
      <c r="GN146" s="137"/>
      <c r="GO146" s="137"/>
      <c r="GP146" s="137"/>
      <c r="GQ146" s="137"/>
      <c r="GR146" s="137"/>
      <c r="GS146" s="137"/>
    </row>
    <row r="147" spans="1:201" s="136" customFormat="1" x14ac:dyDescent="0.25">
      <c r="A147" s="116"/>
      <c r="B147" s="194" t="str">
        <f>CONCATENATE(Ethiopia!T12,Ethiopia!$G$4)</f>
        <v>Progestin-only pill2013</v>
      </c>
      <c r="G147" s="137"/>
      <c r="H147" s="137"/>
      <c r="I147" s="137"/>
      <c r="J147" s="137"/>
      <c r="L147" s="70"/>
      <c r="M147" s="70"/>
      <c r="N147" s="70"/>
      <c r="O147" s="71"/>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137"/>
      <c r="BF147" s="137"/>
      <c r="BG147" s="137"/>
      <c r="BH147" s="137"/>
      <c r="BI147" s="137"/>
      <c r="BJ147" s="137"/>
      <c r="BK147" s="137"/>
      <c r="BL147" s="137"/>
      <c r="BM147" s="137"/>
      <c r="BN147" s="137"/>
      <c r="BO147" s="137"/>
      <c r="BP147" s="137"/>
      <c r="BQ147" s="137"/>
      <c r="BR147" s="116"/>
      <c r="BS147" s="194" t="str">
        <f>CONCATENATE([1]Afghanistan!CK12,[1]Afghanistan!$G$4)</f>
        <v>2013</v>
      </c>
      <c r="BX147" s="137"/>
      <c r="BY147" s="137"/>
      <c r="BZ147" s="137"/>
      <c r="CA147" s="137"/>
      <c r="CB147" s="137"/>
      <c r="CC147" s="137"/>
      <c r="CD147" s="137"/>
      <c r="CE147" s="137"/>
      <c r="CF147" s="137"/>
      <c r="CG147" s="137"/>
      <c r="CH147" s="137"/>
      <c r="CI147" s="137"/>
      <c r="CJ147" s="137"/>
      <c r="CK147" s="137"/>
      <c r="CL147" s="137"/>
      <c r="CM147" s="137"/>
      <c r="CN147" s="137"/>
      <c r="CO147" s="137"/>
      <c r="CP147" s="137"/>
      <c r="CQ147" s="137"/>
      <c r="CR147" s="137"/>
      <c r="CS147" s="137"/>
      <c r="CT147" s="137"/>
      <c r="CU147" s="137"/>
      <c r="CV147" s="137"/>
      <c r="CZ147" s="188"/>
      <c r="DA147" s="188"/>
      <c r="DC147" s="137"/>
      <c r="DD147" s="137"/>
      <c r="DE147" s="137"/>
      <c r="DF147" s="137"/>
      <c r="DG147" s="137"/>
      <c r="DH147" s="137"/>
      <c r="DI147" s="137"/>
      <c r="DJ147" s="137"/>
      <c r="DK147" s="137"/>
      <c r="DL147" s="137"/>
      <c r="DM147" s="137"/>
      <c r="DN147" s="137"/>
      <c r="DO147" s="137"/>
      <c r="DP147" s="137"/>
      <c r="DQ147" s="137"/>
      <c r="DR147" s="137"/>
      <c r="DS147" s="137"/>
      <c r="DT147" s="137"/>
      <c r="DU147" s="137"/>
      <c r="DV147" s="137"/>
      <c r="DW147" s="137"/>
      <c r="DX147" s="137"/>
      <c r="DY147" s="137"/>
      <c r="DZ147" s="137"/>
      <c r="EA147" s="137"/>
      <c r="EB147" s="137"/>
      <c r="EC147" s="137"/>
      <c r="ED147" s="137"/>
      <c r="EE147" s="137"/>
      <c r="EF147" s="137"/>
      <c r="EG147" s="137"/>
      <c r="EH147" s="137"/>
      <c r="EI147" s="137"/>
      <c r="EJ147" s="137"/>
      <c r="EK147" s="137"/>
      <c r="EL147" s="137"/>
      <c r="EM147" s="137"/>
      <c r="EN147" s="137"/>
      <c r="EO147" s="137"/>
      <c r="EP147" s="137"/>
      <c r="EQ147" s="137"/>
      <c r="ER147" s="137"/>
      <c r="ES147" s="137"/>
      <c r="ET147" s="137"/>
      <c r="EU147" s="137"/>
      <c r="EV147" s="137"/>
      <c r="EW147" s="137"/>
      <c r="EX147" s="137"/>
      <c r="EY147" s="137"/>
      <c r="EZ147" s="137"/>
      <c r="FA147" s="137"/>
      <c r="FB147" s="137"/>
      <c r="FC147" s="137"/>
      <c r="FD147" s="137"/>
      <c r="FE147" s="137"/>
      <c r="FF147" s="137"/>
      <c r="FG147" s="137"/>
      <c r="FH147" s="137"/>
      <c r="FI147" s="137"/>
      <c r="FJ147" s="137"/>
      <c r="FK147" s="137"/>
      <c r="FL147" s="137"/>
      <c r="FM147" s="137"/>
      <c r="FN147" s="137"/>
      <c r="FO147" s="137"/>
      <c r="FP147" s="137"/>
      <c r="FQ147" s="137"/>
      <c r="FR147" s="137"/>
      <c r="FS147" s="137"/>
      <c r="FT147" s="137"/>
      <c r="FU147" s="137"/>
      <c r="FV147" s="137"/>
      <c r="FW147" s="137"/>
      <c r="FX147" s="137"/>
      <c r="FY147" s="137"/>
      <c r="FZ147" s="137"/>
      <c r="GA147" s="137"/>
      <c r="GB147" s="137"/>
      <c r="GC147" s="137"/>
      <c r="GD147" s="137"/>
      <c r="GE147" s="137"/>
      <c r="GF147" s="137"/>
      <c r="GG147" s="137"/>
      <c r="GH147" s="137"/>
      <c r="GI147" s="137"/>
      <c r="GJ147" s="137"/>
      <c r="GK147" s="137"/>
      <c r="GL147" s="137"/>
      <c r="GM147" s="137"/>
      <c r="GN147" s="137"/>
      <c r="GO147" s="137"/>
      <c r="GP147" s="137"/>
      <c r="GQ147" s="137"/>
      <c r="GR147" s="137"/>
      <c r="GS147" s="137"/>
    </row>
    <row r="148" spans="1:201" s="136" customFormat="1" x14ac:dyDescent="0.25">
      <c r="A148" s="116"/>
      <c r="B148" s="194" t="str">
        <f>CONCATENATE(Ethiopia!T14,Ethiopia!$G$4)</f>
        <v>Injectable2013</v>
      </c>
      <c r="G148" s="137"/>
      <c r="H148" s="137"/>
      <c r="I148" s="137"/>
      <c r="J148" s="137"/>
      <c r="L148" s="70"/>
      <c r="M148" s="70"/>
      <c r="N148" s="70"/>
      <c r="O148" s="71"/>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137"/>
      <c r="BF148" s="137"/>
      <c r="BG148" s="137"/>
      <c r="BH148" s="137"/>
      <c r="BI148" s="137"/>
      <c r="BJ148" s="137"/>
      <c r="BK148" s="137"/>
      <c r="BL148" s="137"/>
      <c r="BM148" s="137"/>
      <c r="BN148" s="137"/>
      <c r="BO148" s="137"/>
      <c r="BP148" s="137"/>
      <c r="BQ148" s="137"/>
      <c r="BR148" s="116"/>
      <c r="BS148" s="194" t="str">
        <f>CONCATENATE([1]Afghanistan!CK14,[1]Afghanistan!$G$4)</f>
        <v>2013</v>
      </c>
      <c r="BX148" s="137"/>
      <c r="BY148" s="137"/>
      <c r="BZ148" s="137"/>
      <c r="CA148" s="137"/>
      <c r="CB148" s="137"/>
      <c r="CC148" s="137"/>
      <c r="CD148" s="137"/>
      <c r="CE148" s="137"/>
      <c r="CF148" s="137"/>
      <c r="CG148" s="137"/>
      <c r="CH148" s="137"/>
      <c r="CI148" s="137"/>
      <c r="CJ148" s="137"/>
      <c r="CK148" s="137"/>
      <c r="CL148" s="137"/>
      <c r="CM148" s="137"/>
      <c r="CN148" s="137"/>
      <c r="CO148" s="137"/>
      <c r="CP148" s="137"/>
      <c r="CQ148" s="137"/>
      <c r="CR148" s="137"/>
      <c r="CS148" s="137"/>
      <c r="CT148" s="137"/>
      <c r="CU148" s="137"/>
      <c r="CV148" s="137"/>
      <c r="CZ148" s="188"/>
      <c r="DA148" s="188"/>
      <c r="DC148" s="137"/>
      <c r="DD148" s="137"/>
      <c r="DE148" s="137"/>
      <c r="DF148" s="137"/>
      <c r="DG148" s="137"/>
      <c r="DH148" s="137"/>
      <c r="DI148" s="137"/>
      <c r="DJ148" s="137"/>
      <c r="DK148" s="137"/>
      <c r="DL148" s="137"/>
      <c r="DM148" s="137"/>
      <c r="DN148" s="137"/>
      <c r="DO148" s="137"/>
      <c r="DP148" s="137"/>
      <c r="DQ148" s="137"/>
      <c r="DR148" s="137"/>
      <c r="DS148" s="137"/>
      <c r="DT148" s="137"/>
      <c r="DU148" s="137"/>
      <c r="DV148" s="137"/>
      <c r="DW148" s="137"/>
      <c r="DX148" s="137"/>
      <c r="DY148" s="137"/>
      <c r="DZ148" s="137"/>
      <c r="EA148" s="137"/>
      <c r="EB148" s="137"/>
      <c r="EC148" s="137"/>
      <c r="ED148" s="137"/>
      <c r="EE148" s="137"/>
      <c r="EF148" s="137"/>
      <c r="EG148" s="137"/>
      <c r="EH148" s="137"/>
      <c r="EI148" s="137"/>
      <c r="EJ148" s="137"/>
      <c r="EK148" s="137"/>
      <c r="EL148" s="137"/>
      <c r="EM148" s="137"/>
      <c r="EN148" s="137"/>
      <c r="EO148" s="137"/>
      <c r="EP148" s="137"/>
      <c r="EQ148" s="137"/>
      <c r="ER148" s="137"/>
      <c r="ES148" s="137"/>
      <c r="ET148" s="137"/>
      <c r="EU148" s="137"/>
      <c r="EV148" s="137"/>
      <c r="EW148" s="137"/>
      <c r="EX148" s="137"/>
      <c r="EY148" s="137"/>
      <c r="EZ148" s="137"/>
      <c r="FA148" s="137"/>
      <c r="FB148" s="137"/>
      <c r="FC148" s="137"/>
      <c r="FD148" s="137"/>
      <c r="FE148" s="137"/>
      <c r="FF148" s="137"/>
      <c r="FG148" s="137"/>
      <c r="FH148" s="137"/>
      <c r="FI148" s="137"/>
      <c r="FJ148" s="137"/>
      <c r="FK148" s="137"/>
      <c r="FL148" s="137"/>
      <c r="FM148" s="137"/>
      <c r="FN148" s="137"/>
      <c r="FO148" s="137"/>
      <c r="FP148" s="137"/>
      <c r="FQ148" s="137"/>
      <c r="FR148" s="137"/>
      <c r="FS148" s="137"/>
      <c r="FT148" s="137"/>
      <c r="FU148" s="137"/>
      <c r="FV148" s="137"/>
      <c r="FW148" s="137"/>
      <c r="FX148" s="137"/>
      <c r="FY148" s="137"/>
      <c r="FZ148" s="137"/>
      <c r="GA148" s="137"/>
      <c r="GB148" s="137"/>
      <c r="GC148" s="137"/>
      <c r="GD148" s="137"/>
      <c r="GE148" s="137"/>
      <c r="GF148" s="137"/>
      <c r="GG148" s="137"/>
      <c r="GH148" s="137"/>
      <c r="GI148" s="137"/>
      <c r="GJ148" s="137"/>
      <c r="GK148" s="137"/>
      <c r="GL148" s="137"/>
      <c r="GM148" s="137"/>
      <c r="GN148" s="137"/>
      <c r="GO148" s="137"/>
      <c r="GP148" s="137"/>
      <c r="GQ148" s="137"/>
      <c r="GR148" s="137"/>
      <c r="GS148" s="137"/>
    </row>
    <row r="149" spans="1:201" s="136" customFormat="1" x14ac:dyDescent="0.25">
      <c r="A149" s="116"/>
      <c r="B149" s="194" t="str">
        <f>CONCATENATE(Ethiopia!T16,Ethiopia!$G$4)</f>
        <v>Implant2013</v>
      </c>
      <c r="G149" s="137"/>
      <c r="H149" s="137"/>
      <c r="I149" s="137"/>
      <c r="J149" s="137"/>
      <c r="L149" s="70"/>
      <c r="M149" s="70"/>
      <c r="N149" s="70"/>
      <c r="O149" s="71"/>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137"/>
      <c r="BF149" s="137"/>
      <c r="BG149" s="137"/>
      <c r="BH149" s="137"/>
      <c r="BI149" s="137"/>
      <c r="BJ149" s="137"/>
      <c r="BK149" s="137"/>
      <c r="BL149" s="137"/>
      <c r="BM149" s="137"/>
      <c r="BN149" s="137"/>
      <c r="BO149" s="137"/>
      <c r="BP149" s="137"/>
      <c r="BQ149" s="137"/>
      <c r="BR149" s="116"/>
      <c r="BS149" s="194" t="str">
        <f>CONCATENATE([1]Afghanistan!CK16,[1]Afghanistan!$G$4)</f>
        <v>2013</v>
      </c>
      <c r="BX149" s="137"/>
      <c r="BY149" s="137"/>
      <c r="BZ149" s="137"/>
      <c r="CA149" s="137"/>
      <c r="CB149" s="137"/>
      <c r="CC149" s="137"/>
      <c r="CD149" s="137"/>
      <c r="CE149" s="137"/>
      <c r="CF149" s="137"/>
      <c r="CG149" s="137"/>
      <c r="CH149" s="137"/>
      <c r="CI149" s="137"/>
      <c r="CJ149" s="137"/>
      <c r="CK149" s="137"/>
      <c r="CL149" s="137"/>
      <c r="CM149" s="137"/>
      <c r="CN149" s="137"/>
      <c r="CO149" s="137"/>
      <c r="CP149" s="137"/>
      <c r="CQ149" s="137"/>
      <c r="CR149" s="137"/>
      <c r="CS149" s="137"/>
      <c r="CT149" s="137"/>
      <c r="CU149" s="137"/>
      <c r="CV149" s="137"/>
      <c r="CZ149" s="188"/>
      <c r="DA149" s="188"/>
      <c r="DC149" s="137"/>
      <c r="DD149" s="137"/>
      <c r="DE149" s="137"/>
      <c r="DF149" s="137"/>
      <c r="DG149" s="137"/>
      <c r="DH149" s="137"/>
      <c r="DI149" s="137"/>
      <c r="DJ149" s="137"/>
      <c r="DK149" s="137"/>
      <c r="DL149" s="137"/>
      <c r="DM149" s="137"/>
      <c r="DN149" s="137"/>
      <c r="DO149" s="137"/>
      <c r="DP149" s="137"/>
      <c r="DQ149" s="137"/>
      <c r="DR149" s="137"/>
      <c r="DS149" s="137"/>
      <c r="DT149" s="137"/>
      <c r="DU149" s="137"/>
      <c r="DV149" s="137"/>
      <c r="DW149" s="137"/>
      <c r="DX149" s="137"/>
      <c r="DY149" s="137"/>
      <c r="DZ149" s="137"/>
      <c r="EA149" s="137"/>
      <c r="EB149" s="137"/>
      <c r="EC149" s="137"/>
      <c r="ED149" s="137"/>
      <c r="EE149" s="137"/>
      <c r="EF149" s="137"/>
      <c r="EG149" s="137"/>
      <c r="EH149" s="137"/>
      <c r="EI149" s="137"/>
      <c r="EJ149" s="137"/>
      <c r="EK149" s="137"/>
      <c r="EL149" s="137"/>
      <c r="EM149" s="137"/>
      <c r="EN149" s="137"/>
      <c r="EO149" s="137"/>
      <c r="EP149" s="137"/>
      <c r="EQ149" s="137"/>
      <c r="ER149" s="137"/>
      <c r="ES149" s="137"/>
      <c r="ET149" s="137"/>
      <c r="EU149" s="137"/>
      <c r="EV149" s="137"/>
      <c r="EW149" s="137"/>
      <c r="EX149" s="137"/>
      <c r="EY149" s="137"/>
      <c r="EZ149" s="137"/>
      <c r="FA149" s="137"/>
      <c r="FB149" s="137"/>
      <c r="FC149" s="137"/>
      <c r="FD149" s="137"/>
      <c r="FE149" s="137"/>
      <c r="FF149" s="137"/>
      <c r="FG149" s="137"/>
      <c r="FH149" s="137"/>
      <c r="FI149" s="137"/>
      <c r="FJ149" s="137"/>
      <c r="FK149" s="137"/>
      <c r="FL149" s="137"/>
      <c r="FM149" s="137"/>
      <c r="FN149" s="137"/>
      <c r="FO149" s="137"/>
      <c r="FP149" s="137"/>
      <c r="FQ149" s="137"/>
      <c r="FR149" s="137"/>
      <c r="FS149" s="137"/>
      <c r="FT149" s="137"/>
      <c r="FU149" s="137"/>
      <c r="FV149" s="137"/>
      <c r="FW149" s="137"/>
      <c r="FX149" s="137"/>
      <c r="FY149" s="137"/>
      <c r="FZ149" s="137"/>
      <c r="GA149" s="137"/>
      <c r="GB149" s="137"/>
      <c r="GC149" s="137"/>
      <c r="GD149" s="137"/>
      <c r="GE149" s="137"/>
      <c r="GF149" s="137"/>
      <c r="GG149" s="137"/>
      <c r="GH149" s="137"/>
      <c r="GI149" s="137"/>
      <c r="GJ149" s="137"/>
      <c r="GK149" s="137"/>
      <c r="GL149" s="137"/>
      <c r="GM149" s="137"/>
      <c r="GN149" s="137"/>
      <c r="GO149" s="137"/>
      <c r="GP149" s="137"/>
      <c r="GQ149" s="137"/>
      <c r="GR149" s="137"/>
      <c r="GS149" s="137"/>
    </row>
    <row r="150" spans="1:201" s="136" customFormat="1" x14ac:dyDescent="0.25">
      <c r="A150" s="116"/>
      <c r="B150" s="194" t="str">
        <f>CONCATENATE(Ethiopia!T18,Ethiopia!$G$4)</f>
        <v>IUD2013</v>
      </c>
      <c r="G150" s="137"/>
      <c r="H150" s="137"/>
      <c r="I150" s="137"/>
      <c r="J150" s="137"/>
      <c r="L150" s="70"/>
      <c r="M150" s="70"/>
      <c r="N150" s="70"/>
      <c r="O150" s="71"/>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137"/>
      <c r="BF150" s="137"/>
      <c r="BG150" s="137"/>
      <c r="BH150" s="137"/>
      <c r="BI150" s="137"/>
      <c r="BJ150" s="137"/>
      <c r="BK150" s="137"/>
      <c r="BL150" s="137"/>
      <c r="BM150" s="137"/>
      <c r="BN150" s="137"/>
      <c r="BO150" s="137"/>
      <c r="BP150" s="137"/>
      <c r="BQ150" s="137"/>
      <c r="BR150" s="116"/>
      <c r="BS150" s="194" t="str">
        <f>CONCATENATE([1]Afghanistan!CK18,[1]Afghanistan!$G$4)</f>
        <v>2013</v>
      </c>
      <c r="BX150" s="137"/>
      <c r="BY150" s="137"/>
      <c r="BZ150" s="137"/>
      <c r="CA150" s="137"/>
      <c r="CB150" s="137"/>
      <c r="CC150" s="137"/>
      <c r="CD150" s="137"/>
      <c r="CE150" s="137"/>
      <c r="CF150" s="137"/>
      <c r="CG150" s="137"/>
      <c r="CH150" s="137"/>
      <c r="CI150" s="137"/>
      <c r="CJ150" s="137"/>
      <c r="CK150" s="137"/>
      <c r="CL150" s="137"/>
      <c r="CM150" s="137"/>
      <c r="CN150" s="137"/>
      <c r="CO150" s="137"/>
      <c r="CP150" s="137"/>
      <c r="CQ150" s="137"/>
      <c r="CR150" s="137"/>
      <c r="CS150" s="137"/>
      <c r="CT150" s="137"/>
      <c r="CU150" s="137"/>
      <c r="CV150" s="137"/>
      <c r="CZ150" s="188"/>
      <c r="DA150" s="188"/>
      <c r="DC150" s="137"/>
      <c r="DD150" s="137"/>
      <c r="DE150" s="137"/>
      <c r="DF150" s="137"/>
      <c r="DG150" s="137"/>
      <c r="DH150" s="137"/>
      <c r="DI150" s="137"/>
      <c r="DJ150" s="137"/>
      <c r="DK150" s="137"/>
      <c r="DL150" s="137"/>
      <c r="DM150" s="137"/>
      <c r="DN150" s="137"/>
      <c r="DO150" s="137"/>
      <c r="DP150" s="137"/>
      <c r="DQ150" s="137"/>
      <c r="DR150" s="137"/>
      <c r="DS150" s="137"/>
      <c r="DT150" s="137"/>
      <c r="DU150" s="137"/>
      <c r="DV150" s="137"/>
      <c r="DW150" s="137"/>
      <c r="DX150" s="137"/>
      <c r="DY150" s="137"/>
      <c r="DZ150" s="137"/>
      <c r="EA150" s="137"/>
      <c r="EB150" s="137"/>
      <c r="EC150" s="137"/>
      <c r="ED150" s="137"/>
      <c r="EE150" s="137"/>
      <c r="EF150" s="137"/>
      <c r="EG150" s="137"/>
      <c r="EH150" s="137"/>
      <c r="EI150" s="137"/>
      <c r="EJ150" s="137"/>
      <c r="EK150" s="137"/>
      <c r="EL150" s="137"/>
      <c r="EM150" s="137"/>
      <c r="EN150" s="137"/>
      <c r="EO150" s="137"/>
      <c r="EP150" s="137"/>
      <c r="EQ150" s="137"/>
      <c r="ER150" s="137"/>
      <c r="ES150" s="137"/>
      <c r="ET150" s="137"/>
      <c r="EU150" s="137"/>
      <c r="EV150" s="137"/>
      <c r="EW150" s="137"/>
      <c r="EX150" s="137"/>
      <c r="EY150" s="137"/>
      <c r="EZ150" s="137"/>
      <c r="FA150" s="137"/>
      <c r="FB150" s="137"/>
      <c r="FC150" s="137"/>
      <c r="FD150" s="137"/>
      <c r="FE150" s="137"/>
      <c r="FF150" s="137"/>
      <c r="FG150" s="137"/>
      <c r="FH150" s="137"/>
      <c r="FI150" s="137"/>
      <c r="FJ150" s="137"/>
      <c r="FK150" s="137"/>
      <c r="FL150" s="137"/>
      <c r="FM150" s="137"/>
      <c r="FN150" s="137"/>
      <c r="FO150" s="137"/>
      <c r="FP150" s="137"/>
      <c r="FQ150" s="137"/>
      <c r="FR150" s="137"/>
      <c r="FS150" s="137"/>
      <c r="FT150" s="137"/>
      <c r="FU150" s="137"/>
      <c r="FV150" s="137"/>
      <c r="FW150" s="137"/>
      <c r="FX150" s="137"/>
      <c r="FY150" s="137"/>
      <c r="FZ150" s="137"/>
      <c r="GA150" s="137"/>
      <c r="GB150" s="137"/>
      <c r="GC150" s="137"/>
      <c r="GD150" s="137"/>
      <c r="GE150" s="137"/>
      <c r="GF150" s="137"/>
      <c r="GG150" s="137"/>
      <c r="GH150" s="137"/>
      <c r="GI150" s="137"/>
      <c r="GJ150" s="137"/>
      <c r="GK150" s="137"/>
      <c r="GL150" s="137"/>
      <c r="GM150" s="137"/>
      <c r="GN150" s="137"/>
      <c r="GO150" s="137"/>
      <c r="GP150" s="137"/>
      <c r="GQ150" s="137"/>
      <c r="GR150" s="137"/>
      <c r="GS150" s="137"/>
    </row>
    <row r="151" spans="1:201" s="136" customFormat="1" x14ac:dyDescent="0.25">
      <c r="A151" s="116"/>
      <c r="B151" s="194" t="str">
        <f>CONCATENATE(Ethiopia!T20,Ethiopia!$G$4)</f>
        <v>Male condom2013</v>
      </c>
      <c r="G151" s="137"/>
      <c r="H151" s="137"/>
      <c r="I151" s="137"/>
      <c r="J151" s="137"/>
      <c r="L151" s="70"/>
      <c r="M151" s="70"/>
      <c r="N151" s="70"/>
      <c r="O151" s="71"/>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137"/>
      <c r="BF151" s="137"/>
      <c r="BG151" s="137"/>
      <c r="BH151" s="137"/>
      <c r="BI151" s="137"/>
      <c r="BJ151" s="137"/>
      <c r="BK151" s="137"/>
      <c r="BL151" s="137"/>
      <c r="BM151" s="137"/>
      <c r="BN151" s="137"/>
      <c r="BO151" s="137"/>
      <c r="BP151" s="137"/>
      <c r="BQ151" s="137"/>
      <c r="BR151" s="116"/>
      <c r="BS151" s="194" t="str">
        <f>CONCATENATE([1]Afghanistan!CK20,[1]Afghanistan!$G$4)</f>
        <v>2013</v>
      </c>
      <c r="BX151" s="137"/>
      <c r="BY151" s="137"/>
      <c r="BZ151" s="137"/>
      <c r="CA151" s="137"/>
      <c r="CB151" s="137"/>
      <c r="CC151" s="137"/>
      <c r="CD151" s="137"/>
      <c r="CE151" s="137"/>
      <c r="CF151" s="137"/>
      <c r="CG151" s="137"/>
      <c r="CH151" s="137"/>
      <c r="CI151" s="137"/>
      <c r="CJ151" s="137"/>
      <c r="CK151" s="137"/>
      <c r="CL151" s="137"/>
      <c r="CM151" s="137"/>
      <c r="CN151" s="137"/>
      <c r="CO151" s="137"/>
      <c r="CP151" s="137"/>
      <c r="CQ151" s="137"/>
      <c r="CR151" s="137"/>
      <c r="CS151" s="137"/>
      <c r="CT151" s="137"/>
      <c r="CU151" s="137"/>
      <c r="CV151" s="137"/>
      <c r="CZ151" s="188"/>
      <c r="DA151" s="188"/>
      <c r="DC151" s="137"/>
      <c r="DD151" s="137"/>
      <c r="DE151" s="137"/>
      <c r="DF151" s="137"/>
      <c r="DG151" s="137"/>
      <c r="DH151" s="137"/>
      <c r="DI151" s="137"/>
      <c r="DJ151" s="137"/>
      <c r="DK151" s="137"/>
      <c r="DL151" s="137"/>
      <c r="DM151" s="137"/>
      <c r="DN151" s="137"/>
      <c r="DO151" s="137"/>
      <c r="DP151" s="137"/>
      <c r="DQ151" s="137"/>
      <c r="DR151" s="137"/>
      <c r="DS151" s="137"/>
      <c r="DT151" s="137"/>
      <c r="DU151" s="137"/>
      <c r="DV151" s="137"/>
      <c r="DW151" s="137"/>
      <c r="DX151" s="137"/>
      <c r="DY151" s="137"/>
      <c r="DZ151" s="137"/>
      <c r="EA151" s="137"/>
      <c r="EB151" s="137"/>
      <c r="EC151" s="137"/>
      <c r="ED151" s="137"/>
      <c r="EE151" s="137"/>
      <c r="EF151" s="137"/>
      <c r="EG151" s="137"/>
      <c r="EH151" s="137"/>
      <c r="EI151" s="137"/>
      <c r="EJ151" s="137"/>
      <c r="EK151" s="137"/>
      <c r="EL151" s="137"/>
      <c r="EM151" s="137"/>
      <c r="EN151" s="137"/>
      <c r="EO151" s="137"/>
      <c r="EP151" s="137"/>
      <c r="EQ151" s="137"/>
      <c r="ER151" s="137"/>
      <c r="ES151" s="137"/>
      <c r="ET151" s="137"/>
      <c r="EU151" s="137"/>
      <c r="EV151" s="137"/>
      <c r="EW151" s="137"/>
      <c r="EX151" s="137"/>
      <c r="EY151" s="137"/>
      <c r="EZ151" s="137"/>
      <c r="FA151" s="137"/>
      <c r="FB151" s="137"/>
      <c r="FC151" s="137"/>
      <c r="FD151" s="137"/>
      <c r="FE151" s="137"/>
      <c r="FF151" s="137"/>
      <c r="FG151" s="137"/>
      <c r="FH151" s="137"/>
      <c r="FI151" s="137"/>
      <c r="FJ151" s="137"/>
      <c r="FK151" s="137"/>
      <c r="FL151" s="137"/>
      <c r="FM151" s="137"/>
      <c r="FN151" s="137"/>
      <c r="FO151" s="137"/>
      <c r="FP151" s="137"/>
      <c r="FQ151" s="137"/>
      <c r="FR151" s="137"/>
      <c r="FS151" s="137"/>
      <c r="FT151" s="137"/>
      <c r="FU151" s="137"/>
      <c r="FV151" s="137"/>
      <c r="FW151" s="137"/>
      <c r="FX151" s="137"/>
      <c r="FY151" s="137"/>
      <c r="FZ151" s="137"/>
      <c r="GA151" s="137"/>
      <c r="GB151" s="137"/>
      <c r="GC151" s="137"/>
      <c r="GD151" s="137"/>
      <c r="GE151" s="137"/>
      <c r="GF151" s="137"/>
      <c r="GG151" s="137"/>
      <c r="GH151" s="137"/>
      <c r="GI151" s="137"/>
      <c r="GJ151" s="137"/>
      <c r="GK151" s="137"/>
      <c r="GL151" s="137"/>
      <c r="GM151" s="137"/>
      <c r="GN151" s="137"/>
      <c r="GO151" s="137"/>
      <c r="GP151" s="137"/>
      <c r="GQ151" s="137"/>
      <c r="GR151" s="137"/>
      <c r="GS151" s="137"/>
    </row>
    <row r="152" spans="1:201" s="136" customFormat="1" x14ac:dyDescent="0.25">
      <c r="A152" s="116"/>
      <c r="B152" s="194" t="str">
        <f>CONCATENATE(Ethiopia!T22,Ethiopia!$G$4)</f>
        <v>Female condom2013</v>
      </c>
      <c r="G152" s="137"/>
      <c r="H152" s="137"/>
      <c r="I152" s="137"/>
      <c r="J152" s="137"/>
      <c r="L152" s="70"/>
      <c r="M152" s="70"/>
      <c r="N152" s="70"/>
      <c r="O152" s="71"/>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137"/>
      <c r="BF152" s="137"/>
      <c r="BG152" s="137"/>
      <c r="BH152" s="137"/>
      <c r="BI152" s="137"/>
      <c r="BJ152" s="137"/>
      <c r="BK152" s="137"/>
      <c r="BL152" s="137"/>
      <c r="BM152" s="137"/>
      <c r="BN152" s="137"/>
      <c r="BO152" s="137"/>
      <c r="BP152" s="137"/>
      <c r="BQ152" s="137"/>
      <c r="BR152" s="116"/>
      <c r="BS152" s="194" t="str">
        <f>CONCATENATE([1]Afghanistan!CK22,[1]Afghanistan!$G$4)</f>
        <v>2013</v>
      </c>
      <c r="BX152" s="137"/>
      <c r="BY152" s="137"/>
      <c r="BZ152" s="137"/>
      <c r="CA152" s="137"/>
      <c r="CB152" s="137"/>
      <c r="CC152" s="137"/>
      <c r="CD152" s="137"/>
      <c r="CE152" s="137"/>
      <c r="CF152" s="137"/>
      <c r="CG152" s="137"/>
      <c r="CH152" s="137"/>
      <c r="CI152" s="137"/>
      <c r="CJ152" s="137"/>
      <c r="CK152" s="137"/>
      <c r="CL152" s="137"/>
      <c r="CM152" s="137"/>
      <c r="CN152" s="137"/>
      <c r="CO152" s="137"/>
      <c r="CP152" s="137"/>
      <c r="CQ152" s="137"/>
      <c r="CR152" s="137"/>
      <c r="CS152" s="137"/>
      <c r="CT152" s="137"/>
      <c r="CU152" s="137"/>
      <c r="CV152" s="137"/>
      <c r="CZ152" s="188"/>
      <c r="DA152" s="188"/>
      <c r="DC152" s="137"/>
      <c r="DD152" s="137"/>
      <c r="DE152" s="137"/>
      <c r="DF152" s="137"/>
      <c r="DG152" s="137"/>
      <c r="DH152" s="137"/>
      <c r="DI152" s="137"/>
      <c r="DJ152" s="137"/>
      <c r="DK152" s="137"/>
      <c r="DL152" s="137"/>
      <c r="DM152" s="137"/>
      <c r="DN152" s="137"/>
      <c r="DO152" s="137"/>
      <c r="DP152" s="137"/>
      <c r="DQ152" s="137"/>
      <c r="DR152" s="137"/>
      <c r="DS152" s="137"/>
      <c r="DT152" s="137"/>
      <c r="DU152" s="137"/>
      <c r="DV152" s="137"/>
      <c r="DW152" s="137"/>
      <c r="DX152" s="137"/>
      <c r="DY152" s="137"/>
      <c r="DZ152" s="137"/>
      <c r="EA152" s="137"/>
      <c r="EB152" s="137"/>
      <c r="EC152" s="137"/>
      <c r="ED152" s="137"/>
      <c r="EE152" s="137"/>
      <c r="EF152" s="137"/>
      <c r="EG152" s="137"/>
      <c r="EH152" s="137"/>
      <c r="EI152" s="137"/>
      <c r="EJ152" s="137"/>
      <c r="EK152" s="137"/>
      <c r="EL152" s="137"/>
      <c r="EM152" s="137"/>
      <c r="EN152" s="137"/>
      <c r="EO152" s="137"/>
      <c r="EP152" s="137"/>
      <c r="EQ152" s="137"/>
      <c r="ER152" s="137"/>
      <c r="ES152" s="137"/>
      <c r="ET152" s="137"/>
      <c r="EU152" s="137"/>
      <c r="EV152" s="137"/>
      <c r="EW152" s="137"/>
      <c r="EX152" s="137"/>
      <c r="EY152" s="137"/>
      <c r="EZ152" s="137"/>
      <c r="FA152" s="137"/>
      <c r="FB152" s="137"/>
      <c r="FC152" s="137"/>
      <c r="FD152" s="137"/>
      <c r="FE152" s="137"/>
      <c r="FF152" s="137"/>
      <c r="FG152" s="137"/>
      <c r="FH152" s="137"/>
      <c r="FI152" s="137"/>
      <c r="FJ152" s="137"/>
      <c r="FK152" s="137"/>
      <c r="FL152" s="137"/>
      <c r="FM152" s="137"/>
      <c r="FN152" s="137"/>
      <c r="FO152" s="137"/>
      <c r="FP152" s="137"/>
      <c r="FQ152" s="137"/>
      <c r="FR152" s="137"/>
      <c r="FS152" s="137"/>
      <c r="FT152" s="137"/>
      <c r="FU152" s="137"/>
      <c r="FV152" s="137"/>
      <c r="FW152" s="137"/>
      <c r="FX152" s="137"/>
      <c r="FY152" s="137"/>
      <c r="FZ152" s="137"/>
      <c r="GA152" s="137"/>
      <c r="GB152" s="137"/>
      <c r="GC152" s="137"/>
      <c r="GD152" s="137"/>
      <c r="GE152" s="137"/>
      <c r="GF152" s="137"/>
      <c r="GG152" s="137"/>
      <c r="GH152" s="137"/>
      <c r="GI152" s="137"/>
      <c r="GJ152" s="137"/>
      <c r="GK152" s="137"/>
      <c r="GL152" s="137"/>
      <c r="GM152" s="137"/>
      <c r="GN152" s="137"/>
      <c r="GO152" s="137"/>
      <c r="GP152" s="137"/>
      <c r="GQ152" s="137"/>
      <c r="GR152" s="137"/>
      <c r="GS152" s="137"/>
    </row>
    <row r="153" spans="1:201" s="136" customFormat="1" x14ac:dyDescent="0.25">
      <c r="A153" s="116"/>
      <c r="B153" s="194" t="str">
        <f>CONCATENATE(Ethiopia!T24,Ethiopia!$G$4)</f>
        <v>Emergency contraceptive pill2013</v>
      </c>
      <c r="G153" s="137"/>
      <c r="H153" s="137"/>
      <c r="I153" s="137"/>
      <c r="J153" s="137"/>
      <c r="L153" s="70"/>
      <c r="M153" s="70"/>
      <c r="N153" s="70"/>
      <c r="O153" s="71"/>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137"/>
      <c r="BF153" s="137"/>
      <c r="BG153" s="137"/>
      <c r="BH153" s="137"/>
      <c r="BI153" s="137"/>
      <c r="BJ153" s="137"/>
      <c r="BK153" s="137"/>
      <c r="BL153" s="137"/>
      <c r="BM153" s="137"/>
      <c r="BN153" s="137"/>
      <c r="BO153" s="137"/>
      <c r="BP153" s="137"/>
      <c r="BQ153" s="137"/>
      <c r="BR153" s="116"/>
      <c r="BS153" s="194" t="str">
        <f>CONCATENATE([1]Afghanistan!CK24,[1]Afghanistan!$G$4)</f>
        <v>2013</v>
      </c>
      <c r="BX153" s="137"/>
      <c r="BY153" s="137"/>
      <c r="BZ153" s="137"/>
      <c r="CA153" s="137"/>
      <c r="CB153" s="137"/>
      <c r="CC153" s="137"/>
      <c r="CD153" s="137"/>
      <c r="CE153" s="137"/>
      <c r="CF153" s="137"/>
      <c r="CG153" s="137"/>
      <c r="CH153" s="137"/>
      <c r="CI153" s="137"/>
      <c r="CJ153" s="137"/>
      <c r="CK153" s="137"/>
      <c r="CL153" s="137"/>
      <c r="CM153" s="137"/>
      <c r="CN153" s="137"/>
      <c r="CO153" s="137"/>
      <c r="CP153" s="137"/>
      <c r="CQ153" s="137"/>
      <c r="CR153" s="137"/>
      <c r="CS153" s="137"/>
      <c r="CT153" s="137"/>
      <c r="CU153" s="137"/>
      <c r="CV153" s="137"/>
      <c r="CZ153" s="188"/>
      <c r="DA153" s="188"/>
      <c r="DC153" s="137"/>
      <c r="DD153" s="137"/>
      <c r="DE153" s="137"/>
      <c r="DF153" s="137"/>
      <c r="DG153" s="137"/>
      <c r="DH153" s="137"/>
      <c r="DI153" s="137"/>
      <c r="DJ153" s="137"/>
      <c r="DK153" s="137"/>
      <c r="DL153" s="137"/>
      <c r="DM153" s="137"/>
      <c r="DN153" s="137"/>
      <c r="DO153" s="137"/>
      <c r="DP153" s="137"/>
      <c r="DQ153" s="137"/>
      <c r="DR153" s="137"/>
      <c r="DS153" s="137"/>
      <c r="DT153" s="137"/>
      <c r="DU153" s="137"/>
      <c r="DV153" s="137"/>
      <c r="DW153" s="137"/>
      <c r="DX153" s="137"/>
      <c r="DY153" s="137"/>
      <c r="DZ153" s="137"/>
      <c r="EA153" s="137"/>
      <c r="EB153" s="137"/>
      <c r="EC153" s="137"/>
      <c r="ED153" s="137"/>
      <c r="EE153" s="137"/>
      <c r="EF153" s="137"/>
      <c r="EG153" s="137"/>
      <c r="EH153" s="137"/>
      <c r="EI153" s="137"/>
      <c r="EJ153" s="137"/>
      <c r="EK153" s="137"/>
      <c r="EL153" s="137"/>
      <c r="EM153" s="137"/>
      <c r="EN153" s="137"/>
      <c r="EO153" s="137"/>
      <c r="EP153" s="137"/>
      <c r="EQ153" s="137"/>
      <c r="ER153" s="137"/>
      <c r="ES153" s="137"/>
      <c r="ET153" s="137"/>
      <c r="EU153" s="137"/>
      <c r="EV153" s="137"/>
      <c r="EW153" s="137"/>
      <c r="EX153" s="137"/>
      <c r="EY153" s="137"/>
      <c r="EZ153" s="137"/>
      <c r="FA153" s="137"/>
      <c r="FB153" s="137"/>
      <c r="FC153" s="137"/>
      <c r="FD153" s="137"/>
      <c r="FE153" s="137"/>
      <c r="FF153" s="137"/>
      <c r="FG153" s="137"/>
      <c r="FH153" s="137"/>
      <c r="FI153" s="137"/>
      <c r="FJ153" s="137"/>
      <c r="FK153" s="137"/>
      <c r="FL153" s="137"/>
      <c r="FM153" s="137"/>
      <c r="FN153" s="137"/>
      <c r="FO153" s="137"/>
      <c r="FP153" s="137"/>
      <c r="FQ153" s="137"/>
      <c r="FR153" s="137"/>
      <c r="FS153" s="137"/>
      <c r="FT153" s="137"/>
      <c r="FU153" s="137"/>
      <c r="FV153" s="137"/>
      <c r="FW153" s="137"/>
      <c r="FX153" s="137"/>
      <c r="FY153" s="137"/>
      <c r="FZ153" s="137"/>
      <c r="GA153" s="137"/>
      <c r="GB153" s="137"/>
      <c r="GC153" s="137"/>
      <c r="GD153" s="137"/>
      <c r="GE153" s="137"/>
      <c r="GF153" s="137"/>
      <c r="GG153" s="137"/>
      <c r="GH153" s="137"/>
      <c r="GI153" s="137"/>
      <c r="GJ153" s="137"/>
      <c r="GK153" s="137"/>
      <c r="GL153" s="137"/>
      <c r="GM153" s="137"/>
      <c r="GN153" s="137"/>
      <c r="GO153" s="137"/>
      <c r="GP153" s="137"/>
      <c r="GQ153" s="137"/>
      <c r="GR153" s="137"/>
      <c r="GS153" s="137"/>
    </row>
    <row r="154" spans="1:201" s="136" customFormat="1" x14ac:dyDescent="0.25">
      <c r="A154" s="116"/>
      <c r="B154" s="194" t="str">
        <f>CONCATENATE(Ethiopia!T26,Ethiopia!$G$4)</f>
        <v>CycleBeads2013</v>
      </c>
      <c r="G154" s="137"/>
      <c r="H154" s="137"/>
      <c r="I154" s="137"/>
      <c r="J154" s="137"/>
      <c r="L154" s="70"/>
      <c r="M154" s="70"/>
      <c r="N154" s="70"/>
      <c r="O154" s="71"/>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137"/>
      <c r="BF154" s="137"/>
      <c r="BG154" s="137"/>
      <c r="BH154" s="137"/>
      <c r="BI154" s="137"/>
      <c r="BJ154" s="137"/>
      <c r="BK154" s="137"/>
      <c r="BL154" s="137"/>
      <c r="BM154" s="137"/>
      <c r="BN154" s="137"/>
      <c r="BO154" s="137"/>
      <c r="BP154" s="137"/>
      <c r="BQ154" s="137"/>
      <c r="BR154" s="116"/>
      <c r="BS154" s="194" t="str">
        <f>CONCATENATE([1]Afghanistan!CK26,[1]Afghanistan!$G$4)</f>
        <v>2013</v>
      </c>
      <c r="BX154" s="137"/>
      <c r="BY154" s="137"/>
      <c r="BZ154" s="137"/>
      <c r="CA154" s="137"/>
      <c r="CB154" s="137"/>
      <c r="CC154" s="137"/>
      <c r="CD154" s="137"/>
      <c r="CE154" s="137"/>
      <c r="CF154" s="137"/>
      <c r="CG154" s="137"/>
      <c r="CH154" s="137"/>
      <c r="CI154" s="137"/>
      <c r="CJ154" s="137"/>
      <c r="CK154" s="137"/>
      <c r="CL154" s="137"/>
      <c r="CM154" s="137"/>
      <c r="CN154" s="137"/>
      <c r="CO154" s="137"/>
      <c r="CP154" s="137"/>
      <c r="CQ154" s="137"/>
      <c r="CR154" s="137"/>
      <c r="CS154" s="137"/>
      <c r="CT154" s="137"/>
      <c r="CU154" s="137"/>
      <c r="CV154" s="137"/>
      <c r="CZ154" s="188"/>
      <c r="DA154" s="188"/>
      <c r="DC154" s="137"/>
      <c r="DD154" s="137"/>
      <c r="DE154" s="137"/>
      <c r="DF154" s="137"/>
      <c r="DG154" s="137"/>
      <c r="DH154" s="137"/>
      <c r="DI154" s="137"/>
      <c r="DJ154" s="137"/>
      <c r="DK154" s="137"/>
      <c r="DL154" s="137"/>
      <c r="DM154" s="137"/>
      <c r="DN154" s="137"/>
      <c r="DO154" s="137"/>
      <c r="DP154" s="137"/>
      <c r="DQ154" s="137"/>
      <c r="DR154" s="137"/>
      <c r="DS154" s="137"/>
      <c r="DT154" s="137"/>
      <c r="DU154" s="137"/>
      <c r="DV154" s="137"/>
      <c r="DW154" s="137"/>
      <c r="DX154" s="137"/>
      <c r="DY154" s="137"/>
      <c r="DZ154" s="137"/>
      <c r="EA154" s="137"/>
      <c r="EB154" s="137"/>
      <c r="EC154" s="137"/>
      <c r="ED154" s="137"/>
      <c r="EE154" s="137"/>
      <c r="EF154" s="137"/>
      <c r="EG154" s="137"/>
      <c r="EH154" s="137"/>
      <c r="EI154" s="137"/>
      <c r="EJ154" s="137"/>
      <c r="EK154" s="137"/>
      <c r="EL154" s="137"/>
      <c r="EM154" s="137"/>
      <c r="EN154" s="137"/>
      <c r="EO154" s="137"/>
      <c r="EP154" s="137"/>
      <c r="EQ154" s="137"/>
      <c r="ER154" s="137"/>
      <c r="ES154" s="137"/>
      <c r="ET154" s="137"/>
      <c r="EU154" s="137"/>
      <c r="EV154" s="137"/>
      <c r="EW154" s="137"/>
      <c r="EX154" s="137"/>
      <c r="EY154" s="137"/>
      <c r="EZ154" s="137"/>
      <c r="FA154" s="137"/>
      <c r="FB154" s="137"/>
      <c r="FC154" s="137"/>
      <c r="FD154" s="137"/>
      <c r="FE154" s="137"/>
      <c r="FF154" s="137"/>
      <c r="FG154" s="137"/>
      <c r="FH154" s="137"/>
      <c r="FI154" s="137"/>
      <c r="FJ154" s="137"/>
      <c r="FK154" s="137"/>
      <c r="FL154" s="137"/>
      <c r="FM154" s="137"/>
      <c r="FN154" s="137"/>
      <c r="FO154" s="137"/>
      <c r="FP154" s="137"/>
      <c r="FQ154" s="137"/>
      <c r="FR154" s="137"/>
      <c r="FS154" s="137"/>
      <c r="FT154" s="137"/>
      <c r="FU154" s="137"/>
      <c r="FV154" s="137"/>
      <c r="FW154" s="137"/>
      <c r="FX154" s="137"/>
      <c r="FY154" s="137"/>
      <c r="FZ154" s="137"/>
      <c r="GA154" s="137"/>
      <c r="GB154" s="137"/>
      <c r="GC154" s="137"/>
      <c r="GD154" s="137"/>
      <c r="GE154" s="137"/>
      <c r="GF154" s="137"/>
      <c r="GG154" s="137"/>
      <c r="GH154" s="137"/>
      <c r="GI154" s="137"/>
      <c r="GJ154" s="137"/>
      <c r="GK154" s="137"/>
      <c r="GL154" s="137"/>
      <c r="GM154" s="137"/>
      <c r="GN154" s="137"/>
      <c r="GO154" s="137"/>
      <c r="GP154" s="137"/>
      <c r="GQ154" s="137"/>
      <c r="GR154" s="137"/>
      <c r="GS154" s="137"/>
    </row>
    <row r="155" spans="1:201" s="136" customFormat="1" x14ac:dyDescent="0.25">
      <c r="A155" s="116"/>
      <c r="B155" s="194" t="str">
        <f>CONCATENATE(Ethiopia!T28,Ethiopia!$G$4)</f>
        <v>Vasectomy2013</v>
      </c>
      <c r="G155" s="137"/>
      <c r="H155" s="137"/>
      <c r="I155" s="137"/>
      <c r="J155" s="137"/>
      <c r="L155" s="70"/>
      <c r="M155" s="70"/>
      <c r="N155" s="70"/>
      <c r="O155" s="71"/>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137"/>
      <c r="BF155" s="137"/>
      <c r="BG155" s="137"/>
      <c r="BH155" s="137"/>
      <c r="BI155" s="137"/>
      <c r="BJ155" s="137"/>
      <c r="BK155" s="137"/>
      <c r="BL155" s="137"/>
      <c r="BM155" s="137"/>
      <c r="BN155" s="137"/>
      <c r="BO155" s="137"/>
      <c r="BP155" s="137"/>
      <c r="BQ155" s="137"/>
      <c r="BR155" s="116"/>
      <c r="BS155" s="194" t="str">
        <f>CONCATENATE([1]Afghanistan!CK28,[1]Afghanistan!$G$4)</f>
        <v>2013</v>
      </c>
      <c r="BX155" s="137"/>
      <c r="BY155" s="137"/>
      <c r="BZ155" s="137"/>
      <c r="CA155" s="137"/>
      <c r="CB155" s="137"/>
      <c r="CC155" s="137"/>
      <c r="CD155" s="137"/>
      <c r="CE155" s="137"/>
      <c r="CF155" s="137"/>
      <c r="CG155" s="137"/>
      <c r="CH155" s="137"/>
      <c r="CI155" s="137"/>
      <c r="CJ155" s="137"/>
      <c r="CK155" s="137"/>
      <c r="CL155" s="137"/>
      <c r="CM155" s="137"/>
      <c r="CN155" s="137"/>
      <c r="CO155" s="137"/>
      <c r="CP155" s="137"/>
      <c r="CQ155" s="137"/>
      <c r="CR155" s="137"/>
      <c r="CS155" s="137"/>
      <c r="CT155" s="137"/>
      <c r="CU155" s="137"/>
      <c r="CV155" s="137"/>
      <c r="CZ155" s="188"/>
      <c r="DA155" s="188"/>
      <c r="DC155" s="137"/>
      <c r="DD155" s="137"/>
      <c r="DE155" s="137"/>
      <c r="DF155" s="137"/>
      <c r="DG155" s="137"/>
      <c r="DH155" s="137"/>
      <c r="DI155" s="137"/>
      <c r="DJ155" s="137"/>
      <c r="DK155" s="137"/>
      <c r="DL155" s="137"/>
      <c r="DM155" s="137"/>
      <c r="DN155" s="137"/>
      <c r="DO155" s="137"/>
      <c r="DP155" s="137"/>
      <c r="DQ155" s="137"/>
      <c r="DR155" s="137"/>
      <c r="DS155" s="137"/>
      <c r="DT155" s="137"/>
      <c r="DU155" s="137"/>
      <c r="DV155" s="137"/>
      <c r="DW155" s="137"/>
      <c r="DX155" s="137"/>
      <c r="DY155" s="137"/>
      <c r="DZ155" s="137"/>
      <c r="EA155" s="137"/>
      <c r="EB155" s="137"/>
      <c r="EC155" s="137"/>
      <c r="ED155" s="137"/>
      <c r="EE155" s="137"/>
      <c r="EF155" s="137"/>
      <c r="EG155" s="137"/>
      <c r="EH155" s="137"/>
      <c r="EI155" s="137"/>
      <c r="EJ155" s="137"/>
      <c r="EK155" s="137"/>
      <c r="EL155" s="137"/>
      <c r="EM155" s="137"/>
      <c r="EN155" s="137"/>
      <c r="EO155" s="137"/>
      <c r="EP155" s="137"/>
      <c r="EQ155" s="137"/>
      <c r="ER155" s="137"/>
      <c r="ES155" s="137"/>
      <c r="ET155" s="137"/>
      <c r="EU155" s="137"/>
      <c r="EV155" s="137"/>
      <c r="EW155" s="137"/>
      <c r="EX155" s="137"/>
      <c r="EY155" s="137"/>
      <c r="EZ155" s="137"/>
      <c r="FA155" s="137"/>
      <c r="FB155" s="137"/>
      <c r="FC155" s="137"/>
      <c r="FD155" s="137"/>
      <c r="FE155" s="137"/>
      <c r="FF155" s="137"/>
      <c r="FG155" s="137"/>
      <c r="FH155" s="137"/>
      <c r="FI155" s="137"/>
      <c r="FJ155" s="137"/>
      <c r="FK155" s="137"/>
      <c r="FL155" s="137"/>
      <c r="FM155" s="137"/>
      <c r="FN155" s="137"/>
      <c r="FO155" s="137"/>
      <c r="FP155" s="137"/>
      <c r="FQ155" s="137"/>
      <c r="FR155" s="137"/>
      <c r="FS155" s="137"/>
      <c r="FT155" s="137"/>
      <c r="FU155" s="137"/>
      <c r="FV155" s="137"/>
      <c r="FW155" s="137"/>
      <c r="FX155" s="137"/>
      <c r="FY155" s="137"/>
      <c r="FZ155" s="137"/>
      <c r="GA155" s="137"/>
      <c r="GB155" s="137"/>
      <c r="GC155" s="137"/>
      <c r="GD155" s="137"/>
      <c r="GE155" s="137"/>
      <c r="GF155" s="137"/>
      <c r="GG155" s="137"/>
      <c r="GH155" s="137"/>
      <c r="GI155" s="137"/>
      <c r="GJ155" s="137"/>
      <c r="GK155" s="137"/>
      <c r="GL155" s="137"/>
      <c r="GM155" s="137"/>
      <c r="GN155" s="137"/>
      <c r="GO155" s="137"/>
      <c r="GP155" s="137"/>
      <c r="GQ155" s="137"/>
      <c r="GR155" s="137"/>
      <c r="GS155" s="137"/>
    </row>
    <row r="156" spans="1:201" s="136" customFormat="1" x14ac:dyDescent="0.25">
      <c r="A156" s="116"/>
      <c r="B156" s="194" t="str">
        <f>CONCATENATE(Ethiopia!T30,Ethiopia!$G$4)</f>
        <v>Tubal Ligation2013</v>
      </c>
      <c r="G156" s="137"/>
      <c r="H156" s="137"/>
      <c r="I156" s="137"/>
      <c r="J156" s="137"/>
      <c r="L156" s="70"/>
      <c r="M156" s="70"/>
      <c r="N156" s="70"/>
      <c r="O156" s="71"/>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137"/>
      <c r="BF156" s="137"/>
      <c r="BG156" s="137"/>
      <c r="BH156" s="137"/>
      <c r="BI156" s="137"/>
      <c r="BJ156" s="137"/>
      <c r="BK156" s="137"/>
      <c r="BL156" s="137"/>
      <c r="BM156" s="137"/>
      <c r="BN156" s="137"/>
      <c r="BO156" s="137"/>
      <c r="BP156" s="137"/>
      <c r="BQ156" s="137"/>
      <c r="BR156" s="116"/>
      <c r="BS156" s="194" t="str">
        <f>CONCATENATE([1]Afghanistan!CK30,[1]Afghanistan!$G$4)</f>
        <v>2013</v>
      </c>
      <c r="BX156" s="137"/>
      <c r="BY156" s="137"/>
      <c r="BZ156" s="137"/>
      <c r="CA156" s="137"/>
      <c r="CB156" s="137"/>
      <c r="CC156" s="137"/>
      <c r="CD156" s="137"/>
      <c r="CE156" s="137"/>
      <c r="CF156" s="137"/>
      <c r="CG156" s="137"/>
      <c r="CH156" s="137"/>
      <c r="CI156" s="137"/>
      <c r="CJ156" s="137"/>
      <c r="CK156" s="137"/>
      <c r="CL156" s="137"/>
      <c r="CM156" s="137"/>
      <c r="CN156" s="137"/>
      <c r="CO156" s="137"/>
      <c r="CP156" s="137"/>
      <c r="CQ156" s="137"/>
      <c r="CR156" s="137"/>
      <c r="CS156" s="137"/>
      <c r="CT156" s="137"/>
      <c r="CU156" s="137"/>
      <c r="CV156" s="137"/>
      <c r="CZ156" s="188"/>
      <c r="DA156" s="188"/>
      <c r="DC156" s="137"/>
      <c r="DD156" s="137"/>
      <c r="DE156" s="137"/>
      <c r="DF156" s="137"/>
      <c r="DG156" s="137"/>
      <c r="DH156" s="137"/>
      <c r="DI156" s="137"/>
      <c r="DJ156" s="137"/>
      <c r="DK156" s="137"/>
      <c r="DL156" s="137"/>
      <c r="DM156" s="137"/>
      <c r="DN156" s="137"/>
      <c r="DO156" s="137"/>
      <c r="DP156" s="137"/>
      <c r="DQ156" s="137"/>
      <c r="DR156" s="137"/>
      <c r="DS156" s="137"/>
      <c r="DT156" s="137"/>
      <c r="DU156" s="137"/>
      <c r="DV156" s="137"/>
      <c r="DW156" s="137"/>
      <c r="DX156" s="137"/>
      <c r="DY156" s="137"/>
      <c r="DZ156" s="137"/>
      <c r="EA156" s="137"/>
      <c r="EB156" s="137"/>
      <c r="EC156" s="137"/>
      <c r="ED156" s="137"/>
      <c r="EE156" s="137"/>
      <c r="EF156" s="137"/>
      <c r="EG156" s="137"/>
      <c r="EH156" s="137"/>
      <c r="EI156" s="137"/>
      <c r="EJ156" s="137"/>
      <c r="EK156" s="137"/>
      <c r="EL156" s="137"/>
      <c r="EM156" s="137"/>
      <c r="EN156" s="137"/>
      <c r="EO156" s="137"/>
      <c r="EP156" s="137"/>
      <c r="EQ156" s="137"/>
      <c r="ER156" s="137"/>
      <c r="ES156" s="137"/>
      <c r="ET156" s="137"/>
      <c r="EU156" s="137"/>
      <c r="EV156" s="137"/>
      <c r="EW156" s="137"/>
      <c r="EX156" s="137"/>
      <c r="EY156" s="137"/>
      <c r="EZ156" s="137"/>
      <c r="FA156" s="137"/>
      <c r="FB156" s="137"/>
      <c r="FC156" s="137"/>
      <c r="FD156" s="137"/>
      <c r="FE156" s="137"/>
      <c r="FF156" s="137"/>
      <c r="FG156" s="137"/>
      <c r="FH156" s="137"/>
      <c r="FI156" s="137"/>
      <c r="FJ156" s="137"/>
      <c r="FK156" s="137"/>
      <c r="FL156" s="137"/>
      <c r="FM156" s="137"/>
      <c r="FN156" s="137"/>
      <c r="FO156" s="137"/>
      <c r="FP156" s="137"/>
      <c r="FQ156" s="137"/>
      <c r="FR156" s="137"/>
      <c r="FS156" s="137"/>
      <c r="FT156" s="137"/>
      <c r="FU156" s="137"/>
      <c r="FV156" s="137"/>
      <c r="FW156" s="137"/>
      <c r="FX156" s="137"/>
      <c r="FY156" s="137"/>
      <c r="FZ156" s="137"/>
      <c r="GA156" s="137"/>
      <c r="GB156" s="137"/>
      <c r="GC156" s="137"/>
      <c r="GD156" s="137"/>
      <c r="GE156" s="137"/>
      <c r="GF156" s="137"/>
      <c r="GG156" s="137"/>
      <c r="GH156" s="137"/>
      <c r="GI156" s="137"/>
      <c r="GJ156" s="137"/>
      <c r="GK156" s="137"/>
      <c r="GL156" s="137"/>
      <c r="GM156" s="137"/>
      <c r="GN156" s="137"/>
      <c r="GO156" s="137"/>
      <c r="GP156" s="137"/>
      <c r="GQ156" s="137"/>
      <c r="GR156" s="137"/>
      <c r="GS156" s="137"/>
    </row>
    <row r="157" spans="1:201" s="136" customFormat="1" x14ac:dyDescent="0.25">
      <c r="A157" s="116"/>
      <c r="B157" s="72"/>
      <c r="C157" s="136" t="s">
        <v>111</v>
      </c>
      <c r="D157" s="136" t="s">
        <v>21</v>
      </c>
      <c r="E157" s="136" t="s">
        <v>9</v>
      </c>
      <c r="F157" s="136" t="s">
        <v>8</v>
      </c>
      <c r="G157" s="137" t="s">
        <v>21</v>
      </c>
      <c r="H157" s="137" t="s">
        <v>24</v>
      </c>
      <c r="I157" s="137" t="s">
        <v>192</v>
      </c>
      <c r="J157" s="137"/>
      <c r="L157" s="70"/>
      <c r="M157" s="70"/>
      <c r="N157" s="70"/>
      <c r="O157" s="71"/>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137"/>
      <c r="BF157" s="137"/>
      <c r="BG157" s="137"/>
      <c r="BH157" s="137"/>
      <c r="BI157" s="137"/>
      <c r="BJ157" s="137"/>
      <c r="BK157" s="137"/>
      <c r="BL157" s="137"/>
      <c r="BM157" s="137"/>
      <c r="BN157" s="137"/>
      <c r="BO157" s="137"/>
      <c r="BP157" s="137"/>
      <c r="BQ157" s="137"/>
      <c r="BR157" s="116"/>
      <c r="BS157" s="72"/>
      <c r="BT157" s="136" t="s">
        <v>111</v>
      </c>
      <c r="BU157" s="136" t="s">
        <v>21</v>
      </c>
      <c r="BV157" s="136" t="s">
        <v>8</v>
      </c>
      <c r="BW157" s="136" t="s">
        <v>9</v>
      </c>
      <c r="BX157" s="137"/>
      <c r="BY157" s="137"/>
      <c r="BZ157" s="137"/>
      <c r="CA157" s="137"/>
      <c r="CB157" s="137"/>
      <c r="CC157" s="137"/>
      <c r="CD157" s="137"/>
      <c r="CE157" s="137"/>
      <c r="CF157" s="137"/>
      <c r="CG157" s="137"/>
      <c r="CH157" s="137"/>
      <c r="CI157" s="137"/>
      <c r="CJ157" s="137"/>
      <c r="CK157" s="137"/>
      <c r="CL157" s="137"/>
      <c r="CM157" s="137"/>
      <c r="CN157" s="137"/>
      <c r="CO157" s="137"/>
      <c r="CP157" s="137"/>
      <c r="CQ157" s="137"/>
      <c r="CR157" s="137"/>
      <c r="CS157" s="137"/>
      <c r="CT157" s="137"/>
      <c r="CU157" s="137"/>
      <c r="CV157" s="137"/>
      <c r="CZ157" s="188"/>
      <c r="DA157" s="188"/>
      <c r="DC157" s="137"/>
      <c r="DD157" s="137"/>
      <c r="DE157" s="137"/>
      <c r="DF157" s="137"/>
      <c r="DG157" s="137"/>
      <c r="DH157" s="137"/>
      <c r="DI157" s="137"/>
      <c r="DJ157" s="137"/>
      <c r="DK157" s="137"/>
      <c r="DL157" s="137"/>
      <c r="DM157" s="137"/>
      <c r="DN157" s="137"/>
      <c r="DO157" s="137"/>
      <c r="DP157" s="137"/>
      <c r="DQ157" s="137"/>
      <c r="DR157" s="137"/>
      <c r="DS157" s="137"/>
      <c r="DT157" s="137"/>
      <c r="DU157" s="137"/>
      <c r="DV157" s="137"/>
      <c r="DW157" s="137"/>
      <c r="DX157" s="137"/>
      <c r="DY157" s="137"/>
      <c r="DZ157" s="137"/>
      <c r="EA157" s="137"/>
      <c r="EB157" s="137"/>
      <c r="EC157" s="137"/>
      <c r="ED157" s="137"/>
      <c r="EE157" s="137"/>
      <c r="EF157" s="137"/>
      <c r="EG157" s="137"/>
      <c r="EH157" s="137"/>
      <c r="EI157" s="137"/>
      <c r="EJ157" s="137"/>
      <c r="EK157" s="137"/>
      <c r="EL157" s="137"/>
      <c r="EM157" s="137"/>
      <c r="EN157" s="137"/>
      <c r="EO157" s="137"/>
      <c r="EP157" s="137"/>
      <c r="EQ157" s="137"/>
      <c r="ER157" s="137"/>
      <c r="ES157" s="137"/>
      <c r="ET157" s="137"/>
      <c r="EU157" s="137"/>
      <c r="EV157" s="137"/>
      <c r="EW157" s="137"/>
      <c r="EX157" s="137"/>
      <c r="EY157" s="137"/>
      <c r="EZ157" s="137"/>
      <c r="FA157" s="137"/>
      <c r="FB157" s="137"/>
      <c r="FC157" s="137"/>
      <c r="FD157" s="137"/>
      <c r="FE157" s="137"/>
      <c r="FF157" s="137"/>
      <c r="FG157" s="137"/>
      <c r="FH157" s="137"/>
      <c r="FI157" s="137"/>
      <c r="FJ157" s="137"/>
      <c r="FK157" s="137"/>
      <c r="FL157" s="137"/>
      <c r="FM157" s="137"/>
      <c r="FN157" s="137"/>
      <c r="FO157" s="137"/>
      <c r="FP157" s="137"/>
      <c r="FQ157" s="137"/>
      <c r="FR157" s="137"/>
      <c r="FS157" s="137"/>
      <c r="FT157" s="137"/>
      <c r="FU157" s="137"/>
      <c r="FV157" s="137"/>
      <c r="FW157" s="137"/>
      <c r="FX157" s="137"/>
      <c r="FY157" s="137"/>
      <c r="FZ157" s="137"/>
      <c r="GA157" s="137"/>
      <c r="GB157" s="137"/>
      <c r="GC157" s="137"/>
      <c r="GD157" s="137"/>
      <c r="GE157" s="137"/>
      <c r="GF157" s="137"/>
      <c r="GG157" s="137"/>
      <c r="GH157" s="137"/>
      <c r="GI157" s="137"/>
      <c r="GJ157" s="137"/>
      <c r="GK157" s="137"/>
      <c r="GL157" s="137"/>
      <c r="GM157" s="137"/>
      <c r="GN157" s="137"/>
      <c r="GO157" s="137"/>
      <c r="GP157" s="137"/>
      <c r="GQ157" s="137"/>
      <c r="GR157" s="137"/>
      <c r="GS157" s="137"/>
    </row>
    <row r="158" spans="1:201" s="136" customFormat="1" x14ac:dyDescent="0.25">
      <c r="A158" s="116" t="str">
        <f>IF($B$146=B158,"Combined oral contraceptive","")</f>
        <v/>
      </c>
      <c r="B158" s="224" t="s">
        <v>112</v>
      </c>
      <c r="C158" s="4" t="e">
        <f t="shared" ref="C158:F162" si="157">IF($B$146=$B158,C225,#N/A)</f>
        <v>#N/A</v>
      </c>
      <c r="D158" s="4" t="e">
        <f t="shared" si="157"/>
        <v>#N/A</v>
      </c>
      <c r="E158" s="4" t="e">
        <f t="shared" si="157"/>
        <v>#N/A</v>
      </c>
      <c r="F158" s="4" t="e">
        <f t="shared" si="157"/>
        <v>#N/A</v>
      </c>
      <c r="G158" s="4" t="e">
        <f>D158</f>
        <v>#N/A</v>
      </c>
      <c r="H158" s="4" t="e">
        <f>IF($B$146=$B158,H225,#N/A)</f>
        <v>#N/A</v>
      </c>
      <c r="I158" s="4" t="e">
        <f>IF($B$146=$B158,I225,#N/A)</f>
        <v>#N/A</v>
      </c>
      <c r="J158" s="4">
        <f>COUNTIF(C158:F158,"yes")</f>
        <v>0</v>
      </c>
      <c r="K158" s="136">
        <v>225</v>
      </c>
      <c r="L158" s="70"/>
      <c r="M158" s="70"/>
      <c r="N158" s="70"/>
      <c r="O158" s="71"/>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137"/>
      <c r="BF158" s="137"/>
      <c r="BG158" s="137"/>
      <c r="BH158" s="137"/>
      <c r="BI158" s="137"/>
      <c r="BJ158" s="137"/>
      <c r="BK158" s="137"/>
      <c r="BL158" s="137"/>
      <c r="BM158" s="137"/>
      <c r="BN158" s="137"/>
      <c r="BO158" s="137"/>
      <c r="BP158" s="137"/>
      <c r="BQ158" s="137"/>
      <c r="BR158" s="116" t="str">
        <f>IF($B$146=BS158,"Combined oral contraceptive","")</f>
        <v/>
      </c>
      <c r="BS158" s="139" t="s">
        <v>112</v>
      </c>
      <c r="BT158" s="4" t="e">
        <f>IF($B$146=$B158,BV225,#N/A)</f>
        <v>#N/A</v>
      </c>
      <c r="BU158" s="4" t="e">
        <f>IF($B$146=$B158,BW225,#N/A)</f>
        <v>#N/A</v>
      </c>
      <c r="BV158" s="4" t="e">
        <f>IF($B$146=$B158,BX225,#N/A)</f>
        <v>#N/A</v>
      </c>
      <c r="BW158" s="4" t="e">
        <f>IF($B$146=$B158,BY225,#N/A)</f>
        <v>#N/A</v>
      </c>
      <c r="BX158" s="137"/>
      <c r="BY158" s="137"/>
      <c r="BZ158" s="137"/>
      <c r="CA158" s="137"/>
      <c r="CB158" s="137"/>
      <c r="CC158" s="137"/>
      <c r="CD158" s="137"/>
      <c r="CE158" s="137"/>
      <c r="CF158" s="137"/>
      <c r="CG158" s="137"/>
      <c r="CH158" s="137"/>
      <c r="CI158" s="137"/>
      <c r="CJ158" s="137"/>
      <c r="CK158" s="137"/>
      <c r="CL158" s="137"/>
      <c r="CM158" s="137"/>
      <c r="CN158" s="137"/>
      <c r="CO158" s="137"/>
      <c r="CP158" s="137"/>
      <c r="CQ158" s="137"/>
      <c r="CR158" s="137"/>
      <c r="CS158" s="137"/>
      <c r="CT158" s="137"/>
      <c r="CU158" s="137"/>
      <c r="CV158" s="137"/>
      <c r="CZ158" s="188"/>
      <c r="DA158" s="188"/>
      <c r="DC158" s="137"/>
      <c r="DD158" s="137"/>
      <c r="DE158" s="137"/>
      <c r="DF158" s="137"/>
      <c r="DG158" s="137"/>
      <c r="DH158" s="137"/>
      <c r="DI158" s="137"/>
      <c r="DJ158" s="137"/>
      <c r="DK158" s="137"/>
      <c r="DL158" s="137"/>
      <c r="DM158" s="137"/>
      <c r="DN158" s="137"/>
      <c r="DO158" s="137"/>
      <c r="DP158" s="137"/>
      <c r="DQ158" s="137"/>
      <c r="DR158" s="137"/>
      <c r="DS158" s="137"/>
      <c r="DT158" s="137"/>
      <c r="DU158" s="137"/>
      <c r="DV158" s="137"/>
      <c r="DW158" s="137"/>
      <c r="DX158" s="137"/>
      <c r="DY158" s="137"/>
      <c r="DZ158" s="137"/>
      <c r="EA158" s="137"/>
      <c r="EB158" s="137"/>
      <c r="EC158" s="137"/>
      <c r="ED158" s="137"/>
      <c r="EE158" s="137"/>
      <c r="EF158" s="137"/>
      <c r="EG158" s="137"/>
      <c r="EH158" s="137"/>
      <c r="EI158" s="137"/>
      <c r="EJ158" s="137"/>
      <c r="EK158" s="137"/>
      <c r="EL158" s="137"/>
      <c r="EM158" s="137"/>
      <c r="EN158" s="137"/>
      <c r="EO158" s="137"/>
      <c r="EP158" s="137"/>
      <c r="EQ158" s="137"/>
      <c r="ER158" s="137"/>
      <c r="ES158" s="137"/>
      <c r="ET158" s="137"/>
      <c r="EU158" s="137"/>
      <c r="EV158" s="137"/>
      <c r="EW158" s="137"/>
      <c r="EX158" s="137"/>
      <c r="EY158" s="137"/>
      <c r="EZ158" s="137"/>
      <c r="FA158" s="137"/>
      <c r="FB158" s="137"/>
      <c r="FC158" s="137"/>
      <c r="FD158" s="137"/>
      <c r="FE158" s="137"/>
      <c r="FF158" s="137"/>
      <c r="FG158" s="137"/>
      <c r="FH158" s="137"/>
      <c r="FI158" s="137"/>
      <c r="FJ158" s="137"/>
      <c r="FK158" s="137"/>
      <c r="FL158" s="137"/>
      <c r="FM158" s="137"/>
      <c r="FN158" s="137"/>
      <c r="FO158" s="137"/>
      <c r="FP158" s="137"/>
      <c r="FQ158" s="137"/>
      <c r="FR158" s="137"/>
      <c r="FS158" s="137"/>
      <c r="FT158" s="137"/>
      <c r="FU158" s="137"/>
      <c r="FV158" s="137"/>
      <c r="FW158" s="137"/>
      <c r="FX158" s="137"/>
      <c r="FY158" s="137"/>
      <c r="FZ158" s="137"/>
      <c r="GA158" s="137"/>
      <c r="GB158" s="137"/>
      <c r="GC158" s="137"/>
      <c r="GD158" s="137"/>
      <c r="GE158" s="137"/>
      <c r="GF158" s="137"/>
      <c r="GG158" s="137"/>
      <c r="GH158" s="137"/>
      <c r="GI158" s="137"/>
      <c r="GJ158" s="137"/>
      <c r="GK158" s="137"/>
      <c r="GL158" s="137"/>
      <c r="GM158" s="137"/>
      <c r="GN158" s="137"/>
      <c r="GO158" s="137"/>
      <c r="GP158" s="137"/>
      <c r="GQ158" s="137"/>
      <c r="GR158" s="137"/>
      <c r="GS158" s="137"/>
    </row>
    <row r="159" spans="1:201" s="136" customFormat="1" x14ac:dyDescent="0.25">
      <c r="A159" s="116" t="str">
        <f t="shared" ref="A159:A163" si="158">IF($B$146=B159,"Combined oral contraceptive","")</f>
        <v/>
      </c>
      <c r="B159" s="139" t="s">
        <v>113</v>
      </c>
      <c r="C159" s="4" t="e">
        <f t="shared" ref="C159" si="159">IF($B$146=$B159,C226,#N/A)</f>
        <v>#N/A</v>
      </c>
      <c r="D159" s="4" t="e">
        <f t="shared" si="157"/>
        <v>#N/A</v>
      </c>
      <c r="E159" s="4" t="e">
        <f t="shared" si="157"/>
        <v>#N/A</v>
      </c>
      <c r="F159" s="4" t="e">
        <f t="shared" si="157"/>
        <v>#N/A</v>
      </c>
      <c r="G159" s="4" t="e">
        <f t="shared" ref="G159:G211" si="160">D159</f>
        <v>#N/A</v>
      </c>
      <c r="H159" s="4" t="e">
        <f t="shared" ref="H159:H163" si="161">IF($B$146=$B159,H226,#N/A)</f>
        <v>#N/A</v>
      </c>
      <c r="I159" s="4" t="e">
        <f t="shared" ref="I159:I162" si="162">IF($B$146=$B159,I226,#N/A)</f>
        <v>#N/A</v>
      </c>
      <c r="J159" s="4">
        <f t="shared" ref="J159:J222" si="163">COUNTIF(C159:F159,"yes")</f>
        <v>0</v>
      </c>
      <c r="L159" s="70"/>
      <c r="M159" s="70"/>
      <c r="N159" s="70"/>
      <c r="O159" s="71"/>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137"/>
      <c r="BF159" s="137"/>
      <c r="BG159" s="137"/>
      <c r="BH159" s="137"/>
      <c r="BI159" s="137"/>
      <c r="BJ159" s="137"/>
      <c r="BK159" s="137"/>
      <c r="BL159" s="137"/>
      <c r="BM159" s="137"/>
      <c r="BN159" s="137"/>
      <c r="BO159" s="137"/>
      <c r="BP159" s="137"/>
      <c r="BQ159" s="137"/>
      <c r="BR159" s="116" t="str">
        <f t="shared" ref="BR159:BR163" si="164">IF($B$146=BS159,"Combined oral contraceptive","")</f>
        <v/>
      </c>
      <c r="BS159" s="139" t="s">
        <v>113</v>
      </c>
      <c r="BT159" s="4" t="e">
        <f t="shared" ref="BT159:BW163" si="165">IF($B$146=$B159,BU226,#N/A)</f>
        <v>#N/A</v>
      </c>
      <c r="BU159" s="4" t="e">
        <f t="shared" si="165"/>
        <v>#N/A</v>
      </c>
      <c r="BV159" s="4" t="e">
        <f t="shared" si="165"/>
        <v>#N/A</v>
      </c>
      <c r="BW159" s="4" t="e">
        <f t="shared" si="165"/>
        <v>#N/A</v>
      </c>
      <c r="BX159" s="137"/>
      <c r="BY159" s="137"/>
      <c r="BZ159" s="137"/>
      <c r="CA159" s="137"/>
      <c r="CB159" s="137"/>
      <c r="CC159" s="137"/>
      <c r="CD159" s="137"/>
      <c r="CE159" s="137"/>
      <c r="CF159" s="137"/>
      <c r="CG159" s="137"/>
      <c r="CH159" s="137"/>
      <c r="CI159" s="137"/>
      <c r="CJ159" s="137"/>
      <c r="CK159" s="137"/>
      <c r="CL159" s="137"/>
      <c r="CM159" s="137"/>
      <c r="CN159" s="137"/>
      <c r="CO159" s="137"/>
      <c r="CP159" s="137"/>
      <c r="CQ159" s="137"/>
      <c r="CR159" s="137"/>
      <c r="CS159" s="137"/>
      <c r="CT159" s="137"/>
      <c r="CU159" s="137"/>
      <c r="CV159" s="137"/>
      <c r="CZ159" s="188"/>
      <c r="DA159" s="188"/>
      <c r="DC159" s="137"/>
      <c r="DD159" s="137"/>
      <c r="DE159" s="137"/>
      <c r="DF159" s="137"/>
      <c r="DG159" s="137"/>
      <c r="DH159" s="137"/>
      <c r="DI159" s="137"/>
      <c r="DJ159" s="137"/>
      <c r="DK159" s="137"/>
      <c r="DL159" s="137"/>
      <c r="DM159" s="137"/>
      <c r="DN159" s="137"/>
      <c r="DO159" s="137"/>
      <c r="DP159" s="137"/>
      <c r="DQ159" s="137"/>
      <c r="DR159" s="137"/>
      <c r="DS159" s="137"/>
      <c r="DT159" s="137"/>
      <c r="DU159" s="137"/>
      <c r="DV159" s="137"/>
      <c r="DW159" s="137"/>
      <c r="DX159" s="137"/>
      <c r="DY159" s="137"/>
      <c r="DZ159" s="137"/>
      <c r="EA159" s="137"/>
      <c r="EB159" s="137"/>
      <c r="EC159" s="137"/>
      <c r="ED159" s="137"/>
      <c r="EE159" s="137"/>
      <c r="EF159" s="137"/>
      <c r="EG159" s="137"/>
      <c r="EH159" s="137"/>
      <c r="EI159" s="137"/>
      <c r="EJ159" s="137"/>
      <c r="EK159" s="137"/>
      <c r="EL159" s="137"/>
      <c r="EM159" s="137"/>
      <c r="EN159" s="137"/>
      <c r="EO159" s="137"/>
      <c r="EP159" s="137"/>
      <c r="EQ159" s="137"/>
      <c r="ER159" s="137"/>
      <c r="ES159" s="137"/>
      <c r="ET159" s="137"/>
      <c r="EU159" s="137"/>
      <c r="EV159" s="137"/>
      <c r="EW159" s="137"/>
      <c r="EX159" s="137"/>
      <c r="EY159" s="137"/>
      <c r="EZ159" s="137"/>
      <c r="FA159" s="137"/>
      <c r="FB159" s="137"/>
      <c r="FC159" s="137"/>
      <c r="FD159" s="137"/>
      <c r="FE159" s="137"/>
      <c r="FF159" s="137"/>
      <c r="FG159" s="137"/>
      <c r="FH159" s="137"/>
      <c r="FI159" s="137"/>
      <c r="FJ159" s="137"/>
      <c r="FK159" s="137"/>
      <c r="FL159" s="137"/>
      <c r="FM159" s="137"/>
      <c r="FN159" s="137"/>
      <c r="FO159" s="137"/>
      <c r="FP159" s="137"/>
      <c r="FQ159" s="137"/>
      <c r="FR159" s="137"/>
      <c r="FS159" s="137"/>
      <c r="FT159" s="137"/>
      <c r="FU159" s="137"/>
      <c r="FV159" s="137"/>
      <c r="FW159" s="137"/>
      <c r="FX159" s="137"/>
      <c r="FY159" s="137"/>
      <c r="FZ159" s="137"/>
      <c r="GA159" s="137"/>
      <c r="GB159" s="137"/>
      <c r="GC159" s="137"/>
      <c r="GD159" s="137"/>
      <c r="GE159" s="137"/>
      <c r="GF159" s="137"/>
      <c r="GG159" s="137"/>
      <c r="GH159" s="137"/>
      <c r="GI159" s="137"/>
      <c r="GJ159" s="137"/>
      <c r="GK159" s="137"/>
      <c r="GL159" s="137"/>
      <c r="GM159" s="137"/>
      <c r="GN159" s="137"/>
      <c r="GO159" s="137"/>
      <c r="GP159" s="137"/>
      <c r="GQ159" s="137"/>
      <c r="GR159" s="137"/>
      <c r="GS159" s="137"/>
    </row>
    <row r="160" spans="1:201" s="136" customFormat="1" x14ac:dyDescent="0.25">
      <c r="A160" s="116" t="str">
        <f t="shared" si="158"/>
        <v/>
      </c>
      <c r="B160" s="139" t="s">
        <v>114</v>
      </c>
      <c r="C160" s="4" t="e">
        <f t="shared" ref="C160" si="166">IF($B$146=$B160,C227,#N/A)</f>
        <v>#N/A</v>
      </c>
      <c r="D160" s="4" t="e">
        <f t="shared" si="157"/>
        <v>#N/A</v>
      </c>
      <c r="E160" s="4" t="e">
        <f t="shared" si="157"/>
        <v>#N/A</v>
      </c>
      <c r="F160" s="4" t="e">
        <f t="shared" si="157"/>
        <v>#N/A</v>
      </c>
      <c r="G160" s="4" t="e">
        <f t="shared" si="160"/>
        <v>#N/A</v>
      </c>
      <c r="H160" s="4" t="e">
        <f t="shared" si="161"/>
        <v>#N/A</v>
      </c>
      <c r="I160" s="4" t="e">
        <f>IF($B$146=$B160,H227,#N/A)</f>
        <v>#N/A</v>
      </c>
      <c r="J160" s="4">
        <f t="shared" si="163"/>
        <v>0</v>
      </c>
      <c r="L160" s="70"/>
      <c r="M160" s="70"/>
      <c r="N160" s="70"/>
      <c r="O160" s="71"/>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137"/>
      <c r="BF160" s="137"/>
      <c r="BG160" s="137"/>
      <c r="BH160" s="137"/>
      <c r="BI160" s="137"/>
      <c r="BJ160" s="137"/>
      <c r="BK160" s="137"/>
      <c r="BL160" s="137"/>
      <c r="BM160" s="137"/>
      <c r="BN160" s="137"/>
      <c r="BO160" s="137"/>
      <c r="BP160" s="137"/>
      <c r="BQ160" s="137"/>
      <c r="BR160" s="116" t="str">
        <f t="shared" si="164"/>
        <v/>
      </c>
      <c r="BS160" s="139" t="s">
        <v>114</v>
      </c>
      <c r="BT160" s="4" t="e">
        <f>IF($B$146=$B160,BT227,#N/A)</f>
        <v>#N/A</v>
      </c>
      <c r="BU160" s="4" t="e">
        <f>IF($B$146=$B160,BU227,#N/A)</f>
        <v>#N/A</v>
      </c>
      <c r="BV160" s="4" t="e">
        <f>IF($B$146=$B160,BV227,#N/A)</f>
        <v>#N/A</v>
      </c>
      <c r="BW160" s="4" t="e">
        <f>IF($B$146=$B160,BW227,#N/A)</f>
        <v>#N/A</v>
      </c>
      <c r="BX160" s="137"/>
      <c r="BY160" s="137"/>
      <c r="BZ160" s="137"/>
      <c r="CA160" s="137"/>
      <c r="CB160" s="137"/>
      <c r="CC160" s="137"/>
      <c r="CD160" s="137"/>
      <c r="CE160" s="137"/>
      <c r="CF160" s="137"/>
      <c r="CG160" s="137"/>
      <c r="CH160" s="137"/>
      <c r="CI160" s="137"/>
      <c r="CJ160" s="137"/>
      <c r="CK160" s="137"/>
      <c r="CL160" s="137"/>
      <c r="CM160" s="137"/>
      <c r="CN160" s="137"/>
      <c r="CO160" s="137"/>
      <c r="CP160" s="137"/>
      <c r="CQ160" s="137"/>
      <c r="CR160" s="137"/>
      <c r="CS160" s="137"/>
      <c r="CT160" s="137"/>
      <c r="CU160" s="137"/>
      <c r="CV160" s="137"/>
      <c r="CZ160" s="188"/>
      <c r="DA160" s="188"/>
      <c r="DC160" s="137"/>
      <c r="DD160" s="137"/>
      <c r="DE160" s="137"/>
      <c r="DF160" s="137"/>
      <c r="DG160" s="137"/>
      <c r="DH160" s="137"/>
      <c r="DI160" s="137"/>
      <c r="DJ160" s="137"/>
      <c r="DK160" s="137"/>
      <c r="DL160" s="137"/>
      <c r="DM160" s="137"/>
      <c r="DN160" s="137"/>
      <c r="DO160" s="137"/>
      <c r="DP160" s="137"/>
      <c r="DQ160" s="137"/>
      <c r="DR160" s="137"/>
      <c r="DS160" s="137"/>
      <c r="DT160" s="137"/>
      <c r="DU160" s="137"/>
      <c r="DV160" s="137"/>
      <c r="DW160" s="137"/>
      <c r="DX160" s="137"/>
      <c r="DY160" s="137"/>
      <c r="DZ160" s="137"/>
      <c r="EA160" s="137"/>
      <c r="EB160" s="137"/>
      <c r="EC160" s="137"/>
      <c r="ED160" s="137"/>
      <c r="EE160" s="137"/>
      <c r="EF160" s="137"/>
      <c r="EG160" s="137"/>
      <c r="EH160" s="137"/>
      <c r="EI160" s="137"/>
      <c r="EJ160" s="137"/>
      <c r="EK160" s="137"/>
      <c r="EL160" s="137"/>
      <c r="EM160" s="137"/>
      <c r="EN160" s="137"/>
      <c r="EO160" s="137"/>
      <c r="EP160" s="137"/>
      <c r="EQ160" s="137"/>
      <c r="ER160" s="137"/>
      <c r="ES160" s="137"/>
      <c r="ET160" s="137"/>
      <c r="EU160" s="137"/>
      <c r="EV160" s="137"/>
      <c r="EW160" s="137"/>
      <c r="EX160" s="137"/>
      <c r="EY160" s="137"/>
      <c r="EZ160" s="137"/>
      <c r="FA160" s="137"/>
      <c r="FB160" s="137"/>
      <c r="FC160" s="137"/>
      <c r="FD160" s="137"/>
      <c r="FE160" s="137"/>
      <c r="FF160" s="137"/>
      <c r="FG160" s="137"/>
      <c r="FH160" s="137"/>
      <c r="FI160" s="137"/>
      <c r="FJ160" s="137"/>
      <c r="FK160" s="137"/>
      <c r="FL160" s="137"/>
      <c r="FM160" s="137"/>
      <c r="FN160" s="137"/>
      <c r="FO160" s="137"/>
      <c r="FP160" s="137"/>
      <c r="FQ160" s="137"/>
      <c r="FR160" s="137"/>
      <c r="FS160" s="137"/>
      <c r="FT160" s="137"/>
      <c r="FU160" s="137"/>
      <c r="FV160" s="137"/>
      <c r="FW160" s="137"/>
      <c r="FX160" s="137"/>
      <c r="FY160" s="137"/>
      <c r="FZ160" s="137"/>
      <c r="GA160" s="137"/>
      <c r="GB160" s="137"/>
      <c r="GC160" s="137"/>
      <c r="GD160" s="137"/>
      <c r="GE160" s="137"/>
      <c r="GF160" s="137"/>
      <c r="GG160" s="137"/>
      <c r="GH160" s="137"/>
      <c r="GI160" s="137"/>
      <c r="GJ160" s="137"/>
      <c r="GK160" s="137"/>
      <c r="GL160" s="137"/>
      <c r="GM160" s="137"/>
      <c r="GN160" s="137"/>
      <c r="GO160" s="137"/>
      <c r="GP160" s="137"/>
      <c r="GQ160" s="137"/>
      <c r="GR160" s="137"/>
      <c r="GS160" s="137"/>
    </row>
    <row r="161" spans="1:201" s="136" customFormat="1" x14ac:dyDescent="0.25">
      <c r="A161" s="116" t="str">
        <f t="shared" si="158"/>
        <v/>
      </c>
      <c r="B161" s="139" t="s">
        <v>115</v>
      </c>
      <c r="C161" s="4" t="e">
        <f t="shared" ref="C161" si="167">IF($B$146=$B161,C228,#N/A)</f>
        <v>#N/A</v>
      </c>
      <c r="D161" s="4" t="e">
        <f t="shared" si="157"/>
        <v>#N/A</v>
      </c>
      <c r="E161" s="4" t="e">
        <f t="shared" si="157"/>
        <v>#N/A</v>
      </c>
      <c r="F161" s="4" t="e">
        <f t="shared" si="157"/>
        <v>#N/A</v>
      </c>
      <c r="G161" s="4" t="e">
        <f t="shared" si="160"/>
        <v>#N/A</v>
      </c>
      <c r="H161" s="4" t="e">
        <f t="shared" si="161"/>
        <v>#N/A</v>
      </c>
      <c r="I161" s="4" t="e">
        <f t="shared" si="162"/>
        <v>#N/A</v>
      </c>
      <c r="J161" s="4">
        <f t="shared" si="163"/>
        <v>0</v>
      </c>
      <c r="L161" s="70"/>
      <c r="M161" s="70"/>
      <c r="N161" s="70"/>
      <c r="O161" s="71"/>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137"/>
      <c r="BF161" s="137"/>
      <c r="BG161" s="137"/>
      <c r="BH161" s="137"/>
      <c r="BI161" s="137"/>
      <c r="BJ161" s="137"/>
      <c r="BK161" s="137"/>
      <c r="BL161" s="137"/>
      <c r="BM161" s="137"/>
      <c r="BN161" s="137"/>
      <c r="BO161" s="137"/>
      <c r="BP161" s="137"/>
      <c r="BQ161" s="137"/>
      <c r="BR161" s="116" t="str">
        <f t="shared" si="164"/>
        <v/>
      </c>
      <c r="BS161" s="139" t="s">
        <v>115</v>
      </c>
      <c r="BT161" s="4" t="e">
        <f t="shared" si="165"/>
        <v>#N/A</v>
      </c>
      <c r="BU161" s="4" t="e">
        <f t="shared" si="165"/>
        <v>#N/A</v>
      </c>
      <c r="BV161" s="4" t="e">
        <f t="shared" si="165"/>
        <v>#N/A</v>
      </c>
      <c r="BW161" s="4" t="e">
        <f t="shared" si="165"/>
        <v>#N/A</v>
      </c>
      <c r="BX161" s="137"/>
      <c r="BY161" s="137"/>
      <c r="BZ161" s="137"/>
      <c r="CA161" s="137"/>
      <c r="CB161" s="137"/>
      <c r="CC161" s="137"/>
      <c r="CD161" s="137"/>
      <c r="CE161" s="137"/>
      <c r="CF161" s="137"/>
      <c r="CG161" s="137"/>
      <c r="CH161" s="137"/>
      <c r="CI161" s="137"/>
      <c r="CJ161" s="137"/>
      <c r="CK161" s="137"/>
      <c r="CL161" s="137"/>
      <c r="CM161" s="137"/>
      <c r="CN161" s="137"/>
      <c r="CO161" s="137"/>
      <c r="CP161" s="137"/>
      <c r="CQ161" s="137"/>
      <c r="CR161" s="137"/>
      <c r="CS161" s="137"/>
      <c r="CT161" s="137"/>
      <c r="CU161" s="137"/>
      <c r="CV161" s="137"/>
      <c r="CZ161" s="188"/>
      <c r="DA161" s="188"/>
      <c r="DC161" s="137"/>
      <c r="DD161" s="137"/>
      <c r="DE161" s="137"/>
      <c r="DF161" s="137"/>
      <c r="DG161" s="137"/>
      <c r="DH161" s="137"/>
      <c r="DI161" s="137"/>
      <c r="DJ161" s="137"/>
      <c r="DK161" s="137"/>
      <c r="DL161" s="137"/>
      <c r="DM161" s="137"/>
      <c r="DN161" s="137"/>
      <c r="DO161" s="137"/>
      <c r="DP161" s="137"/>
      <c r="DQ161" s="137"/>
      <c r="DR161" s="137"/>
      <c r="DS161" s="137"/>
      <c r="DT161" s="137"/>
      <c r="DU161" s="137"/>
      <c r="DV161" s="137"/>
      <c r="DW161" s="137"/>
      <c r="DX161" s="137"/>
      <c r="DY161" s="137"/>
      <c r="DZ161" s="137"/>
      <c r="EA161" s="137"/>
      <c r="EB161" s="137"/>
      <c r="EC161" s="137"/>
      <c r="ED161" s="137"/>
      <c r="EE161" s="137"/>
      <c r="EF161" s="137"/>
      <c r="EG161" s="137"/>
      <c r="EH161" s="137"/>
      <c r="EI161" s="137"/>
      <c r="EJ161" s="137"/>
      <c r="EK161" s="137"/>
      <c r="EL161" s="137"/>
      <c r="EM161" s="137"/>
      <c r="EN161" s="137"/>
      <c r="EO161" s="137"/>
      <c r="EP161" s="137"/>
      <c r="EQ161" s="137"/>
      <c r="ER161" s="137"/>
      <c r="ES161" s="137"/>
      <c r="ET161" s="137"/>
      <c r="EU161" s="137"/>
      <c r="EV161" s="137"/>
      <c r="EW161" s="137"/>
      <c r="EX161" s="137"/>
      <c r="EY161" s="137"/>
      <c r="EZ161" s="137"/>
      <c r="FA161" s="137"/>
      <c r="FB161" s="137"/>
      <c r="FC161" s="137"/>
      <c r="FD161" s="137"/>
      <c r="FE161" s="137"/>
      <c r="FF161" s="137"/>
      <c r="FG161" s="137"/>
      <c r="FH161" s="137"/>
      <c r="FI161" s="137"/>
      <c r="FJ161" s="137"/>
      <c r="FK161" s="137"/>
      <c r="FL161" s="137"/>
      <c r="FM161" s="137"/>
      <c r="FN161" s="137"/>
      <c r="FO161" s="137"/>
      <c r="FP161" s="137"/>
      <c r="FQ161" s="137"/>
      <c r="FR161" s="137"/>
      <c r="FS161" s="137"/>
      <c r="FT161" s="137"/>
      <c r="FU161" s="137"/>
      <c r="FV161" s="137"/>
      <c r="FW161" s="137"/>
      <c r="FX161" s="137"/>
      <c r="FY161" s="137"/>
      <c r="FZ161" s="137"/>
      <c r="GA161" s="137"/>
      <c r="GB161" s="137"/>
      <c r="GC161" s="137"/>
      <c r="GD161" s="137"/>
      <c r="GE161" s="137"/>
      <c r="GF161" s="137"/>
      <c r="GG161" s="137"/>
      <c r="GH161" s="137"/>
      <c r="GI161" s="137"/>
      <c r="GJ161" s="137"/>
      <c r="GK161" s="137"/>
      <c r="GL161" s="137"/>
      <c r="GM161" s="137"/>
      <c r="GN161" s="137"/>
      <c r="GO161" s="137"/>
      <c r="GP161" s="137"/>
      <c r="GQ161" s="137"/>
      <c r="GR161" s="137"/>
      <c r="GS161" s="137"/>
    </row>
    <row r="162" spans="1:201" s="136" customFormat="1" x14ac:dyDescent="0.25">
      <c r="A162" s="116" t="str">
        <f t="shared" si="158"/>
        <v>Combined oral contraceptive</v>
      </c>
      <c r="B162" s="139" t="s">
        <v>116</v>
      </c>
      <c r="C162" s="4" t="str">
        <f t="shared" ref="C162" si="168">IF($B$146=$B162,C229,#N/A)</f>
        <v>Yes</v>
      </c>
      <c r="D162" s="4" t="str">
        <f t="shared" si="157"/>
        <v>Yes</v>
      </c>
      <c r="E162" s="4" t="str">
        <f t="shared" si="157"/>
        <v>Yes</v>
      </c>
      <c r="F162" s="4" t="str">
        <f t="shared" si="157"/>
        <v>Yes</v>
      </c>
      <c r="G162" s="4" t="str">
        <f t="shared" si="160"/>
        <v>Yes</v>
      </c>
      <c r="H162" s="4" t="str">
        <f t="shared" si="161"/>
        <v>Yes</v>
      </c>
      <c r="I162" s="4" t="str">
        <f t="shared" si="162"/>
        <v>YES</v>
      </c>
      <c r="J162" s="4">
        <f t="shared" si="163"/>
        <v>4</v>
      </c>
      <c r="L162" s="70"/>
      <c r="M162" s="70"/>
      <c r="N162" s="70"/>
      <c r="O162" s="71"/>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137"/>
      <c r="BF162" s="137"/>
      <c r="BG162" s="137"/>
      <c r="BH162" s="137"/>
      <c r="BI162" s="137"/>
      <c r="BJ162" s="137"/>
      <c r="BK162" s="137"/>
      <c r="BL162" s="137"/>
      <c r="BM162" s="137"/>
      <c r="BN162" s="137"/>
      <c r="BO162" s="137"/>
      <c r="BP162" s="137"/>
      <c r="BQ162" s="137"/>
      <c r="BR162" s="116" t="str">
        <f t="shared" si="164"/>
        <v>Combined oral contraceptive</v>
      </c>
      <c r="BS162" s="139" t="s">
        <v>116</v>
      </c>
      <c r="BT162" s="4">
        <f t="shared" si="165"/>
        <v>0</v>
      </c>
      <c r="BU162" s="4">
        <f t="shared" si="165"/>
        <v>0</v>
      </c>
      <c r="BV162" s="4">
        <f t="shared" si="165"/>
        <v>0</v>
      </c>
      <c r="BW162" s="4">
        <f t="shared" si="165"/>
        <v>0</v>
      </c>
      <c r="BX162" s="137"/>
      <c r="BY162" s="137"/>
      <c r="BZ162" s="137"/>
      <c r="CA162" s="137"/>
      <c r="CB162" s="137"/>
      <c r="CC162" s="137"/>
      <c r="CD162" s="137"/>
      <c r="CE162" s="137"/>
      <c r="CF162" s="137"/>
      <c r="CG162" s="137"/>
      <c r="CH162" s="137"/>
      <c r="CI162" s="137"/>
      <c r="CJ162" s="137"/>
      <c r="CK162" s="137"/>
      <c r="CL162" s="137"/>
      <c r="CM162" s="137"/>
      <c r="CN162" s="137"/>
      <c r="CO162" s="137"/>
      <c r="CP162" s="137"/>
      <c r="CQ162" s="137"/>
      <c r="CR162" s="137"/>
      <c r="CS162" s="137"/>
      <c r="CT162" s="137"/>
      <c r="CU162" s="137"/>
      <c r="CV162" s="137"/>
      <c r="CZ162" s="188"/>
      <c r="DA162" s="188"/>
      <c r="DC162" s="137"/>
      <c r="DD162" s="137"/>
      <c r="DE162" s="137"/>
      <c r="DF162" s="137"/>
      <c r="DG162" s="137"/>
      <c r="DH162" s="137"/>
      <c r="DI162" s="137"/>
      <c r="DJ162" s="137"/>
      <c r="DK162" s="137"/>
      <c r="DL162" s="137"/>
      <c r="DM162" s="137"/>
      <c r="DN162" s="137"/>
      <c r="DO162" s="137"/>
      <c r="DP162" s="137"/>
      <c r="DQ162" s="137"/>
      <c r="DR162" s="137"/>
      <c r="DS162" s="137"/>
      <c r="DT162" s="137"/>
      <c r="DU162" s="137"/>
      <c r="DV162" s="137"/>
      <c r="DW162" s="137"/>
      <c r="DX162" s="137"/>
      <c r="DY162" s="137"/>
      <c r="DZ162" s="137"/>
      <c r="EA162" s="137"/>
      <c r="EB162" s="137"/>
      <c r="EC162" s="137"/>
      <c r="ED162" s="137"/>
      <c r="EE162" s="137"/>
      <c r="EF162" s="137"/>
      <c r="EG162" s="137"/>
      <c r="EH162" s="137"/>
      <c r="EI162" s="137"/>
      <c r="EJ162" s="137"/>
      <c r="EK162" s="137"/>
      <c r="EL162" s="137"/>
      <c r="EM162" s="137"/>
      <c r="EN162" s="137"/>
      <c r="EO162" s="137"/>
      <c r="EP162" s="137"/>
      <c r="EQ162" s="137"/>
      <c r="ER162" s="137"/>
      <c r="ES162" s="137"/>
      <c r="ET162" s="137"/>
      <c r="EU162" s="137"/>
      <c r="EV162" s="137"/>
      <c r="EW162" s="137"/>
      <c r="EX162" s="137"/>
      <c r="EY162" s="137"/>
      <c r="EZ162" s="137"/>
      <c r="FA162" s="137"/>
      <c r="FB162" s="137"/>
      <c r="FC162" s="137"/>
      <c r="FD162" s="137"/>
      <c r="FE162" s="137"/>
      <c r="FF162" s="137"/>
      <c r="FG162" s="137"/>
      <c r="FH162" s="137"/>
      <c r="FI162" s="137"/>
      <c r="FJ162" s="137"/>
      <c r="FK162" s="137"/>
      <c r="FL162" s="137"/>
      <c r="FM162" s="137"/>
      <c r="FN162" s="137"/>
      <c r="FO162" s="137"/>
      <c r="FP162" s="137"/>
      <c r="FQ162" s="137"/>
      <c r="FR162" s="137"/>
      <c r="FS162" s="137"/>
      <c r="FT162" s="137"/>
      <c r="FU162" s="137"/>
      <c r="FV162" s="137"/>
      <c r="FW162" s="137"/>
      <c r="FX162" s="137"/>
      <c r="FY162" s="137"/>
      <c r="FZ162" s="137"/>
      <c r="GA162" s="137"/>
      <c r="GB162" s="137"/>
      <c r="GC162" s="137"/>
      <c r="GD162" s="137"/>
      <c r="GE162" s="137"/>
      <c r="GF162" s="137"/>
      <c r="GG162" s="137"/>
      <c r="GH162" s="137"/>
      <c r="GI162" s="137"/>
      <c r="GJ162" s="137"/>
      <c r="GK162" s="137"/>
      <c r="GL162" s="137"/>
      <c r="GM162" s="137"/>
      <c r="GN162" s="137"/>
      <c r="GO162" s="137"/>
      <c r="GP162" s="137"/>
      <c r="GQ162" s="137"/>
      <c r="GR162" s="137"/>
      <c r="GS162" s="137"/>
    </row>
    <row r="163" spans="1:201" s="136" customFormat="1" x14ac:dyDescent="0.25">
      <c r="A163" s="116" t="str">
        <f t="shared" si="158"/>
        <v/>
      </c>
      <c r="B163" s="139" t="s">
        <v>117</v>
      </c>
      <c r="C163" s="4" t="e">
        <f>IF($B$146=$B163,C230,#N/A)</f>
        <v>#N/A</v>
      </c>
      <c r="D163" s="4" t="e">
        <f>IF($B$146=$B163,D231,#N/A)</f>
        <v>#N/A</v>
      </c>
      <c r="E163" s="4" t="e">
        <f>IF($B$146=$B163,E231,#N/A)</f>
        <v>#N/A</v>
      </c>
      <c r="F163" s="4" t="e">
        <f>IF($B$146=$B163,F231,#N/A)</f>
        <v>#N/A</v>
      </c>
      <c r="G163" s="4" t="e">
        <f t="shared" si="160"/>
        <v>#N/A</v>
      </c>
      <c r="H163" s="4" t="e">
        <f t="shared" si="161"/>
        <v>#N/A</v>
      </c>
      <c r="I163" s="4" t="e">
        <f>IF($B$146=$B163,I230,#N/A)</f>
        <v>#N/A</v>
      </c>
      <c r="J163" s="4">
        <f t="shared" si="163"/>
        <v>0</v>
      </c>
      <c r="L163" s="70"/>
      <c r="M163" s="70"/>
      <c r="N163" s="70"/>
      <c r="O163" s="71"/>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137"/>
      <c r="BF163" s="137"/>
      <c r="BG163" s="137"/>
      <c r="BH163" s="137"/>
      <c r="BI163" s="137"/>
      <c r="BJ163" s="137"/>
      <c r="BK163" s="137"/>
      <c r="BL163" s="137"/>
      <c r="BM163" s="137"/>
      <c r="BN163" s="137"/>
      <c r="BO163" s="137"/>
      <c r="BP163" s="137"/>
      <c r="BQ163" s="137"/>
      <c r="BR163" s="116" t="str">
        <f t="shared" si="164"/>
        <v/>
      </c>
      <c r="BS163" s="139" t="s">
        <v>117</v>
      </c>
      <c r="BT163" s="4" t="e">
        <f t="shared" si="165"/>
        <v>#N/A</v>
      </c>
      <c r="BU163" s="4" t="e">
        <f t="shared" si="165"/>
        <v>#N/A</v>
      </c>
      <c r="BV163" s="4" t="e">
        <f t="shared" si="165"/>
        <v>#N/A</v>
      </c>
      <c r="BW163" s="4" t="e">
        <f t="shared" si="165"/>
        <v>#N/A</v>
      </c>
      <c r="BX163" s="137"/>
      <c r="BY163" s="137"/>
      <c r="BZ163" s="137"/>
      <c r="CA163" s="137"/>
      <c r="CB163" s="137"/>
      <c r="CC163" s="137"/>
      <c r="CD163" s="137"/>
      <c r="CE163" s="137"/>
      <c r="CF163" s="137"/>
      <c r="CG163" s="137"/>
      <c r="CH163" s="137"/>
      <c r="CI163" s="137"/>
      <c r="CJ163" s="137"/>
      <c r="CK163" s="137"/>
      <c r="CL163" s="137"/>
      <c r="CM163" s="137"/>
      <c r="CN163" s="137"/>
      <c r="CO163" s="137"/>
      <c r="CP163" s="137"/>
      <c r="CQ163" s="137"/>
      <c r="CR163" s="137"/>
      <c r="CS163" s="137"/>
      <c r="CT163" s="137"/>
      <c r="CU163" s="137"/>
      <c r="CV163" s="137"/>
      <c r="CZ163" s="188"/>
      <c r="DA163" s="188"/>
      <c r="DC163" s="137"/>
      <c r="DD163" s="137"/>
      <c r="DE163" s="137"/>
      <c r="DF163" s="137"/>
      <c r="DG163" s="137"/>
      <c r="DH163" s="137"/>
      <c r="DI163" s="137"/>
      <c r="DJ163" s="137"/>
      <c r="DK163" s="137"/>
      <c r="DL163" s="137"/>
      <c r="DM163" s="137"/>
      <c r="DN163" s="137"/>
      <c r="DO163" s="137"/>
      <c r="DP163" s="137"/>
      <c r="DQ163" s="137"/>
      <c r="DR163" s="137"/>
      <c r="DS163" s="137"/>
      <c r="DT163" s="137"/>
      <c r="DU163" s="137"/>
      <c r="DV163" s="137"/>
      <c r="DW163" s="137"/>
      <c r="DX163" s="137"/>
      <c r="DY163" s="137"/>
      <c r="DZ163" s="137"/>
      <c r="EA163" s="137"/>
      <c r="EB163" s="137"/>
      <c r="EC163" s="137"/>
      <c r="ED163" s="137"/>
      <c r="EE163" s="137"/>
      <c r="EF163" s="137"/>
      <c r="EG163" s="137"/>
      <c r="EH163" s="137"/>
      <c r="EI163" s="137"/>
      <c r="EJ163" s="137"/>
      <c r="EK163" s="137"/>
      <c r="EL163" s="137"/>
      <c r="EM163" s="137"/>
      <c r="EN163" s="137"/>
      <c r="EO163" s="137"/>
      <c r="EP163" s="137"/>
      <c r="EQ163" s="137"/>
      <c r="ER163" s="137"/>
      <c r="ES163" s="137"/>
      <c r="ET163" s="137"/>
      <c r="EU163" s="137"/>
      <c r="EV163" s="137"/>
      <c r="EW163" s="137"/>
      <c r="EX163" s="137"/>
      <c r="EY163" s="137"/>
      <c r="EZ163" s="137"/>
      <c r="FA163" s="137"/>
      <c r="FB163" s="137"/>
      <c r="FC163" s="137"/>
      <c r="FD163" s="137"/>
      <c r="FE163" s="137"/>
      <c r="FF163" s="137"/>
      <c r="FG163" s="137"/>
      <c r="FH163" s="137"/>
      <c r="FI163" s="137"/>
      <c r="FJ163" s="137"/>
      <c r="FK163" s="137"/>
      <c r="FL163" s="137"/>
      <c r="FM163" s="137"/>
      <c r="FN163" s="137"/>
      <c r="FO163" s="137"/>
      <c r="FP163" s="137"/>
      <c r="FQ163" s="137"/>
      <c r="FR163" s="137"/>
      <c r="FS163" s="137"/>
      <c r="FT163" s="137"/>
      <c r="FU163" s="137"/>
      <c r="FV163" s="137"/>
      <c r="FW163" s="137"/>
      <c r="FX163" s="137"/>
      <c r="FY163" s="137"/>
      <c r="FZ163" s="137"/>
      <c r="GA163" s="137"/>
      <c r="GB163" s="137"/>
      <c r="GC163" s="137"/>
      <c r="GD163" s="137"/>
      <c r="GE163" s="137"/>
      <c r="GF163" s="137"/>
      <c r="GG163" s="137"/>
      <c r="GH163" s="137"/>
      <c r="GI163" s="137"/>
      <c r="GJ163" s="137"/>
      <c r="GK163" s="137"/>
      <c r="GL163" s="137"/>
      <c r="GM163" s="137"/>
      <c r="GN163" s="137"/>
      <c r="GO163" s="137"/>
      <c r="GP163" s="137"/>
      <c r="GQ163" s="137"/>
      <c r="GR163" s="137"/>
      <c r="GS163" s="137"/>
    </row>
    <row r="164" spans="1:201" s="136" customFormat="1" x14ac:dyDescent="0.25">
      <c r="A164" s="116" t="str">
        <f>IF($B$147=B164,"Progestin-only pill","")</f>
        <v/>
      </c>
      <c r="B164" s="224" t="s">
        <v>118</v>
      </c>
      <c r="C164" s="4" t="e">
        <f t="shared" ref="C164:F169" si="169">IF($B$147=$B164,C231,#N/A)</f>
        <v>#N/A</v>
      </c>
      <c r="D164" s="4" t="e">
        <f t="shared" si="169"/>
        <v>#N/A</v>
      </c>
      <c r="E164" s="4" t="e">
        <f t="shared" si="169"/>
        <v>#N/A</v>
      </c>
      <c r="F164" s="4" t="e">
        <f t="shared" si="169"/>
        <v>#N/A</v>
      </c>
      <c r="G164" s="4" t="e">
        <f t="shared" si="160"/>
        <v>#N/A</v>
      </c>
      <c r="H164" s="4" t="e">
        <f t="shared" ref="H164:I169" si="170">IF($B$147=$B164,H231,#N/A)</f>
        <v>#N/A</v>
      </c>
      <c r="I164" s="4" t="e">
        <f t="shared" si="170"/>
        <v>#N/A</v>
      </c>
      <c r="J164" s="4">
        <f t="shared" si="163"/>
        <v>0</v>
      </c>
      <c r="K164" s="136">
        <v>231</v>
      </c>
      <c r="L164" s="70"/>
      <c r="M164" s="70"/>
      <c r="N164" s="70"/>
      <c r="O164" s="71"/>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137"/>
      <c r="BF164" s="137"/>
      <c r="BG164" s="137"/>
      <c r="BH164" s="137"/>
      <c r="BI164" s="137"/>
      <c r="BJ164" s="137"/>
      <c r="BK164" s="137"/>
      <c r="BL164" s="137"/>
      <c r="BM164" s="137"/>
      <c r="BN164" s="137"/>
      <c r="BO164" s="137"/>
      <c r="BP164" s="137"/>
      <c r="BQ164" s="137"/>
      <c r="BR164" s="116" t="str">
        <f>IF($B$147=BS164,"Progestin-only pill","")</f>
        <v/>
      </c>
      <c r="BS164" s="139" t="s">
        <v>118</v>
      </c>
      <c r="BT164" s="4" t="e">
        <f t="shared" ref="BT164:BW169" si="171">IF($B$147=$B164,BU231,#N/A)</f>
        <v>#N/A</v>
      </c>
      <c r="BU164" s="4" t="e">
        <f t="shared" si="171"/>
        <v>#N/A</v>
      </c>
      <c r="BV164" s="4" t="e">
        <f t="shared" si="171"/>
        <v>#N/A</v>
      </c>
      <c r="BW164" s="4" t="e">
        <f t="shared" si="171"/>
        <v>#N/A</v>
      </c>
      <c r="BX164" s="137"/>
      <c r="BY164" s="137"/>
      <c r="BZ164" s="137"/>
      <c r="CA164" s="137"/>
      <c r="CB164" s="137"/>
      <c r="CC164" s="137"/>
      <c r="CD164" s="137"/>
      <c r="CE164" s="137"/>
      <c r="CF164" s="137"/>
      <c r="CG164" s="137"/>
      <c r="CH164" s="137"/>
      <c r="CI164" s="137"/>
      <c r="CJ164" s="137"/>
      <c r="CK164" s="137"/>
      <c r="CL164" s="137"/>
      <c r="CM164" s="137"/>
      <c r="CN164" s="137"/>
      <c r="CO164" s="137"/>
      <c r="CP164" s="137"/>
      <c r="CQ164" s="137"/>
      <c r="CR164" s="137"/>
      <c r="CS164" s="137"/>
      <c r="CT164" s="137"/>
      <c r="CU164" s="137"/>
      <c r="CV164" s="137"/>
      <c r="CZ164" s="188"/>
      <c r="DA164" s="188"/>
      <c r="DC164" s="137"/>
      <c r="DD164" s="137"/>
      <c r="DE164" s="137"/>
      <c r="DF164" s="137"/>
      <c r="DG164" s="137"/>
      <c r="DH164" s="137"/>
      <c r="DI164" s="137"/>
      <c r="DJ164" s="137"/>
      <c r="DK164" s="137"/>
      <c r="DL164" s="137"/>
      <c r="DM164" s="137"/>
      <c r="DN164" s="137"/>
      <c r="DO164" s="137"/>
      <c r="DP164" s="137"/>
      <c r="DQ164" s="137"/>
      <c r="DR164" s="137"/>
      <c r="DS164" s="137"/>
      <c r="DT164" s="137"/>
      <c r="DU164" s="137"/>
      <c r="DV164" s="137"/>
      <c r="DW164" s="137"/>
      <c r="DX164" s="137"/>
      <c r="DY164" s="137"/>
      <c r="DZ164" s="137"/>
      <c r="EA164" s="137"/>
      <c r="EB164" s="137"/>
      <c r="EC164" s="137"/>
      <c r="ED164" s="137"/>
      <c r="EE164" s="137"/>
      <c r="EF164" s="137"/>
      <c r="EG164" s="137"/>
      <c r="EH164" s="137"/>
      <c r="EI164" s="137"/>
      <c r="EJ164" s="137"/>
      <c r="EK164" s="137"/>
      <c r="EL164" s="137"/>
      <c r="EM164" s="137"/>
      <c r="EN164" s="137"/>
      <c r="EO164" s="137"/>
      <c r="EP164" s="137"/>
      <c r="EQ164" s="137"/>
      <c r="ER164" s="137"/>
      <c r="ES164" s="137"/>
      <c r="ET164" s="137"/>
      <c r="EU164" s="137"/>
      <c r="EV164" s="137"/>
      <c r="EW164" s="137"/>
      <c r="EX164" s="137"/>
      <c r="EY164" s="137"/>
      <c r="EZ164" s="137"/>
      <c r="FA164" s="137"/>
      <c r="FB164" s="137"/>
      <c r="FC164" s="137"/>
      <c r="FD164" s="137"/>
      <c r="FE164" s="137"/>
      <c r="FF164" s="137"/>
      <c r="FG164" s="137"/>
      <c r="FH164" s="137"/>
      <c r="FI164" s="137"/>
      <c r="FJ164" s="137"/>
      <c r="FK164" s="137"/>
      <c r="FL164" s="137"/>
      <c r="FM164" s="137"/>
      <c r="FN164" s="137"/>
      <c r="FO164" s="137"/>
      <c r="FP164" s="137"/>
      <c r="FQ164" s="137"/>
      <c r="FR164" s="137"/>
      <c r="FS164" s="137"/>
      <c r="FT164" s="137"/>
      <c r="FU164" s="137"/>
      <c r="FV164" s="137"/>
      <c r="FW164" s="137"/>
      <c r="FX164" s="137"/>
      <c r="FY164" s="137"/>
      <c r="FZ164" s="137"/>
      <c r="GA164" s="137"/>
      <c r="GB164" s="137"/>
      <c r="GC164" s="137"/>
      <c r="GD164" s="137"/>
      <c r="GE164" s="137"/>
      <c r="GF164" s="137"/>
      <c r="GG164" s="137"/>
      <c r="GH164" s="137"/>
      <c r="GI164" s="137"/>
      <c r="GJ164" s="137"/>
      <c r="GK164" s="137"/>
      <c r="GL164" s="137"/>
      <c r="GM164" s="137"/>
      <c r="GN164" s="137"/>
      <c r="GO164" s="137"/>
      <c r="GP164" s="137"/>
      <c r="GQ164" s="137"/>
      <c r="GR164" s="137"/>
      <c r="GS164" s="137"/>
    </row>
    <row r="165" spans="1:201" s="136" customFormat="1" x14ac:dyDescent="0.25">
      <c r="A165" s="116" t="str">
        <f t="shared" ref="A165:A169" si="172">IF($B$147=B165,"Progestin-only pill","")</f>
        <v/>
      </c>
      <c r="B165" s="139" t="s">
        <v>119</v>
      </c>
      <c r="C165" s="4" t="e">
        <f t="shared" si="169"/>
        <v>#N/A</v>
      </c>
      <c r="D165" s="4" t="e">
        <f t="shared" si="169"/>
        <v>#N/A</v>
      </c>
      <c r="E165" s="4" t="e">
        <f t="shared" si="169"/>
        <v>#N/A</v>
      </c>
      <c r="F165" s="4" t="e">
        <f t="shared" si="169"/>
        <v>#N/A</v>
      </c>
      <c r="G165" s="4" t="e">
        <f t="shared" si="160"/>
        <v>#N/A</v>
      </c>
      <c r="H165" s="4" t="e">
        <f t="shared" si="170"/>
        <v>#N/A</v>
      </c>
      <c r="I165" s="4" t="e">
        <f t="shared" si="170"/>
        <v>#N/A</v>
      </c>
      <c r="J165" s="4">
        <f t="shared" si="163"/>
        <v>0</v>
      </c>
      <c r="L165" s="70"/>
      <c r="M165" s="70"/>
      <c r="N165" s="70"/>
      <c r="O165" s="71"/>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137"/>
      <c r="BF165" s="137"/>
      <c r="BG165" s="137"/>
      <c r="BH165" s="137"/>
      <c r="BI165" s="137"/>
      <c r="BJ165" s="137"/>
      <c r="BK165" s="137"/>
      <c r="BL165" s="137"/>
      <c r="BM165" s="137"/>
      <c r="BN165" s="137"/>
      <c r="BO165" s="137"/>
      <c r="BP165" s="137"/>
      <c r="BQ165" s="137"/>
      <c r="BR165" s="116" t="str">
        <f t="shared" ref="BR165:BR169" si="173">IF($B$147=BS165,"Progestin-only pill","")</f>
        <v/>
      </c>
      <c r="BS165" s="139" t="s">
        <v>119</v>
      </c>
      <c r="BT165" s="4" t="e">
        <f t="shared" si="171"/>
        <v>#N/A</v>
      </c>
      <c r="BU165" s="4" t="e">
        <f t="shared" si="171"/>
        <v>#N/A</v>
      </c>
      <c r="BV165" s="4" t="e">
        <f t="shared" si="171"/>
        <v>#N/A</v>
      </c>
      <c r="BW165" s="4" t="e">
        <f t="shared" si="171"/>
        <v>#N/A</v>
      </c>
      <c r="BX165" s="137"/>
      <c r="BY165" s="137"/>
      <c r="BZ165" s="137"/>
      <c r="CA165" s="137"/>
      <c r="CB165" s="137"/>
      <c r="CC165" s="137"/>
      <c r="CD165" s="137"/>
      <c r="CE165" s="137"/>
      <c r="CF165" s="137"/>
      <c r="CG165" s="137"/>
      <c r="CH165" s="137"/>
      <c r="CI165" s="137"/>
      <c r="CJ165" s="137"/>
      <c r="CK165" s="137"/>
      <c r="CL165" s="137"/>
      <c r="CM165" s="137"/>
      <c r="CN165" s="137"/>
      <c r="CO165" s="137"/>
      <c r="CP165" s="137"/>
      <c r="CQ165" s="137"/>
      <c r="CR165" s="137"/>
      <c r="CS165" s="137"/>
      <c r="CT165" s="137"/>
      <c r="CU165" s="137"/>
      <c r="CV165" s="137"/>
      <c r="CZ165" s="188"/>
      <c r="DA165" s="188"/>
      <c r="DC165" s="137"/>
      <c r="DD165" s="137"/>
      <c r="DE165" s="137"/>
      <c r="DF165" s="137"/>
      <c r="DG165" s="137"/>
      <c r="DH165" s="137"/>
      <c r="DI165" s="137"/>
      <c r="DJ165" s="137"/>
      <c r="DK165" s="137"/>
      <c r="DL165" s="137"/>
      <c r="DM165" s="137"/>
      <c r="DN165" s="137"/>
      <c r="DO165" s="137"/>
      <c r="DP165" s="137"/>
      <c r="DQ165" s="137"/>
      <c r="DR165" s="137"/>
      <c r="DS165" s="137"/>
      <c r="DT165" s="137"/>
      <c r="DU165" s="137"/>
      <c r="DV165" s="137"/>
      <c r="DW165" s="137"/>
      <c r="DX165" s="137"/>
      <c r="DY165" s="137"/>
      <c r="DZ165" s="137"/>
      <c r="EA165" s="137"/>
      <c r="EB165" s="137"/>
      <c r="EC165" s="137"/>
      <c r="ED165" s="137"/>
      <c r="EE165" s="137"/>
      <c r="EF165" s="137"/>
      <c r="EG165" s="137"/>
      <c r="EH165" s="137"/>
      <c r="EI165" s="137"/>
      <c r="EJ165" s="137"/>
      <c r="EK165" s="137"/>
      <c r="EL165" s="137"/>
      <c r="EM165" s="137"/>
      <c r="EN165" s="137"/>
      <c r="EO165" s="137"/>
      <c r="EP165" s="137"/>
      <c r="EQ165" s="137"/>
      <c r="ER165" s="137"/>
      <c r="ES165" s="137"/>
      <c r="ET165" s="137"/>
      <c r="EU165" s="137"/>
      <c r="EV165" s="137"/>
      <c r="EW165" s="137"/>
      <c r="EX165" s="137"/>
      <c r="EY165" s="137"/>
      <c r="EZ165" s="137"/>
      <c r="FA165" s="137"/>
      <c r="FB165" s="137"/>
      <c r="FC165" s="137"/>
      <c r="FD165" s="137"/>
      <c r="FE165" s="137"/>
      <c r="FF165" s="137"/>
      <c r="FG165" s="137"/>
      <c r="FH165" s="137"/>
      <c r="FI165" s="137"/>
      <c r="FJ165" s="137"/>
      <c r="FK165" s="137"/>
      <c r="FL165" s="137"/>
      <c r="FM165" s="137"/>
      <c r="FN165" s="137"/>
      <c r="FO165" s="137"/>
      <c r="FP165" s="137"/>
      <c r="FQ165" s="137"/>
      <c r="FR165" s="137"/>
      <c r="FS165" s="137"/>
      <c r="FT165" s="137"/>
      <c r="FU165" s="137"/>
      <c r="FV165" s="137"/>
      <c r="FW165" s="137"/>
      <c r="FX165" s="137"/>
      <c r="FY165" s="137"/>
      <c r="FZ165" s="137"/>
      <c r="GA165" s="137"/>
      <c r="GB165" s="137"/>
      <c r="GC165" s="137"/>
      <c r="GD165" s="137"/>
      <c r="GE165" s="137"/>
      <c r="GF165" s="137"/>
      <c r="GG165" s="137"/>
      <c r="GH165" s="137"/>
      <c r="GI165" s="137"/>
      <c r="GJ165" s="137"/>
      <c r="GK165" s="137"/>
      <c r="GL165" s="137"/>
      <c r="GM165" s="137"/>
      <c r="GN165" s="137"/>
      <c r="GO165" s="137"/>
      <c r="GP165" s="137"/>
      <c r="GQ165" s="137"/>
      <c r="GR165" s="137"/>
      <c r="GS165" s="137"/>
    </row>
    <row r="166" spans="1:201" s="136" customFormat="1" x14ac:dyDescent="0.25">
      <c r="A166" s="116" t="str">
        <f t="shared" si="172"/>
        <v/>
      </c>
      <c r="B166" s="139" t="s">
        <v>120</v>
      </c>
      <c r="C166" s="4" t="e">
        <f t="shared" si="169"/>
        <v>#N/A</v>
      </c>
      <c r="D166" s="4" t="e">
        <f t="shared" si="169"/>
        <v>#N/A</v>
      </c>
      <c r="E166" s="4" t="e">
        <f t="shared" si="169"/>
        <v>#N/A</v>
      </c>
      <c r="F166" s="4" t="e">
        <f t="shared" si="169"/>
        <v>#N/A</v>
      </c>
      <c r="G166" s="4" t="e">
        <f t="shared" si="160"/>
        <v>#N/A</v>
      </c>
      <c r="H166" s="4" t="e">
        <f t="shared" si="170"/>
        <v>#N/A</v>
      </c>
      <c r="I166" s="4" t="e">
        <f t="shared" si="170"/>
        <v>#N/A</v>
      </c>
      <c r="J166" s="4">
        <f t="shared" si="163"/>
        <v>0</v>
      </c>
      <c r="L166" s="70"/>
      <c r="M166" s="70"/>
      <c r="N166" s="70"/>
      <c r="O166" s="71"/>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137"/>
      <c r="BF166" s="137"/>
      <c r="BG166" s="137"/>
      <c r="BH166" s="137"/>
      <c r="BI166" s="137"/>
      <c r="BJ166" s="137"/>
      <c r="BK166" s="137"/>
      <c r="BL166" s="137"/>
      <c r="BM166" s="137"/>
      <c r="BN166" s="137"/>
      <c r="BO166" s="137"/>
      <c r="BP166" s="137"/>
      <c r="BQ166" s="137"/>
      <c r="BR166" s="116" t="str">
        <f t="shared" si="173"/>
        <v/>
      </c>
      <c r="BS166" s="139" t="s">
        <v>120</v>
      </c>
      <c r="BT166" s="4" t="e">
        <f t="shared" si="171"/>
        <v>#N/A</v>
      </c>
      <c r="BU166" s="4" t="e">
        <f t="shared" si="171"/>
        <v>#N/A</v>
      </c>
      <c r="BV166" s="4" t="e">
        <f t="shared" si="171"/>
        <v>#N/A</v>
      </c>
      <c r="BW166" s="4" t="e">
        <f t="shared" si="171"/>
        <v>#N/A</v>
      </c>
      <c r="BX166" s="137"/>
      <c r="BY166" s="137"/>
      <c r="BZ166" s="137"/>
      <c r="CA166" s="137"/>
      <c r="CB166" s="137"/>
      <c r="CC166" s="137"/>
      <c r="CD166" s="137"/>
      <c r="CE166" s="137"/>
      <c r="CF166" s="137"/>
      <c r="CG166" s="137"/>
      <c r="CH166" s="137"/>
      <c r="CI166" s="137"/>
      <c r="CJ166" s="137"/>
      <c r="CK166" s="137"/>
      <c r="CL166" s="137"/>
      <c r="CM166" s="137"/>
      <c r="CN166" s="137"/>
      <c r="CO166" s="137"/>
      <c r="CP166" s="137"/>
      <c r="CQ166" s="137"/>
      <c r="CR166" s="137"/>
      <c r="CS166" s="137"/>
      <c r="CT166" s="137"/>
      <c r="CU166" s="137"/>
      <c r="CV166" s="137"/>
      <c r="CZ166" s="188"/>
      <c r="DA166" s="188"/>
      <c r="DC166" s="137"/>
      <c r="DD166" s="137"/>
      <c r="DE166" s="137"/>
      <c r="DF166" s="137"/>
      <c r="DG166" s="137"/>
      <c r="DH166" s="137"/>
      <c r="DI166" s="137"/>
      <c r="DJ166" s="137"/>
      <c r="DK166" s="137"/>
      <c r="DL166" s="137"/>
      <c r="DM166" s="137"/>
      <c r="DN166" s="137"/>
      <c r="DO166" s="137"/>
      <c r="DP166" s="137"/>
      <c r="DQ166" s="137"/>
      <c r="DR166" s="137"/>
      <c r="DS166" s="137"/>
      <c r="DT166" s="137"/>
      <c r="DU166" s="137"/>
      <c r="DV166" s="137"/>
      <c r="DW166" s="137"/>
      <c r="DX166" s="137"/>
      <c r="DY166" s="137"/>
      <c r="DZ166" s="137"/>
      <c r="EA166" s="137"/>
      <c r="EB166" s="137"/>
      <c r="EC166" s="137"/>
      <c r="ED166" s="137"/>
      <c r="EE166" s="137"/>
      <c r="EF166" s="137"/>
      <c r="EG166" s="137"/>
      <c r="EH166" s="137"/>
      <c r="EI166" s="137"/>
      <c r="EJ166" s="137"/>
      <c r="EK166" s="137"/>
      <c r="EL166" s="137"/>
      <c r="EM166" s="137"/>
      <c r="EN166" s="137"/>
      <c r="EO166" s="137"/>
      <c r="EP166" s="137"/>
      <c r="EQ166" s="137"/>
      <c r="ER166" s="137"/>
      <c r="ES166" s="137"/>
      <c r="ET166" s="137"/>
      <c r="EU166" s="137"/>
      <c r="EV166" s="137"/>
      <c r="EW166" s="137"/>
      <c r="EX166" s="137"/>
      <c r="EY166" s="137"/>
      <c r="EZ166" s="137"/>
      <c r="FA166" s="137"/>
      <c r="FB166" s="137"/>
      <c r="FC166" s="137"/>
      <c r="FD166" s="137"/>
      <c r="FE166" s="137"/>
      <c r="FF166" s="137"/>
      <c r="FG166" s="137"/>
      <c r="FH166" s="137"/>
      <c r="FI166" s="137"/>
      <c r="FJ166" s="137"/>
      <c r="FK166" s="137"/>
      <c r="FL166" s="137"/>
      <c r="FM166" s="137"/>
      <c r="FN166" s="137"/>
      <c r="FO166" s="137"/>
      <c r="FP166" s="137"/>
      <c r="FQ166" s="137"/>
      <c r="FR166" s="137"/>
      <c r="FS166" s="137"/>
      <c r="FT166" s="137"/>
      <c r="FU166" s="137"/>
      <c r="FV166" s="137"/>
      <c r="FW166" s="137"/>
      <c r="FX166" s="137"/>
      <c r="FY166" s="137"/>
      <c r="FZ166" s="137"/>
      <c r="GA166" s="137"/>
      <c r="GB166" s="137"/>
      <c r="GC166" s="137"/>
      <c r="GD166" s="137"/>
      <c r="GE166" s="137"/>
      <c r="GF166" s="137"/>
      <c r="GG166" s="137"/>
      <c r="GH166" s="137"/>
      <c r="GI166" s="137"/>
      <c r="GJ166" s="137"/>
      <c r="GK166" s="137"/>
      <c r="GL166" s="137"/>
      <c r="GM166" s="137"/>
      <c r="GN166" s="137"/>
      <c r="GO166" s="137"/>
      <c r="GP166" s="137"/>
      <c r="GQ166" s="137"/>
      <c r="GR166" s="137"/>
      <c r="GS166" s="137"/>
    </row>
    <row r="167" spans="1:201" s="136" customFormat="1" x14ac:dyDescent="0.25">
      <c r="A167" s="116" t="str">
        <f t="shared" si="172"/>
        <v/>
      </c>
      <c r="B167" s="139" t="s">
        <v>121</v>
      </c>
      <c r="C167" s="4" t="e">
        <f t="shared" si="169"/>
        <v>#N/A</v>
      </c>
      <c r="D167" s="4" t="e">
        <f t="shared" si="169"/>
        <v>#N/A</v>
      </c>
      <c r="E167" s="4" t="e">
        <f t="shared" si="169"/>
        <v>#N/A</v>
      </c>
      <c r="F167" s="4" t="e">
        <f t="shared" si="169"/>
        <v>#N/A</v>
      </c>
      <c r="G167" s="4" t="e">
        <f t="shared" si="160"/>
        <v>#N/A</v>
      </c>
      <c r="H167" s="4" t="e">
        <f t="shared" si="170"/>
        <v>#N/A</v>
      </c>
      <c r="I167" s="4" t="e">
        <f t="shared" si="170"/>
        <v>#N/A</v>
      </c>
      <c r="J167" s="4">
        <f t="shared" si="163"/>
        <v>0</v>
      </c>
      <c r="L167" s="70"/>
      <c r="M167" s="70"/>
      <c r="N167" s="70"/>
      <c r="O167" s="71"/>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137"/>
      <c r="BF167" s="137"/>
      <c r="BG167" s="137"/>
      <c r="BH167" s="137"/>
      <c r="BI167" s="137"/>
      <c r="BJ167" s="137"/>
      <c r="BK167" s="137"/>
      <c r="BL167" s="137"/>
      <c r="BM167" s="137"/>
      <c r="BN167" s="137"/>
      <c r="BO167" s="137"/>
      <c r="BP167" s="137"/>
      <c r="BQ167" s="137"/>
      <c r="BR167" s="116" t="str">
        <f t="shared" si="173"/>
        <v/>
      </c>
      <c r="BS167" s="139" t="s">
        <v>121</v>
      </c>
      <c r="BT167" s="4" t="e">
        <f t="shared" si="171"/>
        <v>#N/A</v>
      </c>
      <c r="BU167" s="4" t="e">
        <f t="shared" si="171"/>
        <v>#N/A</v>
      </c>
      <c r="BV167" s="4" t="e">
        <f t="shared" si="171"/>
        <v>#N/A</v>
      </c>
      <c r="BW167" s="4" t="e">
        <f t="shared" si="171"/>
        <v>#N/A</v>
      </c>
      <c r="BX167" s="137"/>
      <c r="BY167" s="137"/>
      <c r="BZ167" s="137"/>
      <c r="CA167" s="137"/>
      <c r="CB167" s="137"/>
      <c r="CC167" s="137"/>
      <c r="CD167" s="137"/>
      <c r="CE167" s="137"/>
      <c r="CF167" s="137"/>
      <c r="CG167" s="137"/>
      <c r="CH167" s="137"/>
      <c r="CI167" s="137"/>
      <c r="CJ167" s="137"/>
      <c r="CK167" s="137"/>
      <c r="CL167" s="137"/>
      <c r="CM167" s="137"/>
      <c r="CN167" s="137"/>
      <c r="CO167" s="137"/>
      <c r="CP167" s="137"/>
      <c r="CQ167" s="137"/>
      <c r="CR167" s="137"/>
      <c r="CS167" s="137"/>
      <c r="CT167" s="137"/>
      <c r="CU167" s="137"/>
      <c r="CV167" s="137"/>
      <c r="CZ167" s="188"/>
      <c r="DA167" s="188"/>
      <c r="DC167" s="137"/>
      <c r="DD167" s="137"/>
      <c r="DE167" s="137"/>
      <c r="DF167" s="137"/>
      <c r="DG167" s="137"/>
      <c r="DH167" s="137"/>
      <c r="DI167" s="137"/>
      <c r="DJ167" s="137"/>
      <c r="DK167" s="137"/>
      <c r="DL167" s="137"/>
      <c r="DM167" s="137"/>
      <c r="DN167" s="137"/>
      <c r="DO167" s="137"/>
      <c r="DP167" s="137"/>
      <c r="DQ167" s="137"/>
      <c r="DR167" s="137"/>
      <c r="DS167" s="137"/>
      <c r="DT167" s="137"/>
      <c r="DU167" s="137"/>
      <c r="DV167" s="137"/>
      <c r="DW167" s="137"/>
      <c r="DX167" s="137"/>
      <c r="DY167" s="137"/>
      <c r="DZ167" s="137"/>
      <c r="EA167" s="137"/>
      <c r="EB167" s="137"/>
      <c r="EC167" s="137"/>
      <c r="ED167" s="137"/>
      <c r="EE167" s="137"/>
      <c r="EF167" s="137"/>
      <c r="EG167" s="137"/>
      <c r="EH167" s="137"/>
      <c r="EI167" s="137"/>
      <c r="EJ167" s="137"/>
      <c r="EK167" s="137"/>
      <c r="EL167" s="137"/>
      <c r="EM167" s="137"/>
      <c r="EN167" s="137"/>
      <c r="EO167" s="137"/>
      <c r="EP167" s="137"/>
      <c r="EQ167" s="137"/>
      <c r="ER167" s="137"/>
      <c r="ES167" s="137"/>
      <c r="ET167" s="137"/>
      <c r="EU167" s="137"/>
      <c r="EV167" s="137"/>
      <c r="EW167" s="137"/>
      <c r="EX167" s="137"/>
      <c r="EY167" s="137"/>
      <c r="EZ167" s="137"/>
      <c r="FA167" s="137"/>
      <c r="FB167" s="137"/>
      <c r="FC167" s="137"/>
      <c r="FD167" s="137"/>
      <c r="FE167" s="137"/>
      <c r="FF167" s="137"/>
      <c r="FG167" s="137"/>
      <c r="FH167" s="137"/>
      <c r="FI167" s="137"/>
      <c r="FJ167" s="137"/>
      <c r="FK167" s="137"/>
      <c r="FL167" s="137"/>
      <c r="FM167" s="137"/>
      <c r="FN167" s="137"/>
      <c r="FO167" s="137"/>
      <c r="FP167" s="137"/>
      <c r="FQ167" s="137"/>
      <c r="FR167" s="137"/>
      <c r="FS167" s="137"/>
      <c r="FT167" s="137"/>
      <c r="FU167" s="137"/>
      <c r="FV167" s="137"/>
      <c r="FW167" s="137"/>
      <c r="FX167" s="137"/>
      <c r="FY167" s="137"/>
      <c r="FZ167" s="137"/>
      <c r="GA167" s="137"/>
      <c r="GB167" s="137"/>
      <c r="GC167" s="137"/>
      <c r="GD167" s="137"/>
      <c r="GE167" s="137"/>
      <c r="GF167" s="137"/>
      <c r="GG167" s="137"/>
      <c r="GH167" s="137"/>
      <c r="GI167" s="137"/>
      <c r="GJ167" s="137"/>
      <c r="GK167" s="137"/>
      <c r="GL167" s="137"/>
      <c r="GM167" s="137"/>
      <c r="GN167" s="137"/>
      <c r="GO167" s="137"/>
      <c r="GP167" s="137"/>
      <c r="GQ167" s="137"/>
      <c r="GR167" s="137"/>
      <c r="GS167" s="137"/>
    </row>
    <row r="168" spans="1:201" s="136" customFormat="1" x14ac:dyDescent="0.25">
      <c r="A168" s="116" t="str">
        <f t="shared" si="172"/>
        <v>Progestin-only pill</v>
      </c>
      <c r="B168" s="139" t="s">
        <v>122</v>
      </c>
      <c r="C168" s="4" t="str">
        <f t="shared" si="169"/>
        <v>Yes</v>
      </c>
      <c r="D168" s="4" t="str">
        <f t="shared" si="169"/>
        <v>Yes</v>
      </c>
      <c r="E168" s="4" t="str">
        <f t="shared" si="169"/>
        <v>Yes</v>
      </c>
      <c r="F168" s="4" t="str">
        <f t="shared" si="169"/>
        <v>Yes</v>
      </c>
      <c r="G168" s="4" t="str">
        <f t="shared" si="160"/>
        <v>Yes</v>
      </c>
      <c r="H168" s="4" t="str">
        <f t="shared" si="170"/>
        <v>Yes</v>
      </c>
      <c r="I168" s="4" t="str">
        <f t="shared" si="170"/>
        <v>NO</v>
      </c>
      <c r="J168" s="4">
        <f t="shared" si="163"/>
        <v>4</v>
      </c>
      <c r="L168" s="70"/>
      <c r="M168" s="70"/>
      <c r="N168" s="70"/>
      <c r="O168" s="71"/>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137"/>
      <c r="BF168" s="137"/>
      <c r="BG168" s="137"/>
      <c r="BH168" s="137"/>
      <c r="BI168" s="137"/>
      <c r="BJ168" s="137"/>
      <c r="BK168" s="137"/>
      <c r="BL168" s="137"/>
      <c r="BM168" s="137"/>
      <c r="BN168" s="137"/>
      <c r="BO168" s="137"/>
      <c r="BP168" s="137"/>
      <c r="BQ168" s="137"/>
      <c r="BR168" s="116" t="str">
        <f t="shared" si="173"/>
        <v>Progestin-only pill</v>
      </c>
      <c r="BS168" s="139" t="s">
        <v>122</v>
      </c>
      <c r="BT168" s="4">
        <f t="shared" si="171"/>
        <v>0</v>
      </c>
      <c r="BU168" s="4">
        <f t="shared" si="171"/>
        <v>0</v>
      </c>
      <c r="BV168" s="4">
        <f t="shared" si="171"/>
        <v>0</v>
      </c>
      <c r="BW168" s="4">
        <f t="shared" si="171"/>
        <v>0</v>
      </c>
      <c r="BX168" s="137"/>
      <c r="BY168" s="137"/>
      <c r="BZ168" s="137"/>
      <c r="CA168" s="137"/>
      <c r="CB168" s="137"/>
      <c r="CC168" s="137"/>
      <c r="CD168" s="137"/>
      <c r="CE168" s="137"/>
      <c r="CF168" s="137"/>
      <c r="CG168" s="137"/>
      <c r="CH168" s="137"/>
      <c r="CI168" s="137"/>
      <c r="CJ168" s="137"/>
      <c r="CK168" s="137"/>
      <c r="CL168" s="137"/>
      <c r="CM168" s="137"/>
      <c r="CN168" s="137"/>
      <c r="CO168" s="137"/>
      <c r="CP168" s="137"/>
      <c r="CQ168" s="137"/>
      <c r="CR168" s="137"/>
      <c r="CS168" s="137"/>
      <c r="CT168" s="137"/>
      <c r="CU168" s="137"/>
      <c r="CV168" s="137"/>
      <c r="CZ168" s="188"/>
      <c r="DA168" s="188"/>
      <c r="DC168" s="137"/>
      <c r="DD168" s="137"/>
      <c r="DE168" s="137"/>
      <c r="DF168" s="137"/>
      <c r="DG168" s="137"/>
      <c r="DH168" s="137"/>
      <c r="DI168" s="137"/>
      <c r="DJ168" s="137"/>
      <c r="DK168" s="137"/>
      <c r="DL168" s="137"/>
      <c r="DM168" s="137"/>
      <c r="DN168" s="137"/>
      <c r="DO168" s="137"/>
      <c r="DP168" s="137"/>
      <c r="DQ168" s="137"/>
      <c r="DR168" s="137"/>
      <c r="DS168" s="137"/>
      <c r="DT168" s="137"/>
      <c r="DU168" s="137"/>
      <c r="DV168" s="137"/>
      <c r="DW168" s="137"/>
      <c r="DX168" s="137"/>
      <c r="DY168" s="137"/>
      <c r="DZ168" s="137"/>
      <c r="EA168" s="137"/>
      <c r="EB168" s="137"/>
      <c r="EC168" s="137"/>
      <c r="ED168" s="137"/>
      <c r="EE168" s="137"/>
      <c r="EF168" s="137"/>
      <c r="EG168" s="137"/>
      <c r="EH168" s="137"/>
      <c r="EI168" s="137"/>
      <c r="EJ168" s="137"/>
      <c r="EK168" s="137"/>
      <c r="EL168" s="137"/>
      <c r="EM168" s="137"/>
      <c r="EN168" s="137"/>
      <c r="EO168" s="137"/>
      <c r="EP168" s="137"/>
      <c r="EQ168" s="137"/>
      <c r="ER168" s="137"/>
      <c r="ES168" s="137"/>
      <c r="ET168" s="137"/>
      <c r="EU168" s="137"/>
      <c r="EV168" s="137"/>
      <c r="EW168" s="137"/>
      <c r="EX168" s="137"/>
      <c r="EY168" s="137"/>
      <c r="EZ168" s="137"/>
      <c r="FA168" s="137"/>
      <c r="FB168" s="137"/>
      <c r="FC168" s="137"/>
      <c r="FD168" s="137"/>
      <c r="FE168" s="137"/>
      <c r="FF168" s="137"/>
      <c r="FG168" s="137"/>
      <c r="FH168" s="137"/>
      <c r="FI168" s="137"/>
      <c r="FJ168" s="137"/>
      <c r="FK168" s="137"/>
      <c r="FL168" s="137"/>
      <c r="FM168" s="137"/>
      <c r="FN168" s="137"/>
      <c r="FO168" s="137"/>
      <c r="FP168" s="137"/>
      <c r="FQ168" s="137"/>
      <c r="FR168" s="137"/>
      <c r="FS168" s="137"/>
      <c r="FT168" s="137"/>
      <c r="FU168" s="137"/>
      <c r="FV168" s="137"/>
      <c r="FW168" s="137"/>
      <c r="FX168" s="137"/>
      <c r="FY168" s="137"/>
      <c r="FZ168" s="137"/>
      <c r="GA168" s="137"/>
      <c r="GB168" s="137"/>
      <c r="GC168" s="137"/>
      <c r="GD168" s="137"/>
      <c r="GE168" s="137"/>
      <c r="GF168" s="137"/>
      <c r="GG168" s="137"/>
      <c r="GH168" s="137"/>
      <c r="GI168" s="137"/>
      <c r="GJ168" s="137"/>
      <c r="GK168" s="137"/>
      <c r="GL168" s="137"/>
      <c r="GM168" s="137"/>
      <c r="GN168" s="137"/>
      <c r="GO168" s="137"/>
      <c r="GP168" s="137"/>
      <c r="GQ168" s="137"/>
      <c r="GR168" s="137"/>
      <c r="GS168" s="137"/>
    </row>
    <row r="169" spans="1:201" s="136" customFormat="1" x14ac:dyDescent="0.25">
      <c r="A169" s="116" t="str">
        <f t="shared" si="172"/>
        <v/>
      </c>
      <c r="B169" s="139" t="s">
        <v>123</v>
      </c>
      <c r="C169" s="4" t="e">
        <f t="shared" si="169"/>
        <v>#N/A</v>
      </c>
      <c r="D169" s="4" t="e">
        <f t="shared" si="169"/>
        <v>#N/A</v>
      </c>
      <c r="E169" s="4" t="e">
        <f t="shared" si="169"/>
        <v>#N/A</v>
      </c>
      <c r="F169" s="4" t="e">
        <f t="shared" si="169"/>
        <v>#N/A</v>
      </c>
      <c r="G169" s="4" t="e">
        <f t="shared" si="160"/>
        <v>#N/A</v>
      </c>
      <c r="H169" s="4" t="e">
        <f t="shared" si="170"/>
        <v>#N/A</v>
      </c>
      <c r="I169" s="4" t="e">
        <f t="shared" si="170"/>
        <v>#N/A</v>
      </c>
      <c r="J169" s="4">
        <f t="shared" si="163"/>
        <v>0</v>
      </c>
      <c r="L169" s="70"/>
      <c r="M169" s="70"/>
      <c r="N169" s="70"/>
      <c r="O169" s="71"/>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137"/>
      <c r="BF169" s="137"/>
      <c r="BG169" s="137"/>
      <c r="BH169" s="137"/>
      <c r="BI169" s="137"/>
      <c r="BJ169" s="137"/>
      <c r="BK169" s="137"/>
      <c r="BL169" s="137"/>
      <c r="BM169" s="137"/>
      <c r="BN169" s="137"/>
      <c r="BO169" s="137"/>
      <c r="BP169" s="137"/>
      <c r="BQ169" s="137"/>
      <c r="BR169" s="116" t="str">
        <f t="shared" si="173"/>
        <v/>
      </c>
      <c r="BS169" s="139" t="s">
        <v>123</v>
      </c>
      <c r="BT169" s="4" t="e">
        <f t="shared" si="171"/>
        <v>#N/A</v>
      </c>
      <c r="BU169" s="4" t="e">
        <f t="shared" si="171"/>
        <v>#N/A</v>
      </c>
      <c r="BV169" s="4" t="e">
        <f t="shared" si="171"/>
        <v>#N/A</v>
      </c>
      <c r="BW169" s="4" t="e">
        <f t="shared" si="171"/>
        <v>#N/A</v>
      </c>
      <c r="BX169" s="137"/>
      <c r="BY169" s="137"/>
      <c r="BZ169" s="137"/>
      <c r="CA169" s="137"/>
      <c r="CB169" s="137"/>
      <c r="CC169" s="137"/>
      <c r="CD169" s="137"/>
      <c r="CE169" s="137"/>
      <c r="CF169" s="137"/>
      <c r="CG169" s="137"/>
      <c r="CH169" s="137"/>
      <c r="CI169" s="137"/>
      <c r="CJ169" s="137"/>
      <c r="CK169" s="137"/>
      <c r="CL169" s="137"/>
      <c r="CM169" s="137"/>
      <c r="CN169" s="137"/>
      <c r="CO169" s="137"/>
      <c r="CP169" s="137"/>
      <c r="CQ169" s="137"/>
      <c r="CR169" s="137"/>
      <c r="CS169" s="137"/>
      <c r="CT169" s="137"/>
      <c r="CU169" s="137"/>
      <c r="CV169" s="137"/>
      <c r="CZ169" s="188"/>
      <c r="DA169" s="188"/>
      <c r="DC169" s="137"/>
      <c r="DD169" s="137"/>
      <c r="DE169" s="137"/>
      <c r="DF169" s="137"/>
      <c r="DG169" s="137"/>
      <c r="DH169" s="137"/>
      <c r="DI169" s="137"/>
      <c r="DJ169" s="137"/>
      <c r="DK169" s="137"/>
      <c r="DL169" s="137"/>
      <c r="DM169" s="137"/>
      <c r="DN169" s="137"/>
      <c r="DO169" s="137"/>
      <c r="DP169" s="137"/>
      <c r="DQ169" s="137"/>
      <c r="DR169" s="137"/>
      <c r="DS169" s="137"/>
      <c r="DT169" s="137"/>
      <c r="DU169" s="137"/>
      <c r="DV169" s="137"/>
      <c r="DW169" s="137"/>
      <c r="DX169" s="137"/>
      <c r="DY169" s="137"/>
      <c r="DZ169" s="137"/>
      <c r="EA169" s="137"/>
      <c r="EB169" s="137"/>
      <c r="EC169" s="137"/>
      <c r="ED169" s="137"/>
      <c r="EE169" s="137"/>
      <c r="EF169" s="137"/>
      <c r="EG169" s="137"/>
      <c r="EH169" s="137"/>
      <c r="EI169" s="137"/>
      <c r="EJ169" s="137"/>
      <c r="EK169" s="137"/>
      <c r="EL169" s="137"/>
      <c r="EM169" s="137"/>
      <c r="EN169" s="137"/>
      <c r="EO169" s="137"/>
      <c r="EP169" s="137"/>
      <c r="EQ169" s="137"/>
      <c r="ER169" s="137"/>
      <c r="ES169" s="137"/>
      <c r="ET169" s="137"/>
      <c r="EU169" s="137"/>
      <c r="EV169" s="137"/>
      <c r="EW169" s="137"/>
      <c r="EX169" s="137"/>
      <c r="EY169" s="137"/>
      <c r="EZ169" s="137"/>
      <c r="FA169" s="137"/>
      <c r="FB169" s="137"/>
      <c r="FC169" s="137"/>
      <c r="FD169" s="137"/>
      <c r="FE169" s="137"/>
      <c r="FF169" s="137"/>
      <c r="FG169" s="137"/>
      <c r="FH169" s="137"/>
      <c r="FI169" s="137"/>
      <c r="FJ169" s="137"/>
      <c r="FK169" s="137"/>
      <c r="FL169" s="137"/>
      <c r="FM169" s="137"/>
      <c r="FN169" s="137"/>
      <c r="FO169" s="137"/>
      <c r="FP169" s="137"/>
      <c r="FQ169" s="137"/>
      <c r="FR169" s="137"/>
      <c r="FS169" s="137"/>
      <c r="FT169" s="137"/>
      <c r="FU169" s="137"/>
      <c r="FV169" s="137"/>
      <c r="FW169" s="137"/>
      <c r="FX169" s="137"/>
      <c r="FY169" s="137"/>
      <c r="FZ169" s="137"/>
      <c r="GA169" s="137"/>
      <c r="GB169" s="137"/>
      <c r="GC169" s="137"/>
      <c r="GD169" s="137"/>
      <c r="GE169" s="137"/>
      <c r="GF169" s="137"/>
      <c r="GG169" s="137"/>
      <c r="GH169" s="137"/>
      <c r="GI169" s="137"/>
      <c r="GJ169" s="137"/>
      <c r="GK169" s="137"/>
      <c r="GL169" s="137"/>
      <c r="GM169" s="137"/>
      <c r="GN169" s="137"/>
      <c r="GO169" s="137"/>
      <c r="GP169" s="137"/>
      <c r="GQ169" s="137"/>
      <c r="GR169" s="137"/>
      <c r="GS169" s="137"/>
    </row>
    <row r="170" spans="1:201" s="136" customFormat="1" x14ac:dyDescent="0.25">
      <c r="A170" s="116" t="str">
        <f>IF($B$148=B170,"Injectable","")</f>
        <v/>
      </c>
      <c r="B170" s="224" t="s">
        <v>124</v>
      </c>
      <c r="C170" s="4" t="e">
        <f t="shared" ref="C170:F175" si="174">IF($B$148=$B170,C237,#N/A)</f>
        <v>#N/A</v>
      </c>
      <c r="D170" s="4" t="e">
        <f t="shared" si="174"/>
        <v>#N/A</v>
      </c>
      <c r="E170" s="4" t="e">
        <f t="shared" si="174"/>
        <v>#N/A</v>
      </c>
      <c r="F170" s="4" t="e">
        <f t="shared" si="174"/>
        <v>#N/A</v>
      </c>
      <c r="G170" s="4" t="e">
        <f t="shared" si="160"/>
        <v>#N/A</v>
      </c>
      <c r="H170" s="4" t="e">
        <f t="shared" ref="H170:I175" si="175">IF($B$148=$B170,H237,#N/A)</f>
        <v>#N/A</v>
      </c>
      <c r="I170" s="4" t="e">
        <f t="shared" si="175"/>
        <v>#N/A</v>
      </c>
      <c r="J170" s="4">
        <f t="shared" si="163"/>
        <v>0</v>
      </c>
      <c r="K170" s="136">
        <v>237</v>
      </c>
      <c r="L170" s="70"/>
      <c r="M170" s="70"/>
      <c r="N170" s="70"/>
      <c r="O170" s="71"/>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137"/>
      <c r="BF170" s="137"/>
      <c r="BG170" s="137"/>
      <c r="BH170" s="137"/>
      <c r="BI170" s="137"/>
      <c r="BJ170" s="137"/>
      <c r="BK170" s="137"/>
      <c r="BL170" s="137"/>
      <c r="BM170" s="137"/>
      <c r="BN170" s="137"/>
      <c r="BO170" s="137"/>
      <c r="BP170" s="137"/>
      <c r="BQ170" s="137"/>
      <c r="BR170" s="116" t="str">
        <f>IF($B$148=BS170,"Injectable","")</f>
        <v/>
      </c>
      <c r="BS170" s="139" t="s">
        <v>124</v>
      </c>
      <c r="BT170" s="4" t="e">
        <f t="shared" ref="BT170:BW175" si="176">IF($B$148=$B170,BU237,#N/A)</f>
        <v>#N/A</v>
      </c>
      <c r="BU170" s="4" t="e">
        <f t="shared" si="176"/>
        <v>#N/A</v>
      </c>
      <c r="BV170" s="4" t="e">
        <f t="shared" si="176"/>
        <v>#N/A</v>
      </c>
      <c r="BW170" s="4" t="e">
        <f t="shared" si="176"/>
        <v>#N/A</v>
      </c>
      <c r="BX170" s="137"/>
      <c r="BY170" s="137"/>
      <c r="BZ170" s="137"/>
      <c r="CA170" s="137"/>
      <c r="CB170" s="137"/>
      <c r="CC170" s="137"/>
      <c r="CD170" s="137"/>
      <c r="CE170" s="137"/>
      <c r="CF170" s="137"/>
      <c r="CG170" s="137"/>
      <c r="CH170" s="137"/>
      <c r="CI170" s="137"/>
      <c r="CJ170" s="137"/>
      <c r="CK170" s="137"/>
      <c r="CL170" s="137"/>
      <c r="CM170" s="137"/>
      <c r="CN170" s="137"/>
      <c r="CO170" s="137"/>
      <c r="CP170" s="137"/>
      <c r="CQ170" s="137"/>
      <c r="CR170" s="137"/>
      <c r="CS170" s="137"/>
      <c r="CT170" s="137"/>
      <c r="CU170" s="137"/>
      <c r="CV170" s="137"/>
      <c r="CZ170" s="188"/>
      <c r="DA170" s="188"/>
      <c r="DC170" s="137"/>
      <c r="DD170" s="137"/>
      <c r="DE170" s="137"/>
      <c r="DF170" s="137"/>
      <c r="DG170" s="137"/>
      <c r="DH170" s="137"/>
      <c r="DI170" s="137"/>
      <c r="DJ170" s="137"/>
      <c r="DK170" s="137"/>
      <c r="DL170" s="137"/>
      <c r="DM170" s="137"/>
      <c r="DN170" s="137"/>
      <c r="DO170" s="137"/>
      <c r="DP170" s="137"/>
      <c r="DQ170" s="137"/>
      <c r="DR170" s="137"/>
      <c r="DS170" s="137"/>
      <c r="DT170" s="137"/>
      <c r="DU170" s="137"/>
      <c r="DV170" s="137"/>
      <c r="DW170" s="137"/>
      <c r="DX170" s="137"/>
      <c r="DY170" s="137"/>
      <c r="DZ170" s="137"/>
      <c r="EA170" s="137"/>
      <c r="EB170" s="137"/>
      <c r="EC170" s="137"/>
      <c r="ED170" s="137"/>
      <c r="EE170" s="137"/>
      <c r="EF170" s="137"/>
      <c r="EG170" s="137"/>
      <c r="EH170" s="137"/>
      <c r="EI170" s="137"/>
      <c r="EJ170" s="137"/>
      <c r="EK170" s="137"/>
      <c r="EL170" s="137"/>
      <c r="EM170" s="137"/>
      <c r="EN170" s="137"/>
      <c r="EO170" s="137"/>
      <c r="EP170" s="137"/>
      <c r="EQ170" s="137"/>
      <c r="ER170" s="137"/>
      <c r="ES170" s="137"/>
      <c r="ET170" s="137"/>
      <c r="EU170" s="137"/>
      <c r="EV170" s="137"/>
      <c r="EW170" s="137"/>
      <c r="EX170" s="137"/>
      <c r="EY170" s="137"/>
      <c r="EZ170" s="137"/>
      <c r="FA170" s="137"/>
      <c r="FB170" s="137"/>
      <c r="FC170" s="137"/>
      <c r="FD170" s="137"/>
      <c r="FE170" s="137"/>
      <c r="FF170" s="137"/>
      <c r="FG170" s="137"/>
      <c r="FH170" s="137"/>
      <c r="FI170" s="137"/>
      <c r="FJ170" s="137"/>
      <c r="FK170" s="137"/>
      <c r="FL170" s="137"/>
      <c r="FM170" s="137"/>
      <c r="FN170" s="137"/>
      <c r="FO170" s="137"/>
      <c r="FP170" s="137"/>
      <c r="FQ170" s="137"/>
      <c r="FR170" s="137"/>
      <c r="FS170" s="137"/>
      <c r="FT170" s="137"/>
      <c r="FU170" s="137"/>
      <c r="FV170" s="137"/>
      <c r="FW170" s="137"/>
      <c r="FX170" s="137"/>
      <c r="FY170" s="137"/>
      <c r="FZ170" s="137"/>
      <c r="GA170" s="137"/>
      <c r="GB170" s="137"/>
      <c r="GC170" s="137"/>
      <c r="GD170" s="137"/>
      <c r="GE170" s="137"/>
      <c r="GF170" s="137"/>
      <c r="GG170" s="137"/>
      <c r="GH170" s="137"/>
      <c r="GI170" s="137"/>
      <c r="GJ170" s="137"/>
      <c r="GK170" s="137"/>
      <c r="GL170" s="137"/>
      <c r="GM170" s="137"/>
      <c r="GN170" s="137"/>
      <c r="GO170" s="137"/>
      <c r="GP170" s="137"/>
      <c r="GQ170" s="137"/>
      <c r="GR170" s="137"/>
      <c r="GS170" s="137"/>
    </row>
    <row r="171" spans="1:201" s="136" customFormat="1" x14ac:dyDescent="0.25">
      <c r="A171" s="116" t="str">
        <f t="shared" ref="A171:A175" si="177">IF($B$148=B171,"Injectable","")</f>
        <v/>
      </c>
      <c r="B171" s="139" t="s">
        <v>125</v>
      </c>
      <c r="C171" s="4" t="e">
        <f t="shared" si="174"/>
        <v>#N/A</v>
      </c>
      <c r="D171" s="4" t="e">
        <f t="shared" si="174"/>
        <v>#N/A</v>
      </c>
      <c r="E171" s="4" t="e">
        <f t="shared" si="174"/>
        <v>#N/A</v>
      </c>
      <c r="F171" s="4" t="e">
        <f t="shared" si="174"/>
        <v>#N/A</v>
      </c>
      <c r="G171" s="4" t="e">
        <f t="shared" si="160"/>
        <v>#N/A</v>
      </c>
      <c r="H171" s="4" t="e">
        <f t="shared" si="175"/>
        <v>#N/A</v>
      </c>
      <c r="I171" s="4" t="e">
        <f t="shared" si="175"/>
        <v>#N/A</v>
      </c>
      <c r="J171" s="4">
        <f t="shared" si="163"/>
        <v>0</v>
      </c>
      <c r="L171" s="70"/>
      <c r="M171" s="70"/>
      <c r="N171" s="70"/>
      <c r="O171" s="71"/>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137"/>
      <c r="BF171" s="137"/>
      <c r="BG171" s="137"/>
      <c r="BH171" s="137"/>
      <c r="BI171" s="137"/>
      <c r="BJ171" s="137"/>
      <c r="BK171" s="137"/>
      <c r="BL171" s="137"/>
      <c r="BM171" s="137"/>
      <c r="BN171" s="137"/>
      <c r="BO171" s="137"/>
      <c r="BP171" s="137"/>
      <c r="BQ171" s="137"/>
      <c r="BR171" s="116" t="str">
        <f t="shared" ref="BR171:BR175" si="178">IF($B$148=BS171,"Injectable","")</f>
        <v/>
      </c>
      <c r="BS171" s="139" t="s">
        <v>125</v>
      </c>
      <c r="BT171" s="4" t="e">
        <f t="shared" si="176"/>
        <v>#N/A</v>
      </c>
      <c r="BU171" s="4" t="e">
        <f t="shared" si="176"/>
        <v>#N/A</v>
      </c>
      <c r="BV171" s="4" t="e">
        <f t="shared" si="176"/>
        <v>#N/A</v>
      </c>
      <c r="BW171" s="4" t="e">
        <f t="shared" si="176"/>
        <v>#N/A</v>
      </c>
      <c r="BX171" s="137"/>
      <c r="BY171" s="137"/>
      <c r="BZ171" s="137"/>
      <c r="CA171" s="137"/>
      <c r="CB171" s="137"/>
      <c r="CC171" s="137"/>
      <c r="CD171" s="137"/>
      <c r="CE171" s="137"/>
      <c r="CF171" s="137"/>
      <c r="CG171" s="137"/>
      <c r="CH171" s="137"/>
      <c r="CI171" s="137"/>
      <c r="CJ171" s="137"/>
      <c r="CK171" s="137"/>
      <c r="CL171" s="137"/>
      <c r="CM171" s="137"/>
      <c r="CN171" s="137"/>
      <c r="CO171" s="137"/>
      <c r="CP171" s="137"/>
      <c r="CQ171" s="137"/>
      <c r="CR171" s="137"/>
      <c r="CS171" s="137"/>
      <c r="CT171" s="137"/>
      <c r="CU171" s="137"/>
      <c r="CV171" s="137"/>
      <c r="CZ171" s="188"/>
      <c r="DA171" s="188"/>
      <c r="DC171" s="137"/>
      <c r="DD171" s="137"/>
      <c r="DE171" s="137"/>
      <c r="DF171" s="137"/>
      <c r="DG171" s="137"/>
      <c r="DH171" s="137"/>
      <c r="DI171" s="137"/>
      <c r="DJ171" s="137"/>
      <c r="DK171" s="137"/>
      <c r="DL171" s="137"/>
      <c r="DM171" s="137"/>
      <c r="DN171" s="137"/>
      <c r="DO171" s="137"/>
      <c r="DP171" s="137"/>
      <c r="DQ171" s="137"/>
      <c r="DR171" s="137"/>
      <c r="DS171" s="137"/>
      <c r="DT171" s="137"/>
      <c r="DU171" s="137"/>
      <c r="DV171" s="137"/>
      <c r="DW171" s="137"/>
      <c r="DX171" s="137"/>
      <c r="DY171" s="137"/>
      <c r="DZ171" s="137"/>
      <c r="EA171" s="137"/>
      <c r="EB171" s="137"/>
      <c r="EC171" s="137"/>
      <c r="ED171" s="137"/>
      <c r="EE171" s="137"/>
      <c r="EF171" s="137"/>
      <c r="EG171" s="137"/>
      <c r="EH171" s="137"/>
      <c r="EI171" s="137"/>
      <c r="EJ171" s="137"/>
      <c r="EK171" s="137"/>
      <c r="EL171" s="137"/>
      <c r="EM171" s="137"/>
      <c r="EN171" s="137"/>
      <c r="EO171" s="137"/>
      <c r="EP171" s="137"/>
      <c r="EQ171" s="137"/>
      <c r="ER171" s="137"/>
      <c r="ES171" s="137"/>
      <c r="ET171" s="137"/>
      <c r="EU171" s="137"/>
      <c r="EV171" s="137"/>
      <c r="EW171" s="137"/>
      <c r="EX171" s="137"/>
      <c r="EY171" s="137"/>
      <c r="EZ171" s="137"/>
      <c r="FA171" s="137"/>
      <c r="FB171" s="137"/>
      <c r="FC171" s="137"/>
      <c r="FD171" s="137"/>
      <c r="FE171" s="137"/>
      <c r="FF171" s="137"/>
      <c r="FG171" s="137"/>
      <c r="FH171" s="137"/>
      <c r="FI171" s="137"/>
      <c r="FJ171" s="137"/>
      <c r="FK171" s="137"/>
      <c r="FL171" s="137"/>
      <c r="FM171" s="137"/>
      <c r="FN171" s="137"/>
      <c r="FO171" s="137"/>
      <c r="FP171" s="137"/>
      <c r="FQ171" s="137"/>
      <c r="FR171" s="137"/>
      <c r="FS171" s="137"/>
      <c r="FT171" s="137"/>
      <c r="FU171" s="137"/>
      <c r="FV171" s="137"/>
      <c r="FW171" s="137"/>
      <c r="FX171" s="137"/>
      <c r="FY171" s="137"/>
      <c r="FZ171" s="137"/>
      <c r="GA171" s="137"/>
      <c r="GB171" s="137"/>
      <c r="GC171" s="137"/>
      <c r="GD171" s="137"/>
      <c r="GE171" s="137"/>
      <c r="GF171" s="137"/>
      <c r="GG171" s="137"/>
      <c r="GH171" s="137"/>
      <c r="GI171" s="137"/>
      <c r="GJ171" s="137"/>
      <c r="GK171" s="137"/>
      <c r="GL171" s="137"/>
      <c r="GM171" s="137"/>
      <c r="GN171" s="137"/>
      <c r="GO171" s="137"/>
      <c r="GP171" s="137"/>
      <c r="GQ171" s="137"/>
      <c r="GR171" s="137"/>
      <c r="GS171" s="137"/>
    </row>
    <row r="172" spans="1:201" s="136" customFormat="1" x14ac:dyDescent="0.25">
      <c r="A172" s="116" t="str">
        <f t="shared" si="177"/>
        <v/>
      </c>
      <c r="B172" s="139" t="s">
        <v>126</v>
      </c>
      <c r="C172" s="4" t="e">
        <f t="shared" si="174"/>
        <v>#N/A</v>
      </c>
      <c r="D172" s="4" t="e">
        <f t="shared" si="174"/>
        <v>#N/A</v>
      </c>
      <c r="E172" s="4" t="e">
        <f t="shared" si="174"/>
        <v>#N/A</v>
      </c>
      <c r="F172" s="4" t="e">
        <f t="shared" si="174"/>
        <v>#N/A</v>
      </c>
      <c r="G172" s="4" t="e">
        <f t="shared" si="160"/>
        <v>#N/A</v>
      </c>
      <c r="H172" s="4" t="e">
        <f t="shared" si="175"/>
        <v>#N/A</v>
      </c>
      <c r="I172" s="4" t="e">
        <f t="shared" si="175"/>
        <v>#N/A</v>
      </c>
      <c r="J172" s="4">
        <f t="shared" si="163"/>
        <v>0</v>
      </c>
      <c r="L172" s="70"/>
      <c r="M172" s="70"/>
      <c r="N172" s="70"/>
      <c r="O172" s="71"/>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137"/>
      <c r="BF172" s="137"/>
      <c r="BG172" s="137"/>
      <c r="BH172" s="137"/>
      <c r="BI172" s="137"/>
      <c r="BJ172" s="137"/>
      <c r="BK172" s="137"/>
      <c r="BL172" s="137"/>
      <c r="BM172" s="137"/>
      <c r="BN172" s="137"/>
      <c r="BO172" s="137"/>
      <c r="BP172" s="137"/>
      <c r="BQ172" s="137"/>
      <c r="BR172" s="116" t="str">
        <f t="shared" si="178"/>
        <v/>
      </c>
      <c r="BS172" s="139" t="s">
        <v>126</v>
      </c>
      <c r="BT172" s="4" t="e">
        <f t="shared" si="176"/>
        <v>#N/A</v>
      </c>
      <c r="BU172" s="4" t="e">
        <f t="shared" si="176"/>
        <v>#N/A</v>
      </c>
      <c r="BV172" s="4" t="e">
        <f t="shared" si="176"/>
        <v>#N/A</v>
      </c>
      <c r="BW172" s="4" t="e">
        <f t="shared" si="176"/>
        <v>#N/A</v>
      </c>
      <c r="BX172" s="137"/>
      <c r="BY172" s="137"/>
      <c r="BZ172" s="137"/>
      <c r="CA172" s="137"/>
      <c r="CB172" s="137"/>
      <c r="CC172" s="137"/>
      <c r="CD172" s="137"/>
      <c r="CE172" s="137"/>
      <c r="CF172" s="137"/>
      <c r="CG172" s="137"/>
      <c r="CH172" s="137"/>
      <c r="CI172" s="137"/>
      <c r="CJ172" s="137"/>
      <c r="CK172" s="137"/>
      <c r="CL172" s="137"/>
      <c r="CM172" s="137"/>
      <c r="CN172" s="137"/>
      <c r="CO172" s="137"/>
      <c r="CP172" s="137"/>
      <c r="CQ172" s="137"/>
      <c r="CR172" s="137"/>
      <c r="CS172" s="137"/>
      <c r="CT172" s="137"/>
      <c r="CU172" s="137"/>
      <c r="CV172" s="137"/>
      <c r="CZ172" s="188"/>
      <c r="DA172" s="188"/>
      <c r="DC172" s="137"/>
      <c r="DD172" s="137"/>
      <c r="DE172" s="137"/>
      <c r="DF172" s="137"/>
      <c r="DG172" s="137"/>
      <c r="DH172" s="137"/>
      <c r="DI172" s="137"/>
      <c r="DJ172" s="137"/>
      <c r="DK172" s="137"/>
      <c r="DL172" s="137"/>
      <c r="DM172" s="137"/>
      <c r="DN172" s="137"/>
      <c r="DO172" s="137"/>
      <c r="DP172" s="137"/>
      <c r="DQ172" s="137"/>
      <c r="DR172" s="137"/>
      <c r="DS172" s="137"/>
      <c r="DT172" s="137"/>
      <c r="DU172" s="137"/>
      <c r="DV172" s="137"/>
      <c r="DW172" s="137"/>
      <c r="DX172" s="137"/>
      <c r="DY172" s="137"/>
      <c r="DZ172" s="137"/>
      <c r="EA172" s="137"/>
      <c r="EB172" s="137"/>
      <c r="EC172" s="137"/>
      <c r="ED172" s="137"/>
      <c r="EE172" s="137"/>
      <c r="EF172" s="137"/>
      <c r="EG172" s="137"/>
      <c r="EH172" s="137"/>
      <c r="EI172" s="137"/>
      <c r="EJ172" s="137"/>
      <c r="EK172" s="137"/>
      <c r="EL172" s="137"/>
      <c r="EM172" s="137"/>
      <c r="EN172" s="137"/>
      <c r="EO172" s="137"/>
      <c r="EP172" s="137"/>
      <c r="EQ172" s="137"/>
      <c r="ER172" s="137"/>
      <c r="ES172" s="137"/>
      <c r="ET172" s="137"/>
      <c r="EU172" s="137"/>
      <c r="EV172" s="137"/>
      <c r="EW172" s="137"/>
      <c r="EX172" s="137"/>
      <c r="EY172" s="137"/>
      <c r="EZ172" s="137"/>
      <c r="FA172" s="137"/>
      <c r="FB172" s="137"/>
      <c r="FC172" s="137"/>
      <c r="FD172" s="137"/>
      <c r="FE172" s="137"/>
      <c r="FF172" s="137"/>
      <c r="FG172" s="137"/>
      <c r="FH172" s="137"/>
      <c r="FI172" s="137"/>
      <c r="FJ172" s="137"/>
      <c r="FK172" s="137"/>
      <c r="FL172" s="137"/>
      <c r="FM172" s="137"/>
      <c r="FN172" s="137"/>
      <c r="FO172" s="137"/>
      <c r="FP172" s="137"/>
      <c r="FQ172" s="137"/>
      <c r="FR172" s="137"/>
      <c r="FS172" s="137"/>
      <c r="FT172" s="137"/>
      <c r="FU172" s="137"/>
      <c r="FV172" s="137"/>
      <c r="FW172" s="137"/>
      <c r="FX172" s="137"/>
      <c r="FY172" s="137"/>
      <c r="FZ172" s="137"/>
      <c r="GA172" s="137"/>
      <c r="GB172" s="137"/>
      <c r="GC172" s="137"/>
      <c r="GD172" s="137"/>
      <c r="GE172" s="137"/>
      <c r="GF172" s="137"/>
      <c r="GG172" s="137"/>
      <c r="GH172" s="137"/>
      <c r="GI172" s="137"/>
      <c r="GJ172" s="137"/>
      <c r="GK172" s="137"/>
      <c r="GL172" s="137"/>
      <c r="GM172" s="137"/>
      <c r="GN172" s="137"/>
      <c r="GO172" s="137"/>
      <c r="GP172" s="137"/>
      <c r="GQ172" s="137"/>
      <c r="GR172" s="137"/>
      <c r="GS172" s="137"/>
    </row>
    <row r="173" spans="1:201" s="136" customFormat="1" x14ac:dyDescent="0.25">
      <c r="A173" s="116" t="str">
        <f t="shared" si="177"/>
        <v/>
      </c>
      <c r="B173" s="139" t="s">
        <v>127</v>
      </c>
      <c r="C173" s="4" t="e">
        <f t="shared" si="174"/>
        <v>#N/A</v>
      </c>
      <c r="D173" s="4" t="e">
        <f t="shared" si="174"/>
        <v>#N/A</v>
      </c>
      <c r="E173" s="4" t="e">
        <f t="shared" si="174"/>
        <v>#N/A</v>
      </c>
      <c r="F173" s="4" t="e">
        <f t="shared" si="174"/>
        <v>#N/A</v>
      </c>
      <c r="G173" s="4" t="e">
        <f t="shared" si="160"/>
        <v>#N/A</v>
      </c>
      <c r="H173" s="4" t="e">
        <f t="shared" si="175"/>
        <v>#N/A</v>
      </c>
      <c r="I173" s="4" t="e">
        <f t="shared" si="175"/>
        <v>#N/A</v>
      </c>
      <c r="J173" s="4">
        <f t="shared" si="163"/>
        <v>0</v>
      </c>
      <c r="L173" s="70"/>
      <c r="M173" s="70"/>
      <c r="N173" s="70"/>
      <c r="O173" s="71"/>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137"/>
      <c r="BF173" s="137"/>
      <c r="BG173" s="137"/>
      <c r="BH173" s="137"/>
      <c r="BI173" s="137"/>
      <c r="BJ173" s="137"/>
      <c r="BK173" s="137"/>
      <c r="BL173" s="137"/>
      <c r="BM173" s="137"/>
      <c r="BN173" s="137"/>
      <c r="BO173" s="137"/>
      <c r="BP173" s="137"/>
      <c r="BQ173" s="137"/>
      <c r="BR173" s="116" t="str">
        <f t="shared" si="178"/>
        <v/>
      </c>
      <c r="BS173" s="139" t="s">
        <v>127</v>
      </c>
      <c r="BT173" s="4" t="e">
        <f t="shared" si="176"/>
        <v>#N/A</v>
      </c>
      <c r="BU173" s="4" t="e">
        <f t="shared" si="176"/>
        <v>#N/A</v>
      </c>
      <c r="BV173" s="4" t="e">
        <f t="shared" si="176"/>
        <v>#N/A</v>
      </c>
      <c r="BW173" s="4" t="e">
        <f t="shared" si="176"/>
        <v>#N/A</v>
      </c>
      <c r="BX173" s="137"/>
      <c r="BY173" s="137"/>
      <c r="BZ173" s="137"/>
      <c r="CA173" s="137"/>
      <c r="CB173" s="137"/>
      <c r="CC173" s="137"/>
      <c r="CD173" s="137"/>
      <c r="CE173" s="137"/>
      <c r="CF173" s="137"/>
      <c r="CG173" s="137"/>
      <c r="CH173" s="137"/>
      <c r="CI173" s="137"/>
      <c r="CJ173" s="137"/>
      <c r="CK173" s="137"/>
      <c r="CL173" s="137"/>
      <c r="CM173" s="137"/>
      <c r="CN173" s="137"/>
      <c r="CO173" s="137"/>
      <c r="CP173" s="137"/>
      <c r="CQ173" s="137"/>
      <c r="CR173" s="137"/>
      <c r="CS173" s="137"/>
      <c r="CT173" s="137"/>
      <c r="CU173" s="137"/>
      <c r="CV173" s="137"/>
      <c r="CZ173" s="188"/>
      <c r="DA173" s="188"/>
      <c r="DC173" s="137"/>
      <c r="DD173" s="137"/>
      <c r="DE173" s="137"/>
      <c r="DF173" s="137"/>
      <c r="DG173" s="137"/>
      <c r="DH173" s="137"/>
      <c r="DI173" s="137"/>
      <c r="DJ173" s="137"/>
      <c r="DK173" s="137"/>
      <c r="DL173" s="137"/>
      <c r="DM173" s="137"/>
      <c r="DN173" s="137"/>
      <c r="DO173" s="137"/>
      <c r="DP173" s="137"/>
      <c r="DQ173" s="137"/>
      <c r="DR173" s="137"/>
      <c r="DS173" s="137"/>
      <c r="DT173" s="137"/>
      <c r="DU173" s="137"/>
      <c r="DV173" s="137"/>
      <c r="DW173" s="137"/>
      <c r="DX173" s="137"/>
      <c r="DY173" s="137"/>
      <c r="DZ173" s="137"/>
      <c r="EA173" s="137"/>
      <c r="EB173" s="137"/>
      <c r="EC173" s="137"/>
      <c r="ED173" s="137"/>
      <c r="EE173" s="137"/>
      <c r="EF173" s="137"/>
      <c r="EG173" s="137"/>
      <c r="EH173" s="137"/>
      <c r="EI173" s="137"/>
      <c r="EJ173" s="137"/>
      <c r="EK173" s="137"/>
      <c r="EL173" s="137"/>
      <c r="EM173" s="137"/>
      <c r="EN173" s="137"/>
      <c r="EO173" s="137"/>
      <c r="EP173" s="137"/>
      <c r="EQ173" s="137"/>
      <c r="ER173" s="137"/>
      <c r="ES173" s="137"/>
      <c r="ET173" s="137"/>
      <c r="EU173" s="137"/>
      <c r="EV173" s="137"/>
      <c r="EW173" s="137"/>
      <c r="EX173" s="137"/>
      <c r="EY173" s="137"/>
      <c r="EZ173" s="137"/>
      <c r="FA173" s="137"/>
      <c r="FB173" s="137"/>
      <c r="FC173" s="137"/>
      <c r="FD173" s="137"/>
      <c r="FE173" s="137"/>
      <c r="FF173" s="137"/>
      <c r="FG173" s="137"/>
      <c r="FH173" s="137"/>
      <c r="FI173" s="137"/>
      <c r="FJ173" s="137"/>
      <c r="FK173" s="137"/>
      <c r="FL173" s="137"/>
      <c r="FM173" s="137"/>
      <c r="FN173" s="137"/>
      <c r="FO173" s="137"/>
      <c r="FP173" s="137"/>
      <c r="FQ173" s="137"/>
      <c r="FR173" s="137"/>
      <c r="FS173" s="137"/>
      <c r="FT173" s="137"/>
      <c r="FU173" s="137"/>
      <c r="FV173" s="137"/>
      <c r="FW173" s="137"/>
      <c r="FX173" s="137"/>
      <c r="FY173" s="137"/>
      <c r="FZ173" s="137"/>
      <c r="GA173" s="137"/>
      <c r="GB173" s="137"/>
      <c r="GC173" s="137"/>
      <c r="GD173" s="137"/>
      <c r="GE173" s="137"/>
      <c r="GF173" s="137"/>
      <c r="GG173" s="137"/>
      <c r="GH173" s="137"/>
      <c r="GI173" s="137"/>
      <c r="GJ173" s="137"/>
      <c r="GK173" s="137"/>
      <c r="GL173" s="137"/>
      <c r="GM173" s="137"/>
      <c r="GN173" s="137"/>
      <c r="GO173" s="137"/>
      <c r="GP173" s="137"/>
      <c r="GQ173" s="137"/>
      <c r="GR173" s="137"/>
      <c r="GS173" s="137"/>
    </row>
    <row r="174" spans="1:201" s="136" customFormat="1" x14ac:dyDescent="0.25">
      <c r="A174" s="116" t="str">
        <f t="shared" si="177"/>
        <v>Injectable</v>
      </c>
      <c r="B174" s="139" t="s">
        <v>128</v>
      </c>
      <c r="C174" s="4" t="str">
        <f t="shared" si="174"/>
        <v>Yes</v>
      </c>
      <c r="D174" s="4" t="str">
        <f t="shared" si="174"/>
        <v>Yes</v>
      </c>
      <c r="E174" s="4" t="str">
        <f t="shared" si="174"/>
        <v>Yes</v>
      </c>
      <c r="F174" s="4" t="str">
        <f t="shared" si="174"/>
        <v>Yes</v>
      </c>
      <c r="G174" s="4" t="str">
        <f t="shared" si="160"/>
        <v>Yes</v>
      </c>
      <c r="H174" s="4" t="str">
        <f t="shared" si="175"/>
        <v>Yes</v>
      </c>
      <c r="I174" s="4" t="str">
        <f t="shared" si="175"/>
        <v>YES</v>
      </c>
      <c r="J174" s="4">
        <f t="shared" si="163"/>
        <v>4</v>
      </c>
      <c r="L174" s="70"/>
      <c r="M174" s="70"/>
      <c r="N174" s="70"/>
      <c r="O174" s="71"/>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137"/>
      <c r="BF174" s="137"/>
      <c r="BG174" s="137"/>
      <c r="BH174" s="137"/>
      <c r="BI174" s="137"/>
      <c r="BJ174" s="137"/>
      <c r="BK174" s="137"/>
      <c r="BL174" s="137"/>
      <c r="BM174" s="137"/>
      <c r="BN174" s="137"/>
      <c r="BO174" s="137"/>
      <c r="BP174" s="137"/>
      <c r="BQ174" s="137"/>
      <c r="BR174" s="116" t="str">
        <f t="shared" si="178"/>
        <v>Injectable</v>
      </c>
      <c r="BS174" s="139" t="s">
        <v>128</v>
      </c>
      <c r="BT174" s="4">
        <f t="shared" si="176"/>
        <v>0</v>
      </c>
      <c r="BU174" s="4">
        <f t="shared" si="176"/>
        <v>0</v>
      </c>
      <c r="BV174" s="4">
        <f t="shared" si="176"/>
        <v>0</v>
      </c>
      <c r="BW174" s="4">
        <f t="shared" si="176"/>
        <v>0</v>
      </c>
      <c r="BX174" s="137"/>
      <c r="BY174" s="137"/>
      <c r="BZ174" s="137"/>
      <c r="CA174" s="137"/>
      <c r="CB174" s="137"/>
      <c r="CC174" s="137"/>
      <c r="CD174" s="137"/>
      <c r="CE174" s="137"/>
      <c r="CF174" s="137"/>
      <c r="CG174" s="137"/>
      <c r="CH174" s="137"/>
      <c r="CI174" s="137"/>
      <c r="CJ174" s="137"/>
      <c r="CK174" s="137"/>
      <c r="CL174" s="137"/>
      <c r="CM174" s="137"/>
      <c r="CN174" s="137"/>
      <c r="CO174" s="137"/>
      <c r="CP174" s="137"/>
      <c r="CQ174" s="137"/>
      <c r="CR174" s="137"/>
      <c r="CS174" s="137"/>
      <c r="CT174" s="137"/>
      <c r="CU174" s="137"/>
      <c r="CV174" s="137"/>
      <c r="CZ174" s="188"/>
      <c r="DA174" s="188"/>
      <c r="DC174" s="137"/>
      <c r="DD174" s="137"/>
      <c r="DE174" s="137"/>
      <c r="DF174" s="137"/>
      <c r="DG174" s="137"/>
      <c r="DH174" s="137"/>
      <c r="DI174" s="137"/>
      <c r="DJ174" s="137"/>
      <c r="DK174" s="137"/>
      <c r="DL174" s="137"/>
      <c r="DM174" s="137"/>
      <c r="DN174" s="137"/>
      <c r="DO174" s="137"/>
      <c r="DP174" s="137"/>
      <c r="DQ174" s="137"/>
      <c r="DR174" s="137"/>
      <c r="DS174" s="137"/>
      <c r="DT174" s="137"/>
      <c r="DU174" s="137"/>
      <c r="DV174" s="137"/>
      <c r="DW174" s="137"/>
      <c r="DX174" s="137"/>
      <c r="DY174" s="137"/>
      <c r="DZ174" s="137"/>
      <c r="EA174" s="137"/>
      <c r="EB174" s="137"/>
      <c r="EC174" s="137"/>
      <c r="ED174" s="137"/>
      <c r="EE174" s="137"/>
      <c r="EF174" s="137"/>
      <c r="EG174" s="137"/>
      <c r="EH174" s="137"/>
      <c r="EI174" s="137"/>
      <c r="EJ174" s="137"/>
      <c r="EK174" s="137"/>
      <c r="EL174" s="137"/>
      <c r="EM174" s="137"/>
      <c r="EN174" s="137"/>
      <c r="EO174" s="137"/>
      <c r="EP174" s="137"/>
      <c r="EQ174" s="137"/>
      <c r="ER174" s="137"/>
      <c r="ES174" s="137"/>
      <c r="ET174" s="137"/>
      <c r="EU174" s="137"/>
      <c r="EV174" s="137"/>
      <c r="EW174" s="137"/>
      <c r="EX174" s="137"/>
      <c r="EY174" s="137"/>
      <c r="EZ174" s="137"/>
      <c r="FA174" s="137"/>
      <c r="FB174" s="137"/>
      <c r="FC174" s="137"/>
      <c r="FD174" s="137"/>
      <c r="FE174" s="137"/>
      <c r="FF174" s="137"/>
      <c r="FG174" s="137"/>
      <c r="FH174" s="137"/>
      <c r="FI174" s="137"/>
      <c r="FJ174" s="137"/>
      <c r="FK174" s="137"/>
      <c r="FL174" s="137"/>
      <c r="FM174" s="137"/>
      <c r="FN174" s="137"/>
      <c r="FO174" s="137"/>
      <c r="FP174" s="137"/>
      <c r="FQ174" s="137"/>
      <c r="FR174" s="137"/>
      <c r="FS174" s="137"/>
      <c r="FT174" s="137"/>
      <c r="FU174" s="137"/>
      <c r="FV174" s="137"/>
      <c r="FW174" s="137"/>
      <c r="FX174" s="137"/>
      <c r="FY174" s="137"/>
      <c r="FZ174" s="137"/>
      <c r="GA174" s="137"/>
      <c r="GB174" s="137"/>
      <c r="GC174" s="137"/>
      <c r="GD174" s="137"/>
      <c r="GE174" s="137"/>
      <c r="GF174" s="137"/>
      <c r="GG174" s="137"/>
      <c r="GH174" s="137"/>
      <c r="GI174" s="137"/>
      <c r="GJ174" s="137"/>
      <c r="GK174" s="137"/>
      <c r="GL174" s="137"/>
      <c r="GM174" s="137"/>
      <c r="GN174" s="137"/>
      <c r="GO174" s="137"/>
      <c r="GP174" s="137"/>
      <c r="GQ174" s="137"/>
      <c r="GR174" s="137"/>
      <c r="GS174" s="137"/>
    </row>
    <row r="175" spans="1:201" s="136" customFormat="1" x14ac:dyDescent="0.25">
      <c r="A175" s="116" t="str">
        <f t="shared" si="177"/>
        <v/>
      </c>
      <c r="B175" s="139" t="s">
        <v>129</v>
      </c>
      <c r="C175" s="4" t="e">
        <f t="shared" si="174"/>
        <v>#N/A</v>
      </c>
      <c r="D175" s="4" t="e">
        <f t="shared" si="174"/>
        <v>#N/A</v>
      </c>
      <c r="E175" s="4" t="e">
        <f t="shared" si="174"/>
        <v>#N/A</v>
      </c>
      <c r="F175" s="4" t="e">
        <f t="shared" si="174"/>
        <v>#N/A</v>
      </c>
      <c r="G175" s="4" t="e">
        <f t="shared" si="160"/>
        <v>#N/A</v>
      </c>
      <c r="H175" s="4" t="e">
        <f t="shared" si="175"/>
        <v>#N/A</v>
      </c>
      <c r="I175" s="4" t="e">
        <f t="shared" si="175"/>
        <v>#N/A</v>
      </c>
      <c r="J175" s="4">
        <f t="shared" si="163"/>
        <v>0</v>
      </c>
      <c r="L175" s="70"/>
      <c r="M175" s="70"/>
      <c r="N175" s="70"/>
      <c r="O175" s="71"/>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137"/>
      <c r="BF175" s="137"/>
      <c r="BG175" s="137"/>
      <c r="BH175" s="137"/>
      <c r="BI175" s="137"/>
      <c r="BJ175" s="137"/>
      <c r="BK175" s="137"/>
      <c r="BL175" s="137"/>
      <c r="BM175" s="137"/>
      <c r="BN175" s="137"/>
      <c r="BO175" s="137"/>
      <c r="BP175" s="137"/>
      <c r="BQ175" s="137"/>
      <c r="BR175" s="116" t="str">
        <f t="shared" si="178"/>
        <v/>
      </c>
      <c r="BS175" s="139" t="s">
        <v>129</v>
      </c>
      <c r="BT175" s="4" t="e">
        <f t="shared" si="176"/>
        <v>#N/A</v>
      </c>
      <c r="BU175" s="4" t="e">
        <f t="shared" si="176"/>
        <v>#N/A</v>
      </c>
      <c r="BV175" s="4" t="e">
        <f t="shared" si="176"/>
        <v>#N/A</v>
      </c>
      <c r="BW175" s="4" t="e">
        <f t="shared" si="176"/>
        <v>#N/A</v>
      </c>
      <c r="BX175" s="137"/>
      <c r="BY175" s="137"/>
      <c r="BZ175" s="137"/>
      <c r="CA175" s="137"/>
      <c r="CB175" s="137"/>
      <c r="CC175" s="137"/>
      <c r="CD175" s="137"/>
      <c r="CE175" s="137"/>
      <c r="CF175" s="137"/>
      <c r="CG175" s="137"/>
      <c r="CH175" s="137"/>
      <c r="CI175" s="137"/>
      <c r="CJ175" s="137"/>
      <c r="CK175" s="137"/>
      <c r="CL175" s="137"/>
      <c r="CM175" s="137"/>
      <c r="CN175" s="137"/>
      <c r="CO175" s="137"/>
      <c r="CP175" s="137"/>
      <c r="CQ175" s="137"/>
      <c r="CR175" s="137"/>
      <c r="CS175" s="137"/>
      <c r="CT175" s="137"/>
      <c r="CU175" s="137"/>
      <c r="CV175" s="137"/>
      <c r="CZ175" s="188"/>
      <c r="DA175" s="188"/>
      <c r="DC175" s="137"/>
      <c r="DD175" s="137"/>
      <c r="DE175" s="137"/>
      <c r="DF175" s="137"/>
      <c r="DG175" s="137"/>
      <c r="DH175" s="137"/>
      <c r="DI175" s="137"/>
      <c r="DJ175" s="137"/>
      <c r="DK175" s="137"/>
      <c r="DL175" s="137"/>
      <c r="DM175" s="137"/>
      <c r="DN175" s="137"/>
      <c r="DO175" s="137"/>
      <c r="DP175" s="137"/>
      <c r="DQ175" s="137"/>
      <c r="DR175" s="137"/>
      <c r="DS175" s="137"/>
      <c r="DT175" s="137"/>
      <c r="DU175" s="137"/>
      <c r="DV175" s="137"/>
      <c r="DW175" s="137"/>
      <c r="DX175" s="137"/>
      <c r="DY175" s="137"/>
      <c r="DZ175" s="137"/>
      <c r="EA175" s="137"/>
      <c r="EB175" s="137"/>
      <c r="EC175" s="137"/>
      <c r="ED175" s="137"/>
      <c r="EE175" s="137"/>
      <c r="EF175" s="137"/>
      <c r="EG175" s="137"/>
      <c r="EH175" s="137"/>
      <c r="EI175" s="137"/>
      <c r="EJ175" s="137"/>
      <c r="EK175" s="137"/>
      <c r="EL175" s="137"/>
      <c r="EM175" s="137"/>
      <c r="EN175" s="137"/>
      <c r="EO175" s="137"/>
      <c r="EP175" s="137"/>
      <c r="EQ175" s="137"/>
      <c r="ER175" s="137"/>
      <c r="ES175" s="137"/>
      <c r="ET175" s="137"/>
      <c r="EU175" s="137"/>
      <c r="EV175" s="137"/>
      <c r="EW175" s="137"/>
      <c r="EX175" s="137"/>
      <c r="EY175" s="137"/>
      <c r="EZ175" s="137"/>
      <c r="FA175" s="137"/>
      <c r="FB175" s="137"/>
      <c r="FC175" s="137"/>
      <c r="FD175" s="137"/>
      <c r="FE175" s="137"/>
      <c r="FF175" s="137"/>
      <c r="FG175" s="137"/>
      <c r="FH175" s="137"/>
      <c r="FI175" s="137"/>
      <c r="FJ175" s="137"/>
      <c r="FK175" s="137"/>
      <c r="FL175" s="137"/>
      <c r="FM175" s="137"/>
      <c r="FN175" s="137"/>
      <c r="FO175" s="137"/>
      <c r="FP175" s="137"/>
      <c r="FQ175" s="137"/>
      <c r="FR175" s="137"/>
      <c r="FS175" s="137"/>
      <c r="FT175" s="137"/>
      <c r="FU175" s="137"/>
      <c r="FV175" s="137"/>
      <c r="FW175" s="137"/>
      <c r="FX175" s="137"/>
      <c r="FY175" s="137"/>
      <c r="FZ175" s="137"/>
      <c r="GA175" s="137"/>
      <c r="GB175" s="137"/>
      <c r="GC175" s="137"/>
      <c r="GD175" s="137"/>
      <c r="GE175" s="137"/>
      <c r="GF175" s="137"/>
      <c r="GG175" s="137"/>
      <c r="GH175" s="137"/>
      <c r="GI175" s="137"/>
      <c r="GJ175" s="137"/>
      <c r="GK175" s="137"/>
      <c r="GL175" s="137"/>
      <c r="GM175" s="137"/>
      <c r="GN175" s="137"/>
      <c r="GO175" s="137"/>
      <c r="GP175" s="137"/>
      <c r="GQ175" s="137"/>
      <c r="GR175" s="137"/>
      <c r="GS175" s="137"/>
    </row>
    <row r="176" spans="1:201" s="136" customFormat="1" x14ac:dyDescent="0.25">
      <c r="A176" s="116" t="str">
        <f>IF($B$149=B176,"Implant","")</f>
        <v/>
      </c>
      <c r="B176" s="224" t="s">
        <v>130</v>
      </c>
      <c r="C176" s="4" t="e">
        <f t="shared" ref="C176:F181" si="179">IF($B$149=$B176,C243,#N/A)</f>
        <v>#N/A</v>
      </c>
      <c r="D176" s="4" t="e">
        <f t="shared" si="179"/>
        <v>#N/A</v>
      </c>
      <c r="E176" s="4" t="e">
        <f t="shared" si="179"/>
        <v>#N/A</v>
      </c>
      <c r="F176" s="4" t="e">
        <f t="shared" si="179"/>
        <v>#N/A</v>
      </c>
      <c r="G176" s="4" t="e">
        <f t="shared" si="160"/>
        <v>#N/A</v>
      </c>
      <c r="H176" s="4" t="e">
        <f t="shared" ref="H176:I181" si="180">IF($B$149=$B176,H243,#N/A)</f>
        <v>#N/A</v>
      </c>
      <c r="I176" s="4" t="e">
        <f t="shared" si="180"/>
        <v>#N/A</v>
      </c>
      <c r="J176" s="4">
        <f t="shared" si="163"/>
        <v>0</v>
      </c>
      <c r="K176" s="136">
        <v>243</v>
      </c>
      <c r="L176" s="70"/>
      <c r="M176" s="70"/>
      <c r="N176" s="70"/>
      <c r="O176" s="71"/>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137"/>
      <c r="BF176" s="137"/>
      <c r="BG176" s="137"/>
      <c r="BH176" s="137"/>
      <c r="BI176" s="137"/>
      <c r="BJ176" s="137"/>
      <c r="BK176" s="137"/>
      <c r="BL176" s="137"/>
      <c r="BM176" s="137"/>
      <c r="BN176" s="137"/>
      <c r="BO176" s="137"/>
      <c r="BP176" s="137"/>
      <c r="BQ176" s="137"/>
      <c r="BR176" s="116" t="str">
        <f>IF($B$149=BS176,"Implant","")</f>
        <v/>
      </c>
      <c r="BS176" s="139" t="s">
        <v>130</v>
      </c>
      <c r="BT176" s="4" t="e">
        <f t="shared" ref="BT176:BW181" si="181">IF($B$149=$B176,BU243,#N/A)</f>
        <v>#N/A</v>
      </c>
      <c r="BU176" s="4" t="e">
        <f t="shared" si="181"/>
        <v>#N/A</v>
      </c>
      <c r="BV176" s="4" t="e">
        <f t="shared" si="181"/>
        <v>#N/A</v>
      </c>
      <c r="BW176" s="4" t="e">
        <f t="shared" si="181"/>
        <v>#N/A</v>
      </c>
      <c r="BX176" s="137"/>
      <c r="BY176" s="137"/>
      <c r="BZ176" s="137"/>
      <c r="CA176" s="137"/>
      <c r="CB176" s="137"/>
      <c r="CC176" s="137"/>
      <c r="CD176" s="137"/>
      <c r="CE176" s="137"/>
      <c r="CF176" s="137"/>
      <c r="CG176" s="137"/>
      <c r="CH176" s="137"/>
      <c r="CI176" s="137"/>
      <c r="CJ176" s="137"/>
      <c r="CK176" s="137"/>
      <c r="CL176" s="137"/>
      <c r="CM176" s="137"/>
      <c r="CN176" s="137"/>
      <c r="CO176" s="137"/>
      <c r="CP176" s="137"/>
      <c r="CQ176" s="137"/>
      <c r="CR176" s="137"/>
      <c r="CS176" s="137"/>
      <c r="CT176" s="137"/>
      <c r="CU176" s="137"/>
      <c r="CV176" s="137"/>
      <c r="CZ176" s="188"/>
      <c r="DA176" s="188"/>
      <c r="DC176" s="137"/>
      <c r="DD176" s="137"/>
      <c r="DE176" s="137"/>
      <c r="DF176" s="137"/>
      <c r="DG176" s="137"/>
      <c r="DH176" s="137"/>
      <c r="DI176" s="137"/>
      <c r="DJ176" s="137"/>
      <c r="DK176" s="137"/>
      <c r="DL176" s="137"/>
      <c r="DM176" s="137"/>
      <c r="DN176" s="137"/>
      <c r="DO176" s="137"/>
      <c r="DP176" s="137"/>
      <c r="DQ176" s="137"/>
      <c r="DR176" s="137"/>
      <c r="DS176" s="137"/>
      <c r="DT176" s="137"/>
      <c r="DU176" s="137"/>
      <c r="DV176" s="137"/>
      <c r="DW176" s="137"/>
      <c r="DX176" s="137"/>
      <c r="DY176" s="137"/>
      <c r="DZ176" s="137"/>
      <c r="EA176" s="137"/>
      <c r="EB176" s="137"/>
      <c r="EC176" s="137"/>
      <c r="ED176" s="137"/>
      <c r="EE176" s="137"/>
      <c r="EF176" s="137"/>
      <c r="EG176" s="137"/>
      <c r="EH176" s="137"/>
      <c r="EI176" s="137"/>
      <c r="EJ176" s="137"/>
      <c r="EK176" s="137"/>
      <c r="EL176" s="137"/>
      <c r="EM176" s="137"/>
      <c r="EN176" s="137"/>
      <c r="EO176" s="137"/>
      <c r="EP176" s="137"/>
      <c r="EQ176" s="137"/>
      <c r="ER176" s="137"/>
      <c r="ES176" s="137"/>
      <c r="ET176" s="137"/>
      <c r="EU176" s="137"/>
      <c r="EV176" s="137"/>
      <c r="EW176" s="137"/>
      <c r="EX176" s="137"/>
      <c r="EY176" s="137"/>
      <c r="EZ176" s="137"/>
      <c r="FA176" s="137"/>
      <c r="FB176" s="137"/>
      <c r="FC176" s="137"/>
      <c r="FD176" s="137"/>
      <c r="FE176" s="137"/>
      <c r="FF176" s="137"/>
      <c r="FG176" s="137"/>
      <c r="FH176" s="137"/>
      <c r="FI176" s="137"/>
      <c r="FJ176" s="137"/>
      <c r="FK176" s="137"/>
      <c r="FL176" s="137"/>
      <c r="FM176" s="137"/>
      <c r="FN176" s="137"/>
      <c r="FO176" s="137"/>
      <c r="FP176" s="137"/>
      <c r="FQ176" s="137"/>
      <c r="FR176" s="137"/>
      <c r="FS176" s="137"/>
      <c r="FT176" s="137"/>
      <c r="FU176" s="137"/>
      <c r="FV176" s="137"/>
      <c r="FW176" s="137"/>
      <c r="FX176" s="137"/>
      <c r="FY176" s="137"/>
      <c r="FZ176" s="137"/>
      <c r="GA176" s="137"/>
      <c r="GB176" s="137"/>
      <c r="GC176" s="137"/>
      <c r="GD176" s="137"/>
      <c r="GE176" s="137"/>
      <c r="GF176" s="137"/>
      <c r="GG176" s="137"/>
      <c r="GH176" s="137"/>
      <c r="GI176" s="137"/>
      <c r="GJ176" s="137"/>
      <c r="GK176" s="137"/>
      <c r="GL176" s="137"/>
      <c r="GM176" s="137"/>
      <c r="GN176" s="137"/>
      <c r="GO176" s="137"/>
      <c r="GP176" s="137"/>
      <c r="GQ176" s="137"/>
      <c r="GR176" s="137"/>
      <c r="GS176" s="137"/>
    </row>
    <row r="177" spans="1:201" s="136" customFormat="1" x14ac:dyDescent="0.25">
      <c r="A177" s="116" t="str">
        <f t="shared" ref="A177:A181" si="182">IF($B$149=B177,"Implant","")</f>
        <v/>
      </c>
      <c r="B177" s="139" t="s">
        <v>131</v>
      </c>
      <c r="C177" s="4" t="e">
        <f t="shared" si="179"/>
        <v>#N/A</v>
      </c>
      <c r="D177" s="4" t="e">
        <f t="shared" si="179"/>
        <v>#N/A</v>
      </c>
      <c r="E177" s="4" t="e">
        <f t="shared" si="179"/>
        <v>#N/A</v>
      </c>
      <c r="F177" s="4" t="e">
        <f t="shared" si="179"/>
        <v>#N/A</v>
      </c>
      <c r="G177" s="4" t="e">
        <f t="shared" si="160"/>
        <v>#N/A</v>
      </c>
      <c r="H177" s="4" t="e">
        <f t="shared" si="180"/>
        <v>#N/A</v>
      </c>
      <c r="I177" s="4" t="e">
        <f t="shared" si="180"/>
        <v>#N/A</v>
      </c>
      <c r="J177" s="4">
        <f t="shared" si="163"/>
        <v>0</v>
      </c>
      <c r="L177" s="70"/>
      <c r="M177" s="70"/>
      <c r="N177" s="70"/>
      <c r="O177" s="71"/>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137"/>
      <c r="BF177" s="137"/>
      <c r="BG177" s="137"/>
      <c r="BH177" s="137"/>
      <c r="BI177" s="137"/>
      <c r="BJ177" s="137"/>
      <c r="BK177" s="137"/>
      <c r="BL177" s="137"/>
      <c r="BM177" s="137"/>
      <c r="BN177" s="137"/>
      <c r="BO177" s="137"/>
      <c r="BP177" s="137"/>
      <c r="BQ177" s="137"/>
      <c r="BR177" s="116" t="str">
        <f t="shared" ref="BR177:BR181" si="183">IF($B$149=BS177,"Implant","")</f>
        <v/>
      </c>
      <c r="BS177" s="139" t="s">
        <v>131</v>
      </c>
      <c r="BT177" s="4" t="e">
        <f t="shared" si="181"/>
        <v>#N/A</v>
      </c>
      <c r="BU177" s="4" t="e">
        <f t="shared" si="181"/>
        <v>#N/A</v>
      </c>
      <c r="BV177" s="4" t="e">
        <f t="shared" si="181"/>
        <v>#N/A</v>
      </c>
      <c r="BW177" s="4" t="e">
        <f t="shared" si="181"/>
        <v>#N/A</v>
      </c>
      <c r="BX177" s="137"/>
      <c r="BY177" s="137"/>
      <c r="BZ177" s="137"/>
      <c r="CA177" s="137"/>
      <c r="CB177" s="137"/>
      <c r="CC177" s="137"/>
      <c r="CD177" s="137"/>
      <c r="CE177" s="137"/>
      <c r="CF177" s="137"/>
      <c r="CG177" s="137"/>
      <c r="CH177" s="137"/>
      <c r="CI177" s="137"/>
      <c r="CJ177" s="137"/>
      <c r="CK177" s="137"/>
      <c r="CL177" s="137"/>
      <c r="CM177" s="137"/>
      <c r="CN177" s="137"/>
      <c r="CO177" s="137"/>
      <c r="CP177" s="137"/>
      <c r="CQ177" s="137"/>
      <c r="CR177" s="137"/>
      <c r="CS177" s="137"/>
      <c r="CT177" s="137"/>
      <c r="CU177" s="137"/>
      <c r="CV177" s="137"/>
      <c r="CZ177" s="188"/>
      <c r="DA177" s="188"/>
      <c r="DC177" s="137"/>
      <c r="DD177" s="137"/>
      <c r="DE177" s="137"/>
      <c r="DF177" s="137"/>
      <c r="DG177" s="137"/>
      <c r="DH177" s="137"/>
      <c r="DI177" s="137"/>
      <c r="DJ177" s="137"/>
      <c r="DK177" s="137"/>
      <c r="DL177" s="137"/>
      <c r="DM177" s="137"/>
      <c r="DN177" s="137"/>
      <c r="DO177" s="137"/>
      <c r="DP177" s="137"/>
      <c r="DQ177" s="137"/>
      <c r="DR177" s="137"/>
      <c r="DS177" s="137"/>
      <c r="DT177" s="137"/>
      <c r="DU177" s="137"/>
      <c r="DV177" s="137"/>
      <c r="DW177" s="137"/>
      <c r="DX177" s="137"/>
      <c r="DY177" s="137"/>
      <c r="DZ177" s="137"/>
      <c r="EA177" s="137"/>
      <c r="EB177" s="137"/>
      <c r="EC177" s="137"/>
      <c r="ED177" s="137"/>
      <c r="EE177" s="137"/>
      <c r="EF177" s="137"/>
      <c r="EG177" s="137"/>
      <c r="EH177" s="137"/>
      <c r="EI177" s="137"/>
      <c r="EJ177" s="137"/>
      <c r="EK177" s="137"/>
      <c r="EL177" s="137"/>
      <c r="EM177" s="137"/>
      <c r="EN177" s="137"/>
      <c r="EO177" s="137"/>
      <c r="EP177" s="137"/>
      <c r="EQ177" s="137"/>
      <c r="ER177" s="137"/>
      <c r="ES177" s="137"/>
      <c r="ET177" s="137"/>
      <c r="EU177" s="137"/>
      <c r="EV177" s="137"/>
      <c r="EW177" s="137"/>
      <c r="EX177" s="137"/>
      <c r="EY177" s="137"/>
      <c r="EZ177" s="137"/>
      <c r="FA177" s="137"/>
      <c r="FB177" s="137"/>
      <c r="FC177" s="137"/>
      <c r="FD177" s="137"/>
      <c r="FE177" s="137"/>
      <c r="FF177" s="137"/>
      <c r="FG177" s="137"/>
      <c r="FH177" s="137"/>
      <c r="FI177" s="137"/>
      <c r="FJ177" s="137"/>
      <c r="FK177" s="137"/>
      <c r="FL177" s="137"/>
      <c r="FM177" s="137"/>
      <c r="FN177" s="137"/>
      <c r="FO177" s="137"/>
      <c r="FP177" s="137"/>
      <c r="FQ177" s="137"/>
      <c r="FR177" s="137"/>
      <c r="FS177" s="137"/>
      <c r="FT177" s="137"/>
      <c r="FU177" s="137"/>
      <c r="FV177" s="137"/>
      <c r="FW177" s="137"/>
      <c r="FX177" s="137"/>
      <c r="FY177" s="137"/>
      <c r="FZ177" s="137"/>
      <c r="GA177" s="137"/>
      <c r="GB177" s="137"/>
      <c r="GC177" s="137"/>
      <c r="GD177" s="137"/>
      <c r="GE177" s="137"/>
      <c r="GF177" s="137"/>
      <c r="GG177" s="137"/>
      <c r="GH177" s="137"/>
      <c r="GI177" s="137"/>
      <c r="GJ177" s="137"/>
      <c r="GK177" s="137"/>
      <c r="GL177" s="137"/>
      <c r="GM177" s="137"/>
      <c r="GN177" s="137"/>
      <c r="GO177" s="137"/>
      <c r="GP177" s="137"/>
      <c r="GQ177" s="137"/>
      <c r="GR177" s="137"/>
      <c r="GS177" s="137"/>
    </row>
    <row r="178" spans="1:201" s="136" customFormat="1" x14ac:dyDescent="0.25">
      <c r="A178" s="116" t="str">
        <f t="shared" si="182"/>
        <v/>
      </c>
      <c r="B178" s="139" t="s">
        <v>132</v>
      </c>
      <c r="C178" s="4" t="e">
        <f t="shared" si="179"/>
        <v>#N/A</v>
      </c>
      <c r="D178" s="4" t="e">
        <f t="shared" si="179"/>
        <v>#N/A</v>
      </c>
      <c r="E178" s="4" t="e">
        <f t="shared" si="179"/>
        <v>#N/A</v>
      </c>
      <c r="F178" s="4" t="e">
        <f t="shared" si="179"/>
        <v>#N/A</v>
      </c>
      <c r="G178" s="4" t="e">
        <f t="shared" si="160"/>
        <v>#N/A</v>
      </c>
      <c r="H178" s="4" t="e">
        <f t="shared" si="180"/>
        <v>#N/A</v>
      </c>
      <c r="I178" s="4" t="e">
        <f t="shared" si="180"/>
        <v>#N/A</v>
      </c>
      <c r="J178" s="4">
        <f t="shared" si="163"/>
        <v>0</v>
      </c>
      <c r="L178" s="70"/>
      <c r="M178" s="70"/>
      <c r="N178" s="70"/>
      <c r="O178" s="71"/>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137"/>
      <c r="BF178" s="137"/>
      <c r="BG178" s="137"/>
      <c r="BH178" s="137"/>
      <c r="BI178" s="137"/>
      <c r="BJ178" s="137"/>
      <c r="BK178" s="137"/>
      <c r="BL178" s="137"/>
      <c r="BM178" s="137"/>
      <c r="BN178" s="137"/>
      <c r="BO178" s="137"/>
      <c r="BP178" s="137"/>
      <c r="BQ178" s="137"/>
      <c r="BR178" s="116" t="str">
        <f t="shared" si="183"/>
        <v/>
      </c>
      <c r="BS178" s="139" t="s">
        <v>132</v>
      </c>
      <c r="BT178" s="4" t="e">
        <f t="shared" si="181"/>
        <v>#N/A</v>
      </c>
      <c r="BU178" s="4" t="e">
        <f t="shared" si="181"/>
        <v>#N/A</v>
      </c>
      <c r="BV178" s="4" t="e">
        <f t="shared" si="181"/>
        <v>#N/A</v>
      </c>
      <c r="BW178" s="4" t="e">
        <f t="shared" si="181"/>
        <v>#N/A</v>
      </c>
      <c r="BX178" s="137"/>
      <c r="BY178" s="137"/>
      <c r="BZ178" s="137"/>
      <c r="CA178" s="137"/>
      <c r="CB178" s="137"/>
      <c r="CC178" s="137"/>
      <c r="CD178" s="137"/>
      <c r="CE178" s="137"/>
      <c r="CF178" s="137"/>
      <c r="CG178" s="137"/>
      <c r="CH178" s="137"/>
      <c r="CI178" s="137"/>
      <c r="CJ178" s="137"/>
      <c r="CK178" s="137"/>
      <c r="CL178" s="137"/>
      <c r="CM178" s="137"/>
      <c r="CN178" s="137"/>
      <c r="CO178" s="137"/>
      <c r="CP178" s="137"/>
      <c r="CQ178" s="137"/>
      <c r="CR178" s="137"/>
      <c r="CS178" s="137"/>
      <c r="CT178" s="137"/>
      <c r="CU178" s="137"/>
      <c r="CV178" s="137"/>
      <c r="CZ178" s="188"/>
      <c r="DA178" s="188"/>
      <c r="DC178" s="137"/>
      <c r="DD178" s="137"/>
      <c r="DE178" s="137"/>
      <c r="DF178" s="137"/>
      <c r="DG178" s="137"/>
      <c r="DH178" s="137"/>
      <c r="DI178" s="137"/>
      <c r="DJ178" s="137"/>
      <c r="DK178" s="137"/>
      <c r="DL178" s="137"/>
      <c r="DM178" s="137"/>
      <c r="DN178" s="137"/>
      <c r="DO178" s="137"/>
      <c r="DP178" s="137"/>
      <c r="DQ178" s="137"/>
      <c r="DR178" s="137"/>
      <c r="DS178" s="137"/>
      <c r="DT178" s="137"/>
      <c r="DU178" s="137"/>
      <c r="DV178" s="137"/>
      <c r="DW178" s="137"/>
      <c r="DX178" s="137"/>
      <c r="DY178" s="137"/>
      <c r="DZ178" s="137"/>
      <c r="EA178" s="137"/>
      <c r="EB178" s="137"/>
      <c r="EC178" s="137"/>
      <c r="ED178" s="137"/>
      <c r="EE178" s="137"/>
      <c r="EF178" s="137"/>
      <c r="EG178" s="137"/>
      <c r="EH178" s="137"/>
      <c r="EI178" s="137"/>
      <c r="EJ178" s="137"/>
      <c r="EK178" s="137"/>
      <c r="EL178" s="137"/>
      <c r="EM178" s="137"/>
      <c r="EN178" s="137"/>
      <c r="EO178" s="137"/>
      <c r="EP178" s="137"/>
      <c r="EQ178" s="137"/>
      <c r="ER178" s="137"/>
      <c r="ES178" s="137"/>
      <c r="ET178" s="137"/>
      <c r="EU178" s="137"/>
      <c r="EV178" s="137"/>
      <c r="EW178" s="137"/>
      <c r="EX178" s="137"/>
      <c r="EY178" s="137"/>
      <c r="EZ178" s="137"/>
      <c r="FA178" s="137"/>
      <c r="FB178" s="137"/>
      <c r="FC178" s="137"/>
      <c r="FD178" s="137"/>
      <c r="FE178" s="137"/>
      <c r="FF178" s="137"/>
      <c r="FG178" s="137"/>
      <c r="FH178" s="137"/>
      <c r="FI178" s="137"/>
      <c r="FJ178" s="137"/>
      <c r="FK178" s="137"/>
      <c r="FL178" s="137"/>
      <c r="FM178" s="137"/>
      <c r="FN178" s="137"/>
      <c r="FO178" s="137"/>
      <c r="FP178" s="137"/>
      <c r="FQ178" s="137"/>
      <c r="FR178" s="137"/>
      <c r="FS178" s="137"/>
      <c r="FT178" s="137"/>
      <c r="FU178" s="137"/>
      <c r="FV178" s="137"/>
      <c r="FW178" s="137"/>
      <c r="FX178" s="137"/>
      <c r="FY178" s="137"/>
      <c r="FZ178" s="137"/>
      <c r="GA178" s="137"/>
      <c r="GB178" s="137"/>
      <c r="GC178" s="137"/>
      <c r="GD178" s="137"/>
      <c r="GE178" s="137"/>
      <c r="GF178" s="137"/>
      <c r="GG178" s="137"/>
      <c r="GH178" s="137"/>
      <c r="GI178" s="137"/>
      <c r="GJ178" s="137"/>
      <c r="GK178" s="137"/>
      <c r="GL178" s="137"/>
      <c r="GM178" s="137"/>
      <c r="GN178" s="137"/>
      <c r="GO178" s="137"/>
      <c r="GP178" s="137"/>
      <c r="GQ178" s="137"/>
      <c r="GR178" s="137"/>
      <c r="GS178" s="137"/>
    </row>
    <row r="179" spans="1:201" s="136" customFormat="1" x14ac:dyDescent="0.25">
      <c r="A179" s="116" t="str">
        <f t="shared" si="182"/>
        <v/>
      </c>
      <c r="B179" s="139" t="s">
        <v>133</v>
      </c>
      <c r="C179" s="4" t="e">
        <f t="shared" si="179"/>
        <v>#N/A</v>
      </c>
      <c r="D179" s="4" t="e">
        <f t="shared" si="179"/>
        <v>#N/A</v>
      </c>
      <c r="E179" s="4" t="e">
        <f t="shared" si="179"/>
        <v>#N/A</v>
      </c>
      <c r="F179" s="4" t="e">
        <f t="shared" si="179"/>
        <v>#N/A</v>
      </c>
      <c r="G179" s="4" t="e">
        <f t="shared" si="160"/>
        <v>#N/A</v>
      </c>
      <c r="H179" s="4" t="e">
        <f t="shared" si="180"/>
        <v>#N/A</v>
      </c>
      <c r="I179" s="4" t="e">
        <f t="shared" si="180"/>
        <v>#N/A</v>
      </c>
      <c r="J179" s="4">
        <f t="shared" si="163"/>
        <v>0</v>
      </c>
      <c r="L179" s="70"/>
      <c r="M179" s="70"/>
      <c r="N179" s="70"/>
      <c r="O179" s="71"/>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137"/>
      <c r="BF179" s="137"/>
      <c r="BG179" s="137"/>
      <c r="BH179" s="137"/>
      <c r="BI179" s="137"/>
      <c r="BJ179" s="137"/>
      <c r="BK179" s="137"/>
      <c r="BL179" s="137"/>
      <c r="BM179" s="137"/>
      <c r="BN179" s="137"/>
      <c r="BO179" s="137"/>
      <c r="BP179" s="137"/>
      <c r="BQ179" s="137"/>
      <c r="BR179" s="116" t="str">
        <f t="shared" si="183"/>
        <v/>
      </c>
      <c r="BS179" s="139" t="s">
        <v>133</v>
      </c>
      <c r="BT179" s="4" t="e">
        <f t="shared" si="181"/>
        <v>#N/A</v>
      </c>
      <c r="BU179" s="4" t="e">
        <f t="shared" si="181"/>
        <v>#N/A</v>
      </c>
      <c r="BV179" s="4" t="e">
        <f t="shared" si="181"/>
        <v>#N/A</v>
      </c>
      <c r="BW179" s="4" t="e">
        <f t="shared" si="181"/>
        <v>#N/A</v>
      </c>
      <c r="BX179" s="137"/>
      <c r="BY179" s="137"/>
      <c r="BZ179" s="137"/>
      <c r="CA179" s="137"/>
      <c r="CB179" s="137"/>
      <c r="CC179" s="137"/>
      <c r="CD179" s="137"/>
      <c r="CE179" s="137"/>
      <c r="CF179" s="137"/>
      <c r="CG179" s="137"/>
      <c r="CH179" s="137"/>
      <c r="CI179" s="137"/>
      <c r="CJ179" s="137"/>
      <c r="CK179" s="137"/>
      <c r="CL179" s="137"/>
      <c r="CM179" s="137"/>
      <c r="CN179" s="137"/>
      <c r="CO179" s="137"/>
      <c r="CP179" s="137"/>
      <c r="CQ179" s="137"/>
      <c r="CR179" s="137"/>
      <c r="CS179" s="137"/>
      <c r="CT179" s="137"/>
      <c r="CU179" s="137"/>
      <c r="CV179" s="137"/>
      <c r="CZ179" s="188"/>
      <c r="DA179" s="188"/>
      <c r="DC179" s="137"/>
      <c r="DD179" s="137"/>
      <c r="DE179" s="137"/>
      <c r="DF179" s="137"/>
      <c r="DG179" s="137"/>
      <c r="DH179" s="137"/>
      <c r="DI179" s="137"/>
      <c r="DJ179" s="137"/>
      <c r="DK179" s="137"/>
      <c r="DL179" s="137"/>
      <c r="DM179" s="137"/>
      <c r="DN179" s="137"/>
      <c r="DO179" s="137"/>
      <c r="DP179" s="137"/>
      <c r="DQ179" s="137"/>
      <c r="DR179" s="137"/>
      <c r="DS179" s="137"/>
      <c r="DT179" s="137"/>
      <c r="DU179" s="137"/>
      <c r="DV179" s="137"/>
      <c r="DW179" s="137"/>
      <c r="DX179" s="137"/>
      <c r="DY179" s="137"/>
      <c r="DZ179" s="137"/>
      <c r="EA179" s="137"/>
      <c r="EB179" s="137"/>
      <c r="EC179" s="137"/>
      <c r="ED179" s="137"/>
      <c r="EE179" s="137"/>
      <c r="EF179" s="137"/>
      <c r="EG179" s="137"/>
      <c r="EH179" s="137"/>
      <c r="EI179" s="137"/>
      <c r="EJ179" s="137"/>
      <c r="EK179" s="137"/>
      <c r="EL179" s="137"/>
      <c r="EM179" s="137"/>
      <c r="EN179" s="137"/>
      <c r="EO179" s="137"/>
      <c r="EP179" s="137"/>
      <c r="EQ179" s="137"/>
      <c r="ER179" s="137"/>
      <c r="ES179" s="137"/>
      <c r="ET179" s="137"/>
      <c r="EU179" s="137"/>
      <c r="EV179" s="137"/>
      <c r="EW179" s="137"/>
      <c r="EX179" s="137"/>
      <c r="EY179" s="137"/>
      <c r="EZ179" s="137"/>
      <c r="FA179" s="137"/>
      <c r="FB179" s="137"/>
      <c r="FC179" s="137"/>
      <c r="FD179" s="137"/>
      <c r="FE179" s="137"/>
      <c r="FF179" s="137"/>
      <c r="FG179" s="137"/>
      <c r="FH179" s="137"/>
      <c r="FI179" s="137"/>
      <c r="FJ179" s="137"/>
      <c r="FK179" s="137"/>
      <c r="FL179" s="137"/>
      <c r="FM179" s="137"/>
      <c r="FN179" s="137"/>
      <c r="FO179" s="137"/>
      <c r="FP179" s="137"/>
      <c r="FQ179" s="137"/>
      <c r="FR179" s="137"/>
      <c r="FS179" s="137"/>
      <c r="FT179" s="137"/>
      <c r="FU179" s="137"/>
      <c r="FV179" s="137"/>
      <c r="FW179" s="137"/>
      <c r="FX179" s="137"/>
      <c r="FY179" s="137"/>
      <c r="FZ179" s="137"/>
      <c r="GA179" s="137"/>
      <c r="GB179" s="137"/>
      <c r="GC179" s="137"/>
      <c r="GD179" s="137"/>
      <c r="GE179" s="137"/>
      <c r="GF179" s="137"/>
      <c r="GG179" s="137"/>
      <c r="GH179" s="137"/>
      <c r="GI179" s="137"/>
      <c r="GJ179" s="137"/>
      <c r="GK179" s="137"/>
      <c r="GL179" s="137"/>
      <c r="GM179" s="137"/>
      <c r="GN179" s="137"/>
      <c r="GO179" s="137"/>
      <c r="GP179" s="137"/>
      <c r="GQ179" s="137"/>
      <c r="GR179" s="137"/>
      <c r="GS179" s="137"/>
    </row>
    <row r="180" spans="1:201" s="136" customFormat="1" x14ac:dyDescent="0.25">
      <c r="A180" s="116" t="str">
        <f t="shared" si="182"/>
        <v>Implant</v>
      </c>
      <c r="B180" s="139" t="s">
        <v>134</v>
      </c>
      <c r="C180" s="4" t="str">
        <f t="shared" si="179"/>
        <v>Yes</v>
      </c>
      <c r="D180" s="4" t="str">
        <f t="shared" si="179"/>
        <v>Yes</v>
      </c>
      <c r="E180" s="4" t="str">
        <f t="shared" si="179"/>
        <v>Yes</v>
      </c>
      <c r="F180" s="4" t="str">
        <f t="shared" si="179"/>
        <v>Yes</v>
      </c>
      <c r="G180" s="4" t="str">
        <f t="shared" si="160"/>
        <v>Yes</v>
      </c>
      <c r="H180" s="4" t="str">
        <f t="shared" si="180"/>
        <v>Yes</v>
      </c>
      <c r="I180" s="4" t="str">
        <f t="shared" si="180"/>
        <v>YES</v>
      </c>
      <c r="J180" s="4">
        <f t="shared" si="163"/>
        <v>4</v>
      </c>
      <c r="L180" s="70"/>
      <c r="M180" s="70"/>
      <c r="N180" s="70"/>
      <c r="O180" s="71"/>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137"/>
      <c r="BF180" s="137"/>
      <c r="BG180" s="137"/>
      <c r="BH180" s="137"/>
      <c r="BI180" s="137"/>
      <c r="BJ180" s="137"/>
      <c r="BK180" s="137"/>
      <c r="BL180" s="137"/>
      <c r="BM180" s="137"/>
      <c r="BN180" s="137"/>
      <c r="BO180" s="137"/>
      <c r="BP180" s="137"/>
      <c r="BQ180" s="137"/>
      <c r="BR180" s="116" t="str">
        <f t="shared" si="183"/>
        <v>Implant</v>
      </c>
      <c r="BS180" s="139" t="s">
        <v>134</v>
      </c>
      <c r="BT180" s="4">
        <f t="shared" si="181"/>
        <v>0</v>
      </c>
      <c r="BU180" s="4">
        <f t="shared" si="181"/>
        <v>0</v>
      </c>
      <c r="BV180" s="4">
        <f t="shared" si="181"/>
        <v>0</v>
      </c>
      <c r="BW180" s="4">
        <f t="shared" si="181"/>
        <v>0</v>
      </c>
      <c r="BX180" s="137"/>
      <c r="BY180" s="137"/>
      <c r="BZ180" s="137"/>
      <c r="CA180" s="137"/>
      <c r="CB180" s="137"/>
      <c r="CC180" s="137"/>
      <c r="CD180" s="137"/>
      <c r="CE180" s="137"/>
      <c r="CF180" s="137"/>
      <c r="CG180" s="137"/>
      <c r="CH180" s="137"/>
      <c r="CI180" s="137"/>
      <c r="CJ180" s="137"/>
      <c r="CK180" s="137"/>
      <c r="CL180" s="137"/>
      <c r="CM180" s="137"/>
      <c r="CN180" s="137"/>
      <c r="CO180" s="137"/>
      <c r="CP180" s="137"/>
      <c r="CQ180" s="137"/>
      <c r="CR180" s="137"/>
      <c r="CS180" s="137"/>
      <c r="CT180" s="137"/>
      <c r="CU180" s="137"/>
      <c r="CV180" s="137"/>
      <c r="CZ180" s="188"/>
      <c r="DA180" s="188"/>
      <c r="DC180" s="137"/>
      <c r="DD180" s="137"/>
      <c r="DE180" s="137"/>
      <c r="DF180" s="137"/>
      <c r="DG180" s="137"/>
      <c r="DH180" s="137"/>
      <c r="DI180" s="137"/>
      <c r="DJ180" s="137"/>
      <c r="DK180" s="137"/>
      <c r="DL180" s="137"/>
      <c r="DM180" s="137"/>
      <c r="DN180" s="137"/>
      <c r="DO180" s="137"/>
      <c r="DP180" s="137"/>
      <c r="DQ180" s="137"/>
      <c r="DR180" s="137"/>
      <c r="DS180" s="137"/>
      <c r="DT180" s="137"/>
      <c r="DU180" s="137"/>
      <c r="DV180" s="137"/>
      <c r="DW180" s="137"/>
      <c r="DX180" s="137"/>
      <c r="DY180" s="137"/>
      <c r="DZ180" s="137"/>
      <c r="EA180" s="137"/>
      <c r="EB180" s="137"/>
      <c r="EC180" s="137"/>
      <c r="ED180" s="137"/>
      <c r="EE180" s="137"/>
      <c r="EF180" s="137"/>
      <c r="EG180" s="137"/>
      <c r="EH180" s="137"/>
      <c r="EI180" s="137"/>
      <c r="EJ180" s="137"/>
      <c r="EK180" s="137"/>
      <c r="EL180" s="137"/>
      <c r="EM180" s="137"/>
      <c r="EN180" s="137"/>
      <c r="EO180" s="137"/>
      <c r="EP180" s="137"/>
      <c r="EQ180" s="137"/>
      <c r="ER180" s="137"/>
      <c r="ES180" s="137"/>
      <c r="ET180" s="137"/>
      <c r="EU180" s="137"/>
      <c r="EV180" s="137"/>
      <c r="EW180" s="137"/>
      <c r="EX180" s="137"/>
      <c r="EY180" s="137"/>
      <c r="EZ180" s="137"/>
      <c r="FA180" s="137"/>
      <c r="FB180" s="137"/>
      <c r="FC180" s="137"/>
      <c r="FD180" s="137"/>
      <c r="FE180" s="137"/>
      <c r="FF180" s="137"/>
      <c r="FG180" s="137"/>
      <c r="FH180" s="137"/>
      <c r="FI180" s="137"/>
      <c r="FJ180" s="137"/>
      <c r="FK180" s="137"/>
      <c r="FL180" s="137"/>
      <c r="FM180" s="137"/>
      <c r="FN180" s="137"/>
      <c r="FO180" s="137"/>
      <c r="FP180" s="137"/>
      <c r="FQ180" s="137"/>
      <c r="FR180" s="137"/>
      <c r="FS180" s="137"/>
      <c r="FT180" s="137"/>
      <c r="FU180" s="137"/>
      <c r="FV180" s="137"/>
      <c r="FW180" s="137"/>
      <c r="FX180" s="137"/>
      <c r="FY180" s="137"/>
      <c r="FZ180" s="137"/>
      <c r="GA180" s="137"/>
      <c r="GB180" s="137"/>
      <c r="GC180" s="137"/>
      <c r="GD180" s="137"/>
      <c r="GE180" s="137"/>
      <c r="GF180" s="137"/>
      <c r="GG180" s="137"/>
      <c r="GH180" s="137"/>
      <c r="GI180" s="137"/>
      <c r="GJ180" s="137"/>
      <c r="GK180" s="137"/>
      <c r="GL180" s="137"/>
      <c r="GM180" s="137"/>
      <c r="GN180" s="137"/>
      <c r="GO180" s="137"/>
      <c r="GP180" s="137"/>
      <c r="GQ180" s="137"/>
      <c r="GR180" s="137"/>
      <c r="GS180" s="137"/>
    </row>
    <row r="181" spans="1:201" s="136" customFormat="1" x14ac:dyDescent="0.25">
      <c r="A181" s="116" t="str">
        <f t="shared" si="182"/>
        <v/>
      </c>
      <c r="B181" s="139" t="s">
        <v>135</v>
      </c>
      <c r="C181" s="4" t="e">
        <f t="shared" si="179"/>
        <v>#N/A</v>
      </c>
      <c r="D181" s="4" t="e">
        <f t="shared" si="179"/>
        <v>#N/A</v>
      </c>
      <c r="E181" s="4" t="e">
        <f t="shared" si="179"/>
        <v>#N/A</v>
      </c>
      <c r="F181" s="4" t="e">
        <f t="shared" si="179"/>
        <v>#N/A</v>
      </c>
      <c r="G181" s="4" t="e">
        <f t="shared" si="160"/>
        <v>#N/A</v>
      </c>
      <c r="H181" s="4" t="e">
        <f t="shared" si="180"/>
        <v>#N/A</v>
      </c>
      <c r="I181" s="4" t="e">
        <f t="shared" si="180"/>
        <v>#N/A</v>
      </c>
      <c r="J181" s="4">
        <f t="shared" si="163"/>
        <v>0</v>
      </c>
      <c r="L181" s="70"/>
      <c r="M181" s="70"/>
      <c r="N181" s="70"/>
      <c r="O181" s="71"/>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137"/>
      <c r="BF181" s="137"/>
      <c r="BG181" s="137"/>
      <c r="BH181" s="137"/>
      <c r="BI181" s="137"/>
      <c r="BJ181" s="137"/>
      <c r="BK181" s="137"/>
      <c r="BL181" s="137"/>
      <c r="BM181" s="137"/>
      <c r="BN181" s="137"/>
      <c r="BO181" s="137"/>
      <c r="BP181" s="137"/>
      <c r="BQ181" s="137"/>
      <c r="BR181" s="116" t="str">
        <f t="shared" si="183"/>
        <v/>
      </c>
      <c r="BS181" s="139" t="s">
        <v>135</v>
      </c>
      <c r="BT181" s="4" t="e">
        <f t="shared" si="181"/>
        <v>#N/A</v>
      </c>
      <c r="BU181" s="4" t="e">
        <f t="shared" si="181"/>
        <v>#N/A</v>
      </c>
      <c r="BV181" s="4" t="e">
        <f t="shared" si="181"/>
        <v>#N/A</v>
      </c>
      <c r="BW181" s="4" t="e">
        <f t="shared" si="181"/>
        <v>#N/A</v>
      </c>
      <c r="BX181" s="137"/>
      <c r="BY181" s="137"/>
      <c r="BZ181" s="137"/>
      <c r="CA181" s="137"/>
      <c r="CB181" s="137"/>
      <c r="CC181" s="137"/>
      <c r="CD181" s="137"/>
      <c r="CE181" s="137"/>
      <c r="CF181" s="137"/>
      <c r="CG181" s="137"/>
      <c r="CH181" s="137"/>
      <c r="CI181" s="137"/>
      <c r="CJ181" s="137"/>
      <c r="CK181" s="137"/>
      <c r="CL181" s="137"/>
      <c r="CM181" s="137"/>
      <c r="CN181" s="137"/>
      <c r="CO181" s="137"/>
      <c r="CP181" s="137"/>
      <c r="CQ181" s="137"/>
      <c r="CR181" s="137"/>
      <c r="CS181" s="137"/>
      <c r="CT181" s="137"/>
      <c r="CU181" s="137"/>
      <c r="CV181" s="137"/>
      <c r="CZ181" s="188"/>
      <c r="DA181" s="188"/>
      <c r="DC181" s="137"/>
      <c r="DD181" s="137"/>
      <c r="DE181" s="137"/>
      <c r="DF181" s="137"/>
      <c r="DG181" s="137"/>
      <c r="DH181" s="137"/>
      <c r="DI181" s="137"/>
      <c r="DJ181" s="137"/>
      <c r="DK181" s="137"/>
      <c r="DL181" s="137"/>
      <c r="DM181" s="137"/>
      <c r="DN181" s="137"/>
      <c r="DO181" s="137"/>
      <c r="DP181" s="137"/>
      <c r="DQ181" s="137"/>
      <c r="DR181" s="137"/>
      <c r="DS181" s="137"/>
      <c r="DT181" s="137"/>
      <c r="DU181" s="137"/>
      <c r="DV181" s="137"/>
      <c r="DW181" s="137"/>
      <c r="DX181" s="137"/>
      <c r="DY181" s="137"/>
      <c r="DZ181" s="137"/>
      <c r="EA181" s="137"/>
      <c r="EB181" s="137"/>
      <c r="EC181" s="137"/>
      <c r="ED181" s="137"/>
      <c r="EE181" s="137"/>
      <c r="EF181" s="137"/>
      <c r="EG181" s="137"/>
      <c r="EH181" s="137"/>
      <c r="EI181" s="137"/>
      <c r="EJ181" s="137"/>
      <c r="EK181" s="137"/>
      <c r="EL181" s="137"/>
      <c r="EM181" s="137"/>
      <c r="EN181" s="137"/>
      <c r="EO181" s="137"/>
      <c r="EP181" s="137"/>
      <c r="EQ181" s="137"/>
      <c r="ER181" s="137"/>
      <c r="ES181" s="137"/>
      <c r="ET181" s="137"/>
      <c r="EU181" s="137"/>
      <c r="EV181" s="137"/>
      <c r="EW181" s="137"/>
      <c r="EX181" s="137"/>
      <c r="EY181" s="137"/>
      <c r="EZ181" s="137"/>
      <c r="FA181" s="137"/>
      <c r="FB181" s="137"/>
      <c r="FC181" s="137"/>
      <c r="FD181" s="137"/>
      <c r="FE181" s="137"/>
      <c r="FF181" s="137"/>
      <c r="FG181" s="137"/>
      <c r="FH181" s="137"/>
      <c r="FI181" s="137"/>
      <c r="FJ181" s="137"/>
      <c r="FK181" s="137"/>
      <c r="FL181" s="137"/>
      <c r="FM181" s="137"/>
      <c r="FN181" s="137"/>
      <c r="FO181" s="137"/>
      <c r="FP181" s="137"/>
      <c r="FQ181" s="137"/>
      <c r="FR181" s="137"/>
      <c r="FS181" s="137"/>
      <c r="FT181" s="137"/>
      <c r="FU181" s="137"/>
      <c r="FV181" s="137"/>
      <c r="FW181" s="137"/>
      <c r="FX181" s="137"/>
      <c r="FY181" s="137"/>
      <c r="FZ181" s="137"/>
      <c r="GA181" s="137"/>
      <c r="GB181" s="137"/>
      <c r="GC181" s="137"/>
      <c r="GD181" s="137"/>
      <c r="GE181" s="137"/>
      <c r="GF181" s="137"/>
      <c r="GG181" s="137"/>
      <c r="GH181" s="137"/>
      <c r="GI181" s="137"/>
      <c r="GJ181" s="137"/>
      <c r="GK181" s="137"/>
      <c r="GL181" s="137"/>
      <c r="GM181" s="137"/>
      <c r="GN181" s="137"/>
      <c r="GO181" s="137"/>
      <c r="GP181" s="137"/>
      <c r="GQ181" s="137"/>
      <c r="GR181" s="137"/>
      <c r="GS181" s="137"/>
    </row>
    <row r="182" spans="1:201" s="136" customFormat="1" x14ac:dyDescent="0.25">
      <c r="A182" s="116" t="str">
        <f>IF($B$150=B182,"IUD","")</f>
        <v/>
      </c>
      <c r="B182" s="224" t="s">
        <v>136</v>
      </c>
      <c r="C182" s="4" t="e">
        <f t="shared" ref="C182:F187" si="184">IF($B$150=$B182,C249,#N/A)</f>
        <v>#N/A</v>
      </c>
      <c r="D182" s="4" t="e">
        <f t="shared" si="184"/>
        <v>#N/A</v>
      </c>
      <c r="E182" s="4" t="e">
        <f t="shared" si="184"/>
        <v>#N/A</v>
      </c>
      <c r="F182" s="4" t="e">
        <f t="shared" si="184"/>
        <v>#N/A</v>
      </c>
      <c r="G182" s="4" t="e">
        <f t="shared" si="160"/>
        <v>#N/A</v>
      </c>
      <c r="H182" s="4" t="e">
        <f t="shared" ref="H182:I187" si="185">IF($B$150=$B182,H249,#N/A)</f>
        <v>#N/A</v>
      </c>
      <c r="I182" s="4" t="e">
        <f t="shared" si="185"/>
        <v>#N/A</v>
      </c>
      <c r="J182" s="4">
        <f t="shared" si="163"/>
        <v>0</v>
      </c>
      <c r="K182" s="136">
        <v>249</v>
      </c>
      <c r="L182" s="70"/>
      <c r="M182" s="70"/>
      <c r="N182" s="70"/>
      <c r="O182" s="71"/>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137"/>
      <c r="BF182" s="137"/>
      <c r="BG182" s="137"/>
      <c r="BH182" s="137"/>
      <c r="BI182" s="137"/>
      <c r="BJ182" s="137"/>
      <c r="BK182" s="137"/>
      <c r="BL182" s="137"/>
      <c r="BM182" s="137"/>
      <c r="BN182" s="137"/>
      <c r="BO182" s="137"/>
      <c r="BP182" s="137"/>
      <c r="BQ182" s="137"/>
      <c r="BR182" s="116" t="str">
        <f>IF($B$150=BS182,"IUD","")</f>
        <v/>
      </c>
      <c r="BS182" s="139" t="s">
        <v>136</v>
      </c>
      <c r="BT182" s="4" t="e">
        <f t="shared" ref="BT182:BW187" si="186">IF($B$150=$B182,BU249,#N/A)</f>
        <v>#N/A</v>
      </c>
      <c r="BU182" s="4" t="e">
        <f t="shared" si="186"/>
        <v>#N/A</v>
      </c>
      <c r="BV182" s="4" t="e">
        <f t="shared" si="186"/>
        <v>#N/A</v>
      </c>
      <c r="BW182" s="4" t="e">
        <f t="shared" si="186"/>
        <v>#N/A</v>
      </c>
      <c r="BX182" s="137"/>
      <c r="BY182" s="137"/>
      <c r="BZ182" s="137"/>
      <c r="CA182" s="137"/>
      <c r="CB182" s="137"/>
      <c r="CC182" s="137"/>
      <c r="CD182" s="137"/>
      <c r="CE182" s="137"/>
      <c r="CF182" s="137"/>
      <c r="CG182" s="137"/>
      <c r="CH182" s="137"/>
      <c r="CI182" s="137"/>
      <c r="CJ182" s="137"/>
      <c r="CK182" s="137"/>
      <c r="CL182" s="137"/>
      <c r="CM182" s="137"/>
      <c r="CN182" s="137"/>
      <c r="CO182" s="137"/>
      <c r="CP182" s="137"/>
      <c r="CQ182" s="137"/>
      <c r="CR182" s="137"/>
      <c r="CS182" s="137"/>
      <c r="CT182" s="137"/>
      <c r="CU182" s="137"/>
      <c r="CV182" s="137"/>
      <c r="CZ182" s="188"/>
      <c r="DA182" s="188"/>
      <c r="DC182" s="137"/>
      <c r="DD182" s="137"/>
      <c r="DE182" s="137"/>
      <c r="DF182" s="137"/>
      <c r="DG182" s="137"/>
      <c r="DH182" s="137"/>
      <c r="DI182" s="137"/>
      <c r="DJ182" s="137"/>
      <c r="DK182" s="137"/>
      <c r="DL182" s="137"/>
      <c r="DM182" s="137"/>
      <c r="DN182" s="137"/>
      <c r="DO182" s="137"/>
      <c r="DP182" s="137"/>
      <c r="DQ182" s="137"/>
      <c r="DR182" s="137"/>
      <c r="DS182" s="137"/>
      <c r="DT182" s="137"/>
      <c r="DU182" s="137"/>
      <c r="DV182" s="137"/>
      <c r="DW182" s="137"/>
      <c r="DX182" s="137"/>
      <c r="DY182" s="137"/>
      <c r="DZ182" s="137"/>
      <c r="EA182" s="137"/>
      <c r="EB182" s="137"/>
      <c r="EC182" s="137"/>
      <c r="ED182" s="137"/>
      <c r="EE182" s="137"/>
      <c r="EF182" s="137"/>
      <c r="EG182" s="137"/>
      <c r="EH182" s="137"/>
      <c r="EI182" s="137"/>
      <c r="EJ182" s="137"/>
      <c r="EK182" s="137"/>
      <c r="EL182" s="137"/>
      <c r="EM182" s="137"/>
      <c r="EN182" s="137"/>
      <c r="EO182" s="137"/>
      <c r="EP182" s="137"/>
      <c r="EQ182" s="137"/>
      <c r="ER182" s="137"/>
      <c r="ES182" s="137"/>
      <c r="ET182" s="137"/>
      <c r="EU182" s="137"/>
      <c r="EV182" s="137"/>
      <c r="EW182" s="137"/>
      <c r="EX182" s="137"/>
      <c r="EY182" s="137"/>
      <c r="EZ182" s="137"/>
      <c r="FA182" s="137"/>
      <c r="FB182" s="137"/>
      <c r="FC182" s="137"/>
      <c r="FD182" s="137"/>
      <c r="FE182" s="137"/>
      <c r="FF182" s="137"/>
      <c r="FG182" s="137"/>
      <c r="FH182" s="137"/>
      <c r="FI182" s="137"/>
      <c r="FJ182" s="137"/>
      <c r="FK182" s="137"/>
      <c r="FL182" s="137"/>
      <c r="FM182" s="137"/>
      <c r="FN182" s="137"/>
      <c r="FO182" s="137"/>
      <c r="FP182" s="137"/>
      <c r="FQ182" s="137"/>
      <c r="FR182" s="137"/>
      <c r="FS182" s="137"/>
      <c r="FT182" s="137"/>
      <c r="FU182" s="137"/>
      <c r="FV182" s="137"/>
      <c r="FW182" s="137"/>
      <c r="FX182" s="137"/>
      <c r="FY182" s="137"/>
      <c r="FZ182" s="137"/>
      <c r="GA182" s="137"/>
      <c r="GB182" s="137"/>
      <c r="GC182" s="137"/>
      <c r="GD182" s="137"/>
      <c r="GE182" s="137"/>
      <c r="GF182" s="137"/>
      <c r="GG182" s="137"/>
      <c r="GH182" s="137"/>
      <c r="GI182" s="137"/>
      <c r="GJ182" s="137"/>
      <c r="GK182" s="137"/>
      <c r="GL182" s="137"/>
      <c r="GM182" s="137"/>
      <c r="GN182" s="137"/>
      <c r="GO182" s="137"/>
      <c r="GP182" s="137"/>
      <c r="GQ182" s="137"/>
      <c r="GR182" s="137"/>
      <c r="GS182" s="137"/>
    </row>
    <row r="183" spans="1:201" s="136" customFormat="1" x14ac:dyDescent="0.25">
      <c r="A183" s="116" t="str">
        <f t="shared" ref="A183:A187" si="187">IF($B$150=B183,"IUD","")</f>
        <v/>
      </c>
      <c r="B183" s="139" t="s">
        <v>137</v>
      </c>
      <c r="C183" s="4" t="e">
        <f t="shared" si="184"/>
        <v>#N/A</v>
      </c>
      <c r="D183" s="4" t="e">
        <f t="shared" si="184"/>
        <v>#N/A</v>
      </c>
      <c r="E183" s="4" t="e">
        <f t="shared" si="184"/>
        <v>#N/A</v>
      </c>
      <c r="F183" s="4" t="e">
        <f t="shared" si="184"/>
        <v>#N/A</v>
      </c>
      <c r="G183" s="4" t="e">
        <f t="shared" si="160"/>
        <v>#N/A</v>
      </c>
      <c r="H183" s="4" t="e">
        <f t="shared" si="185"/>
        <v>#N/A</v>
      </c>
      <c r="I183" s="4" t="e">
        <f t="shared" si="185"/>
        <v>#N/A</v>
      </c>
      <c r="J183" s="4">
        <f t="shared" si="163"/>
        <v>0</v>
      </c>
      <c r="L183" s="70"/>
      <c r="M183" s="70"/>
      <c r="N183" s="70"/>
      <c r="O183" s="71"/>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137"/>
      <c r="BF183" s="137"/>
      <c r="BG183" s="137"/>
      <c r="BH183" s="137"/>
      <c r="BI183" s="137"/>
      <c r="BJ183" s="137"/>
      <c r="BK183" s="137"/>
      <c r="BL183" s="137"/>
      <c r="BM183" s="137"/>
      <c r="BN183" s="137"/>
      <c r="BO183" s="137"/>
      <c r="BP183" s="137"/>
      <c r="BQ183" s="137"/>
      <c r="BR183" s="116" t="str">
        <f t="shared" ref="BR183:BR187" si="188">IF($B$150=BS183,"IUD","")</f>
        <v/>
      </c>
      <c r="BS183" s="139" t="s">
        <v>137</v>
      </c>
      <c r="BT183" s="4" t="e">
        <f t="shared" si="186"/>
        <v>#N/A</v>
      </c>
      <c r="BU183" s="4" t="e">
        <f t="shared" si="186"/>
        <v>#N/A</v>
      </c>
      <c r="BV183" s="4" t="e">
        <f t="shared" si="186"/>
        <v>#N/A</v>
      </c>
      <c r="BW183" s="4" t="e">
        <f t="shared" si="186"/>
        <v>#N/A</v>
      </c>
      <c r="BX183" s="137"/>
      <c r="BY183" s="137"/>
      <c r="BZ183" s="137"/>
      <c r="CA183" s="137"/>
      <c r="CB183" s="137"/>
      <c r="CC183" s="137"/>
      <c r="CD183" s="137"/>
      <c r="CE183" s="137"/>
      <c r="CF183" s="137"/>
      <c r="CG183" s="137"/>
      <c r="CH183" s="137"/>
      <c r="CI183" s="137"/>
      <c r="CJ183" s="137"/>
      <c r="CK183" s="137"/>
      <c r="CL183" s="137"/>
      <c r="CM183" s="137"/>
      <c r="CN183" s="137"/>
      <c r="CO183" s="137"/>
      <c r="CP183" s="137"/>
      <c r="CQ183" s="137"/>
      <c r="CR183" s="137"/>
      <c r="CS183" s="137"/>
      <c r="CT183" s="137"/>
      <c r="CU183" s="137"/>
      <c r="CV183" s="137"/>
      <c r="CZ183" s="188"/>
      <c r="DA183" s="188"/>
      <c r="DC183" s="137"/>
      <c r="DD183" s="137"/>
      <c r="DE183" s="137"/>
      <c r="DF183" s="137"/>
      <c r="DG183" s="137"/>
      <c r="DH183" s="137"/>
      <c r="DI183" s="137"/>
      <c r="DJ183" s="137"/>
      <c r="DK183" s="137"/>
      <c r="DL183" s="137"/>
      <c r="DM183" s="137"/>
      <c r="DN183" s="137"/>
      <c r="DO183" s="137"/>
      <c r="DP183" s="137"/>
      <c r="DQ183" s="137"/>
      <c r="DR183" s="137"/>
      <c r="DS183" s="137"/>
      <c r="DT183" s="137"/>
      <c r="DU183" s="137"/>
      <c r="DV183" s="137"/>
      <c r="DW183" s="137"/>
      <c r="DX183" s="137"/>
      <c r="DY183" s="137"/>
      <c r="DZ183" s="137"/>
      <c r="EA183" s="137"/>
      <c r="EB183" s="137"/>
      <c r="EC183" s="137"/>
      <c r="ED183" s="137"/>
      <c r="EE183" s="137"/>
      <c r="EF183" s="137"/>
      <c r="EG183" s="137"/>
      <c r="EH183" s="137"/>
      <c r="EI183" s="137"/>
      <c r="EJ183" s="137"/>
      <c r="EK183" s="137"/>
      <c r="EL183" s="137"/>
      <c r="EM183" s="137"/>
      <c r="EN183" s="137"/>
      <c r="EO183" s="137"/>
      <c r="EP183" s="137"/>
      <c r="EQ183" s="137"/>
      <c r="ER183" s="137"/>
      <c r="ES183" s="137"/>
      <c r="ET183" s="137"/>
      <c r="EU183" s="137"/>
      <c r="EV183" s="137"/>
      <c r="EW183" s="137"/>
      <c r="EX183" s="137"/>
      <c r="EY183" s="137"/>
      <c r="EZ183" s="137"/>
      <c r="FA183" s="137"/>
      <c r="FB183" s="137"/>
      <c r="FC183" s="137"/>
      <c r="FD183" s="137"/>
      <c r="FE183" s="137"/>
      <c r="FF183" s="137"/>
      <c r="FG183" s="137"/>
      <c r="FH183" s="137"/>
      <c r="FI183" s="137"/>
      <c r="FJ183" s="137"/>
      <c r="FK183" s="137"/>
      <c r="FL183" s="137"/>
      <c r="FM183" s="137"/>
      <c r="FN183" s="137"/>
      <c r="FO183" s="137"/>
      <c r="FP183" s="137"/>
      <c r="FQ183" s="137"/>
      <c r="FR183" s="137"/>
      <c r="FS183" s="137"/>
      <c r="FT183" s="137"/>
      <c r="FU183" s="137"/>
      <c r="FV183" s="137"/>
      <c r="FW183" s="137"/>
      <c r="FX183" s="137"/>
      <c r="FY183" s="137"/>
      <c r="FZ183" s="137"/>
      <c r="GA183" s="137"/>
      <c r="GB183" s="137"/>
      <c r="GC183" s="137"/>
      <c r="GD183" s="137"/>
      <c r="GE183" s="137"/>
      <c r="GF183" s="137"/>
      <c r="GG183" s="137"/>
      <c r="GH183" s="137"/>
      <c r="GI183" s="137"/>
      <c r="GJ183" s="137"/>
      <c r="GK183" s="137"/>
      <c r="GL183" s="137"/>
      <c r="GM183" s="137"/>
      <c r="GN183" s="137"/>
      <c r="GO183" s="137"/>
      <c r="GP183" s="137"/>
      <c r="GQ183" s="137"/>
      <c r="GR183" s="137"/>
      <c r="GS183" s="137"/>
    </row>
    <row r="184" spans="1:201" s="136" customFormat="1" x14ac:dyDescent="0.25">
      <c r="A184" s="116" t="str">
        <f t="shared" si="187"/>
        <v/>
      </c>
      <c r="B184" s="139" t="s">
        <v>138</v>
      </c>
      <c r="C184" s="4" t="e">
        <f t="shared" si="184"/>
        <v>#N/A</v>
      </c>
      <c r="D184" s="4" t="e">
        <f t="shared" si="184"/>
        <v>#N/A</v>
      </c>
      <c r="E184" s="4" t="e">
        <f t="shared" si="184"/>
        <v>#N/A</v>
      </c>
      <c r="F184" s="4" t="e">
        <f t="shared" si="184"/>
        <v>#N/A</v>
      </c>
      <c r="G184" s="4" t="e">
        <f t="shared" si="160"/>
        <v>#N/A</v>
      </c>
      <c r="H184" s="4" t="e">
        <f t="shared" si="185"/>
        <v>#N/A</v>
      </c>
      <c r="I184" s="4" t="e">
        <f t="shared" si="185"/>
        <v>#N/A</v>
      </c>
      <c r="J184" s="4">
        <f t="shared" si="163"/>
        <v>0</v>
      </c>
      <c r="L184" s="70"/>
      <c r="M184" s="70"/>
      <c r="N184" s="70"/>
      <c r="O184" s="71"/>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137"/>
      <c r="BF184" s="137"/>
      <c r="BG184" s="137"/>
      <c r="BH184" s="137"/>
      <c r="BI184" s="137"/>
      <c r="BJ184" s="137"/>
      <c r="BK184" s="137"/>
      <c r="BL184" s="137"/>
      <c r="BM184" s="137"/>
      <c r="BN184" s="137"/>
      <c r="BO184" s="137"/>
      <c r="BP184" s="137"/>
      <c r="BQ184" s="137"/>
      <c r="BR184" s="116" t="str">
        <f t="shared" si="188"/>
        <v/>
      </c>
      <c r="BS184" s="139" t="s">
        <v>138</v>
      </c>
      <c r="BT184" s="4" t="e">
        <f t="shared" si="186"/>
        <v>#N/A</v>
      </c>
      <c r="BU184" s="4" t="e">
        <f t="shared" si="186"/>
        <v>#N/A</v>
      </c>
      <c r="BV184" s="4" t="e">
        <f t="shared" si="186"/>
        <v>#N/A</v>
      </c>
      <c r="BW184" s="4" t="e">
        <f t="shared" si="186"/>
        <v>#N/A</v>
      </c>
      <c r="BX184" s="137"/>
      <c r="BY184" s="137"/>
      <c r="BZ184" s="137"/>
      <c r="CA184" s="137"/>
      <c r="CB184" s="137"/>
      <c r="CC184" s="137"/>
      <c r="CD184" s="137"/>
      <c r="CE184" s="137"/>
      <c r="CF184" s="137"/>
      <c r="CG184" s="137"/>
      <c r="CH184" s="137"/>
      <c r="CI184" s="137"/>
      <c r="CJ184" s="137"/>
      <c r="CK184" s="137"/>
      <c r="CL184" s="137"/>
      <c r="CM184" s="137"/>
      <c r="CN184" s="137"/>
      <c r="CO184" s="137"/>
      <c r="CP184" s="137"/>
      <c r="CQ184" s="137"/>
      <c r="CR184" s="137"/>
      <c r="CS184" s="137"/>
      <c r="CT184" s="137"/>
      <c r="CU184" s="137"/>
      <c r="CV184" s="137"/>
      <c r="CZ184" s="188"/>
      <c r="DA184" s="188"/>
      <c r="DC184" s="137"/>
      <c r="DD184" s="137"/>
      <c r="DE184" s="137"/>
      <c r="DF184" s="137"/>
      <c r="DG184" s="137"/>
      <c r="DH184" s="137"/>
      <c r="DI184" s="137"/>
      <c r="DJ184" s="137"/>
      <c r="DK184" s="137"/>
      <c r="DL184" s="137"/>
      <c r="DM184" s="137"/>
      <c r="DN184" s="137"/>
      <c r="DO184" s="137"/>
      <c r="DP184" s="137"/>
      <c r="DQ184" s="137"/>
      <c r="DR184" s="137"/>
      <c r="DS184" s="137"/>
      <c r="DT184" s="137"/>
      <c r="DU184" s="137"/>
      <c r="DV184" s="137"/>
      <c r="DW184" s="137"/>
      <c r="DX184" s="137"/>
      <c r="DY184" s="137"/>
      <c r="DZ184" s="137"/>
      <c r="EA184" s="137"/>
      <c r="EB184" s="137"/>
      <c r="EC184" s="137"/>
      <c r="ED184" s="137"/>
      <c r="EE184" s="137"/>
      <c r="EF184" s="137"/>
      <c r="EG184" s="137"/>
      <c r="EH184" s="137"/>
      <c r="EI184" s="137"/>
      <c r="EJ184" s="137"/>
      <c r="EK184" s="137"/>
      <c r="EL184" s="137"/>
      <c r="EM184" s="137"/>
      <c r="EN184" s="137"/>
      <c r="EO184" s="137"/>
      <c r="EP184" s="137"/>
      <c r="EQ184" s="137"/>
      <c r="ER184" s="137"/>
      <c r="ES184" s="137"/>
      <c r="ET184" s="137"/>
      <c r="EU184" s="137"/>
      <c r="EV184" s="137"/>
      <c r="EW184" s="137"/>
      <c r="EX184" s="137"/>
      <c r="EY184" s="137"/>
      <c r="EZ184" s="137"/>
      <c r="FA184" s="137"/>
      <c r="FB184" s="137"/>
      <c r="FC184" s="137"/>
      <c r="FD184" s="137"/>
      <c r="FE184" s="137"/>
      <c r="FF184" s="137"/>
      <c r="FG184" s="137"/>
      <c r="FH184" s="137"/>
      <c r="FI184" s="137"/>
      <c r="FJ184" s="137"/>
      <c r="FK184" s="137"/>
      <c r="FL184" s="137"/>
      <c r="FM184" s="137"/>
      <c r="FN184" s="137"/>
      <c r="FO184" s="137"/>
      <c r="FP184" s="137"/>
      <c r="FQ184" s="137"/>
      <c r="FR184" s="137"/>
      <c r="FS184" s="137"/>
      <c r="FT184" s="137"/>
      <c r="FU184" s="137"/>
      <c r="FV184" s="137"/>
      <c r="FW184" s="137"/>
      <c r="FX184" s="137"/>
      <c r="FY184" s="137"/>
      <c r="FZ184" s="137"/>
      <c r="GA184" s="137"/>
      <c r="GB184" s="137"/>
      <c r="GC184" s="137"/>
      <c r="GD184" s="137"/>
      <c r="GE184" s="137"/>
      <c r="GF184" s="137"/>
      <c r="GG184" s="137"/>
      <c r="GH184" s="137"/>
      <c r="GI184" s="137"/>
      <c r="GJ184" s="137"/>
      <c r="GK184" s="137"/>
      <c r="GL184" s="137"/>
      <c r="GM184" s="137"/>
      <c r="GN184" s="137"/>
      <c r="GO184" s="137"/>
      <c r="GP184" s="137"/>
      <c r="GQ184" s="137"/>
      <c r="GR184" s="137"/>
      <c r="GS184" s="137"/>
    </row>
    <row r="185" spans="1:201" s="136" customFormat="1" x14ac:dyDescent="0.25">
      <c r="A185" s="116" t="str">
        <f t="shared" si="187"/>
        <v/>
      </c>
      <c r="B185" s="139" t="s">
        <v>139</v>
      </c>
      <c r="C185" s="4" t="e">
        <f t="shared" si="184"/>
        <v>#N/A</v>
      </c>
      <c r="D185" s="4" t="e">
        <f t="shared" si="184"/>
        <v>#N/A</v>
      </c>
      <c r="E185" s="4" t="e">
        <f t="shared" si="184"/>
        <v>#N/A</v>
      </c>
      <c r="F185" s="4" t="e">
        <f t="shared" si="184"/>
        <v>#N/A</v>
      </c>
      <c r="G185" s="4" t="e">
        <f t="shared" si="160"/>
        <v>#N/A</v>
      </c>
      <c r="H185" s="4" t="e">
        <f t="shared" si="185"/>
        <v>#N/A</v>
      </c>
      <c r="I185" s="4" t="e">
        <f t="shared" si="185"/>
        <v>#N/A</v>
      </c>
      <c r="J185" s="4">
        <f t="shared" si="163"/>
        <v>0</v>
      </c>
      <c r="L185" s="70"/>
      <c r="M185" s="70"/>
      <c r="N185" s="70"/>
      <c r="O185" s="71"/>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137"/>
      <c r="BF185" s="137"/>
      <c r="BG185" s="137"/>
      <c r="BH185" s="137"/>
      <c r="BI185" s="137"/>
      <c r="BJ185" s="137"/>
      <c r="BK185" s="137"/>
      <c r="BL185" s="137"/>
      <c r="BM185" s="137"/>
      <c r="BN185" s="137"/>
      <c r="BO185" s="137"/>
      <c r="BP185" s="137"/>
      <c r="BQ185" s="137"/>
      <c r="BR185" s="116" t="str">
        <f t="shared" si="188"/>
        <v/>
      </c>
      <c r="BS185" s="139" t="s">
        <v>139</v>
      </c>
      <c r="BT185" s="4" t="e">
        <f t="shared" si="186"/>
        <v>#N/A</v>
      </c>
      <c r="BU185" s="4" t="e">
        <f t="shared" si="186"/>
        <v>#N/A</v>
      </c>
      <c r="BV185" s="4" t="e">
        <f t="shared" si="186"/>
        <v>#N/A</v>
      </c>
      <c r="BW185" s="4" t="e">
        <f t="shared" si="186"/>
        <v>#N/A</v>
      </c>
      <c r="BX185" s="137"/>
      <c r="BY185" s="137"/>
      <c r="BZ185" s="137"/>
      <c r="CA185" s="137"/>
      <c r="CB185" s="137"/>
      <c r="CC185" s="137"/>
      <c r="CD185" s="137"/>
      <c r="CE185" s="137"/>
      <c r="CF185" s="137"/>
      <c r="CG185" s="137"/>
      <c r="CH185" s="137"/>
      <c r="CI185" s="137"/>
      <c r="CJ185" s="137"/>
      <c r="CK185" s="137"/>
      <c r="CL185" s="137"/>
      <c r="CM185" s="137"/>
      <c r="CN185" s="137"/>
      <c r="CO185" s="137"/>
      <c r="CP185" s="137"/>
      <c r="CQ185" s="137"/>
      <c r="CR185" s="137"/>
      <c r="CS185" s="137"/>
      <c r="CT185" s="137"/>
      <c r="CU185" s="137"/>
      <c r="CV185" s="137"/>
      <c r="CZ185" s="188"/>
      <c r="DA185" s="188"/>
      <c r="DC185" s="137"/>
      <c r="DD185" s="137"/>
      <c r="DE185" s="137"/>
      <c r="DF185" s="137"/>
      <c r="DG185" s="137"/>
      <c r="DH185" s="137"/>
      <c r="DI185" s="137"/>
      <c r="DJ185" s="137"/>
      <c r="DK185" s="137"/>
      <c r="DL185" s="137"/>
      <c r="DM185" s="137"/>
      <c r="DN185" s="137"/>
      <c r="DO185" s="137"/>
      <c r="DP185" s="137"/>
      <c r="DQ185" s="137"/>
      <c r="DR185" s="137"/>
      <c r="DS185" s="137"/>
      <c r="DT185" s="137"/>
      <c r="DU185" s="137"/>
      <c r="DV185" s="137"/>
      <c r="DW185" s="137"/>
      <c r="DX185" s="137"/>
      <c r="DY185" s="137"/>
      <c r="DZ185" s="137"/>
      <c r="EA185" s="137"/>
      <c r="EB185" s="137"/>
      <c r="EC185" s="137"/>
      <c r="ED185" s="137"/>
      <c r="EE185" s="137"/>
      <c r="EF185" s="137"/>
      <c r="EG185" s="137"/>
      <c r="EH185" s="137"/>
      <c r="EI185" s="137"/>
      <c r="EJ185" s="137"/>
      <c r="EK185" s="137"/>
      <c r="EL185" s="137"/>
      <c r="EM185" s="137"/>
      <c r="EN185" s="137"/>
      <c r="EO185" s="137"/>
      <c r="EP185" s="137"/>
      <c r="EQ185" s="137"/>
      <c r="ER185" s="137"/>
      <c r="ES185" s="137"/>
      <c r="ET185" s="137"/>
      <c r="EU185" s="137"/>
      <c r="EV185" s="137"/>
      <c r="EW185" s="137"/>
      <c r="EX185" s="137"/>
      <c r="EY185" s="137"/>
      <c r="EZ185" s="137"/>
      <c r="FA185" s="137"/>
      <c r="FB185" s="137"/>
      <c r="FC185" s="137"/>
      <c r="FD185" s="137"/>
      <c r="FE185" s="137"/>
      <c r="FF185" s="137"/>
      <c r="FG185" s="137"/>
      <c r="FH185" s="137"/>
      <c r="FI185" s="137"/>
      <c r="FJ185" s="137"/>
      <c r="FK185" s="137"/>
      <c r="FL185" s="137"/>
      <c r="FM185" s="137"/>
      <c r="FN185" s="137"/>
      <c r="FO185" s="137"/>
      <c r="FP185" s="137"/>
      <c r="FQ185" s="137"/>
      <c r="FR185" s="137"/>
      <c r="FS185" s="137"/>
      <c r="FT185" s="137"/>
      <c r="FU185" s="137"/>
      <c r="FV185" s="137"/>
      <c r="FW185" s="137"/>
      <c r="FX185" s="137"/>
      <c r="FY185" s="137"/>
      <c r="FZ185" s="137"/>
      <c r="GA185" s="137"/>
      <c r="GB185" s="137"/>
      <c r="GC185" s="137"/>
      <c r="GD185" s="137"/>
      <c r="GE185" s="137"/>
      <c r="GF185" s="137"/>
      <c r="GG185" s="137"/>
      <c r="GH185" s="137"/>
      <c r="GI185" s="137"/>
      <c r="GJ185" s="137"/>
      <c r="GK185" s="137"/>
      <c r="GL185" s="137"/>
      <c r="GM185" s="137"/>
      <c r="GN185" s="137"/>
      <c r="GO185" s="137"/>
      <c r="GP185" s="137"/>
      <c r="GQ185" s="137"/>
      <c r="GR185" s="137"/>
      <c r="GS185" s="137"/>
    </row>
    <row r="186" spans="1:201" s="136" customFormat="1" x14ac:dyDescent="0.25">
      <c r="A186" s="116" t="str">
        <f t="shared" si="187"/>
        <v>IUD</v>
      </c>
      <c r="B186" s="139" t="s">
        <v>140</v>
      </c>
      <c r="C186" s="4" t="str">
        <f t="shared" si="184"/>
        <v>Yes</v>
      </c>
      <c r="D186" s="4" t="str">
        <f t="shared" si="184"/>
        <v>Yes</v>
      </c>
      <c r="E186" s="4" t="str">
        <f t="shared" si="184"/>
        <v>Yes</v>
      </c>
      <c r="F186" s="4" t="str">
        <f t="shared" si="184"/>
        <v>Yes</v>
      </c>
      <c r="G186" s="4" t="str">
        <f t="shared" si="160"/>
        <v>Yes</v>
      </c>
      <c r="H186" s="4" t="str">
        <f t="shared" si="185"/>
        <v>Yes</v>
      </c>
      <c r="I186" s="4" t="str">
        <f t="shared" si="185"/>
        <v>NO</v>
      </c>
      <c r="J186" s="4">
        <f t="shared" si="163"/>
        <v>4</v>
      </c>
      <c r="L186" s="70"/>
      <c r="M186" s="70"/>
      <c r="N186" s="70"/>
      <c r="O186" s="71"/>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137"/>
      <c r="BF186" s="137"/>
      <c r="BG186" s="137"/>
      <c r="BH186" s="137"/>
      <c r="BI186" s="137"/>
      <c r="BJ186" s="137"/>
      <c r="BK186" s="137"/>
      <c r="BL186" s="137"/>
      <c r="BM186" s="137"/>
      <c r="BN186" s="137"/>
      <c r="BO186" s="137"/>
      <c r="BP186" s="137"/>
      <c r="BQ186" s="137"/>
      <c r="BR186" s="116" t="str">
        <f t="shared" si="188"/>
        <v>IUD</v>
      </c>
      <c r="BS186" s="139" t="s">
        <v>140</v>
      </c>
      <c r="BT186" s="4">
        <f t="shared" si="186"/>
        <v>0</v>
      </c>
      <c r="BU186" s="4">
        <f t="shared" si="186"/>
        <v>0</v>
      </c>
      <c r="BV186" s="4">
        <f t="shared" si="186"/>
        <v>0</v>
      </c>
      <c r="BW186" s="4">
        <f t="shared" si="186"/>
        <v>0</v>
      </c>
      <c r="BX186" s="137"/>
      <c r="BY186" s="137"/>
      <c r="BZ186" s="137"/>
      <c r="CA186" s="137"/>
      <c r="CB186" s="137"/>
      <c r="CC186" s="137"/>
      <c r="CD186" s="137"/>
      <c r="CE186" s="137"/>
      <c r="CF186" s="137"/>
      <c r="CG186" s="137"/>
      <c r="CH186" s="137"/>
      <c r="CI186" s="137"/>
      <c r="CJ186" s="137"/>
      <c r="CK186" s="137"/>
      <c r="CL186" s="137"/>
      <c r="CM186" s="137"/>
      <c r="CN186" s="137"/>
      <c r="CO186" s="137"/>
      <c r="CP186" s="137"/>
      <c r="CQ186" s="137"/>
      <c r="CR186" s="137"/>
      <c r="CS186" s="137"/>
      <c r="CT186" s="137"/>
      <c r="CU186" s="137"/>
      <c r="CV186" s="137"/>
      <c r="CZ186" s="188"/>
      <c r="DA186" s="188"/>
      <c r="DC186" s="137"/>
      <c r="DD186" s="137"/>
      <c r="DE186" s="137"/>
      <c r="DF186" s="137"/>
      <c r="DG186" s="137"/>
      <c r="DH186" s="137"/>
      <c r="DI186" s="137"/>
      <c r="DJ186" s="137"/>
      <c r="DK186" s="137"/>
      <c r="DL186" s="137"/>
      <c r="DM186" s="137"/>
      <c r="DN186" s="137"/>
      <c r="DO186" s="137"/>
      <c r="DP186" s="137"/>
      <c r="DQ186" s="137"/>
      <c r="DR186" s="137"/>
      <c r="DS186" s="137"/>
      <c r="DT186" s="137"/>
      <c r="DU186" s="137"/>
      <c r="DV186" s="137"/>
      <c r="DW186" s="137"/>
      <c r="DX186" s="137"/>
      <c r="DY186" s="137"/>
      <c r="DZ186" s="137"/>
      <c r="EA186" s="137"/>
      <c r="EB186" s="137"/>
      <c r="EC186" s="137"/>
      <c r="ED186" s="137"/>
      <c r="EE186" s="137"/>
      <c r="EF186" s="137"/>
      <c r="EG186" s="137"/>
      <c r="EH186" s="137"/>
      <c r="EI186" s="137"/>
      <c r="EJ186" s="137"/>
      <c r="EK186" s="137"/>
      <c r="EL186" s="137"/>
      <c r="EM186" s="137"/>
      <c r="EN186" s="137"/>
      <c r="EO186" s="137"/>
      <c r="EP186" s="137"/>
      <c r="EQ186" s="137"/>
      <c r="ER186" s="137"/>
      <c r="ES186" s="137"/>
      <c r="ET186" s="137"/>
      <c r="EU186" s="137"/>
      <c r="EV186" s="137"/>
      <c r="EW186" s="137"/>
      <c r="EX186" s="137"/>
      <c r="EY186" s="137"/>
      <c r="EZ186" s="137"/>
      <c r="FA186" s="137"/>
      <c r="FB186" s="137"/>
      <c r="FC186" s="137"/>
      <c r="FD186" s="137"/>
      <c r="FE186" s="137"/>
      <c r="FF186" s="137"/>
      <c r="FG186" s="137"/>
      <c r="FH186" s="137"/>
      <c r="FI186" s="137"/>
      <c r="FJ186" s="137"/>
      <c r="FK186" s="137"/>
      <c r="FL186" s="137"/>
      <c r="FM186" s="137"/>
      <c r="FN186" s="137"/>
      <c r="FO186" s="137"/>
      <c r="FP186" s="137"/>
      <c r="FQ186" s="137"/>
      <c r="FR186" s="137"/>
      <c r="FS186" s="137"/>
      <c r="FT186" s="137"/>
      <c r="FU186" s="137"/>
      <c r="FV186" s="137"/>
      <c r="FW186" s="137"/>
      <c r="FX186" s="137"/>
      <c r="FY186" s="137"/>
      <c r="FZ186" s="137"/>
      <c r="GA186" s="137"/>
      <c r="GB186" s="137"/>
      <c r="GC186" s="137"/>
      <c r="GD186" s="137"/>
      <c r="GE186" s="137"/>
      <c r="GF186" s="137"/>
      <c r="GG186" s="137"/>
      <c r="GH186" s="137"/>
      <c r="GI186" s="137"/>
      <c r="GJ186" s="137"/>
      <c r="GK186" s="137"/>
      <c r="GL186" s="137"/>
      <c r="GM186" s="137"/>
      <c r="GN186" s="137"/>
      <c r="GO186" s="137"/>
      <c r="GP186" s="137"/>
      <c r="GQ186" s="137"/>
      <c r="GR186" s="137"/>
      <c r="GS186" s="137"/>
    </row>
    <row r="187" spans="1:201" s="136" customFormat="1" x14ac:dyDescent="0.25">
      <c r="A187" s="116" t="str">
        <f t="shared" si="187"/>
        <v/>
      </c>
      <c r="B187" s="139" t="s">
        <v>141</v>
      </c>
      <c r="C187" s="4" t="e">
        <f t="shared" si="184"/>
        <v>#N/A</v>
      </c>
      <c r="D187" s="4" t="e">
        <f t="shared" si="184"/>
        <v>#N/A</v>
      </c>
      <c r="E187" s="4" t="e">
        <f t="shared" si="184"/>
        <v>#N/A</v>
      </c>
      <c r="F187" s="4" t="e">
        <f t="shared" si="184"/>
        <v>#N/A</v>
      </c>
      <c r="G187" s="4" t="e">
        <f t="shared" si="160"/>
        <v>#N/A</v>
      </c>
      <c r="H187" s="4" t="e">
        <f t="shared" si="185"/>
        <v>#N/A</v>
      </c>
      <c r="I187" s="4" t="e">
        <f t="shared" si="185"/>
        <v>#N/A</v>
      </c>
      <c r="J187" s="4">
        <f t="shared" si="163"/>
        <v>0</v>
      </c>
      <c r="L187" s="70"/>
      <c r="M187" s="70"/>
      <c r="N187" s="70"/>
      <c r="O187" s="71"/>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137"/>
      <c r="BF187" s="137"/>
      <c r="BG187" s="137"/>
      <c r="BH187" s="137"/>
      <c r="BI187" s="137"/>
      <c r="BJ187" s="137"/>
      <c r="BK187" s="137"/>
      <c r="BL187" s="137"/>
      <c r="BM187" s="137"/>
      <c r="BN187" s="137"/>
      <c r="BO187" s="137"/>
      <c r="BP187" s="137"/>
      <c r="BQ187" s="137"/>
      <c r="BR187" s="116" t="str">
        <f t="shared" si="188"/>
        <v/>
      </c>
      <c r="BS187" s="139" t="s">
        <v>141</v>
      </c>
      <c r="BT187" s="4" t="e">
        <f t="shared" si="186"/>
        <v>#N/A</v>
      </c>
      <c r="BU187" s="4" t="e">
        <f t="shared" si="186"/>
        <v>#N/A</v>
      </c>
      <c r="BV187" s="4" t="e">
        <f t="shared" si="186"/>
        <v>#N/A</v>
      </c>
      <c r="BW187" s="4" t="e">
        <f t="shared" si="186"/>
        <v>#N/A</v>
      </c>
      <c r="BX187" s="137"/>
      <c r="BY187" s="137"/>
      <c r="BZ187" s="137"/>
      <c r="CA187" s="137"/>
      <c r="CB187" s="137"/>
      <c r="CC187" s="137"/>
      <c r="CD187" s="137"/>
      <c r="CE187" s="137"/>
      <c r="CF187" s="137"/>
      <c r="CG187" s="137"/>
      <c r="CH187" s="137"/>
      <c r="CI187" s="137"/>
      <c r="CJ187" s="137"/>
      <c r="CK187" s="137"/>
      <c r="CL187" s="137"/>
      <c r="CM187" s="137"/>
      <c r="CN187" s="137"/>
      <c r="CO187" s="137"/>
      <c r="CP187" s="137"/>
      <c r="CQ187" s="137"/>
      <c r="CR187" s="137"/>
      <c r="CS187" s="137"/>
      <c r="CT187" s="137"/>
      <c r="CU187" s="137"/>
      <c r="CV187" s="137"/>
      <c r="CZ187" s="188"/>
      <c r="DA187" s="188"/>
      <c r="DC187" s="137"/>
      <c r="DD187" s="137"/>
      <c r="DE187" s="137"/>
      <c r="DF187" s="137"/>
      <c r="DG187" s="137"/>
      <c r="DH187" s="137"/>
      <c r="DI187" s="137"/>
      <c r="DJ187" s="137"/>
      <c r="DK187" s="137"/>
      <c r="DL187" s="137"/>
      <c r="DM187" s="137"/>
      <c r="DN187" s="137"/>
      <c r="DO187" s="137"/>
      <c r="DP187" s="137"/>
      <c r="DQ187" s="137"/>
      <c r="DR187" s="137"/>
      <c r="DS187" s="137"/>
      <c r="DT187" s="137"/>
      <c r="DU187" s="137"/>
      <c r="DV187" s="137"/>
      <c r="DW187" s="137"/>
      <c r="DX187" s="137"/>
      <c r="DY187" s="137"/>
      <c r="DZ187" s="137"/>
      <c r="EA187" s="137"/>
      <c r="EB187" s="137"/>
      <c r="EC187" s="137"/>
      <c r="ED187" s="137"/>
      <c r="EE187" s="137"/>
      <c r="EF187" s="137"/>
      <c r="EG187" s="137"/>
      <c r="EH187" s="137"/>
      <c r="EI187" s="137"/>
      <c r="EJ187" s="137"/>
      <c r="EK187" s="137"/>
      <c r="EL187" s="137"/>
      <c r="EM187" s="137"/>
      <c r="EN187" s="137"/>
      <c r="EO187" s="137"/>
      <c r="EP187" s="137"/>
      <c r="EQ187" s="137"/>
      <c r="ER187" s="137"/>
      <c r="ES187" s="137"/>
      <c r="ET187" s="137"/>
      <c r="EU187" s="137"/>
      <c r="EV187" s="137"/>
      <c r="EW187" s="137"/>
      <c r="EX187" s="137"/>
      <c r="EY187" s="137"/>
      <c r="EZ187" s="137"/>
      <c r="FA187" s="137"/>
      <c r="FB187" s="137"/>
      <c r="FC187" s="137"/>
      <c r="FD187" s="137"/>
      <c r="FE187" s="137"/>
      <c r="FF187" s="137"/>
      <c r="FG187" s="137"/>
      <c r="FH187" s="137"/>
      <c r="FI187" s="137"/>
      <c r="FJ187" s="137"/>
      <c r="FK187" s="137"/>
      <c r="FL187" s="137"/>
      <c r="FM187" s="137"/>
      <c r="FN187" s="137"/>
      <c r="FO187" s="137"/>
      <c r="FP187" s="137"/>
      <c r="FQ187" s="137"/>
      <c r="FR187" s="137"/>
      <c r="FS187" s="137"/>
      <c r="FT187" s="137"/>
      <c r="FU187" s="137"/>
      <c r="FV187" s="137"/>
      <c r="FW187" s="137"/>
      <c r="FX187" s="137"/>
      <c r="FY187" s="137"/>
      <c r="FZ187" s="137"/>
      <c r="GA187" s="137"/>
      <c r="GB187" s="137"/>
      <c r="GC187" s="137"/>
      <c r="GD187" s="137"/>
      <c r="GE187" s="137"/>
      <c r="GF187" s="137"/>
      <c r="GG187" s="137"/>
      <c r="GH187" s="137"/>
      <c r="GI187" s="137"/>
      <c r="GJ187" s="137"/>
      <c r="GK187" s="137"/>
      <c r="GL187" s="137"/>
      <c r="GM187" s="137"/>
      <c r="GN187" s="137"/>
      <c r="GO187" s="137"/>
      <c r="GP187" s="137"/>
      <c r="GQ187" s="137"/>
      <c r="GR187" s="137"/>
      <c r="GS187" s="137"/>
    </row>
    <row r="188" spans="1:201" s="136" customFormat="1" x14ac:dyDescent="0.25">
      <c r="A188" s="116" t="str">
        <f>IF($B$151=B188,"Male condom","")</f>
        <v/>
      </c>
      <c r="B188" s="224" t="s">
        <v>142</v>
      </c>
      <c r="C188" s="4" t="e">
        <f t="shared" ref="C188:F193" si="189">IF($B$151=$B188,C255,#N/A)</f>
        <v>#N/A</v>
      </c>
      <c r="D188" s="4" t="e">
        <f t="shared" si="189"/>
        <v>#N/A</v>
      </c>
      <c r="E188" s="4" t="e">
        <f t="shared" si="189"/>
        <v>#N/A</v>
      </c>
      <c r="F188" s="4" t="e">
        <f t="shared" si="189"/>
        <v>#N/A</v>
      </c>
      <c r="G188" s="4" t="e">
        <f t="shared" si="160"/>
        <v>#N/A</v>
      </c>
      <c r="H188" s="4" t="e">
        <f t="shared" ref="H188:I193" si="190">IF($B$151=$B188,H255,#N/A)</f>
        <v>#N/A</v>
      </c>
      <c r="I188" s="4" t="e">
        <f t="shared" si="190"/>
        <v>#N/A</v>
      </c>
      <c r="J188" s="4">
        <f t="shared" si="163"/>
        <v>0</v>
      </c>
      <c r="K188" s="136">
        <v>255</v>
      </c>
      <c r="L188" s="70"/>
      <c r="M188" s="70"/>
      <c r="N188" s="70"/>
      <c r="O188" s="71"/>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137"/>
      <c r="BF188" s="137"/>
      <c r="BG188" s="137"/>
      <c r="BH188" s="137"/>
      <c r="BI188" s="137"/>
      <c r="BJ188" s="137"/>
      <c r="BK188" s="137"/>
      <c r="BL188" s="137"/>
      <c r="BM188" s="137"/>
      <c r="BN188" s="137"/>
      <c r="BO188" s="137"/>
      <c r="BP188" s="137"/>
      <c r="BQ188" s="137"/>
      <c r="BR188" s="116" t="str">
        <f>IF($B$151=BS188,"Male condom","")</f>
        <v/>
      </c>
      <c r="BS188" s="139" t="s">
        <v>142</v>
      </c>
      <c r="BT188" s="4" t="e">
        <f t="shared" ref="BT188:BW193" si="191">IF($B$151=$B188,BU255,#N/A)</f>
        <v>#N/A</v>
      </c>
      <c r="BU188" s="4" t="e">
        <f t="shared" si="191"/>
        <v>#N/A</v>
      </c>
      <c r="BV188" s="4" t="e">
        <f t="shared" si="191"/>
        <v>#N/A</v>
      </c>
      <c r="BW188" s="4" t="e">
        <f t="shared" si="191"/>
        <v>#N/A</v>
      </c>
      <c r="BX188" s="137"/>
      <c r="BY188" s="137"/>
      <c r="BZ188" s="137"/>
      <c r="CA188" s="137"/>
      <c r="CB188" s="137"/>
      <c r="CC188" s="137"/>
      <c r="CD188" s="137"/>
      <c r="CE188" s="137"/>
      <c r="CF188" s="137"/>
      <c r="CG188" s="137"/>
      <c r="CH188" s="137"/>
      <c r="CI188" s="137"/>
      <c r="CJ188" s="137"/>
      <c r="CK188" s="137"/>
      <c r="CL188" s="137"/>
      <c r="CM188" s="137"/>
      <c r="CN188" s="137"/>
      <c r="CO188" s="137"/>
      <c r="CP188" s="137"/>
      <c r="CQ188" s="137"/>
      <c r="CR188" s="137"/>
      <c r="CS188" s="137"/>
      <c r="CT188" s="137"/>
      <c r="CU188" s="137"/>
      <c r="CV188" s="137"/>
      <c r="CZ188" s="188"/>
      <c r="DA188" s="188"/>
      <c r="DC188" s="137"/>
      <c r="DD188" s="137"/>
      <c r="DE188" s="137"/>
      <c r="DF188" s="137"/>
      <c r="DG188" s="137"/>
      <c r="DH188" s="137"/>
      <c r="DI188" s="137"/>
      <c r="DJ188" s="137"/>
      <c r="DK188" s="137"/>
      <c r="DL188" s="137"/>
      <c r="DM188" s="137"/>
      <c r="DN188" s="137"/>
      <c r="DO188" s="137"/>
      <c r="DP188" s="137"/>
      <c r="DQ188" s="137"/>
      <c r="DR188" s="137"/>
      <c r="DS188" s="137"/>
      <c r="DT188" s="137"/>
      <c r="DU188" s="137"/>
      <c r="DV188" s="137"/>
      <c r="DW188" s="137"/>
      <c r="DX188" s="137"/>
      <c r="DY188" s="137"/>
      <c r="DZ188" s="137"/>
      <c r="EA188" s="137"/>
      <c r="EB188" s="137"/>
      <c r="EC188" s="137"/>
      <c r="ED188" s="137"/>
      <c r="EE188" s="137"/>
      <c r="EF188" s="137"/>
      <c r="EG188" s="137"/>
      <c r="EH188" s="137"/>
      <c r="EI188" s="137"/>
      <c r="EJ188" s="137"/>
      <c r="EK188" s="137"/>
      <c r="EL188" s="137"/>
      <c r="EM188" s="137"/>
      <c r="EN188" s="137"/>
      <c r="EO188" s="137"/>
      <c r="EP188" s="137"/>
      <c r="EQ188" s="137"/>
      <c r="ER188" s="137"/>
      <c r="ES188" s="137"/>
      <c r="ET188" s="137"/>
      <c r="EU188" s="137"/>
      <c r="EV188" s="137"/>
      <c r="EW188" s="137"/>
      <c r="EX188" s="137"/>
      <c r="EY188" s="137"/>
      <c r="EZ188" s="137"/>
      <c r="FA188" s="137"/>
      <c r="FB188" s="137"/>
      <c r="FC188" s="137"/>
      <c r="FD188" s="137"/>
      <c r="FE188" s="137"/>
      <c r="FF188" s="137"/>
      <c r="FG188" s="137"/>
      <c r="FH188" s="137"/>
      <c r="FI188" s="137"/>
      <c r="FJ188" s="137"/>
      <c r="FK188" s="137"/>
      <c r="FL188" s="137"/>
      <c r="FM188" s="137"/>
      <c r="FN188" s="137"/>
      <c r="FO188" s="137"/>
      <c r="FP188" s="137"/>
      <c r="FQ188" s="137"/>
      <c r="FR188" s="137"/>
      <c r="FS188" s="137"/>
      <c r="FT188" s="137"/>
      <c r="FU188" s="137"/>
      <c r="FV188" s="137"/>
      <c r="FW188" s="137"/>
      <c r="FX188" s="137"/>
      <c r="FY188" s="137"/>
      <c r="FZ188" s="137"/>
      <c r="GA188" s="137"/>
      <c r="GB188" s="137"/>
      <c r="GC188" s="137"/>
      <c r="GD188" s="137"/>
      <c r="GE188" s="137"/>
      <c r="GF188" s="137"/>
      <c r="GG188" s="137"/>
      <c r="GH188" s="137"/>
      <c r="GI188" s="137"/>
      <c r="GJ188" s="137"/>
      <c r="GK188" s="137"/>
      <c r="GL188" s="137"/>
      <c r="GM188" s="137"/>
      <c r="GN188" s="137"/>
      <c r="GO188" s="137"/>
      <c r="GP188" s="137"/>
      <c r="GQ188" s="137"/>
      <c r="GR188" s="137"/>
      <c r="GS188" s="137"/>
    </row>
    <row r="189" spans="1:201" s="136" customFormat="1" x14ac:dyDescent="0.25">
      <c r="A189" s="116" t="str">
        <f t="shared" ref="A189:A193" si="192">IF($B$151=B189,"Male condom","")</f>
        <v/>
      </c>
      <c r="B189" s="139" t="s">
        <v>143</v>
      </c>
      <c r="C189" s="4" t="e">
        <f t="shared" si="189"/>
        <v>#N/A</v>
      </c>
      <c r="D189" s="4" t="e">
        <f t="shared" si="189"/>
        <v>#N/A</v>
      </c>
      <c r="E189" s="4" t="e">
        <f t="shared" si="189"/>
        <v>#N/A</v>
      </c>
      <c r="F189" s="4" t="e">
        <f t="shared" si="189"/>
        <v>#N/A</v>
      </c>
      <c r="G189" s="4" t="e">
        <f t="shared" si="160"/>
        <v>#N/A</v>
      </c>
      <c r="H189" s="4" t="e">
        <f t="shared" si="190"/>
        <v>#N/A</v>
      </c>
      <c r="I189" s="4" t="e">
        <f t="shared" si="190"/>
        <v>#N/A</v>
      </c>
      <c r="J189" s="4">
        <f t="shared" si="163"/>
        <v>0</v>
      </c>
      <c r="L189" s="70"/>
      <c r="M189" s="70"/>
      <c r="N189" s="70"/>
      <c r="O189" s="71"/>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137"/>
      <c r="BF189" s="137"/>
      <c r="BG189" s="137"/>
      <c r="BH189" s="137"/>
      <c r="BI189" s="137"/>
      <c r="BJ189" s="137"/>
      <c r="BK189" s="137"/>
      <c r="BL189" s="137"/>
      <c r="BM189" s="137"/>
      <c r="BN189" s="137"/>
      <c r="BO189" s="137"/>
      <c r="BP189" s="137"/>
      <c r="BQ189" s="137"/>
      <c r="BR189" s="116" t="str">
        <f t="shared" ref="BR189:BR193" si="193">IF($B$151=BS189,"Male condom","")</f>
        <v/>
      </c>
      <c r="BS189" s="139" t="s">
        <v>143</v>
      </c>
      <c r="BT189" s="4" t="e">
        <f t="shared" si="191"/>
        <v>#N/A</v>
      </c>
      <c r="BU189" s="4" t="e">
        <f t="shared" si="191"/>
        <v>#N/A</v>
      </c>
      <c r="BV189" s="4" t="e">
        <f t="shared" si="191"/>
        <v>#N/A</v>
      </c>
      <c r="BW189" s="4" t="e">
        <f t="shared" si="191"/>
        <v>#N/A</v>
      </c>
      <c r="BX189" s="137"/>
      <c r="BY189" s="137"/>
      <c r="BZ189" s="137"/>
      <c r="CA189" s="137"/>
      <c r="CB189" s="137"/>
      <c r="CC189" s="137"/>
      <c r="CD189" s="137"/>
      <c r="CE189" s="137"/>
      <c r="CF189" s="137"/>
      <c r="CG189" s="137"/>
      <c r="CH189" s="137"/>
      <c r="CI189" s="137"/>
      <c r="CJ189" s="137"/>
      <c r="CK189" s="137"/>
      <c r="CL189" s="137"/>
      <c r="CM189" s="137"/>
      <c r="CN189" s="137"/>
      <c r="CO189" s="137"/>
      <c r="CP189" s="137"/>
      <c r="CQ189" s="137"/>
      <c r="CR189" s="137"/>
      <c r="CS189" s="137"/>
      <c r="CT189" s="137"/>
      <c r="CU189" s="137"/>
      <c r="CV189" s="137"/>
      <c r="CZ189" s="188"/>
      <c r="DA189" s="188"/>
      <c r="DC189" s="137"/>
      <c r="DD189" s="137"/>
      <c r="DE189" s="137"/>
      <c r="DF189" s="137"/>
      <c r="DG189" s="137"/>
      <c r="DH189" s="137"/>
      <c r="DI189" s="137"/>
      <c r="DJ189" s="137"/>
      <c r="DK189" s="137"/>
      <c r="DL189" s="137"/>
      <c r="DM189" s="137"/>
      <c r="DN189" s="137"/>
      <c r="DO189" s="137"/>
      <c r="DP189" s="137"/>
      <c r="DQ189" s="137"/>
      <c r="DR189" s="137"/>
      <c r="DS189" s="137"/>
      <c r="DT189" s="137"/>
      <c r="DU189" s="137"/>
      <c r="DV189" s="137"/>
      <c r="DW189" s="137"/>
      <c r="DX189" s="137"/>
      <c r="DY189" s="137"/>
      <c r="DZ189" s="137"/>
      <c r="EA189" s="137"/>
      <c r="EB189" s="137"/>
      <c r="EC189" s="137"/>
      <c r="ED189" s="137"/>
      <c r="EE189" s="137"/>
      <c r="EF189" s="137"/>
      <c r="EG189" s="137"/>
      <c r="EH189" s="137"/>
      <c r="EI189" s="137"/>
      <c r="EJ189" s="137"/>
      <c r="EK189" s="137"/>
      <c r="EL189" s="137"/>
      <c r="EM189" s="137"/>
      <c r="EN189" s="137"/>
      <c r="EO189" s="137"/>
      <c r="EP189" s="137"/>
      <c r="EQ189" s="137"/>
      <c r="ER189" s="137"/>
      <c r="ES189" s="137"/>
      <c r="ET189" s="137"/>
      <c r="EU189" s="137"/>
      <c r="EV189" s="137"/>
      <c r="EW189" s="137"/>
      <c r="EX189" s="137"/>
      <c r="EY189" s="137"/>
      <c r="EZ189" s="137"/>
      <c r="FA189" s="137"/>
      <c r="FB189" s="137"/>
      <c r="FC189" s="137"/>
      <c r="FD189" s="137"/>
      <c r="FE189" s="137"/>
      <c r="FF189" s="137"/>
      <c r="FG189" s="137"/>
      <c r="FH189" s="137"/>
      <c r="FI189" s="137"/>
      <c r="FJ189" s="137"/>
      <c r="FK189" s="137"/>
      <c r="FL189" s="137"/>
      <c r="FM189" s="137"/>
      <c r="FN189" s="137"/>
      <c r="FO189" s="137"/>
      <c r="FP189" s="137"/>
      <c r="FQ189" s="137"/>
      <c r="FR189" s="137"/>
      <c r="FS189" s="137"/>
      <c r="FT189" s="137"/>
      <c r="FU189" s="137"/>
      <c r="FV189" s="137"/>
      <c r="FW189" s="137"/>
      <c r="FX189" s="137"/>
      <c r="FY189" s="137"/>
      <c r="FZ189" s="137"/>
      <c r="GA189" s="137"/>
      <c r="GB189" s="137"/>
      <c r="GC189" s="137"/>
      <c r="GD189" s="137"/>
      <c r="GE189" s="137"/>
      <c r="GF189" s="137"/>
      <c r="GG189" s="137"/>
      <c r="GH189" s="137"/>
      <c r="GI189" s="137"/>
      <c r="GJ189" s="137"/>
      <c r="GK189" s="137"/>
      <c r="GL189" s="137"/>
      <c r="GM189" s="137"/>
      <c r="GN189" s="137"/>
      <c r="GO189" s="137"/>
      <c r="GP189" s="137"/>
      <c r="GQ189" s="137"/>
      <c r="GR189" s="137"/>
      <c r="GS189" s="137"/>
    </row>
    <row r="190" spans="1:201" s="136" customFormat="1" x14ac:dyDescent="0.25">
      <c r="A190" s="116" t="str">
        <f t="shared" si="192"/>
        <v/>
      </c>
      <c r="B190" s="139" t="s">
        <v>144</v>
      </c>
      <c r="C190" s="4" t="e">
        <f t="shared" si="189"/>
        <v>#N/A</v>
      </c>
      <c r="D190" s="4" t="e">
        <f t="shared" si="189"/>
        <v>#N/A</v>
      </c>
      <c r="E190" s="4" t="e">
        <f t="shared" si="189"/>
        <v>#N/A</v>
      </c>
      <c r="F190" s="4" t="e">
        <f t="shared" si="189"/>
        <v>#N/A</v>
      </c>
      <c r="G190" s="4" t="e">
        <f t="shared" si="160"/>
        <v>#N/A</v>
      </c>
      <c r="H190" s="4" t="e">
        <f t="shared" si="190"/>
        <v>#N/A</v>
      </c>
      <c r="I190" s="4" t="e">
        <f t="shared" si="190"/>
        <v>#N/A</v>
      </c>
      <c r="J190" s="4">
        <f t="shared" si="163"/>
        <v>0</v>
      </c>
      <c r="L190" s="70"/>
      <c r="M190" s="70"/>
      <c r="N190" s="70"/>
      <c r="O190" s="71"/>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137"/>
      <c r="BF190" s="137"/>
      <c r="BG190" s="137"/>
      <c r="BH190" s="137"/>
      <c r="BI190" s="137"/>
      <c r="BJ190" s="137"/>
      <c r="BK190" s="137"/>
      <c r="BL190" s="137"/>
      <c r="BM190" s="137"/>
      <c r="BN190" s="137"/>
      <c r="BO190" s="137"/>
      <c r="BP190" s="137"/>
      <c r="BQ190" s="137"/>
      <c r="BR190" s="116" t="str">
        <f t="shared" si="193"/>
        <v/>
      </c>
      <c r="BS190" s="139" t="s">
        <v>144</v>
      </c>
      <c r="BT190" s="4" t="e">
        <f t="shared" si="191"/>
        <v>#N/A</v>
      </c>
      <c r="BU190" s="4" t="e">
        <f t="shared" si="191"/>
        <v>#N/A</v>
      </c>
      <c r="BV190" s="4" t="e">
        <f t="shared" si="191"/>
        <v>#N/A</v>
      </c>
      <c r="BW190" s="4" t="e">
        <f t="shared" si="191"/>
        <v>#N/A</v>
      </c>
      <c r="BX190" s="137"/>
      <c r="BY190" s="137"/>
      <c r="BZ190" s="137"/>
      <c r="CA190" s="137"/>
      <c r="CB190" s="137"/>
      <c r="CC190" s="137"/>
      <c r="CD190" s="137"/>
      <c r="CE190" s="137"/>
      <c r="CF190" s="137"/>
      <c r="CG190" s="137"/>
      <c r="CH190" s="137"/>
      <c r="CI190" s="137"/>
      <c r="CJ190" s="137"/>
      <c r="CK190" s="137"/>
      <c r="CL190" s="137"/>
      <c r="CM190" s="137"/>
      <c r="CN190" s="137"/>
      <c r="CO190" s="137"/>
      <c r="CP190" s="137"/>
      <c r="CQ190" s="137"/>
      <c r="CR190" s="137"/>
      <c r="CS190" s="137"/>
      <c r="CT190" s="137"/>
      <c r="CU190" s="137"/>
      <c r="CV190" s="137"/>
      <c r="CZ190" s="188"/>
      <c r="DA190" s="188"/>
      <c r="DC190" s="137"/>
      <c r="DD190" s="137"/>
      <c r="DE190" s="137"/>
      <c r="DF190" s="137"/>
      <c r="DG190" s="137"/>
      <c r="DH190" s="137"/>
      <c r="DI190" s="137"/>
      <c r="DJ190" s="137"/>
      <c r="DK190" s="137"/>
      <c r="DL190" s="137"/>
      <c r="DM190" s="137"/>
      <c r="DN190" s="137"/>
      <c r="DO190" s="137"/>
      <c r="DP190" s="137"/>
      <c r="DQ190" s="137"/>
      <c r="DR190" s="137"/>
      <c r="DS190" s="137"/>
      <c r="DT190" s="137"/>
      <c r="DU190" s="137"/>
      <c r="DV190" s="137"/>
      <c r="DW190" s="137"/>
      <c r="DX190" s="137"/>
      <c r="DY190" s="137"/>
      <c r="DZ190" s="137"/>
      <c r="EA190" s="137"/>
      <c r="EB190" s="137"/>
      <c r="EC190" s="137"/>
      <c r="ED190" s="137"/>
      <c r="EE190" s="137"/>
      <c r="EF190" s="137"/>
      <c r="EG190" s="137"/>
      <c r="EH190" s="137"/>
      <c r="EI190" s="137"/>
      <c r="EJ190" s="137"/>
      <c r="EK190" s="137"/>
      <c r="EL190" s="137"/>
      <c r="EM190" s="137"/>
      <c r="EN190" s="137"/>
      <c r="EO190" s="137"/>
      <c r="EP190" s="137"/>
      <c r="EQ190" s="137"/>
      <c r="ER190" s="137"/>
      <c r="ES190" s="137"/>
      <c r="ET190" s="137"/>
      <c r="EU190" s="137"/>
      <c r="EV190" s="137"/>
      <c r="EW190" s="137"/>
      <c r="EX190" s="137"/>
      <c r="EY190" s="137"/>
      <c r="EZ190" s="137"/>
      <c r="FA190" s="137"/>
      <c r="FB190" s="137"/>
      <c r="FC190" s="137"/>
      <c r="FD190" s="137"/>
      <c r="FE190" s="137"/>
      <c r="FF190" s="137"/>
      <c r="FG190" s="137"/>
      <c r="FH190" s="137"/>
      <c r="FI190" s="137"/>
      <c r="FJ190" s="137"/>
      <c r="FK190" s="137"/>
      <c r="FL190" s="137"/>
      <c r="FM190" s="137"/>
      <c r="FN190" s="137"/>
      <c r="FO190" s="137"/>
      <c r="FP190" s="137"/>
      <c r="FQ190" s="137"/>
      <c r="FR190" s="137"/>
      <c r="FS190" s="137"/>
      <c r="FT190" s="137"/>
      <c r="FU190" s="137"/>
      <c r="FV190" s="137"/>
      <c r="FW190" s="137"/>
      <c r="FX190" s="137"/>
      <c r="FY190" s="137"/>
      <c r="FZ190" s="137"/>
      <c r="GA190" s="137"/>
      <c r="GB190" s="137"/>
      <c r="GC190" s="137"/>
      <c r="GD190" s="137"/>
      <c r="GE190" s="137"/>
      <c r="GF190" s="137"/>
      <c r="GG190" s="137"/>
      <c r="GH190" s="137"/>
      <c r="GI190" s="137"/>
      <c r="GJ190" s="137"/>
      <c r="GK190" s="137"/>
      <c r="GL190" s="137"/>
      <c r="GM190" s="137"/>
      <c r="GN190" s="137"/>
      <c r="GO190" s="137"/>
      <c r="GP190" s="137"/>
      <c r="GQ190" s="137"/>
      <c r="GR190" s="137"/>
      <c r="GS190" s="137"/>
    </row>
    <row r="191" spans="1:201" s="136" customFormat="1" x14ac:dyDescent="0.25">
      <c r="A191" s="116" t="str">
        <f t="shared" si="192"/>
        <v/>
      </c>
      <c r="B191" s="139" t="s">
        <v>145</v>
      </c>
      <c r="C191" s="4" t="e">
        <f t="shared" si="189"/>
        <v>#N/A</v>
      </c>
      <c r="D191" s="4" t="e">
        <f t="shared" si="189"/>
        <v>#N/A</v>
      </c>
      <c r="E191" s="4" t="e">
        <f t="shared" si="189"/>
        <v>#N/A</v>
      </c>
      <c r="F191" s="4" t="e">
        <f t="shared" si="189"/>
        <v>#N/A</v>
      </c>
      <c r="G191" s="4" t="e">
        <f t="shared" si="160"/>
        <v>#N/A</v>
      </c>
      <c r="H191" s="4" t="e">
        <f t="shared" si="190"/>
        <v>#N/A</v>
      </c>
      <c r="I191" s="4" t="e">
        <f t="shared" si="190"/>
        <v>#N/A</v>
      </c>
      <c r="J191" s="4">
        <f t="shared" si="163"/>
        <v>0</v>
      </c>
      <c r="L191" s="70"/>
      <c r="M191" s="70"/>
      <c r="N191" s="70"/>
      <c r="O191" s="71"/>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137"/>
      <c r="BF191" s="137"/>
      <c r="BG191" s="137"/>
      <c r="BH191" s="137"/>
      <c r="BI191" s="137"/>
      <c r="BJ191" s="137"/>
      <c r="BK191" s="137"/>
      <c r="BL191" s="137"/>
      <c r="BM191" s="137"/>
      <c r="BN191" s="137"/>
      <c r="BO191" s="137"/>
      <c r="BP191" s="137"/>
      <c r="BQ191" s="137"/>
      <c r="BR191" s="116" t="str">
        <f t="shared" si="193"/>
        <v/>
      </c>
      <c r="BS191" s="139" t="s">
        <v>145</v>
      </c>
      <c r="BT191" s="4" t="e">
        <f t="shared" si="191"/>
        <v>#N/A</v>
      </c>
      <c r="BU191" s="4" t="e">
        <f t="shared" si="191"/>
        <v>#N/A</v>
      </c>
      <c r="BV191" s="4" t="e">
        <f t="shared" si="191"/>
        <v>#N/A</v>
      </c>
      <c r="BW191" s="4" t="e">
        <f t="shared" si="191"/>
        <v>#N/A</v>
      </c>
      <c r="BX191" s="137"/>
      <c r="BY191" s="137"/>
      <c r="BZ191" s="137"/>
      <c r="CA191" s="137"/>
      <c r="CB191" s="137"/>
      <c r="CC191" s="137"/>
      <c r="CD191" s="137"/>
      <c r="CE191" s="137"/>
      <c r="CF191" s="137"/>
      <c r="CG191" s="137"/>
      <c r="CH191" s="137"/>
      <c r="CI191" s="137"/>
      <c r="CJ191" s="137"/>
      <c r="CK191" s="137"/>
      <c r="CL191" s="137"/>
      <c r="CM191" s="137"/>
      <c r="CN191" s="137"/>
      <c r="CO191" s="137"/>
      <c r="CP191" s="137"/>
      <c r="CQ191" s="137"/>
      <c r="CR191" s="137"/>
      <c r="CS191" s="137"/>
      <c r="CT191" s="137"/>
      <c r="CU191" s="137"/>
      <c r="CV191" s="137"/>
      <c r="CZ191" s="188"/>
      <c r="DA191" s="188"/>
      <c r="DC191" s="137"/>
      <c r="DD191" s="137"/>
      <c r="DE191" s="137"/>
      <c r="DF191" s="137"/>
      <c r="DG191" s="137"/>
      <c r="DH191" s="137"/>
      <c r="DI191" s="137"/>
      <c r="DJ191" s="137"/>
      <c r="DK191" s="137"/>
      <c r="DL191" s="137"/>
      <c r="DM191" s="137"/>
      <c r="DN191" s="137"/>
      <c r="DO191" s="137"/>
      <c r="DP191" s="137"/>
      <c r="DQ191" s="137"/>
      <c r="DR191" s="137"/>
      <c r="DS191" s="137"/>
      <c r="DT191" s="137"/>
      <c r="DU191" s="137"/>
      <c r="DV191" s="137"/>
      <c r="DW191" s="137"/>
      <c r="DX191" s="137"/>
      <c r="DY191" s="137"/>
      <c r="DZ191" s="137"/>
      <c r="EA191" s="137"/>
      <c r="EB191" s="137"/>
      <c r="EC191" s="137"/>
      <c r="ED191" s="137"/>
      <c r="EE191" s="137"/>
      <c r="EF191" s="137"/>
      <c r="EG191" s="137"/>
      <c r="EH191" s="137"/>
      <c r="EI191" s="137"/>
      <c r="EJ191" s="137"/>
      <c r="EK191" s="137"/>
      <c r="EL191" s="137"/>
      <c r="EM191" s="137"/>
      <c r="EN191" s="137"/>
      <c r="EO191" s="137"/>
      <c r="EP191" s="137"/>
      <c r="EQ191" s="137"/>
      <c r="ER191" s="137"/>
      <c r="ES191" s="137"/>
      <c r="ET191" s="137"/>
      <c r="EU191" s="137"/>
      <c r="EV191" s="137"/>
      <c r="EW191" s="137"/>
      <c r="EX191" s="137"/>
      <c r="EY191" s="137"/>
      <c r="EZ191" s="137"/>
      <c r="FA191" s="137"/>
      <c r="FB191" s="137"/>
      <c r="FC191" s="137"/>
      <c r="FD191" s="137"/>
      <c r="FE191" s="137"/>
      <c r="FF191" s="137"/>
      <c r="FG191" s="137"/>
      <c r="FH191" s="137"/>
      <c r="FI191" s="137"/>
      <c r="FJ191" s="137"/>
      <c r="FK191" s="137"/>
      <c r="FL191" s="137"/>
      <c r="FM191" s="137"/>
      <c r="FN191" s="137"/>
      <c r="FO191" s="137"/>
      <c r="FP191" s="137"/>
      <c r="FQ191" s="137"/>
      <c r="FR191" s="137"/>
      <c r="FS191" s="137"/>
      <c r="FT191" s="137"/>
      <c r="FU191" s="137"/>
      <c r="FV191" s="137"/>
      <c r="FW191" s="137"/>
      <c r="FX191" s="137"/>
      <c r="FY191" s="137"/>
      <c r="FZ191" s="137"/>
      <c r="GA191" s="137"/>
      <c r="GB191" s="137"/>
      <c r="GC191" s="137"/>
      <c r="GD191" s="137"/>
      <c r="GE191" s="137"/>
      <c r="GF191" s="137"/>
      <c r="GG191" s="137"/>
      <c r="GH191" s="137"/>
      <c r="GI191" s="137"/>
      <c r="GJ191" s="137"/>
      <c r="GK191" s="137"/>
      <c r="GL191" s="137"/>
      <c r="GM191" s="137"/>
      <c r="GN191" s="137"/>
      <c r="GO191" s="137"/>
      <c r="GP191" s="137"/>
      <c r="GQ191" s="137"/>
      <c r="GR191" s="137"/>
      <c r="GS191" s="137"/>
    </row>
    <row r="192" spans="1:201" s="136" customFormat="1" x14ac:dyDescent="0.25">
      <c r="A192" s="116" t="str">
        <f t="shared" si="192"/>
        <v>Male condom</v>
      </c>
      <c r="B192" s="139" t="s">
        <v>146</v>
      </c>
      <c r="C192" s="4" t="str">
        <f t="shared" si="189"/>
        <v>Yes</v>
      </c>
      <c r="D192" s="4" t="str">
        <f t="shared" si="189"/>
        <v>Yes</v>
      </c>
      <c r="E192" s="4" t="str">
        <f t="shared" si="189"/>
        <v>Yes</v>
      </c>
      <c r="F192" s="4" t="str">
        <f t="shared" si="189"/>
        <v>Yes</v>
      </c>
      <c r="G192" s="4" t="str">
        <f t="shared" si="160"/>
        <v>Yes</v>
      </c>
      <c r="H192" s="4" t="str">
        <f t="shared" si="190"/>
        <v>Yes</v>
      </c>
      <c r="I192" s="4" t="str">
        <f t="shared" si="190"/>
        <v>YES</v>
      </c>
      <c r="J192" s="4">
        <f t="shared" si="163"/>
        <v>4</v>
      </c>
      <c r="L192" s="70"/>
      <c r="M192" s="70"/>
      <c r="N192" s="70"/>
      <c r="O192" s="71"/>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137"/>
      <c r="BF192" s="137"/>
      <c r="BG192" s="137"/>
      <c r="BH192" s="137"/>
      <c r="BI192" s="137"/>
      <c r="BJ192" s="137"/>
      <c r="BK192" s="137"/>
      <c r="BL192" s="137"/>
      <c r="BM192" s="137"/>
      <c r="BN192" s="137"/>
      <c r="BO192" s="137"/>
      <c r="BP192" s="137"/>
      <c r="BQ192" s="137"/>
      <c r="BR192" s="116" t="str">
        <f t="shared" si="193"/>
        <v>Male condom</v>
      </c>
      <c r="BS192" s="139" t="s">
        <v>146</v>
      </c>
      <c r="BT192" s="4">
        <f t="shared" si="191"/>
        <v>0</v>
      </c>
      <c r="BU192" s="4">
        <f t="shared" si="191"/>
        <v>0</v>
      </c>
      <c r="BV192" s="4">
        <f t="shared" si="191"/>
        <v>0</v>
      </c>
      <c r="BW192" s="4">
        <f t="shared" si="191"/>
        <v>0</v>
      </c>
      <c r="BX192" s="137"/>
      <c r="BY192" s="137"/>
      <c r="BZ192" s="137"/>
      <c r="CA192" s="137"/>
      <c r="CB192" s="137"/>
      <c r="CC192" s="137"/>
      <c r="CD192" s="137"/>
      <c r="CE192" s="137"/>
      <c r="CF192" s="137"/>
      <c r="CG192" s="137"/>
      <c r="CH192" s="137"/>
      <c r="CI192" s="137"/>
      <c r="CJ192" s="137"/>
      <c r="CK192" s="137"/>
      <c r="CL192" s="137"/>
      <c r="CM192" s="137"/>
      <c r="CN192" s="137"/>
      <c r="CO192" s="137"/>
      <c r="CP192" s="137"/>
      <c r="CQ192" s="137"/>
      <c r="CR192" s="137"/>
      <c r="CS192" s="137"/>
      <c r="CT192" s="137"/>
      <c r="CU192" s="137"/>
      <c r="CV192" s="137"/>
      <c r="CZ192" s="188"/>
      <c r="DA192" s="188"/>
      <c r="DC192" s="137"/>
      <c r="DD192" s="137"/>
      <c r="DE192" s="137"/>
      <c r="DF192" s="137"/>
      <c r="DG192" s="137"/>
      <c r="DH192" s="137"/>
      <c r="DI192" s="137"/>
      <c r="DJ192" s="137"/>
      <c r="DK192" s="137"/>
      <c r="DL192" s="137"/>
      <c r="DM192" s="137"/>
      <c r="DN192" s="137"/>
      <c r="DO192" s="137"/>
      <c r="DP192" s="137"/>
      <c r="DQ192" s="137"/>
      <c r="DR192" s="137"/>
      <c r="DS192" s="137"/>
      <c r="DT192" s="137"/>
      <c r="DU192" s="137"/>
      <c r="DV192" s="137"/>
      <c r="DW192" s="137"/>
      <c r="DX192" s="137"/>
      <c r="DY192" s="137"/>
      <c r="DZ192" s="137"/>
      <c r="EA192" s="137"/>
      <c r="EB192" s="137"/>
      <c r="EC192" s="137"/>
      <c r="ED192" s="137"/>
      <c r="EE192" s="137"/>
      <c r="EF192" s="137"/>
      <c r="EG192" s="137"/>
      <c r="EH192" s="137"/>
      <c r="EI192" s="137"/>
      <c r="EJ192" s="137"/>
      <c r="EK192" s="137"/>
      <c r="EL192" s="137"/>
      <c r="EM192" s="137"/>
      <c r="EN192" s="137"/>
      <c r="EO192" s="137"/>
      <c r="EP192" s="137"/>
      <c r="EQ192" s="137"/>
      <c r="ER192" s="137"/>
      <c r="ES192" s="137"/>
      <c r="ET192" s="137"/>
      <c r="EU192" s="137"/>
      <c r="EV192" s="137"/>
      <c r="EW192" s="137"/>
      <c r="EX192" s="137"/>
      <c r="EY192" s="137"/>
      <c r="EZ192" s="137"/>
      <c r="FA192" s="137"/>
      <c r="FB192" s="137"/>
      <c r="FC192" s="137"/>
      <c r="FD192" s="137"/>
      <c r="FE192" s="137"/>
      <c r="FF192" s="137"/>
      <c r="FG192" s="137"/>
      <c r="FH192" s="137"/>
      <c r="FI192" s="137"/>
      <c r="FJ192" s="137"/>
      <c r="FK192" s="137"/>
      <c r="FL192" s="137"/>
      <c r="FM192" s="137"/>
      <c r="FN192" s="137"/>
      <c r="FO192" s="137"/>
      <c r="FP192" s="137"/>
      <c r="FQ192" s="137"/>
      <c r="FR192" s="137"/>
      <c r="FS192" s="137"/>
      <c r="FT192" s="137"/>
      <c r="FU192" s="137"/>
      <c r="FV192" s="137"/>
      <c r="FW192" s="137"/>
      <c r="FX192" s="137"/>
      <c r="FY192" s="137"/>
      <c r="FZ192" s="137"/>
      <c r="GA192" s="137"/>
      <c r="GB192" s="137"/>
      <c r="GC192" s="137"/>
      <c r="GD192" s="137"/>
      <c r="GE192" s="137"/>
      <c r="GF192" s="137"/>
      <c r="GG192" s="137"/>
      <c r="GH192" s="137"/>
      <c r="GI192" s="137"/>
      <c r="GJ192" s="137"/>
      <c r="GK192" s="137"/>
      <c r="GL192" s="137"/>
      <c r="GM192" s="137"/>
      <c r="GN192" s="137"/>
      <c r="GO192" s="137"/>
      <c r="GP192" s="137"/>
      <c r="GQ192" s="137"/>
      <c r="GR192" s="137"/>
      <c r="GS192" s="137"/>
    </row>
    <row r="193" spans="1:201" s="136" customFormat="1" x14ac:dyDescent="0.25">
      <c r="A193" s="116" t="str">
        <f t="shared" si="192"/>
        <v/>
      </c>
      <c r="B193" s="139" t="s">
        <v>147</v>
      </c>
      <c r="C193" s="4" t="e">
        <f t="shared" si="189"/>
        <v>#N/A</v>
      </c>
      <c r="D193" s="4" t="e">
        <f t="shared" si="189"/>
        <v>#N/A</v>
      </c>
      <c r="E193" s="4" t="e">
        <f t="shared" si="189"/>
        <v>#N/A</v>
      </c>
      <c r="F193" s="4" t="e">
        <f t="shared" si="189"/>
        <v>#N/A</v>
      </c>
      <c r="G193" s="4" t="e">
        <f t="shared" si="160"/>
        <v>#N/A</v>
      </c>
      <c r="H193" s="4" t="e">
        <f t="shared" si="190"/>
        <v>#N/A</v>
      </c>
      <c r="I193" s="4" t="e">
        <f t="shared" si="190"/>
        <v>#N/A</v>
      </c>
      <c r="J193" s="4">
        <f t="shared" si="163"/>
        <v>0</v>
      </c>
      <c r="L193" s="70"/>
      <c r="M193" s="70"/>
      <c r="N193" s="70"/>
      <c r="O193" s="71"/>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137"/>
      <c r="BF193" s="137"/>
      <c r="BG193" s="137"/>
      <c r="BH193" s="137"/>
      <c r="BI193" s="137"/>
      <c r="BJ193" s="137"/>
      <c r="BK193" s="137"/>
      <c r="BL193" s="137"/>
      <c r="BM193" s="137"/>
      <c r="BN193" s="137"/>
      <c r="BO193" s="137"/>
      <c r="BP193" s="137"/>
      <c r="BQ193" s="137"/>
      <c r="BR193" s="116" t="str">
        <f t="shared" si="193"/>
        <v/>
      </c>
      <c r="BS193" s="139" t="s">
        <v>147</v>
      </c>
      <c r="BT193" s="4" t="e">
        <f t="shared" si="191"/>
        <v>#N/A</v>
      </c>
      <c r="BU193" s="4" t="e">
        <f t="shared" si="191"/>
        <v>#N/A</v>
      </c>
      <c r="BV193" s="4" t="e">
        <f t="shared" si="191"/>
        <v>#N/A</v>
      </c>
      <c r="BW193" s="4" t="e">
        <f t="shared" si="191"/>
        <v>#N/A</v>
      </c>
      <c r="BX193" s="137"/>
      <c r="BY193" s="137"/>
      <c r="BZ193" s="137"/>
      <c r="CA193" s="137"/>
      <c r="CB193" s="137"/>
      <c r="CC193" s="137"/>
      <c r="CD193" s="137"/>
      <c r="CE193" s="137"/>
      <c r="CF193" s="137"/>
      <c r="CG193" s="137"/>
      <c r="CH193" s="137"/>
      <c r="CI193" s="137"/>
      <c r="CJ193" s="137"/>
      <c r="CK193" s="137"/>
      <c r="CL193" s="137"/>
      <c r="CM193" s="137"/>
      <c r="CN193" s="137"/>
      <c r="CO193" s="137"/>
      <c r="CP193" s="137"/>
      <c r="CQ193" s="137"/>
      <c r="CR193" s="137"/>
      <c r="CS193" s="137"/>
      <c r="CT193" s="137"/>
      <c r="CU193" s="137"/>
      <c r="CV193" s="137"/>
      <c r="CZ193" s="188"/>
      <c r="DA193" s="188"/>
      <c r="DC193" s="137"/>
      <c r="DD193" s="137"/>
      <c r="DE193" s="137"/>
      <c r="DF193" s="137"/>
      <c r="DG193" s="137"/>
      <c r="DH193" s="137"/>
      <c r="DI193" s="137"/>
      <c r="DJ193" s="137"/>
      <c r="DK193" s="137"/>
      <c r="DL193" s="137"/>
      <c r="DM193" s="137"/>
      <c r="DN193" s="137"/>
      <c r="DO193" s="137"/>
      <c r="DP193" s="137"/>
      <c r="DQ193" s="137"/>
      <c r="DR193" s="137"/>
      <c r="DS193" s="137"/>
      <c r="DT193" s="137"/>
      <c r="DU193" s="137"/>
      <c r="DV193" s="137"/>
      <c r="DW193" s="137"/>
      <c r="DX193" s="137"/>
      <c r="DY193" s="137"/>
      <c r="DZ193" s="137"/>
      <c r="EA193" s="137"/>
      <c r="EB193" s="137"/>
      <c r="EC193" s="137"/>
      <c r="ED193" s="137"/>
      <c r="EE193" s="137"/>
      <c r="EF193" s="137"/>
      <c r="EG193" s="137"/>
      <c r="EH193" s="137"/>
      <c r="EI193" s="137"/>
      <c r="EJ193" s="137"/>
      <c r="EK193" s="137"/>
      <c r="EL193" s="137"/>
      <c r="EM193" s="137"/>
      <c r="EN193" s="137"/>
      <c r="EO193" s="137"/>
      <c r="EP193" s="137"/>
      <c r="EQ193" s="137"/>
      <c r="ER193" s="137"/>
      <c r="ES193" s="137"/>
      <c r="ET193" s="137"/>
      <c r="EU193" s="137"/>
      <c r="EV193" s="137"/>
      <c r="EW193" s="137"/>
      <c r="EX193" s="137"/>
      <c r="EY193" s="137"/>
      <c r="EZ193" s="137"/>
      <c r="FA193" s="137"/>
      <c r="FB193" s="137"/>
      <c r="FC193" s="137"/>
      <c r="FD193" s="137"/>
      <c r="FE193" s="137"/>
      <c r="FF193" s="137"/>
      <c r="FG193" s="137"/>
      <c r="FH193" s="137"/>
      <c r="FI193" s="137"/>
      <c r="FJ193" s="137"/>
      <c r="FK193" s="137"/>
      <c r="FL193" s="137"/>
      <c r="FM193" s="137"/>
      <c r="FN193" s="137"/>
      <c r="FO193" s="137"/>
      <c r="FP193" s="137"/>
      <c r="FQ193" s="137"/>
      <c r="FR193" s="137"/>
      <c r="FS193" s="137"/>
      <c r="FT193" s="137"/>
      <c r="FU193" s="137"/>
      <c r="FV193" s="137"/>
      <c r="FW193" s="137"/>
      <c r="FX193" s="137"/>
      <c r="FY193" s="137"/>
      <c r="FZ193" s="137"/>
      <c r="GA193" s="137"/>
      <c r="GB193" s="137"/>
      <c r="GC193" s="137"/>
      <c r="GD193" s="137"/>
      <c r="GE193" s="137"/>
      <c r="GF193" s="137"/>
      <c r="GG193" s="137"/>
      <c r="GH193" s="137"/>
      <c r="GI193" s="137"/>
      <c r="GJ193" s="137"/>
      <c r="GK193" s="137"/>
      <c r="GL193" s="137"/>
      <c r="GM193" s="137"/>
      <c r="GN193" s="137"/>
      <c r="GO193" s="137"/>
      <c r="GP193" s="137"/>
      <c r="GQ193" s="137"/>
      <c r="GR193" s="137"/>
      <c r="GS193" s="137"/>
    </row>
    <row r="194" spans="1:201" s="136" customFormat="1" x14ac:dyDescent="0.25">
      <c r="A194" s="116" t="str">
        <f>IF($B$152=B194,"Female condom","")</f>
        <v/>
      </c>
      <c r="B194" s="224" t="s">
        <v>148</v>
      </c>
      <c r="C194" s="4" t="e">
        <f t="shared" ref="C194:F199" si="194">IF($B$152=$B194,C261,#N/A)</f>
        <v>#N/A</v>
      </c>
      <c r="D194" s="4" t="e">
        <f t="shared" si="194"/>
        <v>#N/A</v>
      </c>
      <c r="E194" s="4" t="e">
        <f t="shared" si="194"/>
        <v>#N/A</v>
      </c>
      <c r="F194" s="4" t="e">
        <f t="shared" si="194"/>
        <v>#N/A</v>
      </c>
      <c r="G194" s="4" t="e">
        <f t="shared" si="160"/>
        <v>#N/A</v>
      </c>
      <c r="H194" s="4" t="e">
        <f t="shared" ref="H194:I199" si="195">IF($B$152=$B194,H261,#N/A)</f>
        <v>#N/A</v>
      </c>
      <c r="I194" s="4" t="e">
        <f t="shared" si="195"/>
        <v>#N/A</v>
      </c>
      <c r="J194" s="4">
        <f t="shared" si="163"/>
        <v>0</v>
      </c>
      <c r="K194" s="136">
        <v>261</v>
      </c>
      <c r="L194" s="70"/>
      <c r="M194" s="70"/>
      <c r="N194" s="70"/>
      <c r="O194" s="71"/>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137"/>
      <c r="BF194" s="137"/>
      <c r="BG194" s="137"/>
      <c r="BH194" s="137"/>
      <c r="BI194" s="137"/>
      <c r="BJ194" s="137"/>
      <c r="BK194" s="137"/>
      <c r="BL194" s="137"/>
      <c r="BM194" s="137"/>
      <c r="BN194" s="137"/>
      <c r="BO194" s="137"/>
      <c r="BP194" s="137"/>
      <c r="BQ194" s="137"/>
      <c r="BR194" s="116" t="str">
        <f>IF($B$152=BS194,"Female condom","")</f>
        <v/>
      </c>
      <c r="BS194" s="139" t="s">
        <v>148</v>
      </c>
      <c r="BT194" s="4" t="e">
        <f t="shared" ref="BT194:BW199" si="196">IF($B$152=$B194,BU261,#N/A)</f>
        <v>#N/A</v>
      </c>
      <c r="BU194" s="4" t="e">
        <f t="shared" si="196"/>
        <v>#N/A</v>
      </c>
      <c r="BV194" s="4" t="e">
        <f t="shared" si="196"/>
        <v>#N/A</v>
      </c>
      <c r="BW194" s="4" t="e">
        <f t="shared" si="196"/>
        <v>#N/A</v>
      </c>
      <c r="BX194" s="137"/>
      <c r="BY194" s="137"/>
      <c r="BZ194" s="137"/>
      <c r="CA194" s="137"/>
      <c r="CB194" s="137"/>
      <c r="CC194" s="137"/>
      <c r="CD194" s="137"/>
      <c r="CE194" s="137"/>
      <c r="CF194" s="137"/>
      <c r="CG194" s="137"/>
      <c r="CH194" s="137"/>
      <c r="CI194" s="137"/>
      <c r="CJ194" s="137"/>
      <c r="CK194" s="137"/>
      <c r="CL194" s="137"/>
      <c r="CM194" s="137"/>
      <c r="CN194" s="137"/>
      <c r="CO194" s="137"/>
      <c r="CP194" s="137"/>
      <c r="CQ194" s="137"/>
      <c r="CR194" s="137"/>
      <c r="CS194" s="137"/>
      <c r="CT194" s="137"/>
      <c r="CU194" s="137"/>
      <c r="CV194" s="137"/>
      <c r="CZ194" s="188"/>
      <c r="DA194" s="188"/>
      <c r="DC194" s="137"/>
      <c r="DD194" s="137"/>
      <c r="DE194" s="137"/>
      <c r="DF194" s="137"/>
      <c r="DG194" s="137"/>
      <c r="DH194" s="137"/>
      <c r="DI194" s="137"/>
      <c r="DJ194" s="137"/>
      <c r="DK194" s="137"/>
      <c r="DL194" s="137"/>
      <c r="DM194" s="137"/>
      <c r="DN194" s="137"/>
      <c r="DO194" s="137"/>
      <c r="DP194" s="137"/>
      <c r="DQ194" s="137"/>
      <c r="DR194" s="137"/>
      <c r="DS194" s="137"/>
      <c r="DT194" s="137"/>
      <c r="DU194" s="137"/>
      <c r="DV194" s="137"/>
      <c r="DW194" s="137"/>
      <c r="DX194" s="137"/>
      <c r="DY194" s="137"/>
      <c r="DZ194" s="137"/>
      <c r="EA194" s="137"/>
      <c r="EB194" s="137"/>
      <c r="EC194" s="137"/>
      <c r="ED194" s="137"/>
      <c r="EE194" s="137"/>
      <c r="EF194" s="137"/>
      <c r="EG194" s="137"/>
      <c r="EH194" s="137"/>
      <c r="EI194" s="137"/>
      <c r="EJ194" s="137"/>
      <c r="EK194" s="137"/>
      <c r="EL194" s="137"/>
      <c r="EM194" s="137"/>
      <c r="EN194" s="137"/>
      <c r="EO194" s="137"/>
      <c r="EP194" s="137"/>
      <c r="EQ194" s="137"/>
      <c r="ER194" s="137"/>
      <c r="ES194" s="137"/>
      <c r="ET194" s="137"/>
      <c r="EU194" s="137"/>
      <c r="EV194" s="137"/>
      <c r="EW194" s="137"/>
      <c r="EX194" s="137"/>
      <c r="EY194" s="137"/>
      <c r="EZ194" s="137"/>
      <c r="FA194" s="137"/>
      <c r="FB194" s="137"/>
      <c r="FC194" s="137"/>
      <c r="FD194" s="137"/>
      <c r="FE194" s="137"/>
      <c r="FF194" s="137"/>
      <c r="FG194" s="137"/>
      <c r="FH194" s="137"/>
      <c r="FI194" s="137"/>
      <c r="FJ194" s="137"/>
      <c r="FK194" s="137"/>
      <c r="FL194" s="137"/>
      <c r="FM194" s="137"/>
      <c r="FN194" s="137"/>
      <c r="FO194" s="137"/>
      <c r="FP194" s="137"/>
      <c r="FQ194" s="137"/>
      <c r="FR194" s="137"/>
      <c r="FS194" s="137"/>
      <c r="FT194" s="137"/>
      <c r="FU194" s="137"/>
      <c r="FV194" s="137"/>
      <c r="FW194" s="137"/>
      <c r="FX194" s="137"/>
      <c r="FY194" s="137"/>
      <c r="FZ194" s="137"/>
      <c r="GA194" s="137"/>
      <c r="GB194" s="137"/>
      <c r="GC194" s="137"/>
      <c r="GD194" s="137"/>
      <c r="GE194" s="137"/>
      <c r="GF194" s="137"/>
      <c r="GG194" s="137"/>
      <c r="GH194" s="137"/>
      <c r="GI194" s="137"/>
      <c r="GJ194" s="137"/>
      <c r="GK194" s="137"/>
      <c r="GL194" s="137"/>
      <c r="GM194" s="137"/>
      <c r="GN194" s="137"/>
      <c r="GO194" s="137"/>
      <c r="GP194" s="137"/>
      <c r="GQ194" s="137"/>
      <c r="GR194" s="137"/>
      <c r="GS194" s="137"/>
    </row>
    <row r="195" spans="1:201" s="136" customFormat="1" x14ac:dyDescent="0.25">
      <c r="A195" s="116" t="str">
        <f t="shared" ref="A195:A199" si="197">IF($B$152=B195,"Female condom","")</f>
        <v/>
      </c>
      <c r="B195" s="139" t="s">
        <v>149</v>
      </c>
      <c r="C195" s="4" t="e">
        <f t="shared" si="194"/>
        <v>#N/A</v>
      </c>
      <c r="D195" s="4" t="e">
        <f t="shared" si="194"/>
        <v>#N/A</v>
      </c>
      <c r="E195" s="4" t="e">
        <f t="shared" si="194"/>
        <v>#N/A</v>
      </c>
      <c r="F195" s="4" t="e">
        <f t="shared" si="194"/>
        <v>#N/A</v>
      </c>
      <c r="G195" s="4" t="e">
        <f t="shared" si="160"/>
        <v>#N/A</v>
      </c>
      <c r="H195" s="4" t="e">
        <f t="shared" si="195"/>
        <v>#N/A</v>
      </c>
      <c r="I195" s="4" t="e">
        <f t="shared" si="195"/>
        <v>#N/A</v>
      </c>
      <c r="J195" s="4">
        <f t="shared" si="163"/>
        <v>0</v>
      </c>
      <c r="L195" s="70"/>
      <c r="M195" s="70"/>
      <c r="N195" s="70"/>
      <c r="O195" s="71"/>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137"/>
      <c r="BF195" s="137"/>
      <c r="BG195" s="137"/>
      <c r="BH195" s="137"/>
      <c r="BI195" s="137"/>
      <c r="BJ195" s="137"/>
      <c r="BK195" s="137"/>
      <c r="BL195" s="137"/>
      <c r="BM195" s="137"/>
      <c r="BN195" s="137"/>
      <c r="BO195" s="137"/>
      <c r="BP195" s="137"/>
      <c r="BQ195" s="137"/>
      <c r="BR195" s="116" t="str">
        <f t="shared" ref="BR195:BR199" si="198">IF($B$152=BS195,"Female condom","")</f>
        <v/>
      </c>
      <c r="BS195" s="139" t="s">
        <v>149</v>
      </c>
      <c r="BT195" s="4" t="e">
        <f t="shared" si="196"/>
        <v>#N/A</v>
      </c>
      <c r="BU195" s="4" t="e">
        <f t="shared" si="196"/>
        <v>#N/A</v>
      </c>
      <c r="BV195" s="4" t="e">
        <f t="shared" si="196"/>
        <v>#N/A</v>
      </c>
      <c r="BW195" s="4" t="e">
        <f t="shared" si="196"/>
        <v>#N/A</v>
      </c>
      <c r="BX195" s="137"/>
      <c r="BY195" s="137"/>
      <c r="BZ195" s="137"/>
      <c r="CA195" s="137"/>
      <c r="CB195" s="137"/>
      <c r="CC195" s="137"/>
      <c r="CD195" s="137"/>
      <c r="CE195" s="137"/>
      <c r="CF195" s="137"/>
      <c r="CG195" s="137"/>
      <c r="CH195" s="137"/>
      <c r="CI195" s="137"/>
      <c r="CJ195" s="137"/>
      <c r="CK195" s="137"/>
      <c r="CL195" s="137"/>
      <c r="CM195" s="137"/>
      <c r="CN195" s="137"/>
      <c r="CO195" s="137"/>
      <c r="CP195" s="137"/>
      <c r="CQ195" s="137"/>
      <c r="CR195" s="137"/>
      <c r="CS195" s="137"/>
      <c r="CT195" s="137"/>
      <c r="CU195" s="137"/>
      <c r="CV195" s="137"/>
      <c r="CZ195" s="188"/>
      <c r="DA195" s="188"/>
      <c r="DC195" s="137"/>
      <c r="DD195" s="137"/>
      <c r="DE195" s="137"/>
      <c r="DF195" s="137"/>
      <c r="DG195" s="137"/>
      <c r="DH195" s="137"/>
      <c r="DI195" s="137"/>
      <c r="DJ195" s="137"/>
      <c r="DK195" s="137"/>
      <c r="DL195" s="137"/>
      <c r="DM195" s="137"/>
      <c r="DN195" s="137"/>
      <c r="DO195" s="137"/>
      <c r="DP195" s="137"/>
      <c r="DQ195" s="137"/>
      <c r="DR195" s="137"/>
      <c r="DS195" s="137"/>
      <c r="DT195" s="137"/>
      <c r="DU195" s="137"/>
      <c r="DV195" s="137"/>
      <c r="DW195" s="137"/>
      <c r="DX195" s="137"/>
      <c r="DY195" s="137"/>
      <c r="DZ195" s="137"/>
      <c r="EA195" s="137"/>
      <c r="EB195" s="137"/>
      <c r="EC195" s="137"/>
      <c r="ED195" s="137"/>
      <c r="EE195" s="137"/>
      <c r="EF195" s="137"/>
      <c r="EG195" s="137"/>
      <c r="EH195" s="137"/>
      <c r="EI195" s="137"/>
      <c r="EJ195" s="137"/>
      <c r="EK195" s="137"/>
      <c r="EL195" s="137"/>
      <c r="EM195" s="137"/>
      <c r="EN195" s="137"/>
      <c r="EO195" s="137"/>
      <c r="EP195" s="137"/>
      <c r="EQ195" s="137"/>
      <c r="ER195" s="137"/>
      <c r="ES195" s="137"/>
      <c r="ET195" s="137"/>
      <c r="EU195" s="137"/>
      <c r="EV195" s="137"/>
      <c r="EW195" s="137"/>
      <c r="EX195" s="137"/>
      <c r="EY195" s="137"/>
      <c r="EZ195" s="137"/>
      <c r="FA195" s="137"/>
      <c r="FB195" s="137"/>
      <c r="FC195" s="137"/>
      <c r="FD195" s="137"/>
      <c r="FE195" s="137"/>
      <c r="FF195" s="137"/>
      <c r="FG195" s="137"/>
      <c r="FH195" s="137"/>
      <c r="FI195" s="137"/>
      <c r="FJ195" s="137"/>
      <c r="FK195" s="137"/>
      <c r="FL195" s="137"/>
      <c r="FM195" s="137"/>
      <c r="FN195" s="137"/>
      <c r="FO195" s="137"/>
      <c r="FP195" s="137"/>
      <c r="FQ195" s="137"/>
      <c r="FR195" s="137"/>
      <c r="FS195" s="137"/>
      <c r="FT195" s="137"/>
      <c r="FU195" s="137"/>
      <c r="FV195" s="137"/>
      <c r="FW195" s="137"/>
      <c r="FX195" s="137"/>
      <c r="FY195" s="137"/>
      <c r="FZ195" s="137"/>
      <c r="GA195" s="137"/>
      <c r="GB195" s="137"/>
      <c r="GC195" s="137"/>
      <c r="GD195" s="137"/>
      <c r="GE195" s="137"/>
      <c r="GF195" s="137"/>
      <c r="GG195" s="137"/>
      <c r="GH195" s="137"/>
      <c r="GI195" s="137"/>
      <c r="GJ195" s="137"/>
      <c r="GK195" s="137"/>
      <c r="GL195" s="137"/>
      <c r="GM195" s="137"/>
      <c r="GN195" s="137"/>
      <c r="GO195" s="137"/>
      <c r="GP195" s="137"/>
      <c r="GQ195" s="137"/>
      <c r="GR195" s="137"/>
      <c r="GS195" s="137"/>
    </row>
    <row r="196" spans="1:201" s="136" customFormat="1" x14ac:dyDescent="0.25">
      <c r="A196" s="116" t="str">
        <f t="shared" si="197"/>
        <v/>
      </c>
      <c r="B196" s="139" t="s">
        <v>150</v>
      </c>
      <c r="C196" s="4" t="e">
        <f t="shared" si="194"/>
        <v>#N/A</v>
      </c>
      <c r="D196" s="4" t="e">
        <f t="shared" si="194"/>
        <v>#N/A</v>
      </c>
      <c r="E196" s="4" t="e">
        <f t="shared" si="194"/>
        <v>#N/A</v>
      </c>
      <c r="F196" s="4" t="e">
        <f t="shared" si="194"/>
        <v>#N/A</v>
      </c>
      <c r="G196" s="4" t="e">
        <f t="shared" si="160"/>
        <v>#N/A</v>
      </c>
      <c r="H196" s="4" t="e">
        <f t="shared" si="195"/>
        <v>#N/A</v>
      </c>
      <c r="I196" s="4" t="e">
        <f t="shared" si="195"/>
        <v>#N/A</v>
      </c>
      <c r="J196" s="4">
        <f t="shared" si="163"/>
        <v>0</v>
      </c>
      <c r="L196" s="70"/>
      <c r="M196" s="70"/>
      <c r="N196" s="70"/>
      <c r="O196" s="71"/>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137"/>
      <c r="BF196" s="137"/>
      <c r="BG196" s="137"/>
      <c r="BH196" s="137"/>
      <c r="BI196" s="137"/>
      <c r="BJ196" s="137"/>
      <c r="BK196" s="137"/>
      <c r="BL196" s="137"/>
      <c r="BM196" s="137"/>
      <c r="BN196" s="137"/>
      <c r="BO196" s="137"/>
      <c r="BP196" s="137"/>
      <c r="BQ196" s="137"/>
      <c r="BR196" s="116" t="str">
        <f t="shared" si="198"/>
        <v/>
      </c>
      <c r="BS196" s="139" t="s">
        <v>150</v>
      </c>
      <c r="BT196" s="4" t="e">
        <f t="shared" si="196"/>
        <v>#N/A</v>
      </c>
      <c r="BU196" s="4" t="e">
        <f t="shared" si="196"/>
        <v>#N/A</v>
      </c>
      <c r="BV196" s="4" t="e">
        <f t="shared" si="196"/>
        <v>#N/A</v>
      </c>
      <c r="BW196" s="4" t="e">
        <f t="shared" si="196"/>
        <v>#N/A</v>
      </c>
      <c r="BX196" s="137"/>
      <c r="BY196" s="137"/>
      <c r="BZ196" s="137"/>
      <c r="CA196" s="137"/>
      <c r="CB196" s="137"/>
      <c r="CC196" s="137"/>
      <c r="CD196" s="137"/>
      <c r="CE196" s="137"/>
      <c r="CF196" s="137"/>
      <c r="CG196" s="137"/>
      <c r="CH196" s="137"/>
      <c r="CI196" s="137"/>
      <c r="CJ196" s="137"/>
      <c r="CK196" s="137"/>
      <c r="CL196" s="137"/>
      <c r="CM196" s="137"/>
      <c r="CN196" s="137"/>
      <c r="CO196" s="137"/>
      <c r="CP196" s="137"/>
      <c r="CQ196" s="137"/>
      <c r="CR196" s="137"/>
      <c r="CS196" s="137"/>
      <c r="CT196" s="137"/>
      <c r="CU196" s="137"/>
      <c r="CV196" s="137"/>
      <c r="CZ196" s="188"/>
      <c r="DA196" s="188"/>
      <c r="DC196" s="137"/>
      <c r="DD196" s="137"/>
      <c r="DE196" s="137"/>
      <c r="DF196" s="137"/>
      <c r="DG196" s="137"/>
      <c r="DH196" s="137"/>
      <c r="DI196" s="137"/>
      <c r="DJ196" s="137"/>
      <c r="DK196" s="137"/>
      <c r="DL196" s="137"/>
      <c r="DM196" s="137"/>
      <c r="DN196" s="137"/>
      <c r="DO196" s="137"/>
      <c r="DP196" s="137"/>
      <c r="DQ196" s="137"/>
      <c r="DR196" s="137"/>
      <c r="DS196" s="137"/>
      <c r="DT196" s="137"/>
      <c r="DU196" s="137"/>
      <c r="DV196" s="137"/>
      <c r="DW196" s="137"/>
      <c r="DX196" s="137"/>
      <c r="DY196" s="137"/>
      <c r="DZ196" s="137"/>
      <c r="EA196" s="137"/>
      <c r="EB196" s="137"/>
      <c r="EC196" s="137"/>
      <c r="ED196" s="137"/>
      <c r="EE196" s="137"/>
      <c r="EF196" s="137"/>
      <c r="EG196" s="137"/>
      <c r="EH196" s="137"/>
      <c r="EI196" s="137"/>
      <c r="EJ196" s="137"/>
      <c r="EK196" s="137"/>
      <c r="EL196" s="137"/>
      <c r="EM196" s="137"/>
      <c r="EN196" s="137"/>
      <c r="EO196" s="137"/>
      <c r="EP196" s="137"/>
      <c r="EQ196" s="137"/>
      <c r="ER196" s="137"/>
      <c r="ES196" s="137"/>
      <c r="ET196" s="137"/>
      <c r="EU196" s="137"/>
      <c r="EV196" s="137"/>
      <c r="EW196" s="137"/>
      <c r="EX196" s="137"/>
      <c r="EY196" s="137"/>
      <c r="EZ196" s="137"/>
      <c r="FA196" s="137"/>
      <c r="FB196" s="137"/>
      <c r="FC196" s="137"/>
      <c r="FD196" s="137"/>
      <c r="FE196" s="137"/>
      <c r="FF196" s="137"/>
      <c r="FG196" s="137"/>
      <c r="FH196" s="137"/>
      <c r="FI196" s="137"/>
      <c r="FJ196" s="137"/>
      <c r="FK196" s="137"/>
      <c r="FL196" s="137"/>
      <c r="FM196" s="137"/>
      <c r="FN196" s="137"/>
      <c r="FO196" s="137"/>
      <c r="FP196" s="137"/>
      <c r="FQ196" s="137"/>
      <c r="FR196" s="137"/>
      <c r="FS196" s="137"/>
      <c r="FT196" s="137"/>
      <c r="FU196" s="137"/>
      <c r="FV196" s="137"/>
      <c r="FW196" s="137"/>
      <c r="FX196" s="137"/>
      <c r="FY196" s="137"/>
      <c r="FZ196" s="137"/>
      <c r="GA196" s="137"/>
      <c r="GB196" s="137"/>
      <c r="GC196" s="137"/>
      <c r="GD196" s="137"/>
      <c r="GE196" s="137"/>
      <c r="GF196" s="137"/>
      <c r="GG196" s="137"/>
      <c r="GH196" s="137"/>
      <c r="GI196" s="137"/>
      <c r="GJ196" s="137"/>
      <c r="GK196" s="137"/>
      <c r="GL196" s="137"/>
      <c r="GM196" s="137"/>
      <c r="GN196" s="137"/>
      <c r="GO196" s="137"/>
      <c r="GP196" s="137"/>
      <c r="GQ196" s="137"/>
      <c r="GR196" s="137"/>
      <c r="GS196" s="137"/>
    </row>
    <row r="197" spans="1:201" s="136" customFormat="1" x14ac:dyDescent="0.25">
      <c r="A197" s="116" t="str">
        <f t="shared" si="197"/>
        <v/>
      </c>
      <c r="B197" s="139" t="s">
        <v>151</v>
      </c>
      <c r="C197" s="4" t="e">
        <f t="shared" si="194"/>
        <v>#N/A</v>
      </c>
      <c r="D197" s="4" t="e">
        <f t="shared" si="194"/>
        <v>#N/A</v>
      </c>
      <c r="E197" s="4" t="e">
        <f t="shared" si="194"/>
        <v>#N/A</v>
      </c>
      <c r="F197" s="4" t="e">
        <f t="shared" si="194"/>
        <v>#N/A</v>
      </c>
      <c r="G197" s="4" t="e">
        <f t="shared" si="160"/>
        <v>#N/A</v>
      </c>
      <c r="H197" s="4" t="e">
        <f t="shared" si="195"/>
        <v>#N/A</v>
      </c>
      <c r="I197" s="4" t="e">
        <f t="shared" si="195"/>
        <v>#N/A</v>
      </c>
      <c r="J197" s="4">
        <f t="shared" si="163"/>
        <v>0</v>
      </c>
      <c r="L197" s="70"/>
      <c r="M197" s="70"/>
      <c r="N197" s="70"/>
      <c r="O197" s="71"/>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137"/>
      <c r="BF197" s="137"/>
      <c r="BG197" s="137"/>
      <c r="BH197" s="137"/>
      <c r="BI197" s="137"/>
      <c r="BJ197" s="137"/>
      <c r="BK197" s="137"/>
      <c r="BL197" s="137"/>
      <c r="BM197" s="137"/>
      <c r="BN197" s="137"/>
      <c r="BO197" s="137"/>
      <c r="BP197" s="137"/>
      <c r="BQ197" s="137"/>
      <c r="BR197" s="116" t="str">
        <f t="shared" si="198"/>
        <v/>
      </c>
      <c r="BS197" s="139" t="s">
        <v>151</v>
      </c>
      <c r="BT197" s="4" t="e">
        <f t="shared" si="196"/>
        <v>#N/A</v>
      </c>
      <c r="BU197" s="4" t="e">
        <f t="shared" si="196"/>
        <v>#N/A</v>
      </c>
      <c r="BV197" s="4" t="e">
        <f t="shared" si="196"/>
        <v>#N/A</v>
      </c>
      <c r="BW197" s="4" t="e">
        <f t="shared" si="196"/>
        <v>#N/A</v>
      </c>
      <c r="BX197" s="137"/>
      <c r="BY197" s="137"/>
      <c r="BZ197" s="137"/>
      <c r="CA197" s="137"/>
      <c r="CB197" s="137"/>
      <c r="CC197" s="137"/>
      <c r="CD197" s="137"/>
      <c r="CE197" s="137"/>
      <c r="CF197" s="137"/>
      <c r="CG197" s="137"/>
      <c r="CH197" s="137"/>
      <c r="CI197" s="137"/>
      <c r="CJ197" s="137"/>
      <c r="CK197" s="137"/>
      <c r="CL197" s="137"/>
      <c r="CM197" s="137"/>
      <c r="CN197" s="137"/>
      <c r="CO197" s="137"/>
      <c r="CP197" s="137"/>
      <c r="CQ197" s="137"/>
      <c r="CR197" s="137"/>
      <c r="CS197" s="137"/>
      <c r="CT197" s="137"/>
      <c r="CU197" s="137"/>
      <c r="CV197" s="137"/>
      <c r="CZ197" s="188"/>
      <c r="DA197" s="188"/>
      <c r="DC197" s="137"/>
      <c r="DD197" s="137"/>
      <c r="DE197" s="137"/>
      <c r="DF197" s="137"/>
      <c r="DG197" s="137"/>
      <c r="DH197" s="137"/>
      <c r="DI197" s="137"/>
      <c r="DJ197" s="137"/>
      <c r="DK197" s="137"/>
      <c r="DL197" s="137"/>
      <c r="DM197" s="137"/>
      <c r="DN197" s="137"/>
      <c r="DO197" s="137"/>
      <c r="DP197" s="137"/>
      <c r="DQ197" s="137"/>
      <c r="DR197" s="137"/>
      <c r="DS197" s="137"/>
      <c r="DT197" s="137"/>
      <c r="DU197" s="137"/>
      <c r="DV197" s="137"/>
      <c r="DW197" s="137"/>
      <c r="DX197" s="137"/>
      <c r="DY197" s="137"/>
      <c r="DZ197" s="137"/>
      <c r="EA197" s="137"/>
      <c r="EB197" s="137"/>
      <c r="EC197" s="137"/>
      <c r="ED197" s="137"/>
      <c r="EE197" s="137"/>
      <c r="EF197" s="137"/>
      <c r="EG197" s="137"/>
      <c r="EH197" s="137"/>
      <c r="EI197" s="137"/>
      <c r="EJ197" s="137"/>
      <c r="EK197" s="137"/>
      <c r="EL197" s="137"/>
      <c r="EM197" s="137"/>
      <c r="EN197" s="137"/>
      <c r="EO197" s="137"/>
      <c r="EP197" s="137"/>
      <c r="EQ197" s="137"/>
      <c r="ER197" s="137"/>
      <c r="ES197" s="137"/>
      <c r="ET197" s="137"/>
      <c r="EU197" s="137"/>
      <c r="EV197" s="137"/>
      <c r="EW197" s="137"/>
      <c r="EX197" s="137"/>
      <c r="EY197" s="137"/>
      <c r="EZ197" s="137"/>
      <c r="FA197" s="137"/>
      <c r="FB197" s="137"/>
      <c r="FC197" s="137"/>
      <c r="FD197" s="137"/>
      <c r="FE197" s="137"/>
      <c r="FF197" s="137"/>
      <c r="FG197" s="137"/>
      <c r="FH197" s="137"/>
      <c r="FI197" s="137"/>
      <c r="FJ197" s="137"/>
      <c r="FK197" s="137"/>
      <c r="FL197" s="137"/>
      <c r="FM197" s="137"/>
      <c r="FN197" s="137"/>
      <c r="FO197" s="137"/>
      <c r="FP197" s="137"/>
      <c r="FQ197" s="137"/>
      <c r="FR197" s="137"/>
      <c r="FS197" s="137"/>
      <c r="FT197" s="137"/>
      <c r="FU197" s="137"/>
      <c r="FV197" s="137"/>
      <c r="FW197" s="137"/>
      <c r="FX197" s="137"/>
      <c r="FY197" s="137"/>
      <c r="FZ197" s="137"/>
      <c r="GA197" s="137"/>
      <c r="GB197" s="137"/>
      <c r="GC197" s="137"/>
      <c r="GD197" s="137"/>
      <c r="GE197" s="137"/>
      <c r="GF197" s="137"/>
      <c r="GG197" s="137"/>
      <c r="GH197" s="137"/>
      <c r="GI197" s="137"/>
      <c r="GJ197" s="137"/>
      <c r="GK197" s="137"/>
      <c r="GL197" s="137"/>
      <c r="GM197" s="137"/>
      <c r="GN197" s="137"/>
      <c r="GO197" s="137"/>
      <c r="GP197" s="137"/>
      <c r="GQ197" s="137"/>
      <c r="GR197" s="137"/>
      <c r="GS197" s="137"/>
    </row>
    <row r="198" spans="1:201" s="136" customFormat="1" x14ac:dyDescent="0.25">
      <c r="A198" s="116" t="str">
        <f t="shared" si="197"/>
        <v>Female condom</v>
      </c>
      <c r="B198" s="139" t="s">
        <v>152</v>
      </c>
      <c r="C198" s="4" t="str">
        <f t="shared" si="194"/>
        <v>No</v>
      </c>
      <c r="D198" s="4" t="str">
        <f t="shared" si="194"/>
        <v>No</v>
      </c>
      <c r="E198" s="4" t="str">
        <f t="shared" si="194"/>
        <v>No</v>
      </c>
      <c r="F198" s="4" t="str">
        <f t="shared" si="194"/>
        <v>Yes</v>
      </c>
      <c r="G198" s="4" t="str">
        <f t="shared" si="160"/>
        <v>No</v>
      </c>
      <c r="H198" s="4" t="str">
        <f t="shared" si="195"/>
        <v>Yes</v>
      </c>
      <c r="I198" s="4" t="str">
        <f t="shared" si="195"/>
        <v>.</v>
      </c>
      <c r="J198" s="4">
        <f t="shared" si="163"/>
        <v>1</v>
      </c>
      <c r="L198" s="70"/>
      <c r="M198" s="70"/>
      <c r="N198" s="70"/>
      <c r="O198" s="71"/>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137"/>
      <c r="BF198" s="137"/>
      <c r="BG198" s="137"/>
      <c r="BH198" s="137"/>
      <c r="BI198" s="137"/>
      <c r="BJ198" s="137"/>
      <c r="BK198" s="137"/>
      <c r="BL198" s="137"/>
      <c r="BM198" s="137"/>
      <c r="BN198" s="137"/>
      <c r="BO198" s="137"/>
      <c r="BP198" s="137"/>
      <c r="BQ198" s="137"/>
      <c r="BR198" s="116" t="str">
        <f t="shared" si="198"/>
        <v>Female condom</v>
      </c>
      <c r="BS198" s="139" t="s">
        <v>152</v>
      </c>
      <c r="BT198" s="4">
        <f t="shared" si="196"/>
        <v>0</v>
      </c>
      <c r="BU198" s="4">
        <f t="shared" si="196"/>
        <v>0</v>
      </c>
      <c r="BV198" s="4">
        <f t="shared" si="196"/>
        <v>0</v>
      </c>
      <c r="BW198" s="4">
        <f t="shared" si="196"/>
        <v>0</v>
      </c>
      <c r="BX198" s="137"/>
      <c r="BY198" s="137"/>
      <c r="BZ198" s="137"/>
      <c r="CA198" s="137"/>
      <c r="CB198" s="137"/>
      <c r="CC198" s="137"/>
      <c r="CD198" s="137"/>
      <c r="CE198" s="137"/>
      <c r="CF198" s="137"/>
      <c r="CG198" s="137"/>
      <c r="CH198" s="137"/>
      <c r="CI198" s="137"/>
      <c r="CJ198" s="137"/>
      <c r="CK198" s="137"/>
      <c r="CL198" s="137"/>
      <c r="CM198" s="137"/>
      <c r="CN198" s="137"/>
      <c r="CO198" s="137"/>
      <c r="CP198" s="137"/>
      <c r="CQ198" s="137"/>
      <c r="CR198" s="137"/>
      <c r="CS198" s="137"/>
      <c r="CT198" s="137"/>
      <c r="CU198" s="137"/>
      <c r="CV198" s="137"/>
      <c r="CZ198" s="188"/>
      <c r="DA198" s="188"/>
      <c r="DC198" s="137"/>
      <c r="DD198" s="137"/>
      <c r="DE198" s="137"/>
      <c r="DF198" s="137"/>
      <c r="DG198" s="137"/>
      <c r="DH198" s="137"/>
      <c r="DI198" s="137"/>
      <c r="DJ198" s="137"/>
      <c r="DK198" s="137"/>
      <c r="DL198" s="137"/>
      <c r="DM198" s="137"/>
      <c r="DN198" s="137"/>
      <c r="DO198" s="137"/>
      <c r="DP198" s="137"/>
      <c r="DQ198" s="137"/>
      <c r="DR198" s="137"/>
      <c r="DS198" s="137"/>
      <c r="DT198" s="137"/>
      <c r="DU198" s="137"/>
      <c r="DV198" s="137"/>
      <c r="DW198" s="137"/>
      <c r="DX198" s="137"/>
      <c r="DY198" s="137"/>
      <c r="DZ198" s="137"/>
      <c r="EA198" s="137"/>
      <c r="EB198" s="137"/>
      <c r="EC198" s="137"/>
      <c r="ED198" s="137"/>
      <c r="EE198" s="137"/>
      <c r="EF198" s="137"/>
      <c r="EG198" s="137"/>
      <c r="EH198" s="137"/>
      <c r="EI198" s="137"/>
      <c r="EJ198" s="137"/>
      <c r="EK198" s="137"/>
      <c r="EL198" s="137"/>
      <c r="EM198" s="137"/>
      <c r="EN198" s="137"/>
      <c r="EO198" s="137"/>
      <c r="EP198" s="137"/>
      <c r="EQ198" s="137"/>
      <c r="ER198" s="137"/>
      <c r="ES198" s="137"/>
      <c r="ET198" s="137"/>
      <c r="EU198" s="137"/>
      <c r="EV198" s="137"/>
      <c r="EW198" s="137"/>
      <c r="EX198" s="137"/>
      <c r="EY198" s="137"/>
      <c r="EZ198" s="137"/>
      <c r="FA198" s="137"/>
      <c r="FB198" s="137"/>
      <c r="FC198" s="137"/>
      <c r="FD198" s="137"/>
      <c r="FE198" s="137"/>
      <c r="FF198" s="137"/>
      <c r="FG198" s="137"/>
      <c r="FH198" s="137"/>
      <c r="FI198" s="137"/>
      <c r="FJ198" s="137"/>
      <c r="FK198" s="137"/>
      <c r="FL198" s="137"/>
      <c r="FM198" s="137"/>
      <c r="FN198" s="137"/>
      <c r="FO198" s="137"/>
      <c r="FP198" s="137"/>
      <c r="FQ198" s="137"/>
      <c r="FR198" s="137"/>
      <c r="FS198" s="137"/>
      <c r="FT198" s="137"/>
      <c r="FU198" s="137"/>
      <c r="FV198" s="137"/>
      <c r="FW198" s="137"/>
      <c r="FX198" s="137"/>
      <c r="FY198" s="137"/>
      <c r="FZ198" s="137"/>
      <c r="GA198" s="137"/>
      <c r="GB198" s="137"/>
      <c r="GC198" s="137"/>
      <c r="GD198" s="137"/>
      <c r="GE198" s="137"/>
      <c r="GF198" s="137"/>
      <c r="GG198" s="137"/>
      <c r="GH198" s="137"/>
      <c r="GI198" s="137"/>
      <c r="GJ198" s="137"/>
      <c r="GK198" s="137"/>
      <c r="GL198" s="137"/>
      <c r="GM198" s="137"/>
      <c r="GN198" s="137"/>
      <c r="GO198" s="137"/>
      <c r="GP198" s="137"/>
      <c r="GQ198" s="137"/>
      <c r="GR198" s="137"/>
      <c r="GS198" s="137"/>
    </row>
    <row r="199" spans="1:201" s="136" customFormat="1" x14ac:dyDescent="0.25">
      <c r="A199" s="116" t="str">
        <f t="shared" si="197"/>
        <v/>
      </c>
      <c r="B199" s="139" t="s">
        <v>153</v>
      </c>
      <c r="C199" s="4" t="e">
        <f t="shared" si="194"/>
        <v>#N/A</v>
      </c>
      <c r="D199" s="4" t="e">
        <f t="shared" si="194"/>
        <v>#N/A</v>
      </c>
      <c r="E199" s="4" t="e">
        <f t="shared" si="194"/>
        <v>#N/A</v>
      </c>
      <c r="F199" s="4" t="e">
        <f t="shared" si="194"/>
        <v>#N/A</v>
      </c>
      <c r="G199" s="4" t="e">
        <f t="shared" si="160"/>
        <v>#N/A</v>
      </c>
      <c r="H199" s="4" t="e">
        <f t="shared" si="195"/>
        <v>#N/A</v>
      </c>
      <c r="I199" s="4" t="e">
        <f t="shared" si="195"/>
        <v>#N/A</v>
      </c>
      <c r="J199" s="4">
        <f t="shared" si="163"/>
        <v>0</v>
      </c>
      <c r="L199" s="70"/>
      <c r="M199" s="70"/>
      <c r="N199" s="70"/>
      <c r="O199" s="71"/>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137"/>
      <c r="BF199" s="137"/>
      <c r="BG199" s="137"/>
      <c r="BH199" s="137"/>
      <c r="BI199" s="137"/>
      <c r="BJ199" s="137"/>
      <c r="BK199" s="137"/>
      <c r="BL199" s="137"/>
      <c r="BM199" s="137"/>
      <c r="BN199" s="137"/>
      <c r="BO199" s="137"/>
      <c r="BP199" s="137"/>
      <c r="BQ199" s="137"/>
      <c r="BR199" s="116" t="str">
        <f t="shared" si="198"/>
        <v/>
      </c>
      <c r="BS199" s="139" t="s">
        <v>153</v>
      </c>
      <c r="BT199" s="4" t="e">
        <f t="shared" si="196"/>
        <v>#N/A</v>
      </c>
      <c r="BU199" s="4" t="e">
        <f t="shared" si="196"/>
        <v>#N/A</v>
      </c>
      <c r="BV199" s="4" t="e">
        <f t="shared" si="196"/>
        <v>#N/A</v>
      </c>
      <c r="BW199" s="4" t="e">
        <f t="shared" si="196"/>
        <v>#N/A</v>
      </c>
      <c r="BX199" s="137"/>
      <c r="BY199" s="137"/>
      <c r="BZ199" s="137"/>
      <c r="CA199" s="137"/>
      <c r="CB199" s="137"/>
      <c r="CC199" s="137"/>
      <c r="CD199" s="137"/>
      <c r="CE199" s="137"/>
      <c r="CF199" s="137"/>
      <c r="CG199" s="137"/>
      <c r="CH199" s="137"/>
      <c r="CI199" s="137"/>
      <c r="CJ199" s="137"/>
      <c r="CK199" s="137"/>
      <c r="CL199" s="137"/>
      <c r="CM199" s="137"/>
      <c r="CN199" s="137"/>
      <c r="CO199" s="137"/>
      <c r="CP199" s="137"/>
      <c r="CQ199" s="137"/>
      <c r="CR199" s="137"/>
      <c r="CS199" s="137"/>
      <c r="CT199" s="137"/>
      <c r="CU199" s="137"/>
      <c r="CV199" s="137"/>
      <c r="CZ199" s="188"/>
      <c r="DA199" s="188"/>
      <c r="DC199" s="137"/>
      <c r="DD199" s="137"/>
      <c r="DE199" s="137"/>
      <c r="DF199" s="137"/>
      <c r="DG199" s="137"/>
      <c r="DH199" s="137"/>
      <c r="DI199" s="137"/>
      <c r="DJ199" s="137"/>
      <c r="DK199" s="137"/>
      <c r="DL199" s="137"/>
      <c r="DM199" s="137"/>
      <c r="DN199" s="137"/>
      <c r="DO199" s="137"/>
      <c r="DP199" s="137"/>
      <c r="DQ199" s="137"/>
      <c r="DR199" s="137"/>
      <c r="DS199" s="137"/>
      <c r="DT199" s="137"/>
      <c r="DU199" s="137"/>
      <c r="DV199" s="137"/>
      <c r="DW199" s="137"/>
      <c r="DX199" s="137"/>
      <c r="DY199" s="137"/>
      <c r="DZ199" s="137"/>
      <c r="EA199" s="137"/>
      <c r="EB199" s="137"/>
      <c r="EC199" s="137"/>
      <c r="ED199" s="137"/>
      <c r="EE199" s="137"/>
      <c r="EF199" s="137"/>
      <c r="EG199" s="137"/>
      <c r="EH199" s="137"/>
      <c r="EI199" s="137"/>
      <c r="EJ199" s="137"/>
      <c r="EK199" s="137"/>
      <c r="EL199" s="137"/>
      <c r="EM199" s="137"/>
      <c r="EN199" s="137"/>
      <c r="EO199" s="137"/>
      <c r="EP199" s="137"/>
      <c r="EQ199" s="137"/>
      <c r="ER199" s="137"/>
      <c r="ES199" s="137"/>
      <c r="ET199" s="137"/>
      <c r="EU199" s="137"/>
      <c r="EV199" s="137"/>
      <c r="EW199" s="137"/>
      <c r="EX199" s="137"/>
      <c r="EY199" s="137"/>
      <c r="EZ199" s="137"/>
      <c r="FA199" s="137"/>
      <c r="FB199" s="137"/>
      <c r="FC199" s="137"/>
      <c r="FD199" s="137"/>
      <c r="FE199" s="137"/>
      <c r="FF199" s="137"/>
      <c r="FG199" s="137"/>
      <c r="FH199" s="137"/>
      <c r="FI199" s="137"/>
      <c r="FJ199" s="137"/>
      <c r="FK199" s="137"/>
      <c r="FL199" s="137"/>
      <c r="FM199" s="137"/>
      <c r="FN199" s="137"/>
      <c r="FO199" s="137"/>
      <c r="FP199" s="137"/>
      <c r="FQ199" s="137"/>
      <c r="FR199" s="137"/>
      <c r="FS199" s="137"/>
      <c r="FT199" s="137"/>
      <c r="FU199" s="137"/>
      <c r="FV199" s="137"/>
      <c r="FW199" s="137"/>
      <c r="FX199" s="137"/>
      <c r="FY199" s="137"/>
      <c r="FZ199" s="137"/>
      <c r="GA199" s="137"/>
      <c r="GB199" s="137"/>
      <c r="GC199" s="137"/>
      <c r="GD199" s="137"/>
      <c r="GE199" s="137"/>
      <c r="GF199" s="137"/>
      <c r="GG199" s="137"/>
      <c r="GH199" s="137"/>
      <c r="GI199" s="137"/>
      <c r="GJ199" s="137"/>
      <c r="GK199" s="137"/>
      <c r="GL199" s="137"/>
      <c r="GM199" s="137"/>
      <c r="GN199" s="137"/>
      <c r="GO199" s="137"/>
      <c r="GP199" s="137"/>
      <c r="GQ199" s="137"/>
      <c r="GR199" s="137"/>
      <c r="GS199" s="137"/>
    </row>
    <row r="200" spans="1:201" s="136" customFormat="1" x14ac:dyDescent="0.25">
      <c r="A200" s="116" t="str">
        <f>IF($B$153=B200,"Emergency contraceptive pill","")</f>
        <v/>
      </c>
      <c r="B200" s="224" t="s">
        <v>154</v>
      </c>
      <c r="C200" s="4" t="e">
        <f t="shared" ref="C200:F205" si="199">IF($B$153=$B200,C267,#N/A)</f>
        <v>#N/A</v>
      </c>
      <c r="D200" s="4" t="e">
        <f t="shared" si="199"/>
        <v>#N/A</v>
      </c>
      <c r="E200" s="4" t="e">
        <f t="shared" si="199"/>
        <v>#N/A</v>
      </c>
      <c r="F200" s="4" t="e">
        <f t="shared" si="199"/>
        <v>#N/A</v>
      </c>
      <c r="G200" s="4" t="e">
        <f t="shared" si="160"/>
        <v>#N/A</v>
      </c>
      <c r="H200" s="4" t="e">
        <f t="shared" ref="H200:I205" si="200">IF($B$153=$B200,H267,#N/A)</f>
        <v>#N/A</v>
      </c>
      <c r="I200" s="4" t="e">
        <f t="shared" si="200"/>
        <v>#N/A</v>
      </c>
      <c r="J200" s="4">
        <f t="shared" si="163"/>
        <v>0</v>
      </c>
      <c r="K200" s="136">
        <v>267</v>
      </c>
      <c r="L200" s="70"/>
      <c r="M200" s="70"/>
      <c r="N200" s="70"/>
      <c r="O200" s="71"/>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137"/>
      <c r="BF200" s="137"/>
      <c r="BG200" s="137"/>
      <c r="BH200" s="137"/>
      <c r="BI200" s="137"/>
      <c r="BJ200" s="137"/>
      <c r="BK200" s="137"/>
      <c r="BL200" s="137"/>
      <c r="BM200" s="137"/>
      <c r="BN200" s="137"/>
      <c r="BO200" s="137"/>
      <c r="BP200" s="137"/>
      <c r="BQ200" s="137"/>
      <c r="BR200" s="116" t="str">
        <f>IF($B$153=BS200,"Emergency contraceptive pill","")</f>
        <v/>
      </c>
      <c r="BS200" s="139" t="s">
        <v>154</v>
      </c>
      <c r="BT200" s="4" t="e">
        <f t="shared" ref="BT200:BW205" si="201">IF($B$153=$B200,BU267,#N/A)</f>
        <v>#N/A</v>
      </c>
      <c r="BU200" s="4" t="e">
        <f t="shared" si="201"/>
        <v>#N/A</v>
      </c>
      <c r="BV200" s="4" t="e">
        <f t="shared" si="201"/>
        <v>#N/A</v>
      </c>
      <c r="BW200" s="4" t="e">
        <f t="shared" si="201"/>
        <v>#N/A</v>
      </c>
      <c r="BX200" s="137"/>
      <c r="BY200" s="137"/>
      <c r="BZ200" s="137"/>
      <c r="CA200" s="137"/>
      <c r="CB200" s="137"/>
      <c r="CC200" s="137"/>
      <c r="CD200" s="137"/>
      <c r="CE200" s="137"/>
      <c r="CF200" s="137"/>
      <c r="CG200" s="137"/>
      <c r="CH200" s="137"/>
      <c r="CI200" s="137"/>
      <c r="CJ200" s="137"/>
      <c r="CK200" s="137"/>
      <c r="CL200" s="137"/>
      <c r="CM200" s="137"/>
      <c r="CN200" s="137"/>
      <c r="CO200" s="137"/>
      <c r="CP200" s="137"/>
      <c r="CQ200" s="137"/>
      <c r="CR200" s="137"/>
      <c r="CS200" s="137"/>
      <c r="CT200" s="137"/>
      <c r="CU200" s="137"/>
      <c r="CV200" s="137"/>
      <c r="CZ200" s="188"/>
      <c r="DA200" s="188"/>
      <c r="DC200" s="137"/>
      <c r="DD200" s="137"/>
      <c r="DE200" s="137"/>
      <c r="DF200" s="137"/>
      <c r="DG200" s="137"/>
      <c r="DH200" s="137"/>
      <c r="DI200" s="137"/>
      <c r="DJ200" s="137"/>
      <c r="DK200" s="137"/>
      <c r="DL200" s="137"/>
      <c r="DM200" s="137"/>
      <c r="DN200" s="137"/>
      <c r="DO200" s="137"/>
      <c r="DP200" s="137"/>
      <c r="DQ200" s="137"/>
      <c r="DR200" s="137"/>
      <c r="DS200" s="137"/>
      <c r="DT200" s="137"/>
      <c r="DU200" s="137"/>
      <c r="DV200" s="137"/>
      <c r="DW200" s="137"/>
      <c r="DX200" s="137"/>
      <c r="DY200" s="137"/>
      <c r="DZ200" s="137"/>
      <c r="EA200" s="137"/>
      <c r="EB200" s="137"/>
      <c r="EC200" s="137"/>
      <c r="ED200" s="137"/>
      <c r="EE200" s="137"/>
      <c r="EF200" s="137"/>
      <c r="EG200" s="137"/>
      <c r="EH200" s="137"/>
      <c r="EI200" s="137"/>
      <c r="EJ200" s="137"/>
      <c r="EK200" s="137"/>
      <c r="EL200" s="137"/>
      <c r="EM200" s="137"/>
      <c r="EN200" s="137"/>
      <c r="EO200" s="137"/>
      <c r="EP200" s="137"/>
      <c r="EQ200" s="137"/>
      <c r="ER200" s="137"/>
      <c r="ES200" s="137"/>
      <c r="ET200" s="137"/>
      <c r="EU200" s="137"/>
      <c r="EV200" s="137"/>
      <c r="EW200" s="137"/>
      <c r="EX200" s="137"/>
      <c r="EY200" s="137"/>
      <c r="EZ200" s="137"/>
      <c r="FA200" s="137"/>
      <c r="FB200" s="137"/>
      <c r="FC200" s="137"/>
      <c r="FD200" s="137"/>
      <c r="FE200" s="137"/>
      <c r="FF200" s="137"/>
      <c r="FG200" s="137"/>
      <c r="FH200" s="137"/>
      <c r="FI200" s="137"/>
      <c r="FJ200" s="137"/>
      <c r="FK200" s="137"/>
      <c r="FL200" s="137"/>
      <c r="FM200" s="137"/>
      <c r="FN200" s="137"/>
      <c r="FO200" s="137"/>
      <c r="FP200" s="137"/>
      <c r="FQ200" s="137"/>
      <c r="FR200" s="137"/>
      <c r="FS200" s="137"/>
      <c r="FT200" s="137"/>
      <c r="FU200" s="137"/>
      <c r="FV200" s="137"/>
      <c r="FW200" s="137"/>
      <c r="FX200" s="137"/>
      <c r="FY200" s="137"/>
      <c r="FZ200" s="137"/>
      <c r="GA200" s="137"/>
      <c r="GB200" s="137"/>
      <c r="GC200" s="137"/>
      <c r="GD200" s="137"/>
      <c r="GE200" s="137"/>
      <c r="GF200" s="137"/>
      <c r="GG200" s="137"/>
      <c r="GH200" s="137"/>
      <c r="GI200" s="137"/>
      <c r="GJ200" s="137"/>
      <c r="GK200" s="137"/>
      <c r="GL200" s="137"/>
      <c r="GM200" s="137"/>
      <c r="GN200" s="137"/>
      <c r="GO200" s="137"/>
      <c r="GP200" s="137"/>
      <c r="GQ200" s="137"/>
      <c r="GR200" s="137"/>
      <c r="GS200" s="137"/>
    </row>
    <row r="201" spans="1:201" s="136" customFormat="1" x14ac:dyDescent="0.25">
      <c r="A201" s="116" t="str">
        <f t="shared" ref="A201:A205" si="202">IF($B$153=B201,"Emergency contraceptive pill","")</f>
        <v/>
      </c>
      <c r="B201" s="139" t="s">
        <v>155</v>
      </c>
      <c r="C201" s="4" t="e">
        <f t="shared" si="199"/>
        <v>#N/A</v>
      </c>
      <c r="D201" s="4" t="e">
        <f t="shared" si="199"/>
        <v>#N/A</v>
      </c>
      <c r="E201" s="4" t="e">
        <f t="shared" si="199"/>
        <v>#N/A</v>
      </c>
      <c r="F201" s="4" t="e">
        <f t="shared" si="199"/>
        <v>#N/A</v>
      </c>
      <c r="G201" s="4" t="e">
        <f t="shared" si="160"/>
        <v>#N/A</v>
      </c>
      <c r="H201" s="4" t="e">
        <f t="shared" si="200"/>
        <v>#N/A</v>
      </c>
      <c r="I201" s="4" t="e">
        <f t="shared" si="200"/>
        <v>#N/A</v>
      </c>
      <c r="J201" s="4">
        <f t="shared" si="163"/>
        <v>0</v>
      </c>
      <c r="L201" s="70"/>
      <c r="M201" s="70"/>
      <c r="N201" s="70"/>
      <c r="O201" s="71"/>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137"/>
      <c r="BF201" s="137"/>
      <c r="BG201" s="137"/>
      <c r="BH201" s="137"/>
      <c r="BI201" s="137"/>
      <c r="BJ201" s="137"/>
      <c r="BK201" s="137"/>
      <c r="BL201" s="137"/>
      <c r="BM201" s="137"/>
      <c r="BN201" s="137"/>
      <c r="BO201" s="137"/>
      <c r="BP201" s="137"/>
      <c r="BQ201" s="137"/>
      <c r="BR201" s="116" t="str">
        <f t="shared" ref="BR201:BR205" si="203">IF($B$153=BS201,"Emergency contraceptive pill","")</f>
        <v/>
      </c>
      <c r="BS201" s="139" t="s">
        <v>155</v>
      </c>
      <c r="BT201" s="4" t="e">
        <f t="shared" si="201"/>
        <v>#N/A</v>
      </c>
      <c r="BU201" s="4" t="e">
        <f t="shared" si="201"/>
        <v>#N/A</v>
      </c>
      <c r="BV201" s="4" t="e">
        <f t="shared" si="201"/>
        <v>#N/A</v>
      </c>
      <c r="BW201" s="4" t="e">
        <f t="shared" si="201"/>
        <v>#N/A</v>
      </c>
      <c r="BX201" s="137"/>
      <c r="BY201" s="137"/>
      <c r="BZ201" s="137"/>
      <c r="CA201" s="137"/>
      <c r="CB201" s="137"/>
      <c r="CC201" s="137"/>
      <c r="CD201" s="137"/>
      <c r="CE201" s="137"/>
      <c r="CF201" s="137"/>
      <c r="CG201" s="137"/>
      <c r="CH201" s="137"/>
      <c r="CI201" s="137"/>
      <c r="CJ201" s="137"/>
      <c r="CK201" s="137"/>
      <c r="CL201" s="137"/>
      <c r="CM201" s="137"/>
      <c r="CN201" s="137"/>
      <c r="CO201" s="137"/>
      <c r="CP201" s="137"/>
      <c r="CQ201" s="137"/>
      <c r="CR201" s="137"/>
      <c r="CS201" s="137"/>
      <c r="CT201" s="137"/>
      <c r="CU201" s="137"/>
      <c r="CV201" s="137"/>
      <c r="CZ201" s="188"/>
      <c r="DA201" s="188"/>
      <c r="DC201" s="137"/>
      <c r="DD201" s="137"/>
      <c r="DE201" s="137"/>
      <c r="DF201" s="137"/>
      <c r="DG201" s="137"/>
      <c r="DH201" s="137"/>
      <c r="DI201" s="137"/>
      <c r="DJ201" s="137"/>
      <c r="DK201" s="137"/>
      <c r="DL201" s="137"/>
      <c r="DM201" s="137"/>
      <c r="DN201" s="137"/>
      <c r="DO201" s="137"/>
      <c r="DP201" s="137"/>
      <c r="DQ201" s="137"/>
      <c r="DR201" s="137"/>
      <c r="DS201" s="137"/>
      <c r="DT201" s="137"/>
      <c r="DU201" s="137"/>
      <c r="DV201" s="137"/>
      <c r="DW201" s="137"/>
      <c r="DX201" s="137"/>
      <c r="DY201" s="137"/>
      <c r="DZ201" s="137"/>
      <c r="EA201" s="137"/>
      <c r="EB201" s="137"/>
      <c r="EC201" s="137"/>
      <c r="ED201" s="137"/>
      <c r="EE201" s="137"/>
      <c r="EF201" s="137"/>
      <c r="EG201" s="137"/>
      <c r="EH201" s="137"/>
      <c r="EI201" s="137"/>
      <c r="EJ201" s="137"/>
      <c r="EK201" s="137"/>
      <c r="EL201" s="137"/>
      <c r="EM201" s="137"/>
      <c r="EN201" s="137"/>
      <c r="EO201" s="137"/>
      <c r="EP201" s="137"/>
      <c r="EQ201" s="137"/>
      <c r="ER201" s="137"/>
      <c r="ES201" s="137"/>
      <c r="ET201" s="137"/>
      <c r="EU201" s="137"/>
      <c r="EV201" s="137"/>
      <c r="EW201" s="137"/>
      <c r="EX201" s="137"/>
      <c r="EY201" s="137"/>
      <c r="EZ201" s="137"/>
      <c r="FA201" s="137"/>
      <c r="FB201" s="137"/>
      <c r="FC201" s="137"/>
      <c r="FD201" s="137"/>
      <c r="FE201" s="137"/>
      <c r="FF201" s="137"/>
      <c r="FG201" s="137"/>
      <c r="FH201" s="137"/>
      <c r="FI201" s="137"/>
      <c r="FJ201" s="137"/>
      <c r="FK201" s="137"/>
      <c r="FL201" s="137"/>
      <c r="FM201" s="137"/>
      <c r="FN201" s="137"/>
      <c r="FO201" s="137"/>
      <c r="FP201" s="137"/>
      <c r="FQ201" s="137"/>
      <c r="FR201" s="137"/>
      <c r="FS201" s="137"/>
      <c r="FT201" s="137"/>
      <c r="FU201" s="137"/>
      <c r="FV201" s="137"/>
      <c r="FW201" s="137"/>
      <c r="FX201" s="137"/>
      <c r="FY201" s="137"/>
      <c r="FZ201" s="137"/>
      <c r="GA201" s="137"/>
      <c r="GB201" s="137"/>
      <c r="GC201" s="137"/>
      <c r="GD201" s="137"/>
      <c r="GE201" s="137"/>
      <c r="GF201" s="137"/>
      <c r="GG201" s="137"/>
      <c r="GH201" s="137"/>
      <c r="GI201" s="137"/>
      <c r="GJ201" s="137"/>
      <c r="GK201" s="137"/>
      <c r="GL201" s="137"/>
      <c r="GM201" s="137"/>
      <c r="GN201" s="137"/>
      <c r="GO201" s="137"/>
      <c r="GP201" s="137"/>
      <c r="GQ201" s="137"/>
      <c r="GR201" s="137"/>
      <c r="GS201" s="137"/>
    </row>
    <row r="202" spans="1:201" s="136" customFormat="1" x14ac:dyDescent="0.25">
      <c r="A202" s="116" t="str">
        <f t="shared" si="202"/>
        <v/>
      </c>
      <c r="B202" s="139" t="s">
        <v>156</v>
      </c>
      <c r="C202" s="4" t="e">
        <f t="shared" si="199"/>
        <v>#N/A</v>
      </c>
      <c r="D202" s="4" t="e">
        <f t="shared" si="199"/>
        <v>#N/A</v>
      </c>
      <c r="E202" s="4" t="e">
        <f t="shared" si="199"/>
        <v>#N/A</v>
      </c>
      <c r="F202" s="4" t="e">
        <f t="shared" si="199"/>
        <v>#N/A</v>
      </c>
      <c r="G202" s="4" t="e">
        <f t="shared" si="160"/>
        <v>#N/A</v>
      </c>
      <c r="H202" s="4" t="e">
        <f t="shared" si="200"/>
        <v>#N/A</v>
      </c>
      <c r="I202" s="4" t="e">
        <f t="shared" si="200"/>
        <v>#N/A</v>
      </c>
      <c r="J202" s="4">
        <f t="shared" si="163"/>
        <v>0</v>
      </c>
      <c r="L202" s="70"/>
      <c r="M202" s="70"/>
      <c r="N202" s="70"/>
      <c r="O202" s="71"/>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137"/>
      <c r="BF202" s="137"/>
      <c r="BG202" s="137"/>
      <c r="BH202" s="137"/>
      <c r="BI202" s="137"/>
      <c r="BJ202" s="137"/>
      <c r="BK202" s="137"/>
      <c r="BL202" s="137"/>
      <c r="BM202" s="137"/>
      <c r="BN202" s="137"/>
      <c r="BO202" s="137"/>
      <c r="BP202" s="137"/>
      <c r="BQ202" s="137"/>
      <c r="BR202" s="116" t="str">
        <f t="shared" si="203"/>
        <v/>
      </c>
      <c r="BS202" s="139" t="s">
        <v>156</v>
      </c>
      <c r="BT202" s="4" t="e">
        <f t="shared" si="201"/>
        <v>#N/A</v>
      </c>
      <c r="BU202" s="4" t="e">
        <f t="shared" si="201"/>
        <v>#N/A</v>
      </c>
      <c r="BV202" s="4" t="e">
        <f t="shared" si="201"/>
        <v>#N/A</v>
      </c>
      <c r="BW202" s="4" t="e">
        <f t="shared" si="201"/>
        <v>#N/A</v>
      </c>
      <c r="BX202" s="137"/>
      <c r="BY202" s="137"/>
      <c r="BZ202" s="137"/>
      <c r="CA202" s="137"/>
      <c r="CB202" s="137"/>
      <c r="CC202" s="137"/>
      <c r="CD202" s="137"/>
      <c r="CE202" s="137"/>
      <c r="CF202" s="137"/>
      <c r="CG202" s="137"/>
      <c r="CH202" s="137"/>
      <c r="CI202" s="137"/>
      <c r="CJ202" s="137"/>
      <c r="CK202" s="137"/>
      <c r="CL202" s="137"/>
      <c r="CM202" s="137"/>
      <c r="CN202" s="137"/>
      <c r="CO202" s="137"/>
      <c r="CP202" s="137"/>
      <c r="CQ202" s="137"/>
      <c r="CR202" s="137"/>
      <c r="CS202" s="137"/>
      <c r="CT202" s="137"/>
      <c r="CU202" s="137"/>
      <c r="CV202" s="137"/>
      <c r="CZ202" s="188"/>
      <c r="DA202" s="188"/>
      <c r="DC202" s="137"/>
      <c r="DD202" s="137"/>
      <c r="DE202" s="137"/>
      <c r="DF202" s="137"/>
      <c r="DG202" s="137"/>
      <c r="DH202" s="137"/>
      <c r="DI202" s="137"/>
      <c r="DJ202" s="137"/>
      <c r="DK202" s="137"/>
      <c r="DL202" s="137"/>
      <c r="DM202" s="137"/>
      <c r="DN202" s="137"/>
      <c r="DO202" s="137"/>
      <c r="DP202" s="137"/>
      <c r="DQ202" s="137"/>
      <c r="DR202" s="137"/>
      <c r="DS202" s="137"/>
      <c r="DT202" s="137"/>
      <c r="DU202" s="137"/>
      <c r="DV202" s="137"/>
      <c r="DW202" s="137"/>
      <c r="DX202" s="137"/>
      <c r="DY202" s="137"/>
      <c r="DZ202" s="137"/>
      <c r="EA202" s="137"/>
      <c r="EB202" s="137"/>
      <c r="EC202" s="137"/>
      <c r="ED202" s="137"/>
      <c r="EE202" s="137"/>
      <c r="EF202" s="137"/>
      <c r="EG202" s="137"/>
      <c r="EH202" s="137"/>
      <c r="EI202" s="137"/>
      <c r="EJ202" s="137"/>
      <c r="EK202" s="137"/>
      <c r="EL202" s="137"/>
      <c r="EM202" s="137"/>
      <c r="EN202" s="137"/>
      <c r="EO202" s="137"/>
      <c r="EP202" s="137"/>
      <c r="EQ202" s="137"/>
      <c r="ER202" s="137"/>
      <c r="ES202" s="137"/>
      <c r="ET202" s="137"/>
      <c r="EU202" s="137"/>
      <c r="EV202" s="137"/>
      <c r="EW202" s="137"/>
      <c r="EX202" s="137"/>
      <c r="EY202" s="137"/>
      <c r="EZ202" s="137"/>
      <c r="FA202" s="137"/>
      <c r="FB202" s="137"/>
      <c r="FC202" s="137"/>
      <c r="FD202" s="137"/>
      <c r="FE202" s="137"/>
      <c r="FF202" s="137"/>
      <c r="FG202" s="137"/>
      <c r="FH202" s="137"/>
      <c r="FI202" s="137"/>
      <c r="FJ202" s="137"/>
      <c r="FK202" s="137"/>
      <c r="FL202" s="137"/>
      <c r="FM202" s="137"/>
      <c r="FN202" s="137"/>
      <c r="FO202" s="137"/>
      <c r="FP202" s="137"/>
      <c r="FQ202" s="137"/>
      <c r="FR202" s="137"/>
      <c r="FS202" s="137"/>
      <c r="FT202" s="137"/>
      <c r="FU202" s="137"/>
      <c r="FV202" s="137"/>
      <c r="FW202" s="137"/>
      <c r="FX202" s="137"/>
      <c r="FY202" s="137"/>
      <c r="FZ202" s="137"/>
      <c r="GA202" s="137"/>
      <c r="GB202" s="137"/>
      <c r="GC202" s="137"/>
      <c r="GD202" s="137"/>
      <c r="GE202" s="137"/>
      <c r="GF202" s="137"/>
      <c r="GG202" s="137"/>
      <c r="GH202" s="137"/>
      <c r="GI202" s="137"/>
      <c r="GJ202" s="137"/>
      <c r="GK202" s="137"/>
      <c r="GL202" s="137"/>
      <c r="GM202" s="137"/>
      <c r="GN202" s="137"/>
      <c r="GO202" s="137"/>
      <c r="GP202" s="137"/>
      <c r="GQ202" s="137"/>
      <c r="GR202" s="137"/>
      <c r="GS202" s="137"/>
    </row>
    <row r="203" spans="1:201" s="136" customFormat="1" x14ac:dyDescent="0.25">
      <c r="A203" s="116" t="str">
        <f t="shared" si="202"/>
        <v/>
      </c>
      <c r="B203" s="139" t="s">
        <v>157</v>
      </c>
      <c r="C203" s="4" t="e">
        <f t="shared" si="199"/>
        <v>#N/A</v>
      </c>
      <c r="D203" s="4" t="e">
        <f t="shared" si="199"/>
        <v>#N/A</v>
      </c>
      <c r="E203" s="4" t="e">
        <f t="shared" si="199"/>
        <v>#N/A</v>
      </c>
      <c r="F203" s="4" t="e">
        <f t="shared" si="199"/>
        <v>#N/A</v>
      </c>
      <c r="G203" s="4" t="e">
        <f t="shared" si="160"/>
        <v>#N/A</v>
      </c>
      <c r="H203" s="4" t="e">
        <f t="shared" si="200"/>
        <v>#N/A</v>
      </c>
      <c r="I203" s="4" t="e">
        <f t="shared" si="200"/>
        <v>#N/A</v>
      </c>
      <c r="J203" s="4">
        <f t="shared" si="163"/>
        <v>0</v>
      </c>
      <c r="L203" s="70"/>
      <c r="M203" s="70"/>
      <c r="N203" s="70"/>
      <c r="O203" s="71"/>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137"/>
      <c r="BF203" s="137"/>
      <c r="BG203" s="137"/>
      <c r="BH203" s="137"/>
      <c r="BI203" s="137"/>
      <c r="BJ203" s="137"/>
      <c r="BK203" s="137"/>
      <c r="BL203" s="137"/>
      <c r="BM203" s="137"/>
      <c r="BN203" s="137"/>
      <c r="BO203" s="137"/>
      <c r="BP203" s="137"/>
      <c r="BQ203" s="137"/>
      <c r="BR203" s="116" t="str">
        <f t="shared" si="203"/>
        <v/>
      </c>
      <c r="BS203" s="139" t="s">
        <v>157</v>
      </c>
      <c r="BT203" s="4" t="e">
        <f t="shared" si="201"/>
        <v>#N/A</v>
      </c>
      <c r="BU203" s="4" t="e">
        <f t="shared" si="201"/>
        <v>#N/A</v>
      </c>
      <c r="BV203" s="4" t="e">
        <f t="shared" si="201"/>
        <v>#N/A</v>
      </c>
      <c r="BW203" s="4" t="e">
        <f t="shared" si="201"/>
        <v>#N/A</v>
      </c>
      <c r="BX203" s="137"/>
      <c r="BY203" s="137"/>
      <c r="BZ203" s="137"/>
      <c r="CA203" s="137"/>
      <c r="CB203" s="137"/>
      <c r="CC203" s="137"/>
      <c r="CD203" s="137"/>
      <c r="CE203" s="137"/>
      <c r="CF203" s="137"/>
      <c r="CG203" s="137"/>
      <c r="CH203" s="137"/>
      <c r="CI203" s="137"/>
      <c r="CJ203" s="137"/>
      <c r="CK203" s="137"/>
      <c r="CL203" s="137"/>
      <c r="CM203" s="137"/>
      <c r="CN203" s="137"/>
      <c r="CO203" s="137"/>
      <c r="CP203" s="137"/>
      <c r="CQ203" s="137"/>
      <c r="CR203" s="137"/>
      <c r="CS203" s="137"/>
      <c r="CT203" s="137"/>
      <c r="CU203" s="137"/>
      <c r="CV203" s="137"/>
      <c r="CZ203" s="188"/>
      <c r="DA203" s="188"/>
      <c r="DC203" s="137"/>
      <c r="DD203" s="137"/>
      <c r="DE203" s="137"/>
      <c r="DF203" s="137"/>
      <c r="DG203" s="137"/>
      <c r="DH203" s="137"/>
      <c r="DI203" s="137"/>
      <c r="DJ203" s="137"/>
      <c r="DK203" s="137"/>
      <c r="DL203" s="137"/>
      <c r="DM203" s="137"/>
      <c r="DN203" s="137"/>
      <c r="DO203" s="137"/>
      <c r="DP203" s="137"/>
      <c r="DQ203" s="137"/>
      <c r="DR203" s="137"/>
      <c r="DS203" s="137"/>
      <c r="DT203" s="137"/>
      <c r="DU203" s="137"/>
      <c r="DV203" s="137"/>
      <c r="DW203" s="137"/>
      <c r="DX203" s="137"/>
      <c r="DY203" s="137"/>
      <c r="DZ203" s="137"/>
      <c r="EA203" s="137"/>
      <c r="EB203" s="137"/>
      <c r="EC203" s="137"/>
      <c r="ED203" s="137"/>
      <c r="EE203" s="137"/>
      <c r="EF203" s="137"/>
      <c r="EG203" s="137"/>
      <c r="EH203" s="137"/>
      <c r="EI203" s="137"/>
      <c r="EJ203" s="137"/>
      <c r="EK203" s="137"/>
      <c r="EL203" s="137"/>
      <c r="EM203" s="137"/>
      <c r="EN203" s="137"/>
      <c r="EO203" s="137"/>
      <c r="EP203" s="137"/>
      <c r="EQ203" s="137"/>
      <c r="ER203" s="137"/>
      <c r="ES203" s="137"/>
      <c r="ET203" s="137"/>
      <c r="EU203" s="137"/>
      <c r="EV203" s="137"/>
      <c r="EW203" s="137"/>
      <c r="EX203" s="137"/>
      <c r="EY203" s="137"/>
      <c r="EZ203" s="137"/>
      <c r="FA203" s="137"/>
      <c r="FB203" s="137"/>
      <c r="FC203" s="137"/>
      <c r="FD203" s="137"/>
      <c r="FE203" s="137"/>
      <c r="FF203" s="137"/>
      <c r="FG203" s="137"/>
      <c r="FH203" s="137"/>
      <c r="FI203" s="137"/>
      <c r="FJ203" s="137"/>
      <c r="FK203" s="137"/>
      <c r="FL203" s="137"/>
      <c r="FM203" s="137"/>
      <c r="FN203" s="137"/>
      <c r="FO203" s="137"/>
      <c r="FP203" s="137"/>
      <c r="FQ203" s="137"/>
      <c r="FR203" s="137"/>
      <c r="FS203" s="137"/>
      <c r="FT203" s="137"/>
      <c r="FU203" s="137"/>
      <c r="FV203" s="137"/>
      <c r="FW203" s="137"/>
      <c r="FX203" s="137"/>
      <c r="FY203" s="137"/>
      <c r="FZ203" s="137"/>
      <c r="GA203" s="137"/>
      <c r="GB203" s="137"/>
      <c r="GC203" s="137"/>
      <c r="GD203" s="137"/>
      <c r="GE203" s="137"/>
      <c r="GF203" s="137"/>
      <c r="GG203" s="137"/>
      <c r="GH203" s="137"/>
      <c r="GI203" s="137"/>
      <c r="GJ203" s="137"/>
      <c r="GK203" s="137"/>
      <c r="GL203" s="137"/>
      <c r="GM203" s="137"/>
      <c r="GN203" s="137"/>
      <c r="GO203" s="137"/>
      <c r="GP203" s="137"/>
      <c r="GQ203" s="137"/>
      <c r="GR203" s="137"/>
      <c r="GS203" s="137"/>
    </row>
    <row r="204" spans="1:201" s="136" customFormat="1" x14ac:dyDescent="0.25">
      <c r="A204" s="116" t="str">
        <f t="shared" si="202"/>
        <v>Emergency contraceptive pill</v>
      </c>
      <c r="B204" s="139" t="s">
        <v>158</v>
      </c>
      <c r="C204" s="4" t="str">
        <f t="shared" si="199"/>
        <v>Yes</v>
      </c>
      <c r="D204" s="4" t="str">
        <f t="shared" si="199"/>
        <v>Yes</v>
      </c>
      <c r="E204" s="4" t="str">
        <f t="shared" si="199"/>
        <v>Yes</v>
      </c>
      <c r="F204" s="4" t="str">
        <f t="shared" si="199"/>
        <v>Yes</v>
      </c>
      <c r="G204" s="4" t="str">
        <f t="shared" si="160"/>
        <v>Yes</v>
      </c>
      <c r="H204" s="4" t="str">
        <f t="shared" si="200"/>
        <v>Yes</v>
      </c>
      <c r="I204" s="4" t="str">
        <f t="shared" si="200"/>
        <v>YES</v>
      </c>
      <c r="J204" s="4">
        <f t="shared" si="163"/>
        <v>4</v>
      </c>
      <c r="L204" s="70"/>
      <c r="M204" s="70"/>
      <c r="N204" s="70"/>
      <c r="O204" s="71"/>
      <c r="P204" s="70"/>
      <c r="Q204" s="70"/>
      <c r="R204" s="70"/>
      <c r="S204" s="70"/>
      <c r="T204" s="70"/>
      <c r="U204" s="70"/>
      <c r="V204" s="70"/>
      <c r="W204" s="70"/>
      <c r="X204" s="70"/>
      <c r="Y204" s="70"/>
      <c r="Z204" s="70"/>
      <c r="AA204" s="70"/>
      <c r="AB204" s="70"/>
      <c r="AC204" s="70"/>
      <c r="AD204" s="70"/>
      <c r="AE204" s="70"/>
      <c r="AF204" s="70"/>
      <c r="AG204" s="70"/>
      <c r="AH204" s="70"/>
      <c r="AI204" s="70"/>
      <c r="AJ204" s="70"/>
      <c r="AK204" s="70"/>
      <c r="AL204" s="70"/>
      <c r="AM204" s="70"/>
      <c r="AN204" s="70"/>
      <c r="AO204" s="70"/>
      <c r="AP204" s="70"/>
      <c r="AQ204" s="70"/>
      <c r="AR204" s="70"/>
      <c r="AS204" s="70"/>
      <c r="AT204" s="70"/>
      <c r="AU204" s="70"/>
      <c r="AV204" s="70"/>
      <c r="AW204" s="70"/>
      <c r="AX204" s="70"/>
      <c r="AY204" s="70"/>
      <c r="AZ204" s="70"/>
      <c r="BA204" s="70"/>
      <c r="BB204" s="70"/>
      <c r="BC204" s="70"/>
      <c r="BD204" s="70"/>
      <c r="BE204" s="137"/>
      <c r="BF204" s="137"/>
      <c r="BG204" s="137"/>
      <c r="BH204" s="137"/>
      <c r="BI204" s="137"/>
      <c r="BJ204" s="137"/>
      <c r="BK204" s="137"/>
      <c r="BL204" s="137"/>
      <c r="BM204" s="137"/>
      <c r="BN204" s="137"/>
      <c r="BO204" s="137"/>
      <c r="BP204" s="137"/>
      <c r="BQ204" s="137"/>
      <c r="BR204" s="116" t="str">
        <f t="shared" si="203"/>
        <v>Emergency contraceptive pill</v>
      </c>
      <c r="BS204" s="139" t="s">
        <v>158</v>
      </c>
      <c r="BT204" s="4">
        <f t="shared" si="201"/>
        <v>0</v>
      </c>
      <c r="BU204" s="4">
        <f t="shared" si="201"/>
        <v>0</v>
      </c>
      <c r="BV204" s="4">
        <f t="shared" si="201"/>
        <v>0</v>
      </c>
      <c r="BW204" s="4">
        <f t="shared" si="201"/>
        <v>0</v>
      </c>
      <c r="BX204" s="137"/>
      <c r="BY204" s="137"/>
      <c r="BZ204" s="137"/>
      <c r="CA204" s="137"/>
      <c r="CB204" s="137"/>
      <c r="CC204" s="137"/>
      <c r="CD204" s="137"/>
      <c r="CE204" s="137"/>
      <c r="CF204" s="137"/>
      <c r="CG204" s="137"/>
      <c r="CH204" s="137"/>
      <c r="CI204" s="137"/>
      <c r="CJ204" s="137"/>
      <c r="CK204" s="137"/>
      <c r="CL204" s="137"/>
      <c r="CM204" s="137"/>
      <c r="CN204" s="137"/>
      <c r="CO204" s="137"/>
      <c r="CP204" s="137"/>
      <c r="CQ204" s="137"/>
      <c r="CR204" s="137"/>
      <c r="CS204" s="137"/>
      <c r="CT204" s="137"/>
      <c r="CU204" s="137"/>
      <c r="CV204" s="137"/>
      <c r="CZ204" s="188"/>
      <c r="DA204" s="188"/>
      <c r="DC204" s="137"/>
      <c r="DD204" s="137"/>
      <c r="DE204" s="137"/>
      <c r="DF204" s="137"/>
      <c r="DG204" s="137"/>
      <c r="DH204" s="137"/>
      <c r="DI204" s="137"/>
      <c r="DJ204" s="137"/>
      <c r="DK204" s="137"/>
      <c r="DL204" s="137"/>
      <c r="DM204" s="137"/>
      <c r="DN204" s="137"/>
      <c r="DO204" s="137"/>
      <c r="DP204" s="137"/>
      <c r="DQ204" s="137"/>
      <c r="DR204" s="137"/>
      <c r="DS204" s="137"/>
      <c r="DT204" s="137"/>
      <c r="DU204" s="137"/>
      <c r="DV204" s="137"/>
      <c r="DW204" s="137"/>
      <c r="DX204" s="137"/>
      <c r="DY204" s="137"/>
      <c r="DZ204" s="137"/>
      <c r="EA204" s="137"/>
      <c r="EB204" s="137"/>
      <c r="EC204" s="137"/>
      <c r="ED204" s="137"/>
      <c r="EE204" s="137"/>
      <c r="EF204" s="137"/>
      <c r="EG204" s="137"/>
      <c r="EH204" s="137"/>
      <c r="EI204" s="137"/>
      <c r="EJ204" s="137"/>
      <c r="EK204" s="137"/>
      <c r="EL204" s="137"/>
      <c r="EM204" s="137"/>
      <c r="EN204" s="137"/>
      <c r="EO204" s="137"/>
      <c r="EP204" s="137"/>
      <c r="EQ204" s="137"/>
      <c r="ER204" s="137"/>
      <c r="ES204" s="137"/>
      <c r="ET204" s="137"/>
      <c r="EU204" s="137"/>
      <c r="EV204" s="137"/>
      <c r="EW204" s="137"/>
      <c r="EX204" s="137"/>
      <c r="EY204" s="137"/>
      <c r="EZ204" s="137"/>
      <c r="FA204" s="137"/>
      <c r="FB204" s="137"/>
      <c r="FC204" s="137"/>
      <c r="FD204" s="137"/>
      <c r="FE204" s="137"/>
      <c r="FF204" s="137"/>
      <c r="FG204" s="137"/>
      <c r="FH204" s="137"/>
      <c r="FI204" s="137"/>
      <c r="FJ204" s="137"/>
      <c r="FK204" s="137"/>
      <c r="FL204" s="137"/>
      <c r="FM204" s="137"/>
      <c r="FN204" s="137"/>
      <c r="FO204" s="137"/>
      <c r="FP204" s="137"/>
      <c r="FQ204" s="137"/>
      <c r="FR204" s="137"/>
      <c r="FS204" s="137"/>
      <c r="FT204" s="137"/>
      <c r="FU204" s="137"/>
      <c r="FV204" s="137"/>
      <c r="FW204" s="137"/>
      <c r="FX204" s="137"/>
      <c r="FY204" s="137"/>
      <c r="FZ204" s="137"/>
      <c r="GA204" s="137"/>
      <c r="GB204" s="137"/>
      <c r="GC204" s="137"/>
      <c r="GD204" s="137"/>
      <c r="GE204" s="137"/>
      <c r="GF204" s="137"/>
      <c r="GG204" s="137"/>
      <c r="GH204" s="137"/>
      <c r="GI204" s="137"/>
      <c r="GJ204" s="137"/>
      <c r="GK204" s="137"/>
      <c r="GL204" s="137"/>
      <c r="GM204" s="137"/>
      <c r="GN204" s="137"/>
      <c r="GO204" s="137"/>
      <c r="GP204" s="137"/>
      <c r="GQ204" s="137"/>
      <c r="GR204" s="137"/>
      <c r="GS204" s="137"/>
    </row>
    <row r="205" spans="1:201" s="136" customFormat="1" x14ac:dyDescent="0.25">
      <c r="A205" s="116" t="str">
        <f t="shared" si="202"/>
        <v/>
      </c>
      <c r="B205" s="139" t="s">
        <v>159</v>
      </c>
      <c r="C205" s="4" t="e">
        <f t="shared" si="199"/>
        <v>#N/A</v>
      </c>
      <c r="D205" s="4" t="e">
        <f t="shared" si="199"/>
        <v>#N/A</v>
      </c>
      <c r="E205" s="4" t="e">
        <f t="shared" si="199"/>
        <v>#N/A</v>
      </c>
      <c r="F205" s="4" t="e">
        <f t="shared" si="199"/>
        <v>#N/A</v>
      </c>
      <c r="G205" s="4" t="e">
        <f t="shared" si="160"/>
        <v>#N/A</v>
      </c>
      <c r="H205" s="4" t="e">
        <f t="shared" si="200"/>
        <v>#N/A</v>
      </c>
      <c r="I205" s="4" t="e">
        <f t="shared" si="200"/>
        <v>#N/A</v>
      </c>
      <c r="J205" s="4">
        <f t="shared" si="163"/>
        <v>0</v>
      </c>
      <c r="L205" s="70"/>
      <c r="M205" s="70"/>
      <c r="N205" s="70"/>
      <c r="O205" s="71"/>
      <c r="P205" s="70"/>
      <c r="Q205" s="70"/>
      <c r="R205" s="70"/>
      <c r="S205" s="70"/>
      <c r="T205" s="70"/>
      <c r="U205" s="70"/>
      <c r="V205" s="70"/>
      <c r="W205" s="70"/>
      <c r="X205" s="70"/>
      <c r="Y205" s="70"/>
      <c r="Z205" s="70"/>
      <c r="AA205" s="70"/>
      <c r="AB205" s="70"/>
      <c r="AC205" s="70"/>
      <c r="AD205" s="70"/>
      <c r="AE205" s="70"/>
      <c r="AF205" s="70"/>
      <c r="AG205" s="70"/>
      <c r="AH205" s="70"/>
      <c r="AI205" s="70"/>
      <c r="AJ205" s="70"/>
      <c r="AK205" s="70"/>
      <c r="AL205" s="70"/>
      <c r="AM205" s="70"/>
      <c r="AN205" s="70"/>
      <c r="AO205" s="70"/>
      <c r="AP205" s="70"/>
      <c r="AQ205" s="70"/>
      <c r="AR205" s="70"/>
      <c r="AS205" s="70"/>
      <c r="AT205" s="70"/>
      <c r="AU205" s="70"/>
      <c r="AV205" s="70"/>
      <c r="AW205" s="70"/>
      <c r="AX205" s="70"/>
      <c r="AY205" s="70"/>
      <c r="AZ205" s="70"/>
      <c r="BA205" s="70"/>
      <c r="BB205" s="70"/>
      <c r="BC205" s="70"/>
      <c r="BD205" s="70"/>
      <c r="BE205" s="137"/>
      <c r="BF205" s="137"/>
      <c r="BG205" s="137"/>
      <c r="BH205" s="137"/>
      <c r="BI205" s="137"/>
      <c r="BJ205" s="137"/>
      <c r="BK205" s="137"/>
      <c r="BL205" s="137"/>
      <c r="BM205" s="137"/>
      <c r="BN205" s="137"/>
      <c r="BO205" s="137"/>
      <c r="BP205" s="137"/>
      <c r="BQ205" s="137"/>
      <c r="BR205" s="116" t="str">
        <f t="shared" si="203"/>
        <v/>
      </c>
      <c r="BS205" s="139" t="s">
        <v>159</v>
      </c>
      <c r="BT205" s="4" t="e">
        <f t="shared" si="201"/>
        <v>#N/A</v>
      </c>
      <c r="BU205" s="4" t="e">
        <f t="shared" si="201"/>
        <v>#N/A</v>
      </c>
      <c r="BV205" s="4" t="e">
        <f t="shared" si="201"/>
        <v>#N/A</v>
      </c>
      <c r="BW205" s="4" t="e">
        <f t="shared" si="201"/>
        <v>#N/A</v>
      </c>
      <c r="BX205" s="137"/>
      <c r="BY205" s="137"/>
      <c r="BZ205" s="137"/>
      <c r="CA205" s="137"/>
      <c r="CB205" s="137"/>
      <c r="CC205" s="137"/>
      <c r="CD205" s="137"/>
      <c r="CE205" s="137"/>
      <c r="CF205" s="137"/>
      <c r="CG205" s="137"/>
      <c r="CH205" s="137"/>
      <c r="CI205" s="137"/>
      <c r="CJ205" s="137"/>
      <c r="CK205" s="137"/>
      <c r="CL205" s="137"/>
      <c r="CM205" s="137"/>
      <c r="CN205" s="137"/>
      <c r="CO205" s="137"/>
      <c r="CP205" s="137"/>
      <c r="CQ205" s="137"/>
      <c r="CR205" s="137"/>
      <c r="CS205" s="137"/>
      <c r="CT205" s="137"/>
      <c r="CU205" s="137"/>
      <c r="CV205" s="137"/>
      <c r="CZ205" s="188"/>
      <c r="DA205" s="188"/>
      <c r="DC205" s="137"/>
      <c r="DD205" s="137"/>
      <c r="DE205" s="137"/>
      <c r="DF205" s="137"/>
      <c r="DG205" s="137"/>
      <c r="DH205" s="137"/>
      <c r="DI205" s="137"/>
      <c r="DJ205" s="137"/>
      <c r="DK205" s="137"/>
      <c r="DL205" s="137"/>
      <c r="DM205" s="137"/>
      <c r="DN205" s="137"/>
      <c r="DO205" s="137"/>
      <c r="DP205" s="137"/>
      <c r="DQ205" s="137"/>
      <c r="DR205" s="137"/>
      <c r="DS205" s="137"/>
      <c r="DT205" s="137"/>
      <c r="DU205" s="137"/>
      <c r="DV205" s="137"/>
      <c r="DW205" s="137"/>
      <c r="DX205" s="137"/>
      <c r="DY205" s="137"/>
      <c r="DZ205" s="137"/>
      <c r="EA205" s="137"/>
      <c r="EB205" s="137"/>
      <c r="EC205" s="137"/>
      <c r="ED205" s="137"/>
      <c r="EE205" s="137"/>
      <c r="EF205" s="137"/>
      <c r="EG205" s="137"/>
      <c r="EH205" s="137"/>
      <c r="EI205" s="137"/>
      <c r="EJ205" s="137"/>
      <c r="EK205" s="137"/>
      <c r="EL205" s="137"/>
      <c r="EM205" s="137"/>
      <c r="EN205" s="137"/>
      <c r="EO205" s="137"/>
      <c r="EP205" s="137"/>
      <c r="EQ205" s="137"/>
      <c r="ER205" s="137"/>
      <c r="ES205" s="137"/>
      <c r="ET205" s="137"/>
      <c r="EU205" s="137"/>
      <c r="EV205" s="137"/>
      <c r="EW205" s="137"/>
      <c r="EX205" s="137"/>
      <c r="EY205" s="137"/>
      <c r="EZ205" s="137"/>
      <c r="FA205" s="137"/>
      <c r="FB205" s="137"/>
      <c r="FC205" s="137"/>
      <c r="FD205" s="137"/>
      <c r="FE205" s="137"/>
      <c r="FF205" s="137"/>
      <c r="FG205" s="137"/>
      <c r="FH205" s="137"/>
      <c r="FI205" s="137"/>
      <c r="FJ205" s="137"/>
      <c r="FK205" s="137"/>
      <c r="FL205" s="137"/>
      <c r="FM205" s="137"/>
      <c r="FN205" s="137"/>
      <c r="FO205" s="137"/>
      <c r="FP205" s="137"/>
      <c r="FQ205" s="137"/>
      <c r="FR205" s="137"/>
      <c r="FS205" s="137"/>
      <c r="FT205" s="137"/>
      <c r="FU205" s="137"/>
      <c r="FV205" s="137"/>
      <c r="FW205" s="137"/>
      <c r="FX205" s="137"/>
      <c r="FY205" s="137"/>
      <c r="FZ205" s="137"/>
      <c r="GA205" s="137"/>
      <c r="GB205" s="137"/>
      <c r="GC205" s="137"/>
      <c r="GD205" s="137"/>
      <c r="GE205" s="137"/>
      <c r="GF205" s="137"/>
      <c r="GG205" s="137"/>
      <c r="GH205" s="137"/>
      <c r="GI205" s="137"/>
      <c r="GJ205" s="137"/>
      <c r="GK205" s="137"/>
      <c r="GL205" s="137"/>
      <c r="GM205" s="137"/>
      <c r="GN205" s="137"/>
      <c r="GO205" s="137"/>
      <c r="GP205" s="137"/>
      <c r="GQ205" s="137"/>
      <c r="GR205" s="137"/>
      <c r="GS205" s="137"/>
    </row>
    <row r="206" spans="1:201" s="136" customFormat="1" x14ac:dyDescent="0.25">
      <c r="A206" s="116" t="str">
        <f>IF($B$154=B206,"CycleBeads","")</f>
        <v/>
      </c>
      <c r="B206" s="224" t="s">
        <v>160</v>
      </c>
      <c r="C206" s="4" t="e">
        <f>IF($B$154=$B206,C273,#N/A)</f>
        <v>#N/A</v>
      </c>
      <c r="D206" s="4" t="e">
        <f>IF($B$154=$B206,D273,#N/A)</f>
        <v>#N/A</v>
      </c>
      <c r="E206" s="4" t="e">
        <f>IF($B$154=$B206,E273,#N/A)</f>
        <v>#N/A</v>
      </c>
      <c r="F206" s="4" t="e">
        <f>IF($B$154=$B206,F273,#N/A)</f>
        <v>#N/A</v>
      </c>
      <c r="G206" s="4" t="e">
        <f t="shared" si="160"/>
        <v>#N/A</v>
      </c>
      <c r="H206" s="4" t="e">
        <f t="shared" ref="H206:I211" si="204">IF($B$154=$B206,H273,#N/A)</f>
        <v>#N/A</v>
      </c>
      <c r="I206" s="4" t="e">
        <f t="shared" si="204"/>
        <v>#N/A</v>
      </c>
      <c r="J206" s="4">
        <f t="shared" si="163"/>
        <v>0</v>
      </c>
      <c r="K206" s="136">
        <v>273</v>
      </c>
      <c r="L206" s="70"/>
      <c r="M206" s="70"/>
      <c r="N206" s="70"/>
      <c r="O206" s="71"/>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0"/>
      <c r="AN206" s="70"/>
      <c r="AO206" s="70"/>
      <c r="AP206" s="70"/>
      <c r="AQ206" s="70"/>
      <c r="AR206" s="70"/>
      <c r="AS206" s="70"/>
      <c r="AT206" s="70"/>
      <c r="AU206" s="70"/>
      <c r="AV206" s="70"/>
      <c r="AW206" s="70"/>
      <c r="AX206" s="70"/>
      <c r="AY206" s="70"/>
      <c r="AZ206" s="70"/>
      <c r="BA206" s="70"/>
      <c r="BB206" s="70"/>
      <c r="BC206" s="70"/>
      <c r="BD206" s="70"/>
      <c r="BE206" s="137"/>
      <c r="BF206" s="137"/>
      <c r="BG206" s="137"/>
      <c r="BH206" s="137"/>
      <c r="BI206" s="137"/>
      <c r="BJ206" s="137"/>
      <c r="BK206" s="137"/>
      <c r="BL206" s="137"/>
      <c r="BM206" s="137"/>
      <c r="BN206" s="137"/>
      <c r="BO206" s="137"/>
      <c r="BP206" s="137"/>
      <c r="BQ206" s="137"/>
      <c r="BR206" s="116" t="str">
        <f>IF($B$154=BS206,"CycleBeads","")</f>
        <v/>
      </c>
      <c r="BS206" s="139" t="s">
        <v>160</v>
      </c>
      <c r="BT206" s="4" t="e">
        <f t="shared" ref="BT206:BW211" si="205">IF($B$154=$B206,BU273,#N/A)</f>
        <v>#N/A</v>
      </c>
      <c r="BU206" s="4" t="e">
        <f t="shared" si="205"/>
        <v>#N/A</v>
      </c>
      <c r="BV206" s="4" t="e">
        <f t="shared" si="205"/>
        <v>#N/A</v>
      </c>
      <c r="BW206" s="4" t="e">
        <f t="shared" si="205"/>
        <v>#N/A</v>
      </c>
      <c r="BX206" s="137"/>
      <c r="BY206" s="137"/>
      <c r="BZ206" s="137"/>
      <c r="CA206" s="137"/>
      <c r="CB206" s="137"/>
      <c r="CC206" s="137"/>
      <c r="CD206" s="137"/>
      <c r="CE206" s="137"/>
      <c r="CF206" s="137"/>
      <c r="CG206" s="137"/>
      <c r="CH206" s="137"/>
      <c r="CI206" s="137"/>
      <c r="CJ206" s="137"/>
      <c r="CK206" s="137"/>
      <c r="CL206" s="137"/>
      <c r="CM206" s="137"/>
      <c r="CN206" s="137"/>
      <c r="CO206" s="137"/>
      <c r="CP206" s="137"/>
      <c r="CQ206" s="137"/>
      <c r="CR206" s="137"/>
      <c r="CS206" s="137"/>
      <c r="CT206" s="137"/>
      <c r="CU206" s="137"/>
      <c r="CV206" s="137"/>
      <c r="CZ206" s="188"/>
      <c r="DA206" s="188"/>
      <c r="DC206" s="137"/>
      <c r="DD206" s="137"/>
      <c r="DE206" s="137"/>
      <c r="DF206" s="137"/>
      <c r="DG206" s="137"/>
      <c r="DH206" s="137"/>
      <c r="DI206" s="137"/>
      <c r="DJ206" s="137"/>
      <c r="DK206" s="137"/>
      <c r="DL206" s="137"/>
      <c r="DM206" s="137"/>
      <c r="DN206" s="137"/>
      <c r="DO206" s="137"/>
      <c r="DP206" s="137"/>
      <c r="DQ206" s="137"/>
      <c r="DR206" s="137"/>
      <c r="DS206" s="137"/>
      <c r="DT206" s="137"/>
      <c r="DU206" s="137"/>
      <c r="DV206" s="137"/>
      <c r="DW206" s="137"/>
      <c r="DX206" s="137"/>
      <c r="DY206" s="137"/>
      <c r="DZ206" s="137"/>
      <c r="EA206" s="137"/>
      <c r="EB206" s="137"/>
      <c r="EC206" s="137"/>
      <c r="ED206" s="137"/>
      <c r="EE206" s="137"/>
      <c r="EF206" s="137"/>
      <c r="EG206" s="137"/>
      <c r="EH206" s="137"/>
      <c r="EI206" s="137"/>
      <c r="EJ206" s="137"/>
      <c r="EK206" s="137"/>
      <c r="EL206" s="137"/>
      <c r="EM206" s="137"/>
      <c r="EN206" s="137"/>
      <c r="EO206" s="137"/>
      <c r="EP206" s="137"/>
      <c r="EQ206" s="137"/>
      <c r="ER206" s="137"/>
      <c r="ES206" s="137"/>
      <c r="ET206" s="137"/>
      <c r="EU206" s="137"/>
      <c r="EV206" s="137"/>
      <c r="EW206" s="137"/>
      <c r="EX206" s="137"/>
      <c r="EY206" s="137"/>
      <c r="EZ206" s="137"/>
      <c r="FA206" s="137"/>
      <c r="FB206" s="137"/>
      <c r="FC206" s="137"/>
      <c r="FD206" s="137"/>
      <c r="FE206" s="137"/>
      <c r="FF206" s="137"/>
      <c r="FG206" s="137"/>
      <c r="FH206" s="137"/>
      <c r="FI206" s="137"/>
      <c r="FJ206" s="137"/>
      <c r="FK206" s="137"/>
      <c r="FL206" s="137"/>
      <c r="FM206" s="137"/>
      <c r="FN206" s="137"/>
      <c r="FO206" s="137"/>
      <c r="FP206" s="137"/>
      <c r="FQ206" s="137"/>
      <c r="FR206" s="137"/>
      <c r="FS206" s="137"/>
      <c r="FT206" s="137"/>
      <c r="FU206" s="137"/>
      <c r="FV206" s="137"/>
      <c r="FW206" s="137"/>
      <c r="FX206" s="137"/>
      <c r="FY206" s="137"/>
      <c r="FZ206" s="137"/>
      <c r="GA206" s="137"/>
      <c r="GB206" s="137"/>
      <c r="GC206" s="137"/>
      <c r="GD206" s="137"/>
      <c r="GE206" s="137"/>
      <c r="GF206" s="137"/>
      <c r="GG206" s="137"/>
      <c r="GH206" s="137"/>
      <c r="GI206" s="137"/>
      <c r="GJ206" s="137"/>
      <c r="GK206" s="137"/>
      <c r="GL206" s="137"/>
      <c r="GM206" s="137"/>
      <c r="GN206" s="137"/>
      <c r="GO206" s="137"/>
      <c r="GP206" s="137"/>
      <c r="GQ206" s="137"/>
      <c r="GR206" s="137"/>
      <c r="GS206" s="137"/>
    </row>
    <row r="207" spans="1:201" s="136" customFormat="1" x14ac:dyDescent="0.25">
      <c r="A207" s="116" t="str">
        <f t="shared" ref="A207:A211" si="206">IF($B$154=B207,"CycleBeads","")</f>
        <v/>
      </c>
      <c r="B207" s="139" t="s">
        <v>161</v>
      </c>
      <c r="C207" s="4" t="e">
        <f t="shared" ref="C207:F211" si="207">IF($B$154=$B207,C274,#N/A)</f>
        <v>#N/A</v>
      </c>
      <c r="D207" s="4" t="e">
        <f t="shared" si="207"/>
        <v>#N/A</v>
      </c>
      <c r="E207" s="4" t="e">
        <f t="shared" si="207"/>
        <v>#N/A</v>
      </c>
      <c r="F207" s="4" t="e">
        <f t="shared" si="207"/>
        <v>#N/A</v>
      </c>
      <c r="G207" s="4" t="e">
        <f t="shared" si="160"/>
        <v>#N/A</v>
      </c>
      <c r="H207" s="4" t="e">
        <f t="shared" si="204"/>
        <v>#N/A</v>
      </c>
      <c r="I207" s="4" t="e">
        <f t="shared" si="204"/>
        <v>#N/A</v>
      </c>
      <c r="J207" s="4">
        <f t="shared" si="163"/>
        <v>0</v>
      </c>
      <c r="L207" s="70"/>
      <c r="M207" s="70"/>
      <c r="N207" s="70"/>
      <c r="O207" s="71"/>
      <c r="P207" s="70"/>
      <c r="Q207" s="70"/>
      <c r="R207" s="70"/>
      <c r="S207" s="70"/>
      <c r="T207" s="70"/>
      <c r="U207" s="70"/>
      <c r="V207" s="70"/>
      <c r="W207" s="70"/>
      <c r="X207" s="70"/>
      <c r="Y207" s="70"/>
      <c r="Z207" s="70"/>
      <c r="AA207" s="70"/>
      <c r="AB207" s="70"/>
      <c r="AC207" s="70"/>
      <c r="AD207" s="70"/>
      <c r="AE207" s="70"/>
      <c r="AF207" s="70"/>
      <c r="AG207" s="70"/>
      <c r="AH207" s="70"/>
      <c r="AI207" s="70"/>
      <c r="AJ207" s="70"/>
      <c r="AK207" s="70"/>
      <c r="AL207" s="70"/>
      <c r="AM207" s="70"/>
      <c r="AN207" s="70"/>
      <c r="AO207" s="70"/>
      <c r="AP207" s="70"/>
      <c r="AQ207" s="70"/>
      <c r="AR207" s="70"/>
      <c r="AS207" s="70"/>
      <c r="AT207" s="70"/>
      <c r="AU207" s="70"/>
      <c r="AV207" s="70"/>
      <c r="AW207" s="70"/>
      <c r="AX207" s="70"/>
      <c r="AY207" s="70"/>
      <c r="AZ207" s="70"/>
      <c r="BA207" s="70"/>
      <c r="BB207" s="70"/>
      <c r="BC207" s="70"/>
      <c r="BD207" s="70"/>
      <c r="BE207" s="137"/>
      <c r="BF207" s="137"/>
      <c r="BG207" s="137"/>
      <c r="BH207" s="137"/>
      <c r="BI207" s="137"/>
      <c r="BJ207" s="137"/>
      <c r="BK207" s="137"/>
      <c r="BL207" s="137"/>
      <c r="BM207" s="137"/>
      <c r="BN207" s="137"/>
      <c r="BO207" s="137"/>
      <c r="BP207" s="137"/>
      <c r="BQ207" s="137"/>
      <c r="BR207" s="116" t="str">
        <f t="shared" ref="BR207:BR211" si="208">IF($B$154=BS207,"CycleBeads","")</f>
        <v/>
      </c>
      <c r="BS207" s="139" t="s">
        <v>161</v>
      </c>
      <c r="BT207" s="4" t="e">
        <f t="shared" si="205"/>
        <v>#N/A</v>
      </c>
      <c r="BU207" s="4" t="e">
        <f t="shared" si="205"/>
        <v>#N/A</v>
      </c>
      <c r="BV207" s="4" t="e">
        <f t="shared" si="205"/>
        <v>#N/A</v>
      </c>
      <c r="BW207" s="4" t="e">
        <f t="shared" si="205"/>
        <v>#N/A</v>
      </c>
      <c r="BX207" s="137"/>
      <c r="BY207" s="137"/>
      <c r="BZ207" s="137"/>
      <c r="CA207" s="137"/>
      <c r="CB207" s="137"/>
      <c r="CC207" s="137"/>
      <c r="CD207" s="137"/>
      <c r="CE207" s="137"/>
      <c r="CF207" s="137"/>
      <c r="CG207" s="137"/>
      <c r="CH207" s="137"/>
      <c r="CI207" s="137"/>
      <c r="CJ207" s="137"/>
      <c r="CK207" s="137"/>
      <c r="CL207" s="137"/>
      <c r="CM207" s="137"/>
      <c r="CN207" s="137"/>
      <c r="CO207" s="137"/>
      <c r="CP207" s="137"/>
      <c r="CQ207" s="137"/>
      <c r="CR207" s="137"/>
      <c r="CS207" s="137"/>
      <c r="CT207" s="137"/>
      <c r="CU207" s="137"/>
      <c r="CV207" s="137"/>
      <c r="CZ207" s="188"/>
      <c r="DA207" s="188"/>
      <c r="DC207" s="137"/>
      <c r="DD207" s="137"/>
      <c r="DE207" s="137"/>
      <c r="DF207" s="137"/>
      <c r="DG207" s="137"/>
      <c r="DH207" s="137"/>
      <c r="DI207" s="137"/>
      <c r="DJ207" s="137"/>
      <c r="DK207" s="137"/>
      <c r="DL207" s="137"/>
      <c r="DM207" s="137"/>
      <c r="DN207" s="137"/>
      <c r="DO207" s="137"/>
      <c r="DP207" s="137"/>
      <c r="DQ207" s="137"/>
      <c r="DR207" s="137"/>
      <c r="DS207" s="137"/>
      <c r="DT207" s="137"/>
      <c r="DU207" s="137"/>
      <c r="DV207" s="137"/>
      <c r="DW207" s="137"/>
      <c r="DX207" s="137"/>
      <c r="DY207" s="137"/>
      <c r="DZ207" s="137"/>
      <c r="EA207" s="137"/>
      <c r="EB207" s="137"/>
      <c r="EC207" s="137"/>
      <c r="ED207" s="137"/>
      <c r="EE207" s="137"/>
      <c r="EF207" s="137"/>
      <c r="EG207" s="137"/>
      <c r="EH207" s="137"/>
      <c r="EI207" s="137"/>
      <c r="EJ207" s="137"/>
      <c r="EK207" s="137"/>
      <c r="EL207" s="137"/>
      <c r="EM207" s="137"/>
      <c r="EN207" s="137"/>
      <c r="EO207" s="137"/>
      <c r="EP207" s="137"/>
      <c r="EQ207" s="137"/>
      <c r="ER207" s="137"/>
      <c r="ES207" s="137"/>
      <c r="ET207" s="137"/>
      <c r="EU207" s="137"/>
      <c r="EV207" s="137"/>
      <c r="EW207" s="137"/>
      <c r="EX207" s="137"/>
      <c r="EY207" s="137"/>
      <c r="EZ207" s="137"/>
      <c r="FA207" s="137"/>
      <c r="FB207" s="137"/>
      <c r="FC207" s="137"/>
      <c r="FD207" s="137"/>
      <c r="FE207" s="137"/>
      <c r="FF207" s="137"/>
      <c r="FG207" s="137"/>
      <c r="FH207" s="137"/>
      <c r="FI207" s="137"/>
      <c r="FJ207" s="137"/>
      <c r="FK207" s="137"/>
      <c r="FL207" s="137"/>
      <c r="FM207" s="137"/>
      <c r="FN207" s="137"/>
      <c r="FO207" s="137"/>
      <c r="FP207" s="137"/>
      <c r="FQ207" s="137"/>
      <c r="FR207" s="137"/>
      <c r="FS207" s="137"/>
      <c r="FT207" s="137"/>
      <c r="FU207" s="137"/>
      <c r="FV207" s="137"/>
      <c r="FW207" s="137"/>
      <c r="FX207" s="137"/>
      <c r="FY207" s="137"/>
      <c r="FZ207" s="137"/>
      <c r="GA207" s="137"/>
      <c r="GB207" s="137"/>
      <c r="GC207" s="137"/>
      <c r="GD207" s="137"/>
      <c r="GE207" s="137"/>
      <c r="GF207" s="137"/>
      <c r="GG207" s="137"/>
      <c r="GH207" s="137"/>
      <c r="GI207" s="137"/>
      <c r="GJ207" s="137"/>
      <c r="GK207" s="137"/>
      <c r="GL207" s="137"/>
      <c r="GM207" s="137"/>
      <c r="GN207" s="137"/>
      <c r="GO207" s="137"/>
      <c r="GP207" s="137"/>
      <c r="GQ207" s="137"/>
      <c r="GR207" s="137"/>
      <c r="GS207" s="137"/>
    </row>
    <row r="208" spans="1:201" s="136" customFormat="1" x14ac:dyDescent="0.25">
      <c r="A208" s="116" t="str">
        <f t="shared" si="206"/>
        <v/>
      </c>
      <c r="B208" s="139" t="s">
        <v>162</v>
      </c>
      <c r="C208" s="4" t="e">
        <f t="shared" si="207"/>
        <v>#N/A</v>
      </c>
      <c r="D208" s="4" t="e">
        <f t="shared" si="207"/>
        <v>#N/A</v>
      </c>
      <c r="E208" s="4" t="e">
        <f t="shared" si="207"/>
        <v>#N/A</v>
      </c>
      <c r="F208" s="4" t="e">
        <f t="shared" si="207"/>
        <v>#N/A</v>
      </c>
      <c r="G208" s="4" t="e">
        <f t="shared" si="160"/>
        <v>#N/A</v>
      </c>
      <c r="H208" s="4" t="e">
        <f t="shared" si="204"/>
        <v>#N/A</v>
      </c>
      <c r="I208" s="4" t="e">
        <f t="shared" si="204"/>
        <v>#N/A</v>
      </c>
      <c r="J208" s="4">
        <f t="shared" si="163"/>
        <v>0</v>
      </c>
      <c r="L208" s="70"/>
      <c r="M208" s="70"/>
      <c r="N208" s="70"/>
      <c r="O208" s="71"/>
      <c r="P208" s="70"/>
      <c r="Q208" s="70"/>
      <c r="R208" s="70"/>
      <c r="S208" s="70"/>
      <c r="T208" s="70"/>
      <c r="U208" s="70"/>
      <c r="V208" s="70"/>
      <c r="W208" s="70"/>
      <c r="X208" s="70"/>
      <c r="Y208" s="70"/>
      <c r="Z208" s="70"/>
      <c r="AA208" s="70"/>
      <c r="AB208" s="70"/>
      <c r="AC208" s="70"/>
      <c r="AD208" s="70"/>
      <c r="AE208" s="70"/>
      <c r="AF208" s="70"/>
      <c r="AG208" s="70"/>
      <c r="AH208" s="70"/>
      <c r="AI208" s="70"/>
      <c r="AJ208" s="70"/>
      <c r="AK208" s="70"/>
      <c r="AL208" s="70"/>
      <c r="AM208" s="70"/>
      <c r="AN208" s="70"/>
      <c r="AO208" s="70"/>
      <c r="AP208" s="70"/>
      <c r="AQ208" s="70"/>
      <c r="AR208" s="70"/>
      <c r="AS208" s="70"/>
      <c r="AT208" s="70"/>
      <c r="AU208" s="70"/>
      <c r="AV208" s="70"/>
      <c r="AW208" s="70"/>
      <c r="AX208" s="70"/>
      <c r="AY208" s="70"/>
      <c r="AZ208" s="70"/>
      <c r="BA208" s="70"/>
      <c r="BB208" s="70"/>
      <c r="BC208" s="70"/>
      <c r="BD208" s="70"/>
      <c r="BE208" s="137"/>
      <c r="BF208" s="137"/>
      <c r="BG208" s="137"/>
      <c r="BH208" s="137"/>
      <c r="BI208" s="137"/>
      <c r="BJ208" s="137"/>
      <c r="BK208" s="137"/>
      <c r="BL208" s="137"/>
      <c r="BM208" s="137"/>
      <c r="BN208" s="137"/>
      <c r="BO208" s="137"/>
      <c r="BP208" s="137"/>
      <c r="BQ208" s="137"/>
      <c r="BR208" s="116" t="str">
        <f t="shared" si="208"/>
        <v/>
      </c>
      <c r="BS208" s="139" t="s">
        <v>162</v>
      </c>
      <c r="BT208" s="4" t="e">
        <f t="shared" si="205"/>
        <v>#N/A</v>
      </c>
      <c r="BU208" s="4" t="e">
        <f t="shared" si="205"/>
        <v>#N/A</v>
      </c>
      <c r="BV208" s="4" t="e">
        <f t="shared" si="205"/>
        <v>#N/A</v>
      </c>
      <c r="BW208" s="4" t="e">
        <f t="shared" si="205"/>
        <v>#N/A</v>
      </c>
      <c r="BX208" s="137"/>
      <c r="BY208" s="137"/>
      <c r="BZ208" s="137"/>
      <c r="CA208" s="137"/>
      <c r="CB208" s="137"/>
      <c r="CC208" s="137"/>
      <c r="CD208" s="137"/>
      <c r="CE208" s="137"/>
      <c r="CF208" s="137"/>
      <c r="CG208" s="137"/>
      <c r="CH208" s="137"/>
      <c r="CI208" s="137"/>
      <c r="CJ208" s="137"/>
      <c r="CK208" s="137"/>
      <c r="CL208" s="137"/>
      <c r="CM208" s="137"/>
      <c r="CN208" s="137"/>
      <c r="CO208" s="137"/>
      <c r="CP208" s="137"/>
      <c r="CQ208" s="137"/>
      <c r="CR208" s="137"/>
      <c r="CS208" s="137"/>
      <c r="CT208" s="137"/>
      <c r="CU208" s="137"/>
      <c r="CV208" s="137"/>
      <c r="CZ208" s="188"/>
      <c r="DA208" s="188"/>
      <c r="DC208" s="137"/>
      <c r="DD208" s="137"/>
      <c r="DE208" s="137"/>
      <c r="DF208" s="137"/>
      <c r="DG208" s="137"/>
      <c r="DH208" s="137"/>
      <c r="DI208" s="137"/>
      <c r="DJ208" s="137"/>
      <c r="DK208" s="137"/>
      <c r="DL208" s="137"/>
      <c r="DM208" s="137"/>
      <c r="DN208" s="137"/>
      <c r="DO208" s="137"/>
      <c r="DP208" s="137"/>
      <c r="DQ208" s="137"/>
      <c r="DR208" s="137"/>
      <c r="DS208" s="137"/>
      <c r="DT208" s="137"/>
      <c r="DU208" s="137"/>
      <c r="DV208" s="137"/>
      <c r="DW208" s="137"/>
      <c r="DX208" s="137"/>
      <c r="DY208" s="137"/>
      <c r="DZ208" s="137"/>
      <c r="EA208" s="137"/>
      <c r="EB208" s="137"/>
      <c r="EC208" s="137"/>
      <c r="ED208" s="137"/>
      <c r="EE208" s="137"/>
      <c r="EF208" s="137"/>
      <c r="EG208" s="137"/>
      <c r="EH208" s="137"/>
      <c r="EI208" s="137"/>
      <c r="EJ208" s="137"/>
      <c r="EK208" s="137"/>
      <c r="EL208" s="137"/>
      <c r="EM208" s="137"/>
      <c r="EN208" s="137"/>
      <c r="EO208" s="137"/>
      <c r="EP208" s="137"/>
      <c r="EQ208" s="137"/>
      <c r="ER208" s="137"/>
      <c r="ES208" s="137"/>
      <c r="ET208" s="137"/>
      <c r="EU208" s="137"/>
      <c r="EV208" s="137"/>
      <c r="EW208" s="137"/>
      <c r="EX208" s="137"/>
      <c r="EY208" s="137"/>
      <c r="EZ208" s="137"/>
      <c r="FA208" s="137"/>
      <c r="FB208" s="137"/>
      <c r="FC208" s="137"/>
      <c r="FD208" s="137"/>
      <c r="FE208" s="137"/>
      <c r="FF208" s="137"/>
      <c r="FG208" s="137"/>
      <c r="FH208" s="137"/>
      <c r="FI208" s="137"/>
      <c r="FJ208" s="137"/>
      <c r="FK208" s="137"/>
      <c r="FL208" s="137"/>
      <c r="FM208" s="137"/>
      <c r="FN208" s="137"/>
      <c r="FO208" s="137"/>
      <c r="FP208" s="137"/>
      <c r="FQ208" s="137"/>
      <c r="FR208" s="137"/>
      <c r="FS208" s="137"/>
      <c r="FT208" s="137"/>
      <c r="FU208" s="137"/>
      <c r="FV208" s="137"/>
      <c r="FW208" s="137"/>
      <c r="FX208" s="137"/>
      <c r="FY208" s="137"/>
      <c r="FZ208" s="137"/>
      <c r="GA208" s="137"/>
      <c r="GB208" s="137"/>
      <c r="GC208" s="137"/>
      <c r="GD208" s="137"/>
      <c r="GE208" s="137"/>
      <c r="GF208" s="137"/>
      <c r="GG208" s="137"/>
      <c r="GH208" s="137"/>
      <c r="GI208" s="137"/>
      <c r="GJ208" s="137"/>
      <c r="GK208" s="137"/>
      <c r="GL208" s="137"/>
      <c r="GM208" s="137"/>
      <c r="GN208" s="137"/>
      <c r="GO208" s="137"/>
      <c r="GP208" s="137"/>
      <c r="GQ208" s="137"/>
      <c r="GR208" s="137"/>
      <c r="GS208" s="137"/>
    </row>
    <row r="209" spans="1:201" s="136" customFormat="1" x14ac:dyDescent="0.25">
      <c r="A209" s="116" t="str">
        <f t="shared" si="206"/>
        <v/>
      </c>
      <c r="B209" s="139" t="s">
        <v>163</v>
      </c>
      <c r="C209" s="4" t="e">
        <f t="shared" si="207"/>
        <v>#N/A</v>
      </c>
      <c r="D209" s="4" t="e">
        <f t="shared" si="207"/>
        <v>#N/A</v>
      </c>
      <c r="E209" s="4" t="e">
        <f t="shared" si="207"/>
        <v>#N/A</v>
      </c>
      <c r="F209" s="4" t="e">
        <f t="shared" si="207"/>
        <v>#N/A</v>
      </c>
      <c r="G209" s="4" t="e">
        <f t="shared" si="160"/>
        <v>#N/A</v>
      </c>
      <c r="H209" s="4" t="e">
        <f t="shared" si="204"/>
        <v>#N/A</v>
      </c>
      <c r="I209" s="4" t="e">
        <f t="shared" si="204"/>
        <v>#N/A</v>
      </c>
      <c r="J209" s="4">
        <f t="shared" si="163"/>
        <v>0</v>
      </c>
      <c r="L209" s="70"/>
      <c r="M209" s="70"/>
      <c r="N209" s="70"/>
      <c r="O209" s="71"/>
      <c r="P209" s="70"/>
      <c r="Q209" s="70"/>
      <c r="R209" s="70"/>
      <c r="S209" s="70"/>
      <c r="T209" s="70"/>
      <c r="U209" s="70"/>
      <c r="V209" s="70"/>
      <c r="W209" s="70"/>
      <c r="X209" s="70"/>
      <c r="Y209" s="70"/>
      <c r="Z209" s="70"/>
      <c r="AA209" s="70"/>
      <c r="AB209" s="70"/>
      <c r="AC209" s="70"/>
      <c r="AD209" s="70"/>
      <c r="AE209" s="70"/>
      <c r="AF209" s="70"/>
      <c r="AG209" s="70"/>
      <c r="AH209" s="70"/>
      <c r="AI209" s="70"/>
      <c r="AJ209" s="70"/>
      <c r="AK209" s="70"/>
      <c r="AL209" s="70"/>
      <c r="AM209" s="70"/>
      <c r="AN209" s="70"/>
      <c r="AO209" s="70"/>
      <c r="AP209" s="70"/>
      <c r="AQ209" s="70"/>
      <c r="AR209" s="70"/>
      <c r="AS209" s="70"/>
      <c r="AT209" s="70"/>
      <c r="AU209" s="70"/>
      <c r="AV209" s="70"/>
      <c r="AW209" s="70"/>
      <c r="AX209" s="70"/>
      <c r="AY209" s="70"/>
      <c r="AZ209" s="70"/>
      <c r="BA209" s="70"/>
      <c r="BB209" s="70"/>
      <c r="BC209" s="70"/>
      <c r="BD209" s="70"/>
      <c r="BE209" s="137"/>
      <c r="BF209" s="137"/>
      <c r="BG209" s="137"/>
      <c r="BH209" s="137"/>
      <c r="BI209" s="137"/>
      <c r="BJ209" s="137"/>
      <c r="BK209" s="137"/>
      <c r="BL209" s="137"/>
      <c r="BM209" s="137"/>
      <c r="BN209" s="137"/>
      <c r="BO209" s="137"/>
      <c r="BP209" s="137"/>
      <c r="BQ209" s="137"/>
      <c r="BR209" s="116" t="str">
        <f t="shared" si="208"/>
        <v/>
      </c>
      <c r="BS209" s="139" t="s">
        <v>163</v>
      </c>
      <c r="BT209" s="4" t="e">
        <f t="shared" si="205"/>
        <v>#N/A</v>
      </c>
      <c r="BU209" s="4" t="e">
        <f t="shared" si="205"/>
        <v>#N/A</v>
      </c>
      <c r="BV209" s="4" t="e">
        <f t="shared" si="205"/>
        <v>#N/A</v>
      </c>
      <c r="BW209" s="4" t="e">
        <f t="shared" si="205"/>
        <v>#N/A</v>
      </c>
      <c r="BX209" s="137"/>
      <c r="BY209" s="137"/>
      <c r="BZ209" s="137"/>
      <c r="CA209" s="137"/>
      <c r="CB209" s="137"/>
      <c r="CC209" s="137"/>
      <c r="CD209" s="137"/>
      <c r="CE209" s="137"/>
      <c r="CF209" s="137"/>
      <c r="CG209" s="137"/>
      <c r="CH209" s="137"/>
      <c r="CI209" s="137"/>
      <c r="CJ209" s="137"/>
      <c r="CK209" s="137"/>
      <c r="CL209" s="137"/>
      <c r="CM209" s="137"/>
      <c r="CN209" s="137"/>
      <c r="CO209" s="137"/>
      <c r="CP209" s="137"/>
      <c r="CQ209" s="137"/>
      <c r="CR209" s="137"/>
      <c r="CS209" s="137"/>
      <c r="CT209" s="137"/>
      <c r="CU209" s="137"/>
      <c r="CV209" s="137"/>
      <c r="CZ209" s="188"/>
      <c r="DA209" s="188"/>
      <c r="DC209" s="137"/>
      <c r="DD209" s="137"/>
      <c r="DE209" s="137"/>
      <c r="DF209" s="137"/>
      <c r="DG209" s="137"/>
      <c r="DH209" s="137"/>
      <c r="DI209" s="137"/>
      <c r="DJ209" s="137"/>
      <c r="DK209" s="137"/>
      <c r="DL209" s="137"/>
      <c r="DM209" s="137"/>
      <c r="DN209" s="137"/>
      <c r="DO209" s="137"/>
      <c r="DP209" s="137"/>
      <c r="DQ209" s="137"/>
      <c r="DR209" s="137"/>
      <c r="DS209" s="137"/>
      <c r="DT209" s="137"/>
      <c r="DU209" s="137"/>
      <c r="DV209" s="137"/>
      <c r="DW209" s="137"/>
      <c r="DX209" s="137"/>
      <c r="DY209" s="137"/>
      <c r="DZ209" s="137"/>
      <c r="EA209" s="137"/>
      <c r="EB209" s="137"/>
      <c r="EC209" s="137"/>
      <c r="ED209" s="137"/>
      <c r="EE209" s="137"/>
      <c r="EF209" s="137"/>
      <c r="EG209" s="137"/>
      <c r="EH209" s="137"/>
      <c r="EI209" s="137"/>
      <c r="EJ209" s="137"/>
      <c r="EK209" s="137"/>
      <c r="EL209" s="137"/>
      <c r="EM209" s="137"/>
      <c r="EN209" s="137"/>
      <c r="EO209" s="137"/>
      <c r="EP209" s="137"/>
      <c r="EQ209" s="137"/>
      <c r="ER209" s="137"/>
      <c r="ES209" s="137"/>
      <c r="ET209" s="137"/>
      <c r="EU209" s="137"/>
      <c r="EV209" s="137"/>
      <c r="EW209" s="137"/>
      <c r="EX209" s="137"/>
      <c r="EY209" s="137"/>
      <c r="EZ209" s="137"/>
      <c r="FA209" s="137"/>
      <c r="FB209" s="137"/>
      <c r="FC209" s="137"/>
      <c r="FD209" s="137"/>
      <c r="FE209" s="137"/>
      <c r="FF209" s="137"/>
      <c r="FG209" s="137"/>
      <c r="FH209" s="137"/>
      <c r="FI209" s="137"/>
      <c r="FJ209" s="137"/>
      <c r="FK209" s="137"/>
      <c r="FL209" s="137"/>
      <c r="FM209" s="137"/>
      <c r="FN209" s="137"/>
      <c r="FO209" s="137"/>
      <c r="FP209" s="137"/>
      <c r="FQ209" s="137"/>
      <c r="FR209" s="137"/>
      <c r="FS209" s="137"/>
      <c r="FT209" s="137"/>
      <c r="FU209" s="137"/>
      <c r="FV209" s="137"/>
      <c r="FW209" s="137"/>
      <c r="FX209" s="137"/>
      <c r="FY209" s="137"/>
      <c r="FZ209" s="137"/>
      <c r="GA209" s="137"/>
      <c r="GB209" s="137"/>
      <c r="GC209" s="137"/>
      <c r="GD209" s="137"/>
      <c r="GE209" s="137"/>
      <c r="GF209" s="137"/>
      <c r="GG209" s="137"/>
      <c r="GH209" s="137"/>
      <c r="GI209" s="137"/>
      <c r="GJ209" s="137"/>
      <c r="GK209" s="137"/>
      <c r="GL209" s="137"/>
      <c r="GM209" s="137"/>
      <c r="GN209" s="137"/>
      <c r="GO209" s="137"/>
      <c r="GP209" s="137"/>
      <c r="GQ209" s="137"/>
      <c r="GR209" s="137"/>
      <c r="GS209" s="137"/>
    </row>
    <row r="210" spans="1:201" s="136" customFormat="1" x14ac:dyDescent="0.25">
      <c r="A210" s="116" t="str">
        <f t="shared" si="206"/>
        <v>CycleBeads</v>
      </c>
      <c r="B210" s="139" t="s">
        <v>164</v>
      </c>
      <c r="C210" s="4" t="str">
        <f t="shared" si="207"/>
        <v>No</v>
      </c>
      <c r="D210" s="4" t="str">
        <f t="shared" si="207"/>
        <v>No</v>
      </c>
      <c r="E210" s="4" t="str">
        <f t="shared" si="207"/>
        <v>No</v>
      </c>
      <c r="F210" s="4" t="str">
        <f t="shared" si="207"/>
        <v>No</v>
      </c>
      <c r="G210" s="4" t="str">
        <f t="shared" si="160"/>
        <v>No</v>
      </c>
      <c r="H210" s="4" t="str">
        <f t="shared" si="204"/>
        <v>No</v>
      </c>
      <c r="I210" s="4" t="str">
        <f t="shared" si="204"/>
        <v>.</v>
      </c>
      <c r="J210" s="4">
        <f t="shared" si="163"/>
        <v>0</v>
      </c>
      <c r="L210" s="70"/>
      <c r="M210" s="70"/>
      <c r="N210" s="70"/>
      <c r="O210" s="71"/>
      <c r="P210" s="70"/>
      <c r="Q210" s="70"/>
      <c r="R210" s="70"/>
      <c r="S210" s="70"/>
      <c r="T210" s="70"/>
      <c r="U210" s="70"/>
      <c r="V210" s="70"/>
      <c r="W210" s="70"/>
      <c r="X210" s="70"/>
      <c r="Y210" s="70"/>
      <c r="Z210" s="70"/>
      <c r="AA210" s="70"/>
      <c r="AB210" s="70"/>
      <c r="AC210" s="70"/>
      <c r="AD210" s="70"/>
      <c r="AE210" s="70"/>
      <c r="AF210" s="70"/>
      <c r="AG210" s="70"/>
      <c r="AH210" s="70"/>
      <c r="AI210" s="70"/>
      <c r="AJ210" s="70"/>
      <c r="AK210" s="70"/>
      <c r="AL210" s="70"/>
      <c r="AM210" s="70"/>
      <c r="AN210" s="70"/>
      <c r="AO210" s="70"/>
      <c r="AP210" s="70"/>
      <c r="AQ210" s="70"/>
      <c r="AR210" s="70"/>
      <c r="AS210" s="70"/>
      <c r="AT210" s="70"/>
      <c r="AU210" s="70"/>
      <c r="AV210" s="70"/>
      <c r="AW210" s="70"/>
      <c r="AX210" s="70"/>
      <c r="AY210" s="70"/>
      <c r="AZ210" s="70"/>
      <c r="BA210" s="70"/>
      <c r="BB210" s="70"/>
      <c r="BC210" s="70"/>
      <c r="BD210" s="70"/>
      <c r="BE210" s="137"/>
      <c r="BF210" s="137"/>
      <c r="BG210" s="137"/>
      <c r="BH210" s="137"/>
      <c r="BI210" s="137"/>
      <c r="BJ210" s="137"/>
      <c r="BK210" s="137"/>
      <c r="BL210" s="137"/>
      <c r="BM210" s="137"/>
      <c r="BN210" s="137"/>
      <c r="BO210" s="137"/>
      <c r="BP210" s="137"/>
      <c r="BQ210" s="137"/>
      <c r="BR210" s="116" t="str">
        <f t="shared" si="208"/>
        <v>CycleBeads</v>
      </c>
      <c r="BS210" s="139" t="s">
        <v>164</v>
      </c>
      <c r="BT210" s="4">
        <f t="shared" si="205"/>
        <v>0</v>
      </c>
      <c r="BU210" s="4">
        <f t="shared" si="205"/>
        <v>0</v>
      </c>
      <c r="BV210" s="4">
        <f t="shared" si="205"/>
        <v>0</v>
      </c>
      <c r="BW210" s="4">
        <f t="shared" si="205"/>
        <v>0</v>
      </c>
      <c r="BX210" s="137"/>
      <c r="BY210" s="137"/>
      <c r="BZ210" s="137"/>
      <c r="CA210" s="137"/>
      <c r="CB210" s="137"/>
      <c r="CC210" s="137"/>
      <c r="CD210" s="137"/>
      <c r="CE210" s="137"/>
      <c r="CF210" s="137"/>
      <c r="CG210" s="137"/>
      <c r="CH210" s="137"/>
      <c r="CI210" s="137"/>
      <c r="CJ210" s="137"/>
      <c r="CK210" s="137"/>
      <c r="CL210" s="137"/>
      <c r="CM210" s="137"/>
      <c r="CN210" s="137"/>
      <c r="CO210" s="137"/>
      <c r="CP210" s="137"/>
      <c r="CQ210" s="137"/>
      <c r="CR210" s="137"/>
      <c r="CS210" s="137"/>
      <c r="CT210" s="137"/>
      <c r="CU210" s="137"/>
      <c r="CV210" s="137"/>
      <c r="CZ210" s="188"/>
      <c r="DA210" s="188"/>
      <c r="DC210" s="137"/>
      <c r="DD210" s="137"/>
      <c r="DE210" s="137"/>
      <c r="DF210" s="137"/>
      <c r="DG210" s="137"/>
      <c r="DH210" s="137"/>
      <c r="DI210" s="137"/>
      <c r="DJ210" s="137"/>
      <c r="DK210" s="137"/>
      <c r="DL210" s="137"/>
      <c r="DM210" s="137"/>
      <c r="DN210" s="137"/>
      <c r="DO210" s="137"/>
      <c r="DP210" s="137"/>
      <c r="DQ210" s="137"/>
      <c r="DR210" s="137"/>
      <c r="DS210" s="137"/>
      <c r="DT210" s="137"/>
      <c r="DU210" s="137"/>
      <c r="DV210" s="137"/>
      <c r="DW210" s="137"/>
      <c r="DX210" s="137"/>
      <c r="DY210" s="137"/>
      <c r="DZ210" s="137"/>
      <c r="EA210" s="137"/>
      <c r="EB210" s="137"/>
      <c r="EC210" s="137"/>
      <c r="ED210" s="137"/>
      <c r="EE210" s="137"/>
      <c r="EF210" s="137"/>
      <c r="EG210" s="137"/>
      <c r="EH210" s="137"/>
      <c r="EI210" s="137"/>
      <c r="EJ210" s="137"/>
      <c r="EK210" s="137"/>
      <c r="EL210" s="137"/>
      <c r="EM210" s="137"/>
      <c r="EN210" s="137"/>
      <c r="EO210" s="137"/>
      <c r="EP210" s="137"/>
      <c r="EQ210" s="137"/>
      <c r="ER210" s="137"/>
      <c r="ES210" s="137"/>
      <c r="ET210" s="137"/>
      <c r="EU210" s="137"/>
      <c r="EV210" s="137"/>
      <c r="EW210" s="137"/>
      <c r="EX210" s="137"/>
      <c r="EY210" s="137"/>
      <c r="EZ210" s="137"/>
      <c r="FA210" s="137"/>
      <c r="FB210" s="137"/>
      <c r="FC210" s="137"/>
      <c r="FD210" s="137"/>
      <c r="FE210" s="137"/>
      <c r="FF210" s="137"/>
      <c r="FG210" s="137"/>
      <c r="FH210" s="137"/>
      <c r="FI210" s="137"/>
      <c r="FJ210" s="137"/>
      <c r="FK210" s="137"/>
      <c r="FL210" s="137"/>
      <c r="FM210" s="137"/>
      <c r="FN210" s="137"/>
      <c r="FO210" s="137"/>
      <c r="FP210" s="137"/>
      <c r="FQ210" s="137"/>
      <c r="FR210" s="137"/>
      <c r="FS210" s="137"/>
      <c r="FT210" s="137"/>
      <c r="FU210" s="137"/>
      <c r="FV210" s="137"/>
      <c r="FW210" s="137"/>
      <c r="FX210" s="137"/>
      <c r="FY210" s="137"/>
      <c r="FZ210" s="137"/>
      <c r="GA210" s="137"/>
      <c r="GB210" s="137"/>
      <c r="GC210" s="137"/>
      <c r="GD210" s="137"/>
      <c r="GE210" s="137"/>
      <c r="GF210" s="137"/>
      <c r="GG210" s="137"/>
      <c r="GH210" s="137"/>
      <c r="GI210" s="137"/>
      <c r="GJ210" s="137"/>
      <c r="GK210" s="137"/>
      <c r="GL210" s="137"/>
      <c r="GM210" s="137"/>
      <c r="GN210" s="137"/>
      <c r="GO210" s="137"/>
      <c r="GP210" s="137"/>
      <c r="GQ210" s="137"/>
      <c r="GR210" s="137"/>
      <c r="GS210" s="137"/>
    </row>
    <row r="211" spans="1:201" s="136" customFormat="1" x14ac:dyDescent="0.25">
      <c r="A211" s="116" t="str">
        <f t="shared" si="206"/>
        <v/>
      </c>
      <c r="B211" s="139" t="s">
        <v>165</v>
      </c>
      <c r="C211" s="4" t="e">
        <f t="shared" si="207"/>
        <v>#N/A</v>
      </c>
      <c r="D211" s="4" t="e">
        <f t="shared" si="207"/>
        <v>#N/A</v>
      </c>
      <c r="E211" s="4" t="e">
        <f t="shared" si="207"/>
        <v>#N/A</v>
      </c>
      <c r="F211" s="4" t="e">
        <f t="shared" si="207"/>
        <v>#N/A</v>
      </c>
      <c r="G211" s="4" t="e">
        <f t="shared" si="160"/>
        <v>#N/A</v>
      </c>
      <c r="H211" s="4" t="e">
        <f t="shared" si="204"/>
        <v>#N/A</v>
      </c>
      <c r="I211" s="4" t="e">
        <f t="shared" si="204"/>
        <v>#N/A</v>
      </c>
      <c r="J211" s="4">
        <f t="shared" si="163"/>
        <v>0</v>
      </c>
      <c r="L211" s="70"/>
      <c r="M211" s="70"/>
      <c r="N211" s="70"/>
      <c r="O211" s="71"/>
      <c r="P211" s="70"/>
      <c r="Q211" s="70"/>
      <c r="R211" s="70"/>
      <c r="S211" s="70"/>
      <c r="T211" s="70"/>
      <c r="U211" s="70"/>
      <c r="V211" s="70"/>
      <c r="W211" s="70"/>
      <c r="X211" s="70"/>
      <c r="Y211" s="70"/>
      <c r="Z211" s="70"/>
      <c r="AA211" s="70"/>
      <c r="AB211" s="70"/>
      <c r="AC211" s="70"/>
      <c r="AD211" s="70"/>
      <c r="AE211" s="70"/>
      <c r="AF211" s="70"/>
      <c r="AG211" s="70"/>
      <c r="AH211" s="70"/>
      <c r="AI211" s="70"/>
      <c r="AJ211" s="70"/>
      <c r="AK211" s="70"/>
      <c r="AL211" s="70"/>
      <c r="AM211" s="70"/>
      <c r="AN211" s="70"/>
      <c r="AO211" s="70"/>
      <c r="AP211" s="70"/>
      <c r="AQ211" s="70"/>
      <c r="AR211" s="70"/>
      <c r="AS211" s="70"/>
      <c r="AT211" s="70"/>
      <c r="AU211" s="70"/>
      <c r="AV211" s="70"/>
      <c r="AW211" s="70"/>
      <c r="AX211" s="70"/>
      <c r="AY211" s="70"/>
      <c r="AZ211" s="70"/>
      <c r="BA211" s="70"/>
      <c r="BB211" s="70"/>
      <c r="BC211" s="70"/>
      <c r="BD211" s="70"/>
      <c r="BE211" s="137"/>
      <c r="BF211" s="137"/>
      <c r="BG211" s="137"/>
      <c r="BH211" s="137"/>
      <c r="BI211" s="137"/>
      <c r="BJ211" s="137"/>
      <c r="BK211" s="137"/>
      <c r="BL211" s="137"/>
      <c r="BM211" s="137"/>
      <c r="BN211" s="137"/>
      <c r="BO211" s="137"/>
      <c r="BP211" s="137"/>
      <c r="BQ211" s="137"/>
      <c r="BR211" s="116" t="str">
        <f t="shared" si="208"/>
        <v/>
      </c>
      <c r="BS211" s="139" t="s">
        <v>165</v>
      </c>
      <c r="BT211" s="4" t="e">
        <f t="shared" si="205"/>
        <v>#N/A</v>
      </c>
      <c r="BU211" s="4" t="e">
        <f t="shared" si="205"/>
        <v>#N/A</v>
      </c>
      <c r="BV211" s="4" t="e">
        <f t="shared" si="205"/>
        <v>#N/A</v>
      </c>
      <c r="BW211" s="4" t="e">
        <f t="shared" si="205"/>
        <v>#N/A</v>
      </c>
      <c r="BX211" s="137"/>
      <c r="BY211" s="137"/>
      <c r="BZ211" s="137"/>
      <c r="CA211" s="137"/>
      <c r="CB211" s="137"/>
      <c r="CC211" s="137"/>
      <c r="CD211" s="137"/>
      <c r="CE211" s="137"/>
      <c r="CF211" s="137"/>
      <c r="CG211" s="137"/>
      <c r="CH211" s="137"/>
      <c r="CI211" s="137"/>
      <c r="CJ211" s="137"/>
      <c r="CK211" s="137"/>
      <c r="CL211" s="137"/>
      <c r="CM211" s="137"/>
      <c r="CN211" s="137"/>
      <c r="CO211" s="137"/>
      <c r="CP211" s="137"/>
      <c r="CQ211" s="137"/>
      <c r="CR211" s="137"/>
      <c r="CS211" s="137"/>
      <c r="CT211" s="137"/>
      <c r="CU211" s="137"/>
      <c r="CV211" s="137"/>
      <c r="CZ211" s="188"/>
      <c r="DA211" s="188"/>
      <c r="DC211" s="137"/>
      <c r="DD211" s="137"/>
      <c r="DE211" s="137"/>
      <c r="DF211" s="137"/>
      <c r="DG211" s="137"/>
      <c r="DH211" s="137"/>
      <c r="DI211" s="137"/>
      <c r="DJ211" s="137"/>
      <c r="DK211" s="137"/>
      <c r="DL211" s="137"/>
      <c r="DM211" s="137"/>
      <c r="DN211" s="137"/>
      <c r="DO211" s="137"/>
      <c r="DP211" s="137"/>
      <c r="DQ211" s="137"/>
      <c r="DR211" s="137"/>
      <c r="DS211" s="137"/>
      <c r="DT211" s="137"/>
      <c r="DU211" s="137"/>
      <c r="DV211" s="137"/>
      <c r="DW211" s="137"/>
      <c r="DX211" s="137"/>
      <c r="DY211" s="137"/>
      <c r="DZ211" s="137"/>
      <c r="EA211" s="137"/>
      <c r="EB211" s="137"/>
      <c r="EC211" s="137"/>
      <c r="ED211" s="137"/>
      <c r="EE211" s="137"/>
      <c r="EF211" s="137"/>
      <c r="EG211" s="137"/>
      <c r="EH211" s="137"/>
      <c r="EI211" s="137"/>
      <c r="EJ211" s="137"/>
      <c r="EK211" s="137"/>
      <c r="EL211" s="137"/>
      <c r="EM211" s="137"/>
      <c r="EN211" s="137"/>
      <c r="EO211" s="137"/>
      <c r="EP211" s="137"/>
      <c r="EQ211" s="137"/>
      <c r="ER211" s="137"/>
      <c r="ES211" s="137"/>
      <c r="ET211" s="137"/>
      <c r="EU211" s="137"/>
      <c r="EV211" s="137"/>
      <c r="EW211" s="137"/>
      <c r="EX211" s="137"/>
      <c r="EY211" s="137"/>
      <c r="EZ211" s="137"/>
      <c r="FA211" s="137"/>
      <c r="FB211" s="137"/>
      <c r="FC211" s="137"/>
      <c r="FD211" s="137"/>
      <c r="FE211" s="137"/>
      <c r="FF211" s="137"/>
      <c r="FG211" s="137"/>
      <c r="FH211" s="137"/>
      <c r="FI211" s="137"/>
      <c r="FJ211" s="137"/>
      <c r="FK211" s="137"/>
      <c r="FL211" s="137"/>
      <c r="FM211" s="137"/>
      <c r="FN211" s="137"/>
      <c r="FO211" s="137"/>
      <c r="FP211" s="137"/>
      <c r="FQ211" s="137"/>
      <c r="FR211" s="137"/>
      <c r="FS211" s="137"/>
      <c r="FT211" s="137"/>
      <c r="FU211" s="137"/>
      <c r="FV211" s="137"/>
      <c r="FW211" s="137"/>
      <c r="FX211" s="137"/>
      <c r="FY211" s="137"/>
      <c r="FZ211" s="137"/>
      <c r="GA211" s="137"/>
      <c r="GB211" s="137"/>
      <c r="GC211" s="137"/>
      <c r="GD211" s="137"/>
      <c r="GE211" s="137"/>
      <c r="GF211" s="137"/>
      <c r="GG211" s="137"/>
      <c r="GH211" s="137"/>
      <c r="GI211" s="137"/>
      <c r="GJ211" s="137"/>
      <c r="GK211" s="137"/>
      <c r="GL211" s="137"/>
      <c r="GM211" s="137"/>
      <c r="GN211" s="137"/>
      <c r="GO211" s="137"/>
      <c r="GP211" s="137"/>
      <c r="GQ211" s="137"/>
      <c r="GR211" s="137"/>
      <c r="GS211" s="137"/>
    </row>
    <row r="212" spans="1:201" s="136" customFormat="1" x14ac:dyDescent="0.25">
      <c r="A212" s="116" t="str">
        <f>IF($B$155=B212,"Vasectomy","")</f>
        <v/>
      </c>
      <c r="B212" s="224" t="s">
        <v>166</v>
      </c>
      <c r="C212" s="4" t="e">
        <f>IF($B$155=$B212,C279,#N/A)</f>
        <v>#N/A</v>
      </c>
      <c r="D212" s="4" t="e">
        <f>IF($B$155=$B212,D279,#N/A)</f>
        <v>#N/A</v>
      </c>
      <c r="E212" s="4" t="e">
        <f>IF($B$155=$B212,E279,#N/A)</f>
        <v>#N/A</v>
      </c>
      <c r="F212" s="4" t="e">
        <f>IF($B$155=$B212,F279,#N/A)</f>
        <v>#N/A</v>
      </c>
      <c r="G212" s="139"/>
      <c r="H212" s="139"/>
      <c r="I212" s="139"/>
      <c r="J212" s="4">
        <f t="shared" si="163"/>
        <v>0</v>
      </c>
      <c r="K212" s="136">
        <v>279</v>
      </c>
      <c r="L212" s="70"/>
      <c r="M212" s="70"/>
      <c r="N212" s="70"/>
      <c r="O212" s="71"/>
      <c r="P212" s="70"/>
      <c r="Q212" s="70"/>
      <c r="R212" s="70"/>
      <c r="S212" s="70"/>
      <c r="T212" s="70"/>
      <c r="U212" s="70"/>
      <c r="V212" s="70"/>
      <c r="W212" s="70"/>
      <c r="X212" s="70"/>
      <c r="Y212" s="70"/>
      <c r="Z212" s="70"/>
      <c r="AA212" s="70"/>
      <c r="AB212" s="70"/>
      <c r="AC212" s="70"/>
      <c r="AD212" s="70"/>
      <c r="AE212" s="70"/>
      <c r="AF212" s="70"/>
      <c r="AG212" s="70"/>
      <c r="AH212" s="70"/>
      <c r="AI212" s="70"/>
      <c r="AJ212" s="70"/>
      <c r="AK212" s="70"/>
      <c r="AL212" s="70"/>
      <c r="AM212" s="70"/>
      <c r="AN212" s="70"/>
      <c r="AO212" s="70"/>
      <c r="AP212" s="70"/>
      <c r="AQ212" s="70"/>
      <c r="AR212" s="70"/>
      <c r="AS212" s="70"/>
      <c r="AT212" s="70"/>
      <c r="AU212" s="70"/>
      <c r="AV212" s="70"/>
      <c r="AW212" s="70"/>
      <c r="AX212" s="70"/>
      <c r="AY212" s="70"/>
      <c r="AZ212" s="70"/>
      <c r="BA212" s="70"/>
      <c r="BB212" s="70"/>
      <c r="BC212" s="70"/>
      <c r="BD212" s="70"/>
      <c r="BE212" s="137"/>
      <c r="BF212" s="137"/>
      <c r="BG212" s="137"/>
      <c r="BH212" s="137"/>
      <c r="BI212" s="137"/>
      <c r="BJ212" s="137"/>
      <c r="BK212" s="137"/>
      <c r="BL212" s="137"/>
      <c r="BM212" s="137"/>
      <c r="BN212" s="137"/>
      <c r="BO212" s="137"/>
      <c r="BP212" s="137"/>
      <c r="BQ212" s="137"/>
      <c r="BR212" s="116" t="str">
        <f>IF($B$155=BS213,"Vasectomy","")</f>
        <v/>
      </c>
      <c r="BS212" s="139" t="s">
        <v>166</v>
      </c>
      <c r="BT212" s="4" t="e">
        <f>IF($B$155=$B212,BU279,#N/A)</f>
        <v>#N/A</v>
      </c>
      <c r="BU212" s="4" t="e">
        <f>IF($B$155=$B212,BV279,#N/A)</f>
        <v>#N/A</v>
      </c>
      <c r="BV212" s="4" t="e">
        <f>IF($B$155=$B212,BW279,#N/A)</f>
        <v>#N/A</v>
      </c>
      <c r="BW212" s="4" t="e">
        <f>IF($B$155=$B212,BX279,#N/A)</f>
        <v>#N/A</v>
      </c>
      <c r="BX212" s="137"/>
      <c r="BY212" s="137"/>
      <c r="BZ212" s="137"/>
      <c r="CA212" s="137"/>
      <c r="CB212" s="137"/>
      <c r="CC212" s="137"/>
      <c r="CD212" s="137"/>
      <c r="CE212" s="137"/>
      <c r="CF212" s="137"/>
      <c r="CG212" s="137"/>
      <c r="CH212" s="137"/>
      <c r="CI212" s="137"/>
      <c r="CJ212" s="137"/>
      <c r="CK212" s="137"/>
      <c r="CL212" s="137"/>
      <c r="CM212" s="137"/>
      <c r="CN212" s="137"/>
      <c r="CO212" s="137"/>
      <c r="CP212" s="137"/>
      <c r="CQ212" s="137"/>
      <c r="CR212" s="137"/>
      <c r="CS212" s="137"/>
      <c r="CT212" s="137"/>
      <c r="CU212" s="137"/>
      <c r="CV212" s="137"/>
      <c r="CZ212" s="188"/>
      <c r="DA212" s="188"/>
      <c r="DC212" s="137"/>
      <c r="DD212" s="137"/>
      <c r="DE212" s="137"/>
      <c r="DF212" s="137"/>
      <c r="DG212" s="137"/>
      <c r="DH212" s="137"/>
      <c r="DI212" s="137"/>
      <c r="DJ212" s="137"/>
      <c r="DK212" s="137"/>
      <c r="DL212" s="137"/>
      <c r="DM212" s="137"/>
      <c r="DN212" s="137"/>
      <c r="DO212" s="137"/>
      <c r="DP212" s="137"/>
      <c r="DQ212" s="137"/>
      <c r="DR212" s="137"/>
      <c r="DS212" s="137"/>
      <c r="DT212" s="137"/>
      <c r="DU212" s="137"/>
      <c r="DV212" s="137"/>
      <c r="DW212" s="137"/>
      <c r="DX212" s="137"/>
      <c r="DY212" s="137"/>
      <c r="DZ212" s="137"/>
      <c r="EA212" s="137"/>
      <c r="EB212" s="137"/>
      <c r="EC212" s="137"/>
      <c r="ED212" s="137"/>
      <c r="EE212" s="137"/>
      <c r="EF212" s="137"/>
      <c r="EG212" s="137"/>
      <c r="EH212" s="137"/>
      <c r="EI212" s="137"/>
      <c r="EJ212" s="137"/>
      <c r="EK212" s="137"/>
      <c r="EL212" s="137"/>
      <c r="EM212" s="137"/>
      <c r="EN212" s="137"/>
      <c r="EO212" s="137"/>
      <c r="EP212" s="137"/>
      <c r="EQ212" s="137"/>
      <c r="ER212" s="137"/>
      <c r="ES212" s="137"/>
      <c r="ET212" s="137"/>
      <c r="EU212" s="137"/>
      <c r="EV212" s="137"/>
      <c r="EW212" s="137"/>
      <c r="EX212" s="137"/>
      <c r="EY212" s="137"/>
      <c r="EZ212" s="137"/>
      <c r="FA212" s="137"/>
      <c r="FB212" s="137"/>
      <c r="FC212" s="137"/>
      <c r="FD212" s="137"/>
      <c r="FE212" s="137"/>
      <c r="FF212" s="137"/>
      <c r="FG212" s="137"/>
      <c r="FH212" s="137"/>
      <c r="FI212" s="137"/>
      <c r="FJ212" s="137"/>
      <c r="FK212" s="137"/>
      <c r="FL212" s="137"/>
      <c r="FM212" s="137"/>
      <c r="FN212" s="137"/>
      <c r="FO212" s="137"/>
      <c r="FP212" s="137"/>
      <c r="FQ212" s="137"/>
      <c r="FR212" s="137"/>
      <c r="FS212" s="137"/>
      <c r="FT212" s="137"/>
      <c r="FU212" s="137"/>
      <c r="FV212" s="137"/>
      <c r="FW212" s="137"/>
      <c r="FX212" s="137"/>
      <c r="FY212" s="137"/>
      <c r="FZ212" s="137"/>
      <c r="GA212" s="137"/>
      <c r="GB212" s="137"/>
      <c r="GC212" s="137"/>
      <c r="GD212" s="137"/>
      <c r="GE212" s="137"/>
      <c r="GF212" s="137"/>
      <c r="GG212" s="137"/>
      <c r="GH212" s="137"/>
      <c r="GI212" s="137"/>
      <c r="GJ212" s="137"/>
      <c r="GK212" s="137"/>
      <c r="GL212" s="137"/>
      <c r="GM212" s="137"/>
      <c r="GN212" s="137"/>
      <c r="GO212" s="137"/>
      <c r="GP212" s="137"/>
      <c r="GQ212" s="137"/>
      <c r="GR212" s="137"/>
      <c r="GS212" s="137"/>
    </row>
    <row r="213" spans="1:201" s="136" customFormat="1" x14ac:dyDescent="0.25">
      <c r="A213" s="116" t="str">
        <f t="shared" ref="A213:A217" si="209">IF($B$155=B213,"Vasectomy","")</f>
        <v/>
      </c>
      <c r="B213" s="139" t="s">
        <v>167</v>
      </c>
      <c r="C213" s="4" t="e">
        <f t="shared" ref="C213:F217" si="210">IF($B$155=$B213,C280,#N/A)</f>
        <v>#N/A</v>
      </c>
      <c r="D213" s="4" t="e">
        <f t="shared" si="210"/>
        <v>#N/A</v>
      </c>
      <c r="E213" s="4" t="e">
        <f t="shared" si="210"/>
        <v>#N/A</v>
      </c>
      <c r="F213" s="4" t="e">
        <f t="shared" si="210"/>
        <v>#N/A</v>
      </c>
      <c r="G213" s="139"/>
      <c r="H213" s="139"/>
      <c r="I213" s="139"/>
      <c r="J213" s="4">
        <f t="shared" si="163"/>
        <v>0</v>
      </c>
      <c r="L213" s="70"/>
      <c r="M213" s="70"/>
      <c r="N213" s="70"/>
      <c r="O213" s="71"/>
      <c r="P213" s="70"/>
      <c r="Q213" s="70"/>
      <c r="R213" s="70"/>
      <c r="S213" s="70"/>
      <c r="T213" s="70"/>
      <c r="U213" s="70"/>
      <c r="V213" s="70"/>
      <c r="W213" s="70"/>
      <c r="X213" s="70"/>
      <c r="Y213" s="70"/>
      <c r="Z213" s="70"/>
      <c r="AA213" s="70"/>
      <c r="AB213" s="70"/>
      <c r="AC213" s="70"/>
      <c r="AD213" s="70"/>
      <c r="AE213" s="70"/>
      <c r="AF213" s="70"/>
      <c r="AG213" s="70"/>
      <c r="AH213" s="70"/>
      <c r="AI213" s="70"/>
      <c r="AJ213" s="70"/>
      <c r="AK213" s="70"/>
      <c r="AL213" s="70"/>
      <c r="AM213" s="70"/>
      <c r="AN213" s="70"/>
      <c r="AO213" s="70"/>
      <c r="AP213" s="70"/>
      <c r="AQ213" s="70"/>
      <c r="AR213" s="70"/>
      <c r="AS213" s="70"/>
      <c r="AT213" s="70"/>
      <c r="AU213" s="70"/>
      <c r="AV213" s="70"/>
      <c r="AW213" s="70"/>
      <c r="AX213" s="70"/>
      <c r="AY213" s="70"/>
      <c r="AZ213" s="70"/>
      <c r="BA213" s="70"/>
      <c r="BB213" s="70"/>
      <c r="BC213" s="70"/>
      <c r="BD213" s="70"/>
      <c r="BE213" s="137"/>
      <c r="BF213" s="137"/>
      <c r="BG213" s="137"/>
      <c r="BH213" s="137"/>
      <c r="BI213" s="137"/>
      <c r="BJ213" s="137"/>
      <c r="BK213" s="137"/>
      <c r="BL213" s="137"/>
      <c r="BM213" s="137"/>
      <c r="BN213" s="137"/>
      <c r="BO213" s="137"/>
      <c r="BP213" s="137"/>
      <c r="BQ213" s="137"/>
      <c r="BR213" s="116" t="str">
        <f t="shared" ref="BR213:BR217" si="211">IF($B$155=BS214,"Vasectomy","")</f>
        <v/>
      </c>
      <c r="BS213" s="139" t="s">
        <v>167</v>
      </c>
      <c r="BT213" s="4" t="e">
        <f t="shared" ref="BT213:BW217" si="212">IF($B$155=$B213,BT280,#N/A)</f>
        <v>#N/A</v>
      </c>
      <c r="BU213" s="4" t="e">
        <f t="shared" si="212"/>
        <v>#N/A</v>
      </c>
      <c r="BV213" s="4" t="e">
        <f t="shared" si="212"/>
        <v>#N/A</v>
      </c>
      <c r="BW213" s="4" t="e">
        <f t="shared" si="212"/>
        <v>#N/A</v>
      </c>
      <c r="BX213" s="137"/>
      <c r="BY213" s="137"/>
      <c r="BZ213" s="137"/>
      <c r="CA213" s="137"/>
      <c r="CB213" s="137"/>
      <c r="CC213" s="137"/>
      <c r="CD213" s="137"/>
      <c r="CE213" s="137"/>
      <c r="CF213" s="137"/>
      <c r="CG213" s="137"/>
      <c r="CH213" s="137"/>
      <c r="CI213" s="137"/>
      <c r="CJ213" s="137"/>
      <c r="CK213" s="137"/>
      <c r="CL213" s="137"/>
      <c r="CM213" s="137"/>
      <c r="CN213" s="137"/>
      <c r="CO213" s="137"/>
      <c r="CP213" s="137"/>
      <c r="CQ213" s="137"/>
      <c r="CR213" s="137"/>
      <c r="CS213" s="137"/>
      <c r="CT213" s="137"/>
      <c r="CU213" s="137"/>
      <c r="CV213" s="137"/>
      <c r="CZ213" s="188"/>
      <c r="DA213" s="188"/>
      <c r="DC213" s="137"/>
      <c r="DD213" s="137"/>
      <c r="DE213" s="137"/>
      <c r="DF213" s="137"/>
      <c r="DG213" s="137"/>
      <c r="DH213" s="137"/>
      <c r="DI213" s="137"/>
      <c r="DJ213" s="137"/>
      <c r="DK213" s="137"/>
      <c r="DL213" s="137"/>
      <c r="DM213" s="137"/>
      <c r="DN213" s="137"/>
      <c r="DO213" s="137"/>
      <c r="DP213" s="137"/>
      <c r="DQ213" s="137"/>
      <c r="DR213" s="137"/>
      <c r="DS213" s="137"/>
      <c r="DT213" s="137"/>
      <c r="DU213" s="137"/>
      <c r="DV213" s="137"/>
      <c r="DW213" s="137"/>
      <c r="DX213" s="137"/>
      <c r="DY213" s="137"/>
      <c r="DZ213" s="137"/>
      <c r="EA213" s="137"/>
      <c r="EB213" s="137"/>
      <c r="EC213" s="137"/>
      <c r="ED213" s="137"/>
      <c r="EE213" s="137"/>
      <c r="EF213" s="137"/>
      <c r="EG213" s="137"/>
      <c r="EH213" s="137"/>
      <c r="EI213" s="137"/>
      <c r="EJ213" s="137"/>
      <c r="EK213" s="137"/>
      <c r="EL213" s="137"/>
      <c r="EM213" s="137"/>
      <c r="EN213" s="137"/>
      <c r="EO213" s="137"/>
      <c r="EP213" s="137"/>
      <c r="EQ213" s="137"/>
      <c r="ER213" s="137"/>
      <c r="ES213" s="137"/>
      <c r="ET213" s="137"/>
      <c r="EU213" s="137"/>
      <c r="EV213" s="137"/>
      <c r="EW213" s="137"/>
      <c r="EX213" s="137"/>
      <c r="EY213" s="137"/>
      <c r="EZ213" s="137"/>
      <c r="FA213" s="137"/>
      <c r="FB213" s="137"/>
      <c r="FC213" s="137"/>
      <c r="FD213" s="137"/>
      <c r="FE213" s="137"/>
      <c r="FF213" s="137"/>
      <c r="FG213" s="137"/>
      <c r="FH213" s="137"/>
      <c r="FI213" s="137"/>
      <c r="FJ213" s="137"/>
      <c r="FK213" s="137"/>
      <c r="FL213" s="137"/>
      <c r="FM213" s="137"/>
      <c r="FN213" s="137"/>
      <c r="FO213" s="137"/>
      <c r="FP213" s="137"/>
      <c r="FQ213" s="137"/>
      <c r="FR213" s="137"/>
      <c r="FS213" s="137"/>
      <c r="FT213" s="137"/>
      <c r="FU213" s="137"/>
      <c r="FV213" s="137"/>
      <c r="FW213" s="137"/>
      <c r="FX213" s="137"/>
      <c r="FY213" s="137"/>
      <c r="FZ213" s="137"/>
      <c r="GA213" s="137"/>
      <c r="GB213" s="137"/>
      <c r="GC213" s="137"/>
      <c r="GD213" s="137"/>
      <c r="GE213" s="137"/>
      <c r="GF213" s="137"/>
      <c r="GG213" s="137"/>
      <c r="GH213" s="137"/>
      <c r="GI213" s="137"/>
      <c r="GJ213" s="137"/>
      <c r="GK213" s="137"/>
      <c r="GL213" s="137"/>
      <c r="GM213" s="137"/>
      <c r="GN213" s="137"/>
      <c r="GO213" s="137"/>
      <c r="GP213" s="137"/>
      <c r="GQ213" s="137"/>
      <c r="GR213" s="137"/>
      <c r="GS213" s="137"/>
    </row>
    <row r="214" spans="1:201" s="136" customFormat="1" x14ac:dyDescent="0.25">
      <c r="A214" s="116" t="str">
        <f t="shared" si="209"/>
        <v/>
      </c>
      <c r="B214" s="139" t="s">
        <v>168</v>
      </c>
      <c r="C214" s="4" t="e">
        <f t="shared" si="210"/>
        <v>#N/A</v>
      </c>
      <c r="D214" s="4" t="e">
        <f t="shared" si="210"/>
        <v>#N/A</v>
      </c>
      <c r="E214" s="4" t="e">
        <f t="shared" si="210"/>
        <v>#N/A</v>
      </c>
      <c r="F214" s="4" t="e">
        <f t="shared" si="210"/>
        <v>#N/A</v>
      </c>
      <c r="G214" s="139"/>
      <c r="H214" s="139"/>
      <c r="I214" s="139"/>
      <c r="J214" s="4">
        <f t="shared" si="163"/>
        <v>0</v>
      </c>
      <c r="L214" s="70"/>
      <c r="M214" s="70"/>
      <c r="N214" s="70"/>
      <c r="O214" s="71"/>
      <c r="P214" s="70"/>
      <c r="Q214" s="70"/>
      <c r="R214" s="70"/>
      <c r="S214" s="70"/>
      <c r="T214" s="70"/>
      <c r="U214" s="70"/>
      <c r="V214" s="70"/>
      <c r="W214" s="70"/>
      <c r="X214" s="70"/>
      <c r="Y214" s="70"/>
      <c r="Z214" s="70"/>
      <c r="AA214" s="70"/>
      <c r="AB214" s="70"/>
      <c r="AC214" s="70"/>
      <c r="AD214" s="70"/>
      <c r="AE214" s="70"/>
      <c r="AF214" s="70"/>
      <c r="AG214" s="70"/>
      <c r="AH214" s="70"/>
      <c r="AI214" s="70"/>
      <c r="AJ214" s="70"/>
      <c r="AK214" s="70"/>
      <c r="AL214" s="70"/>
      <c r="AM214" s="70"/>
      <c r="AN214" s="70"/>
      <c r="AO214" s="70"/>
      <c r="AP214" s="70"/>
      <c r="AQ214" s="70"/>
      <c r="AR214" s="70"/>
      <c r="AS214" s="70"/>
      <c r="AT214" s="70"/>
      <c r="AU214" s="70"/>
      <c r="AV214" s="70"/>
      <c r="AW214" s="70"/>
      <c r="AX214" s="70"/>
      <c r="AY214" s="70"/>
      <c r="AZ214" s="70"/>
      <c r="BA214" s="70"/>
      <c r="BB214" s="70"/>
      <c r="BC214" s="70"/>
      <c r="BD214" s="70"/>
      <c r="BE214" s="137"/>
      <c r="BF214" s="137"/>
      <c r="BG214" s="137"/>
      <c r="BH214" s="137"/>
      <c r="BI214" s="137"/>
      <c r="BJ214" s="137"/>
      <c r="BK214" s="137"/>
      <c r="BL214" s="137"/>
      <c r="BM214" s="137"/>
      <c r="BN214" s="137"/>
      <c r="BO214" s="137"/>
      <c r="BP214" s="137"/>
      <c r="BQ214" s="137"/>
      <c r="BR214" s="116" t="str">
        <f t="shared" si="211"/>
        <v/>
      </c>
      <c r="BS214" s="139" t="s">
        <v>168</v>
      </c>
      <c r="BT214" s="4" t="e">
        <f t="shared" si="212"/>
        <v>#N/A</v>
      </c>
      <c r="BU214" s="4" t="e">
        <f t="shared" si="212"/>
        <v>#N/A</v>
      </c>
      <c r="BV214" s="4" t="e">
        <f t="shared" si="212"/>
        <v>#N/A</v>
      </c>
      <c r="BW214" s="4" t="e">
        <f t="shared" si="212"/>
        <v>#N/A</v>
      </c>
      <c r="BX214" s="137"/>
      <c r="BY214" s="137"/>
      <c r="BZ214" s="137"/>
      <c r="CA214" s="137"/>
      <c r="CB214" s="137"/>
      <c r="CC214" s="137"/>
      <c r="CD214" s="137"/>
      <c r="CE214" s="137"/>
      <c r="CF214" s="137"/>
      <c r="CG214" s="137"/>
      <c r="CH214" s="137"/>
      <c r="CI214" s="137"/>
      <c r="CJ214" s="137"/>
      <c r="CK214" s="137"/>
      <c r="CL214" s="137"/>
      <c r="CM214" s="137"/>
      <c r="CN214" s="137"/>
      <c r="CO214" s="137"/>
      <c r="CP214" s="137"/>
      <c r="CQ214" s="137"/>
      <c r="CR214" s="137"/>
      <c r="CS214" s="137"/>
      <c r="CT214" s="137"/>
      <c r="CU214" s="137"/>
      <c r="CV214" s="137"/>
      <c r="CZ214" s="188"/>
      <c r="DA214" s="188"/>
      <c r="DC214" s="137"/>
      <c r="DD214" s="137"/>
      <c r="DE214" s="137"/>
      <c r="DF214" s="137"/>
      <c r="DG214" s="137"/>
      <c r="DH214" s="137"/>
      <c r="DI214" s="137"/>
      <c r="DJ214" s="137"/>
      <c r="DK214" s="137"/>
      <c r="DL214" s="137"/>
      <c r="DM214" s="137"/>
      <c r="DN214" s="137"/>
      <c r="DO214" s="137"/>
      <c r="DP214" s="137"/>
      <c r="DQ214" s="137"/>
      <c r="DR214" s="137"/>
      <c r="DS214" s="137"/>
      <c r="DT214" s="137"/>
      <c r="DU214" s="137"/>
      <c r="DV214" s="137"/>
      <c r="DW214" s="137"/>
      <c r="DX214" s="137"/>
      <c r="DY214" s="137"/>
      <c r="DZ214" s="137"/>
      <c r="EA214" s="137"/>
      <c r="EB214" s="137"/>
      <c r="EC214" s="137"/>
      <c r="ED214" s="137"/>
      <c r="EE214" s="137"/>
      <c r="EF214" s="137"/>
      <c r="EG214" s="137"/>
      <c r="EH214" s="137"/>
      <c r="EI214" s="137"/>
      <c r="EJ214" s="137"/>
      <c r="EK214" s="137"/>
      <c r="EL214" s="137"/>
      <c r="EM214" s="137"/>
      <c r="EN214" s="137"/>
      <c r="EO214" s="137"/>
      <c r="EP214" s="137"/>
      <c r="EQ214" s="137"/>
      <c r="ER214" s="137"/>
      <c r="ES214" s="137"/>
      <c r="ET214" s="137"/>
      <c r="EU214" s="137"/>
      <c r="EV214" s="137"/>
      <c r="EW214" s="137"/>
      <c r="EX214" s="137"/>
      <c r="EY214" s="137"/>
      <c r="EZ214" s="137"/>
      <c r="FA214" s="137"/>
      <c r="FB214" s="137"/>
      <c r="FC214" s="137"/>
      <c r="FD214" s="137"/>
      <c r="FE214" s="137"/>
      <c r="FF214" s="137"/>
      <c r="FG214" s="137"/>
      <c r="FH214" s="137"/>
      <c r="FI214" s="137"/>
      <c r="FJ214" s="137"/>
      <c r="FK214" s="137"/>
      <c r="FL214" s="137"/>
      <c r="FM214" s="137"/>
      <c r="FN214" s="137"/>
      <c r="FO214" s="137"/>
      <c r="FP214" s="137"/>
      <c r="FQ214" s="137"/>
      <c r="FR214" s="137"/>
      <c r="FS214" s="137"/>
      <c r="FT214" s="137"/>
      <c r="FU214" s="137"/>
      <c r="FV214" s="137"/>
      <c r="FW214" s="137"/>
      <c r="FX214" s="137"/>
      <c r="FY214" s="137"/>
      <c r="FZ214" s="137"/>
      <c r="GA214" s="137"/>
      <c r="GB214" s="137"/>
      <c r="GC214" s="137"/>
      <c r="GD214" s="137"/>
      <c r="GE214" s="137"/>
      <c r="GF214" s="137"/>
      <c r="GG214" s="137"/>
      <c r="GH214" s="137"/>
      <c r="GI214" s="137"/>
      <c r="GJ214" s="137"/>
      <c r="GK214" s="137"/>
      <c r="GL214" s="137"/>
      <c r="GM214" s="137"/>
      <c r="GN214" s="137"/>
      <c r="GO214" s="137"/>
      <c r="GP214" s="137"/>
      <c r="GQ214" s="137"/>
      <c r="GR214" s="137"/>
      <c r="GS214" s="137"/>
    </row>
    <row r="215" spans="1:201" s="136" customFormat="1" x14ac:dyDescent="0.25">
      <c r="A215" s="116" t="str">
        <f t="shared" si="209"/>
        <v/>
      </c>
      <c r="B215" s="139" t="s">
        <v>169</v>
      </c>
      <c r="C215" s="4" t="e">
        <f t="shared" si="210"/>
        <v>#N/A</v>
      </c>
      <c r="D215" s="4" t="e">
        <f t="shared" si="210"/>
        <v>#N/A</v>
      </c>
      <c r="E215" s="4" t="e">
        <f t="shared" si="210"/>
        <v>#N/A</v>
      </c>
      <c r="F215" s="4" t="e">
        <f t="shared" si="210"/>
        <v>#N/A</v>
      </c>
      <c r="G215" s="139"/>
      <c r="H215" s="139"/>
      <c r="I215" s="139"/>
      <c r="J215" s="4">
        <f t="shared" si="163"/>
        <v>0</v>
      </c>
      <c r="L215" s="70"/>
      <c r="M215" s="70"/>
      <c r="N215" s="70"/>
      <c r="O215" s="71"/>
      <c r="P215" s="70"/>
      <c r="Q215" s="70"/>
      <c r="R215" s="70"/>
      <c r="S215" s="70"/>
      <c r="T215" s="70"/>
      <c r="U215" s="70"/>
      <c r="V215" s="70"/>
      <c r="W215" s="70"/>
      <c r="X215" s="70"/>
      <c r="Y215" s="70"/>
      <c r="Z215" s="70"/>
      <c r="AA215" s="70"/>
      <c r="AB215" s="70"/>
      <c r="AC215" s="70"/>
      <c r="AD215" s="70"/>
      <c r="AE215" s="70"/>
      <c r="AF215" s="70"/>
      <c r="AG215" s="70"/>
      <c r="AH215" s="70"/>
      <c r="AI215" s="70"/>
      <c r="AJ215" s="70"/>
      <c r="AK215" s="70"/>
      <c r="AL215" s="70"/>
      <c r="AM215" s="70"/>
      <c r="AN215" s="70"/>
      <c r="AO215" s="70"/>
      <c r="AP215" s="70"/>
      <c r="AQ215" s="70"/>
      <c r="AR215" s="70"/>
      <c r="AS215" s="70"/>
      <c r="AT215" s="70"/>
      <c r="AU215" s="70"/>
      <c r="AV215" s="70"/>
      <c r="AW215" s="70"/>
      <c r="AX215" s="70"/>
      <c r="AY215" s="70"/>
      <c r="AZ215" s="70"/>
      <c r="BA215" s="70"/>
      <c r="BB215" s="70"/>
      <c r="BC215" s="70"/>
      <c r="BD215" s="70"/>
      <c r="BE215" s="137"/>
      <c r="BF215" s="137"/>
      <c r="BG215" s="137"/>
      <c r="BH215" s="137"/>
      <c r="BI215" s="137"/>
      <c r="BJ215" s="137"/>
      <c r="BK215" s="137"/>
      <c r="BL215" s="137"/>
      <c r="BM215" s="137"/>
      <c r="BN215" s="137"/>
      <c r="BO215" s="137"/>
      <c r="BP215" s="137"/>
      <c r="BQ215" s="137"/>
      <c r="BR215" s="116" t="str">
        <f t="shared" si="211"/>
        <v>Vasectomy</v>
      </c>
      <c r="BS215" s="139" t="s">
        <v>169</v>
      </c>
      <c r="BT215" s="4" t="e">
        <f t="shared" si="212"/>
        <v>#N/A</v>
      </c>
      <c r="BU215" s="4" t="e">
        <f t="shared" si="212"/>
        <v>#N/A</v>
      </c>
      <c r="BV215" s="4" t="e">
        <f t="shared" si="212"/>
        <v>#N/A</v>
      </c>
      <c r="BW215" s="4" t="e">
        <f t="shared" si="212"/>
        <v>#N/A</v>
      </c>
      <c r="BX215" s="137"/>
      <c r="BY215" s="137"/>
      <c r="BZ215" s="137"/>
      <c r="CA215" s="137"/>
      <c r="CB215" s="137"/>
      <c r="CC215" s="137"/>
      <c r="CD215" s="137"/>
      <c r="CE215" s="137"/>
      <c r="CF215" s="137"/>
      <c r="CG215" s="137"/>
      <c r="CH215" s="137"/>
      <c r="CI215" s="137"/>
      <c r="CJ215" s="137"/>
      <c r="CK215" s="137"/>
      <c r="CL215" s="137"/>
      <c r="CM215" s="137"/>
      <c r="CN215" s="137"/>
      <c r="CO215" s="137"/>
      <c r="CP215" s="137"/>
      <c r="CQ215" s="137"/>
      <c r="CR215" s="137"/>
      <c r="CS215" s="137"/>
      <c r="CT215" s="137"/>
      <c r="CU215" s="137"/>
      <c r="CV215" s="137"/>
      <c r="CZ215" s="188"/>
      <c r="DA215" s="188"/>
      <c r="DC215" s="137"/>
      <c r="DD215" s="137"/>
      <c r="DE215" s="137"/>
      <c r="DF215" s="137"/>
      <c r="DG215" s="137"/>
      <c r="DH215" s="137"/>
      <c r="DI215" s="137"/>
      <c r="DJ215" s="137"/>
      <c r="DK215" s="137"/>
      <c r="DL215" s="137"/>
      <c r="DM215" s="137"/>
      <c r="DN215" s="137"/>
      <c r="DO215" s="137"/>
      <c r="DP215" s="137"/>
      <c r="DQ215" s="137"/>
      <c r="DR215" s="137"/>
      <c r="DS215" s="137"/>
      <c r="DT215" s="137"/>
      <c r="DU215" s="137"/>
      <c r="DV215" s="137"/>
      <c r="DW215" s="137"/>
      <c r="DX215" s="137"/>
      <c r="DY215" s="137"/>
      <c r="DZ215" s="137"/>
      <c r="EA215" s="137"/>
      <c r="EB215" s="137"/>
      <c r="EC215" s="137"/>
      <c r="ED215" s="137"/>
      <c r="EE215" s="137"/>
      <c r="EF215" s="137"/>
      <c r="EG215" s="137"/>
      <c r="EH215" s="137"/>
      <c r="EI215" s="137"/>
      <c r="EJ215" s="137"/>
      <c r="EK215" s="137"/>
      <c r="EL215" s="137"/>
      <c r="EM215" s="137"/>
      <c r="EN215" s="137"/>
      <c r="EO215" s="137"/>
      <c r="EP215" s="137"/>
      <c r="EQ215" s="137"/>
      <c r="ER215" s="137"/>
      <c r="ES215" s="137"/>
      <c r="ET215" s="137"/>
      <c r="EU215" s="137"/>
      <c r="EV215" s="137"/>
      <c r="EW215" s="137"/>
      <c r="EX215" s="137"/>
      <c r="EY215" s="137"/>
      <c r="EZ215" s="137"/>
      <c r="FA215" s="137"/>
      <c r="FB215" s="137"/>
      <c r="FC215" s="137"/>
      <c r="FD215" s="137"/>
      <c r="FE215" s="137"/>
      <c r="FF215" s="137"/>
      <c r="FG215" s="137"/>
      <c r="FH215" s="137"/>
      <c r="FI215" s="137"/>
      <c r="FJ215" s="137"/>
      <c r="FK215" s="137"/>
      <c r="FL215" s="137"/>
      <c r="FM215" s="137"/>
      <c r="FN215" s="137"/>
      <c r="FO215" s="137"/>
      <c r="FP215" s="137"/>
      <c r="FQ215" s="137"/>
      <c r="FR215" s="137"/>
      <c r="FS215" s="137"/>
      <c r="FT215" s="137"/>
      <c r="FU215" s="137"/>
      <c r="FV215" s="137"/>
      <c r="FW215" s="137"/>
      <c r="FX215" s="137"/>
      <c r="FY215" s="137"/>
      <c r="FZ215" s="137"/>
      <c r="GA215" s="137"/>
      <c r="GB215" s="137"/>
      <c r="GC215" s="137"/>
      <c r="GD215" s="137"/>
      <c r="GE215" s="137"/>
      <c r="GF215" s="137"/>
      <c r="GG215" s="137"/>
      <c r="GH215" s="137"/>
      <c r="GI215" s="137"/>
      <c r="GJ215" s="137"/>
      <c r="GK215" s="137"/>
      <c r="GL215" s="137"/>
      <c r="GM215" s="137"/>
      <c r="GN215" s="137"/>
      <c r="GO215" s="137"/>
      <c r="GP215" s="137"/>
      <c r="GQ215" s="137"/>
      <c r="GR215" s="137"/>
      <c r="GS215" s="137"/>
    </row>
    <row r="216" spans="1:201" s="136" customFormat="1" x14ac:dyDescent="0.25">
      <c r="A216" s="116" t="str">
        <f t="shared" si="209"/>
        <v>Vasectomy</v>
      </c>
      <c r="B216" s="139" t="s">
        <v>170</v>
      </c>
      <c r="C216" s="4" t="str">
        <f t="shared" si="210"/>
        <v>Yes</v>
      </c>
      <c r="D216" s="4" t="str">
        <f t="shared" si="210"/>
        <v>Yes</v>
      </c>
      <c r="E216" s="4" t="str">
        <f t="shared" si="210"/>
        <v>Yes</v>
      </c>
      <c r="F216" s="4" t="str">
        <f t="shared" si="210"/>
        <v>No</v>
      </c>
      <c r="G216" s="139"/>
      <c r="H216" s="139"/>
      <c r="I216" s="139"/>
      <c r="J216" s="4">
        <f t="shared" si="163"/>
        <v>3</v>
      </c>
      <c r="L216" s="70"/>
      <c r="M216" s="70"/>
      <c r="N216" s="70"/>
      <c r="O216" s="71"/>
      <c r="P216" s="70"/>
      <c r="Q216" s="70"/>
      <c r="R216" s="70"/>
      <c r="S216" s="70"/>
      <c r="T216" s="70"/>
      <c r="U216" s="70"/>
      <c r="V216" s="70"/>
      <c r="W216" s="70"/>
      <c r="X216" s="70"/>
      <c r="Y216" s="70"/>
      <c r="Z216" s="70"/>
      <c r="AA216" s="70"/>
      <c r="AB216" s="70"/>
      <c r="AC216" s="70"/>
      <c r="AD216" s="70"/>
      <c r="AE216" s="70"/>
      <c r="AF216" s="70"/>
      <c r="AG216" s="70"/>
      <c r="AH216" s="70"/>
      <c r="AI216" s="70"/>
      <c r="AJ216" s="70"/>
      <c r="AK216" s="70"/>
      <c r="AL216" s="70"/>
      <c r="AM216" s="70"/>
      <c r="AN216" s="70"/>
      <c r="AO216" s="70"/>
      <c r="AP216" s="70"/>
      <c r="AQ216" s="70"/>
      <c r="AR216" s="70"/>
      <c r="AS216" s="70"/>
      <c r="AT216" s="70"/>
      <c r="AU216" s="70"/>
      <c r="AV216" s="70"/>
      <c r="AW216" s="70"/>
      <c r="AX216" s="70"/>
      <c r="AY216" s="70"/>
      <c r="AZ216" s="70"/>
      <c r="BA216" s="70"/>
      <c r="BB216" s="70"/>
      <c r="BC216" s="70"/>
      <c r="BD216" s="70"/>
      <c r="BE216" s="137"/>
      <c r="BF216" s="137"/>
      <c r="BG216" s="137"/>
      <c r="BH216" s="137"/>
      <c r="BI216" s="137"/>
      <c r="BJ216" s="137"/>
      <c r="BK216" s="137"/>
      <c r="BL216" s="137"/>
      <c r="BM216" s="137"/>
      <c r="BN216" s="137"/>
      <c r="BO216" s="137"/>
      <c r="BP216" s="137"/>
      <c r="BQ216" s="137"/>
      <c r="BR216" s="116" t="str">
        <f t="shared" si="211"/>
        <v/>
      </c>
      <c r="BS216" s="139" t="s">
        <v>170</v>
      </c>
      <c r="BT216" s="4">
        <f t="shared" si="212"/>
        <v>0</v>
      </c>
      <c r="BU216" s="4">
        <f t="shared" si="212"/>
        <v>0</v>
      </c>
      <c r="BV216" s="4">
        <f t="shared" si="212"/>
        <v>0</v>
      </c>
      <c r="BW216" s="4">
        <f t="shared" si="212"/>
        <v>0</v>
      </c>
      <c r="BX216" s="137"/>
      <c r="BY216" s="137"/>
      <c r="BZ216" s="137"/>
      <c r="CA216" s="137"/>
      <c r="CB216" s="137"/>
      <c r="CC216" s="137"/>
      <c r="CD216" s="137"/>
      <c r="CE216" s="137"/>
      <c r="CF216" s="137"/>
      <c r="CG216" s="137"/>
      <c r="CH216" s="137"/>
      <c r="CI216" s="137"/>
      <c r="CJ216" s="137"/>
      <c r="CK216" s="137"/>
      <c r="CL216" s="137"/>
      <c r="CM216" s="137"/>
      <c r="CN216" s="137"/>
      <c r="CO216" s="137"/>
      <c r="CP216" s="137"/>
      <c r="CQ216" s="137"/>
      <c r="CR216" s="137"/>
      <c r="CS216" s="137"/>
      <c r="CT216" s="137"/>
      <c r="CU216" s="137"/>
      <c r="CV216" s="137"/>
      <c r="CZ216" s="188"/>
      <c r="DA216" s="188"/>
      <c r="DC216" s="137"/>
      <c r="DD216" s="137"/>
      <c r="DE216" s="137"/>
      <c r="DF216" s="137"/>
      <c r="DG216" s="137"/>
      <c r="DH216" s="137"/>
      <c r="DI216" s="137"/>
      <c r="DJ216" s="137"/>
      <c r="DK216" s="137"/>
      <c r="DL216" s="137"/>
      <c r="DM216" s="137"/>
      <c r="DN216" s="137"/>
      <c r="DO216" s="137"/>
      <c r="DP216" s="137"/>
      <c r="DQ216" s="137"/>
      <c r="DR216" s="137"/>
      <c r="DS216" s="137"/>
      <c r="DT216" s="137"/>
      <c r="DU216" s="137"/>
      <c r="DV216" s="137"/>
      <c r="DW216" s="137"/>
      <c r="DX216" s="137"/>
      <c r="DY216" s="137"/>
      <c r="DZ216" s="137"/>
      <c r="EA216" s="137"/>
      <c r="EB216" s="137"/>
      <c r="EC216" s="137"/>
      <c r="ED216" s="137"/>
      <c r="EE216" s="137"/>
      <c r="EF216" s="137"/>
      <c r="EG216" s="137"/>
      <c r="EH216" s="137"/>
      <c r="EI216" s="137"/>
      <c r="EJ216" s="137"/>
      <c r="EK216" s="137"/>
      <c r="EL216" s="137"/>
      <c r="EM216" s="137"/>
      <c r="EN216" s="137"/>
      <c r="EO216" s="137"/>
      <c r="EP216" s="137"/>
      <c r="EQ216" s="137"/>
      <c r="ER216" s="137"/>
      <c r="ES216" s="137"/>
      <c r="ET216" s="137"/>
      <c r="EU216" s="137"/>
      <c r="EV216" s="137"/>
      <c r="EW216" s="137"/>
      <c r="EX216" s="137"/>
      <c r="EY216" s="137"/>
      <c r="EZ216" s="137"/>
      <c r="FA216" s="137"/>
      <c r="FB216" s="137"/>
      <c r="FC216" s="137"/>
      <c r="FD216" s="137"/>
      <c r="FE216" s="137"/>
      <c r="FF216" s="137"/>
      <c r="FG216" s="137"/>
      <c r="FH216" s="137"/>
      <c r="FI216" s="137"/>
      <c r="FJ216" s="137"/>
      <c r="FK216" s="137"/>
      <c r="FL216" s="137"/>
      <c r="FM216" s="137"/>
      <c r="FN216" s="137"/>
      <c r="FO216" s="137"/>
      <c r="FP216" s="137"/>
      <c r="FQ216" s="137"/>
      <c r="FR216" s="137"/>
      <c r="FS216" s="137"/>
      <c r="FT216" s="137"/>
      <c r="FU216" s="137"/>
      <c r="FV216" s="137"/>
      <c r="FW216" s="137"/>
      <c r="FX216" s="137"/>
      <c r="FY216" s="137"/>
      <c r="FZ216" s="137"/>
      <c r="GA216" s="137"/>
      <c r="GB216" s="137"/>
      <c r="GC216" s="137"/>
      <c r="GD216" s="137"/>
      <c r="GE216" s="137"/>
      <c r="GF216" s="137"/>
      <c r="GG216" s="137"/>
      <c r="GH216" s="137"/>
      <c r="GI216" s="137"/>
      <c r="GJ216" s="137"/>
      <c r="GK216" s="137"/>
      <c r="GL216" s="137"/>
      <c r="GM216" s="137"/>
      <c r="GN216" s="137"/>
      <c r="GO216" s="137"/>
      <c r="GP216" s="137"/>
      <c r="GQ216" s="137"/>
      <c r="GR216" s="137"/>
      <c r="GS216" s="137"/>
    </row>
    <row r="217" spans="1:201" s="136" customFormat="1" x14ac:dyDescent="0.25">
      <c r="A217" s="116" t="str">
        <f t="shared" si="209"/>
        <v/>
      </c>
      <c r="B217" s="139" t="s">
        <v>171</v>
      </c>
      <c r="C217" s="4" t="e">
        <f t="shared" si="210"/>
        <v>#N/A</v>
      </c>
      <c r="D217" s="4" t="e">
        <f t="shared" si="210"/>
        <v>#N/A</v>
      </c>
      <c r="E217" s="4" t="e">
        <f t="shared" si="210"/>
        <v>#N/A</v>
      </c>
      <c r="F217" s="4" t="e">
        <f t="shared" si="210"/>
        <v>#N/A</v>
      </c>
      <c r="G217" s="139"/>
      <c r="H217" s="139"/>
      <c r="I217" s="139"/>
      <c r="J217" s="4">
        <f t="shared" si="163"/>
        <v>0</v>
      </c>
      <c r="L217" s="70"/>
      <c r="M217" s="70"/>
      <c r="N217" s="70"/>
      <c r="O217" s="71"/>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137"/>
      <c r="BF217" s="137"/>
      <c r="BG217" s="137"/>
      <c r="BH217" s="137"/>
      <c r="BI217" s="137"/>
      <c r="BJ217" s="137"/>
      <c r="BK217" s="137"/>
      <c r="BL217" s="137"/>
      <c r="BM217" s="137"/>
      <c r="BN217" s="137"/>
      <c r="BO217" s="137"/>
      <c r="BP217" s="137"/>
      <c r="BQ217" s="137"/>
      <c r="BR217" s="116" t="str">
        <f t="shared" si="211"/>
        <v/>
      </c>
      <c r="BS217" s="139" t="s">
        <v>171</v>
      </c>
      <c r="BT217" s="4" t="e">
        <f t="shared" si="212"/>
        <v>#N/A</v>
      </c>
      <c r="BU217" s="4" t="e">
        <f t="shared" si="212"/>
        <v>#N/A</v>
      </c>
      <c r="BV217" s="4" t="e">
        <f t="shared" si="212"/>
        <v>#N/A</v>
      </c>
      <c r="BW217" s="4" t="e">
        <f t="shared" si="212"/>
        <v>#N/A</v>
      </c>
      <c r="BX217" s="137"/>
      <c r="BY217" s="137"/>
      <c r="BZ217" s="137"/>
      <c r="CA217" s="137"/>
      <c r="CB217" s="137"/>
      <c r="CC217" s="137"/>
      <c r="CD217" s="137"/>
      <c r="CE217" s="137"/>
      <c r="CF217" s="137"/>
      <c r="CG217" s="137"/>
      <c r="CH217" s="137"/>
      <c r="CI217" s="137"/>
      <c r="CJ217" s="137"/>
      <c r="CK217" s="137"/>
      <c r="CL217" s="137"/>
      <c r="CM217" s="137"/>
      <c r="CN217" s="137"/>
      <c r="CO217" s="137"/>
      <c r="CP217" s="137"/>
      <c r="CQ217" s="137"/>
      <c r="CR217" s="137"/>
      <c r="CS217" s="137"/>
      <c r="CT217" s="137"/>
      <c r="CU217" s="137"/>
      <c r="CV217" s="137"/>
      <c r="CZ217" s="188"/>
      <c r="DA217" s="188"/>
      <c r="DC217" s="137"/>
      <c r="DD217" s="137"/>
      <c r="DE217" s="137"/>
      <c r="DF217" s="137"/>
      <c r="DG217" s="137"/>
      <c r="DH217" s="137"/>
      <c r="DI217" s="137"/>
      <c r="DJ217" s="137"/>
      <c r="DK217" s="137"/>
      <c r="DL217" s="137"/>
      <c r="DM217" s="137"/>
      <c r="DN217" s="137"/>
      <c r="DO217" s="137"/>
      <c r="DP217" s="137"/>
      <c r="DQ217" s="137"/>
      <c r="DR217" s="137"/>
      <c r="DS217" s="137"/>
      <c r="DT217" s="137"/>
      <c r="DU217" s="137"/>
      <c r="DV217" s="137"/>
      <c r="DW217" s="137"/>
      <c r="DX217" s="137"/>
      <c r="DY217" s="137"/>
      <c r="DZ217" s="137"/>
      <c r="EA217" s="137"/>
      <c r="EB217" s="137"/>
      <c r="EC217" s="137"/>
      <c r="ED217" s="137"/>
      <c r="EE217" s="137"/>
      <c r="EF217" s="137"/>
      <c r="EG217" s="137"/>
      <c r="EH217" s="137"/>
      <c r="EI217" s="137"/>
      <c r="EJ217" s="137"/>
      <c r="EK217" s="137"/>
      <c r="EL217" s="137"/>
      <c r="EM217" s="137"/>
      <c r="EN217" s="137"/>
      <c r="EO217" s="137"/>
      <c r="EP217" s="137"/>
      <c r="EQ217" s="137"/>
      <c r="ER217" s="137"/>
      <c r="ES217" s="137"/>
      <c r="ET217" s="137"/>
      <c r="EU217" s="137"/>
      <c r="EV217" s="137"/>
      <c r="EW217" s="137"/>
      <c r="EX217" s="137"/>
      <c r="EY217" s="137"/>
      <c r="EZ217" s="137"/>
      <c r="FA217" s="137"/>
      <c r="FB217" s="137"/>
      <c r="FC217" s="137"/>
      <c r="FD217" s="137"/>
      <c r="FE217" s="137"/>
      <c r="FF217" s="137"/>
      <c r="FG217" s="137"/>
      <c r="FH217" s="137"/>
      <c r="FI217" s="137"/>
      <c r="FJ217" s="137"/>
      <c r="FK217" s="137"/>
      <c r="FL217" s="137"/>
      <c r="FM217" s="137"/>
      <c r="FN217" s="137"/>
      <c r="FO217" s="137"/>
      <c r="FP217" s="137"/>
      <c r="FQ217" s="137"/>
      <c r="FR217" s="137"/>
      <c r="FS217" s="137"/>
      <c r="FT217" s="137"/>
      <c r="FU217" s="137"/>
      <c r="FV217" s="137"/>
      <c r="FW217" s="137"/>
      <c r="FX217" s="137"/>
      <c r="FY217" s="137"/>
      <c r="FZ217" s="137"/>
      <c r="GA217" s="137"/>
      <c r="GB217" s="137"/>
      <c r="GC217" s="137"/>
      <c r="GD217" s="137"/>
      <c r="GE217" s="137"/>
      <c r="GF217" s="137"/>
      <c r="GG217" s="137"/>
      <c r="GH217" s="137"/>
      <c r="GI217" s="137"/>
      <c r="GJ217" s="137"/>
      <c r="GK217" s="137"/>
      <c r="GL217" s="137"/>
      <c r="GM217" s="137"/>
      <c r="GN217" s="137"/>
      <c r="GO217" s="137"/>
      <c r="GP217" s="137"/>
      <c r="GQ217" s="137"/>
      <c r="GR217" s="137"/>
      <c r="GS217" s="137"/>
    </row>
    <row r="218" spans="1:201" s="136" customFormat="1" x14ac:dyDescent="0.25">
      <c r="A218" s="116" t="str">
        <f>IF($B$156=B218,"Tubal ligation","")</f>
        <v/>
      </c>
      <c r="B218" s="224" t="s">
        <v>172</v>
      </c>
      <c r="C218" s="4" t="e">
        <f>IF($B$156=$B218,C285,#N/A)</f>
        <v>#N/A</v>
      </c>
      <c r="D218" s="4" t="e">
        <f>IF($B$156=$B218,D285,#N/A)</f>
        <v>#N/A</v>
      </c>
      <c r="E218" s="4" t="e">
        <f>IF($B$156=$B218,E285,#N/A)</f>
        <v>#N/A</v>
      </c>
      <c r="F218" s="4" t="e">
        <f>IF($B$156=$B218,F285,#N/A)</f>
        <v>#N/A</v>
      </c>
      <c r="G218" s="139"/>
      <c r="H218" s="139"/>
      <c r="I218" s="139"/>
      <c r="J218" s="4">
        <f t="shared" si="163"/>
        <v>0</v>
      </c>
      <c r="K218" s="136">
        <v>285</v>
      </c>
      <c r="L218" s="70"/>
      <c r="M218" s="70"/>
      <c r="N218" s="70"/>
      <c r="O218" s="71"/>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137"/>
      <c r="BF218" s="137"/>
      <c r="BG218" s="137"/>
      <c r="BH218" s="137"/>
      <c r="BI218" s="137"/>
      <c r="BJ218" s="137"/>
      <c r="BK218" s="137"/>
      <c r="BL218" s="137"/>
      <c r="BM218" s="137"/>
      <c r="BN218" s="137"/>
      <c r="BO218" s="137"/>
      <c r="BP218" s="137"/>
      <c r="BQ218" s="137"/>
      <c r="BR218" s="116" t="str">
        <f>IF($B$156=BS218,"Tubal ligation","")</f>
        <v/>
      </c>
      <c r="BS218" s="139" t="s">
        <v>172</v>
      </c>
      <c r="BT218" s="4" t="e">
        <f t="shared" ref="BT218:BW223" si="213">IF($B$156=$B218,BT285,#N/A)</f>
        <v>#N/A</v>
      </c>
      <c r="BU218" s="4" t="e">
        <f t="shared" si="213"/>
        <v>#N/A</v>
      </c>
      <c r="BV218" s="4" t="e">
        <f t="shared" si="213"/>
        <v>#N/A</v>
      </c>
      <c r="BW218" s="4" t="e">
        <f t="shared" si="213"/>
        <v>#N/A</v>
      </c>
      <c r="BX218" s="137"/>
      <c r="BY218" s="137"/>
      <c r="BZ218" s="137"/>
      <c r="CA218" s="137"/>
      <c r="CB218" s="137"/>
      <c r="CC218" s="137"/>
      <c r="CD218" s="137"/>
      <c r="CE218" s="137"/>
      <c r="CF218" s="137"/>
      <c r="CG218" s="137"/>
      <c r="CH218" s="137"/>
      <c r="CI218" s="137"/>
      <c r="CJ218" s="137"/>
      <c r="CK218" s="137"/>
      <c r="CL218" s="137"/>
      <c r="CM218" s="137"/>
      <c r="CN218" s="137"/>
      <c r="CO218" s="137"/>
      <c r="CP218" s="137"/>
      <c r="CQ218" s="137"/>
      <c r="CR218" s="137"/>
      <c r="CS218" s="137"/>
      <c r="CT218" s="137"/>
      <c r="CU218" s="137"/>
      <c r="CV218" s="137"/>
      <c r="CZ218" s="188"/>
      <c r="DA218" s="188"/>
      <c r="DC218" s="137"/>
      <c r="DD218" s="137"/>
      <c r="DE218" s="137"/>
      <c r="DF218" s="137"/>
      <c r="DG218" s="137"/>
      <c r="DH218" s="137"/>
      <c r="DI218" s="137"/>
      <c r="DJ218" s="137"/>
      <c r="DK218" s="137"/>
      <c r="DL218" s="137"/>
      <c r="DM218" s="137"/>
      <c r="DN218" s="137"/>
      <c r="DO218" s="137"/>
      <c r="DP218" s="137"/>
      <c r="DQ218" s="137"/>
      <c r="DR218" s="137"/>
      <c r="DS218" s="137"/>
      <c r="DT218" s="137"/>
      <c r="DU218" s="137"/>
      <c r="DV218" s="137"/>
      <c r="DW218" s="137"/>
      <c r="DX218" s="137"/>
      <c r="DY218" s="137"/>
      <c r="DZ218" s="137"/>
      <c r="EA218" s="137"/>
      <c r="EB218" s="137"/>
      <c r="EC218" s="137"/>
      <c r="ED218" s="137"/>
      <c r="EE218" s="137"/>
      <c r="EF218" s="137"/>
      <c r="EG218" s="137"/>
      <c r="EH218" s="137"/>
      <c r="EI218" s="137"/>
      <c r="EJ218" s="137"/>
      <c r="EK218" s="137"/>
      <c r="EL218" s="137"/>
      <c r="EM218" s="137"/>
      <c r="EN218" s="137"/>
      <c r="EO218" s="137"/>
      <c r="EP218" s="137"/>
      <c r="EQ218" s="137"/>
      <c r="ER218" s="137"/>
      <c r="ES218" s="137"/>
      <c r="ET218" s="137"/>
      <c r="EU218" s="137"/>
      <c r="EV218" s="137"/>
      <c r="EW218" s="137"/>
      <c r="EX218" s="137"/>
      <c r="EY218" s="137"/>
      <c r="EZ218" s="137"/>
      <c r="FA218" s="137"/>
      <c r="FB218" s="137"/>
      <c r="FC218" s="137"/>
      <c r="FD218" s="137"/>
      <c r="FE218" s="137"/>
      <c r="FF218" s="137"/>
      <c r="FG218" s="137"/>
      <c r="FH218" s="137"/>
      <c r="FI218" s="137"/>
      <c r="FJ218" s="137"/>
      <c r="FK218" s="137"/>
      <c r="FL218" s="137"/>
      <c r="FM218" s="137"/>
      <c r="FN218" s="137"/>
      <c r="FO218" s="137"/>
      <c r="FP218" s="137"/>
      <c r="FQ218" s="137"/>
      <c r="FR218" s="137"/>
      <c r="FS218" s="137"/>
      <c r="FT218" s="137"/>
      <c r="FU218" s="137"/>
      <c r="FV218" s="137"/>
      <c r="FW218" s="137"/>
      <c r="FX218" s="137"/>
      <c r="FY218" s="137"/>
      <c r="FZ218" s="137"/>
      <c r="GA218" s="137"/>
      <c r="GB218" s="137"/>
      <c r="GC218" s="137"/>
      <c r="GD218" s="137"/>
      <c r="GE218" s="137"/>
      <c r="GF218" s="137"/>
      <c r="GG218" s="137"/>
      <c r="GH218" s="137"/>
      <c r="GI218" s="137"/>
      <c r="GJ218" s="137"/>
      <c r="GK218" s="137"/>
      <c r="GL218" s="137"/>
      <c r="GM218" s="137"/>
      <c r="GN218" s="137"/>
      <c r="GO218" s="137"/>
      <c r="GP218" s="137"/>
      <c r="GQ218" s="137"/>
      <c r="GR218" s="137"/>
      <c r="GS218" s="137"/>
    </row>
    <row r="219" spans="1:201" s="136" customFormat="1" x14ac:dyDescent="0.25">
      <c r="A219" s="116" t="str">
        <f t="shared" ref="A219:A223" si="214">IF($B$156=B219,"Tubal ligation","")</f>
        <v/>
      </c>
      <c r="B219" s="139" t="s">
        <v>173</v>
      </c>
      <c r="C219" s="4" t="e">
        <f t="shared" ref="C219:F223" si="215">IF($B$156=$B219,C286,#N/A)</f>
        <v>#N/A</v>
      </c>
      <c r="D219" s="4" t="e">
        <f t="shared" si="215"/>
        <v>#N/A</v>
      </c>
      <c r="E219" s="4" t="e">
        <f t="shared" si="215"/>
        <v>#N/A</v>
      </c>
      <c r="F219" s="4" t="e">
        <f t="shared" si="215"/>
        <v>#N/A</v>
      </c>
      <c r="G219" s="139"/>
      <c r="H219" s="139"/>
      <c r="I219" s="139"/>
      <c r="J219" s="4">
        <f t="shared" si="163"/>
        <v>0</v>
      </c>
      <c r="L219" s="70"/>
      <c r="M219" s="70"/>
      <c r="N219" s="70"/>
      <c r="O219" s="71"/>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137"/>
      <c r="BF219" s="137"/>
      <c r="BG219" s="137"/>
      <c r="BH219" s="137"/>
      <c r="BI219" s="137"/>
      <c r="BJ219" s="137"/>
      <c r="BK219" s="137"/>
      <c r="BL219" s="137"/>
      <c r="BM219" s="137"/>
      <c r="BN219" s="137"/>
      <c r="BO219" s="137"/>
      <c r="BP219" s="137"/>
      <c r="BQ219" s="137"/>
      <c r="BR219" s="116" t="str">
        <f t="shared" ref="BR219:BR223" si="216">IF($B$156=BS219,"Tubal ligation","")</f>
        <v/>
      </c>
      <c r="BS219" s="139" t="s">
        <v>173</v>
      </c>
      <c r="BT219" s="4" t="e">
        <f t="shared" si="213"/>
        <v>#N/A</v>
      </c>
      <c r="BU219" s="4" t="e">
        <f t="shared" si="213"/>
        <v>#N/A</v>
      </c>
      <c r="BV219" s="4" t="e">
        <f t="shared" si="213"/>
        <v>#N/A</v>
      </c>
      <c r="BW219" s="4" t="e">
        <f t="shared" si="213"/>
        <v>#N/A</v>
      </c>
      <c r="BX219" s="137"/>
      <c r="BY219" s="137"/>
      <c r="BZ219" s="137"/>
      <c r="CA219" s="137"/>
      <c r="CB219" s="137"/>
      <c r="CC219" s="137"/>
      <c r="CD219" s="137"/>
      <c r="CE219" s="137"/>
      <c r="CF219" s="137"/>
      <c r="CG219" s="137"/>
      <c r="CH219" s="137"/>
      <c r="CI219" s="137"/>
      <c r="CJ219" s="137"/>
      <c r="CK219" s="137"/>
      <c r="CL219" s="137"/>
      <c r="CM219" s="137"/>
      <c r="CN219" s="137"/>
      <c r="CO219" s="137"/>
      <c r="CP219" s="137"/>
      <c r="CQ219" s="137"/>
      <c r="CR219" s="137"/>
      <c r="CS219" s="137"/>
      <c r="CT219" s="137"/>
      <c r="CU219" s="137"/>
      <c r="CV219" s="137"/>
      <c r="CZ219" s="188"/>
      <c r="DA219" s="188"/>
      <c r="DC219" s="137"/>
      <c r="DD219" s="137"/>
      <c r="DE219" s="137"/>
      <c r="DF219" s="137"/>
      <c r="DG219" s="137"/>
      <c r="DH219" s="137"/>
      <c r="DI219" s="137"/>
      <c r="DJ219" s="137"/>
      <c r="DK219" s="137"/>
      <c r="DL219" s="137"/>
      <c r="DM219" s="137"/>
      <c r="DN219" s="137"/>
      <c r="DO219" s="137"/>
      <c r="DP219" s="137"/>
      <c r="DQ219" s="137"/>
      <c r="DR219" s="137"/>
      <c r="DS219" s="137"/>
      <c r="DT219" s="137"/>
      <c r="DU219" s="137"/>
      <c r="DV219" s="137"/>
      <c r="DW219" s="137"/>
      <c r="DX219" s="137"/>
      <c r="DY219" s="137"/>
      <c r="DZ219" s="137"/>
      <c r="EA219" s="137"/>
      <c r="EB219" s="137"/>
      <c r="EC219" s="137"/>
      <c r="ED219" s="137"/>
      <c r="EE219" s="137"/>
      <c r="EF219" s="137"/>
      <c r="EG219" s="137"/>
      <c r="EH219" s="137"/>
      <c r="EI219" s="137"/>
      <c r="EJ219" s="137"/>
      <c r="EK219" s="137"/>
      <c r="EL219" s="137"/>
      <c r="EM219" s="137"/>
      <c r="EN219" s="137"/>
      <c r="EO219" s="137"/>
      <c r="EP219" s="137"/>
      <c r="EQ219" s="137"/>
      <c r="ER219" s="137"/>
      <c r="ES219" s="137"/>
      <c r="ET219" s="137"/>
      <c r="EU219" s="137"/>
      <c r="EV219" s="137"/>
      <c r="EW219" s="137"/>
      <c r="EX219" s="137"/>
      <c r="EY219" s="137"/>
      <c r="EZ219" s="137"/>
      <c r="FA219" s="137"/>
      <c r="FB219" s="137"/>
      <c r="FC219" s="137"/>
      <c r="FD219" s="137"/>
      <c r="FE219" s="137"/>
      <c r="FF219" s="137"/>
      <c r="FG219" s="137"/>
      <c r="FH219" s="137"/>
      <c r="FI219" s="137"/>
      <c r="FJ219" s="137"/>
      <c r="FK219" s="137"/>
      <c r="FL219" s="137"/>
      <c r="FM219" s="137"/>
      <c r="FN219" s="137"/>
      <c r="FO219" s="137"/>
      <c r="FP219" s="137"/>
      <c r="FQ219" s="137"/>
      <c r="FR219" s="137"/>
      <c r="FS219" s="137"/>
      <c r="FT219" s="137"/>
      <c r="FU219" s="137"/>
      <c r="FV219" s="137"/>
      <c r="FW219" s="137"/>
      <c r="FX219" s="137"/>
      <c r="FY219" s="137"/>
      <c r="FZ219" s="137"/>
      <c r="GA219" s="137"/>
      <c r="GB219" s="137"/>
      <c r="GC219" s="137"/>
      <c r="GD219" s="137"/>
      <c r="GE219" s="137"/>
      <c r="GF219" s="137"/>
      <c r="GG219" s="137"/>
      <c r="GH219" s="137"/>
      <c r="GI219" s="137"/>
      <c r="GJ219" s="137"/>
      <c r="GK219" s="137"/>
      <c r="GL219" s="137"/>
      <c r="GM219" s="137"/>
      <c r="GN219" s="137"/>
      <c r="GO219" s="137"/>
      <c r="GP219" s="137"/>
      <c r="GQ219" s="137"/>
      <c r="GR219" s="137"/>
      <c r="GS219" s="137"/>
    </row>
    <row r="220" spans="1:201" s="136" customFormat="1" x14ac:dyDescent="0.25">
      <c r="A220" s="116" t="str">
        <f t="shared" si="214"/>
        <v/>
      </c>
      <c r="B220" s="139" t="s">
        <v>174</v>
      </c>
      <c r="C220" s="4" t="e">
        <f t="shared" si="215"/>
        <v>#N/A</v>
      </c>
      <c r="D220" s="4" t="e">
        <f t="shared" si="215"/>
        <v>#N/A</v>
      </c>
      <c r="E220" s="4" t="e">
        <f t="shared" si="215"/>
        <v>#N/A</v>
      </c>
      <c r="F220" s="4" t="e">
        <f t="shared" si="215"/>
        <v>#N/A</v>
      </c>
      <c r="G220" s="139"/>
      <c r="H220" s="139"/>
      <c r="I220" s="139"/>
      <c r="J220" s="4">
        <f t="shared" si="163"/>
        <v>0</v>
      </c>
      <c r="L220" s="70"/>
      <c r="M220" s="70"/>
      <c r="N220" s="70"/>
      <c r="O220" s="71"/>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137"/>
      <c r="BF220" s="137"/>
      <c r="BG220" s="137"/>
      <c r="BH220" s="137"/>
      <c r="BI220" s="137"/>
      <c r="BJ220" s="137"/>
      <c r="BK220" s="137"/>
      <c r="BL220" s="137"/>
      <c r="BM220" s="137"/>
      <c r="BN220" s="137"/>
      <c r="BO220" s="137"/>
      <c r="BP220" s="137"/>
      <c r="BQ220" s="137"/>
      <c r="BR220" s="116" t="str">
        <f t="shared" si="216"/>
        <v/>
      </c>
      <c r="BS220" s="139" t="s">
        <v>174</v>
      </c>
      <c r="BT220" s="4" t="e">
        <f t="shared" si="213"/>
        <v>#N/A</v>
      </c>
      <c r="BU220" s="4" t="e">
        <f t="shared" si="213"/>
        <v>#N/A</v>
      </c>
      <c r="BV220" s="4" t="e">
        <f t="shared" si="213"/>
        <v>#N/A</v>
      </c>
      <c r="BW220" s="4" t="e">
        <f t="shared" si="213"/>
        <v>#N/A</v>
      </c>
      <c r="BX220" s="137"/>
      <c r="BY220" s="137"/>
      <c r="BZ220" s="137"/>
      <c r="CA220" s="137"/>
      <c r="CB220" s="137"/>
      <c r="CC220" s="137"/>
      <c r="CD220" s="137"/>
      <c r="CE220" s="137"/>
      <c r="CF220" s="137"/>
      <c r="CG220" s="137"/>
      <c r="CH220" s="137"/>
      <c r="CI220" s="137"/>
      <c r="CJ220" s="137"/>
      <c r="CK220" s="137"/>
      <c r="CL220" s="137"/>
      <c r="CM220" s="137"/>
      <c r="CN220" s="137"/>
      <c r="CO220" s="137"/>
      <c r="CP220" s="137"/>
      <c r="CQ220" s="137"/>
      <c r="CR220" s="137"/>
      <c r="CS220" s="137"/>
      <c r="CT220" s="137"/>
      <c r="CU220" s="137"/>
      <c r="CV220" s="137"/>
      <c r="CZ220" s="188"/>
      <c r="DA220" s="188"/>
      <c r="DC220" s="137"/>
      <c r="DD220" s="137"/>
      <c r="DE220" s="137"/>
      <c r="DF220" s="137"/>
      <c r="DG220" s="137"/>
      <c r="DH220" s="137"/>
      <c r="DI220" s="137"/>
      <c r="DJ220" s="137"/>
      <c r="DK220" s="137"/>
      <c r="DL220" s="137"/>
      <c r="DM220" s="137"/>
      <c r="DN220" s="137"/>
      <c r="DO220" s="137"/>
      <c r="DP220" s="137"/>
      <c r="DQ220" s="137"/>
      <c r="DR220" s="137"/>
      <c r="DS220" s="137"/>
      <c r="DT220" s="137"/>
      <c r="DU220" s="137"/>
      <c r="DV220" s="137"/>
      <c r="DW220" s="137"/>
      <c r="DX220" s="137"/>
      <c r="DY220" s="137"/>
      <c r="DZ220" s="137"/>
      <c r="EA220" s="137"/>
      <c r="EB220" s="137"/>
      <c r="EC220" s="137"/>
      <c r="ED220" s="137"/>
      <c r="EE220" s="137"/>
      <c r="EF220" s="137"/>
      <c r="EG220" s="137"/>
      <c r="EH220" s="137"/>
      <c r="EI220" s="137"/>
      <c r="EJ220" s="137"/>
      <c r="EK220" s="137"/>
      <c r="EL220" s="137"/>
      <c r="EM220" s="137"/>
      <c r="EN220" s="137"/>
      <c r="EO220" s="137"/>
      <c r="EP220" s="137"/>
      <c r="EQ220" s="137"/>
      <c r="ER220" s="137"/>
      <c r="ES220" s="137"/>
      <c r="ET220" s="137"/>
      <c r="EU220" s="137"/>
      <c r="EV220" s="137"/>
      <c r="EW220" s="137"/>
      <c r="EX220" s="137"/>
      <c r="EY220" s="137"/>
      <c r="EZ220" s="137"/>
      <c r="FA220" s="137"/>
      <c r="FB220" s="137"/>
      <c r="FC220" s="137"/>
      <c r="FD220" s="137"/>
      <c r="FE220" s="137"/>
      <c r="FF220" s="137"/>
      <c r="FG220" s="137"/>
      <c r="FH220" s="137"/>
      <c r="FI220" s="137"/>
      <c r="FJ220" s="137"/>
      <c r="FK220" s="137"/>
      <c r="FL220" s="137"/>
      <c r="FM220" s="137"/>
      <c r="FN220" s="137"/>
      <c r="FO220" s="137"/>
      <c r="FP220" s="137"/>
      <c r="FQ220" s="137"/>
      <c r="FR220" s="137"/>
      <c r="FS220" s="137"/>
      <c r="FT220" s="137"/>
      <c r="FU220" s="137"/>
      <c r="FV220" s="137"/>
      <c r="FW220" s="137"/>
      <c r="FX220" s="137"/>
      <c r="FY220" s="137"/>
      <c r="FZ220" s="137"/>
      <c r="GA220" s="137"/>
      <c r="GB220" s="137"/>
      <c r="GC220" s="137"/>
      <c r="GD220" s="137"/>
      <c r="GE220" s="137"/>
      <c r="GF220" s="137"/>
      <c r="GG220" s="137"/>
      <c r="GH220" s="137"/>
      <c r="GI220" s="137"/>
      <c r="GJ220" s="137"/>
      <c r="GK220" s="137"/>
      <c r="GL220" s="137"/>
      <c r="GM220" s="137"/>
      <c r="GN220" s="137"/>
      <c r="GO220" s="137"/>
      <c r="GP220" s="137"/>
      <c r="GQ220" s="137"/>
      <c r="GR220" s="137"/>
      <c r="GS220" s="137"/>
    </row>
    <row r="221" spans="1:201" s="136" customFormat="1" x14ac:dyDescent="0.25">
      <c r="A221" s="116" t="str">
        <f t="shared" si="214"/>
        <v/>
      </c>
      <c r="B221" s="139" t="s">
        <v>175</v>
      </c>
      <c r="C221" s="4" t="e">
        <f t="shared" si="215"/>
        <v>#N/A</v>
      </c>
      <c r="D221" s="4" t="e">
        <f t="shared" si="215"/>
        <v>#N/A</v>
      </c>
      <c r="E221" s="4" t="e">
        <f t="shared" si="215"/>
        <v>#N/A</v>
      </c>
      <c r="F221" s="4" t="e">
        <f t="shared" si="215"/>
        <v>#N/A</v>
      </c>
      <c r="G221" s="139"/>
      <c r="H221" s="139"/>
      <c r="I221" s="139"/>
      <c r="J221" s="4">
        <f t="shared" si="163"/>
        <v>0</v>
      </c>
      <c r="L221" s="70"/>
      <c r="M221" s="70"/>
      <c r="N221" s="70"/>
      <c r="O221" s="71"/>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137"/>
      <c r="BF221" s="137"/>
      <c r="BG221" s="137"/>
      <c r="BH221" s="137"/>
      <c r="BI221" s="137"/>
      <c r="BJ221" s="137"/>
      <c r="BK221" s="137"/>
      <c r="BL221" s="137"/>
      <c r="BM221" s="137"/>
      <c r="BN221" s="137"/>
      <c r="BO221" s="137"/>
      <c r="BP221" s="137"/>
      <c r="BQ221" s="137"/>
      <c r="BR221" s="116" t="str">
        <f t="shared" si="216"/>
        <v/>
      </c>
      <c r="BS221" s="139" t="s">
        <v>175</v>
      </c>
      <c r="BT221" s="4" t="e">
        <f t="shared" si="213"/>
        <v>#N/A</v>
      </c>
      <c r="BU221" s="4" t="e">
        <f t="shared" si="213"/>
        <v>#N/A</v>
      </c>
      <c r="BV221" s="4" t="e">
        <f t="shared" si="213"/>
        <v>#N/A</v>
      </c>
      <c r="BW221" s="4" t="e">
        <f t="shared" si="213"/>
        <v>#N/A</v>
      </c>
      <c r="BX221" s="137"/>
      <c r="BY221" s="137"/>
      <c r="BZ221" s="137"/>
      <c r="CA221" s="137"/>
      <c r="CB221" s="137"/>
      <c r="CC221" s="137"/>
      <c r="CD221" s="137"/>
      <c r="CE221" s="137"/>
      <c r="CF221" s="137"/>
      <c r="CG221" s="137"/>
      <c r="CH221" s="137"/>
      <c r="CI221" s="137"/>
      <c r="CJ221" s="137"/>
      <c r="CK221" s="137"/>
      <c r="CL221" s="137"/>
      <c r="CM221" s="137"/>
      <c r="CN221" s="137"/>
      <c r="CO221" s="137"/>
      <c r="CP221" s="137"/>
      <c r="CQ221" s="137"/>
      <c r="CR221" s="137"/>
      <c r="CS221" s="137"/>
      <c r="CT221" s="137"/>
      <c r="CU221" s="137"/>
      <c r="CV221" s="137"/>
      <c r="CZ221" s="188"/>
      <c r="DA221" s="188"/>
      <c r="DC221" s="137"/>
      <c r="DD221" s="137"/>
      <c r="DE221" s="137"/>
      <c r="DF221" s="137"/>
      <c r="DG221" s="137"/>
      <c r="DH221" s="137"/>
      <c r="DI221" s="137"/>
      <c r="DJ221" s="137"/>
      <c r="DK221" s="137"/>
      <c r="DL221" s="137"/>
      <c r="DM221" s="137"/>
      <c r="DN221" s="137"/>
      <c r="DO221" s="137"/>
      <c r="DP221" s="137"/>
      <c r="DQ221" s="137"/>
      <c r="DR221" s="137"/>
      <c r="DS221" s="137"/>
      <c r="DT221" s="137"/>
      <c r="DU221" s="137"/>
      <c r="DV221" s="137"/>
      <c r="DW221" s="137"/>
      <c r="DX221" s="137"/>
      <c r="DY221" s="137"/>
      <c r="DZ221" s="137"/>
      <c r="EA221" s="137"/>
      <c r="EB221" s="137"/>
      <c r="EC221" s="137"/>
      <c r="ED221" s="137"/>
      <c r="EE221" s="137"/>
      <c r="EF221" s="137"/>
      <c r="EG221" s="137"/>
      <c r="EH221" s="137"/>
      <c r="EI221" s="137"/>
      <c r="EJ221" s="137"/>
      <c r="EK221" s="137"/>
      <c r="EL221" s="137"/>
      <c r="EM221" s="137"/>
      <c r="EN221" s="137"/>
      <c r="EO221" s="137"/>
      <c r="EP221" s="137"/>
      <c r="EQ221" s="137"/>
      <c r="ER221" s="137"/>
      <c r="ES221" s="137"/>
      <c r="ET221" s="137"/>
      <c r="EU221" s="137"/>
      <c r="EV221" s="137"/>
      <c r="EW221" s="137"/>
      <c r="EX221" s="137"/>
      <c r="EY221" s="137"/>
      <c r="EZ221" s="137"/>
      <c r="FA221" s="137"/>
      <c r="FB221" s="137"/>
      <c r="FC221" s="137"/>
      <c r="FD221" s="137"/>
      <c r="FE221" s="137"/>
      <c r="FF221" s="137"/>
      <c r="FG221" s="137"/>
      <c r="FH221" s="137"/>
      <c r="FI221" s="137"/>
      <c r="FJ221" s="137"/>
      <c r="FK221" s="137"/>
      <c r="FL221" s="137"/>
      <c r="FM221" s="137"/>
      <c r="FN221" s="137"/>
      <c r="FO221" s="137"/>
      <c r="FP221" s="137"/>
      <c r="FQ221" s="137"/>
      <c r="FR221" s="137"/>
      <c r="FS221" s="137"/>
      <c r="FT221" s="137"/>
      <c r="FU221" s="137"/>
      <c r="FV221" s="137"/>
      <c r="FW221" s="137"/>
      <c r="FX221" s="137"/>
      <c r="FY221" s="137"/>
      <c r="FZ221" s="137"/>
      <c r="GA221" s="137"/>
      <c r="GB221" s="137"/>
      <c r="GC221" s="137"/>
      <c r="GD221" s="137"/>
      <c r="GE221" s="137"/>
      <c r="GF221" s="137"/>
      <c r="GG221" s="137"/>
      <c r="GH221" s="137"/>
      <c r="GI221" s="137"/>
      <c r="GJ221" s="137"/>
      <c r="GK221" s="137"/>
      <c r="GL221" s="137"/>
      <c r="GM221" s="137"/>
      <c r="GN221" s="137"/>
      <c r="GO221" s="137"/>
      <c r="GP221" s="137"/>
      <c r="GQ221" s="137"/>
      <c r="GR221" s="137"/>
      <c r="GS221" s="137"/>
    </row>
    <row r="222" spans="1:201" s="136" customFormat="1" x14ac:dyDescent="0.25">
      <c r="A222" s="116" t="str">
        <f t="shared" si="214"/>
        <v>Tubal ligation</v>
      </c>
      <c r="B222" s="139" t="s">
        <v>176</v>
      </c>
      <c r="C222" s="4" t="str">
        <f t="shared" si="215"/>
        <v>Yes</v>
      </c>
      <c r="D222" s="4" t="str">
        <f t="shared" si="215"/>
        <v>Yes</v>
      </c>
      <c r="E222" s="4" t="str">
        <f t="shared" si="215"/>
        <v>Yes</v>
      </c>
      <c r="F222" s="4" t="str">
        <f t="shared" si="215"/>
        <v>No</v>
      </c>
      <c r="G222" s="139"/>
      <c r="H222" s="139"/>
      <c r="I222" s="139"/>
      <c r="J222" s="4">
        <f t="shared" si="163"/>
        <v>3</v>
      </c>
      <c r="L222" s="70"/>
      <c r="M222" s="70"/>
      <c r="N222" s="70"/>
      <c r="O222" s="71"/>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137"/>
      <c r="BF222" s="137"/>
      <c r="BG222" s="137"/>
      <c r="BH222" s="137"/>
      <c r="BI222" s="137"/>
      <c r="BJ222" s="137"/>
      <c r="BK222" s="137"/>
      <c r="BL222" s="137"/>
      <c r="BM222" s="137"/>
      <c r="BN222" s="137"/>
      <c r="BO222" s="137"/>
      <c r="BP222" s="137"/>
      <c r="BQ222" s="137"/>
      <c r="BR222" s="116" t="str">
        <f t="shared" si="216"/>
        <v>Tubal ligation</v>
      </c>
      <c r="BS222" s="139" t="s">
        <v>176</v>
      </c>
      <c r="BT222" s="4">
        <f t="shared" si="213"/>
        <v>0</v>
      </c>
      <c r="BU222" s="4">
        <f t="shared" si="213"/>
        <v>0</v>
      </c>
      <c r="BV222" s="4">
        <f t="shared" si="213"/>
        <v>0</v>
      </c>
      <c r="BW222" s="4">
        <f t="shared" si="213"/>
        <v>0</v>
      </c>
      <c r="BX222" s="137"/>
      <c r="BY222" s="137"/>
      <c r="BZ222" s="137"/>
      <c r="CA222" s="137"/>
      <c r="CB222" s="137"/>
      <c r="CC222" s="137"/>
      <c r="CD222" s="137"/>
      <c r="CE222" s="137"/>
      <c r="CF222" s="137"/>
      <c r="CG222" s="137"/>
      <c r="CH222" s="137"/>
      <c r="CI222" s="137"/>
      <c r="CJ222" s="137"/>
      <c r="CK222" s="137"/>
      <c r="CL222" s="137"/>
      <c r="CM222" s="137"/>
      <c r="CN222" s="137"/>
      <c r="CO222" s="137"/>
      <c r="CP222" s="137"/>
      <c r="CQ222" s="137"/>
      <c r="CR222" s="137"/>
      <c r="CS222" s="137"/>
      <c r="CT222" s="137"/>
      <c r="CU222" s="137"/>
      <c r="CV222" s="137"/>
      <c r="CZ222" s="188"/>
      <c r="DA222" s="188"/>
      <c r="DC222" s="137"/>
      <c r="DD222" s="137"/>
      <c r="DE222" s="137"/>
      <c r="DF222" s="137"/>
      <c r="DG222" s="137"/>
      <c r="DH222" s="137"/>
      <c r="DI222" s="137"/>
      <c r="DJ222" s="137"/>
      <c r="DK222" s="137"/>
      <c r="DL222" s="137"/>
      <c r="DM222" s="137"/>
      <c r="DN222" s="137"/>
      <c r="DO222" s="137"/>
      <c r="DP222" s="137"/>
      <c r="DQ222" s="137"/>
      <c r="DR222" s="137"/>
      <c r="DS222" s="137"/>
      <c r="DT222" s="137"/>
      <c r="DU222" s="137"/>
      <c r="DV222" s="137"/>
      <c r="DW222" s="137"/>
      <c r="DX222" s="137"/>
      <c r="DY222" s="137"/>
      <c r="DZ222" s="137"/>
      <c r="EA222" s="137"/>
      <c r="EB222" s="137"/>
      <c r="EC222" s="137"/>
      <c r="ED222" s="137"/>
      <c r="EE222" s="137"/>
      <c r="EF222" s="137"/>
      <c r="EG222" s="137"/>
      <c r="EH222" s="137"/>
      <c r="EI222" s="137"/>
      <c r="EJ222" s="137"/>
      <c r="EK222" s="137"/>
      <c r="EL222" s="137"/>
      <c r="EM222" s="137"/>
      <c r="EN222" s="137"/>
      <c r="EO222" s="137"/>
      <c r="EP222" s="137"/>
      <c r="EQ222" s="137"/>
      <c r="ER222" s="137"/>
      <c r="ES222" s="137"/>
      <c r="ET222" s="137"/>
      <c r="EU222" s="137"/>
      <c r="EV222" s="137"/>
      <c r="EW222" s="137"/>
      <c r="EX222" s="137"/>
      <c r="EY222" s="137"/>
      <c r="EZ222" s="137"/>
      <c r="FA222" s="137"/>
      <c r="FB222" s="137"/>
      <c r="FC222" s="137"/>
      <c r="FD222" s="137"/>
      <c r="FE222" s="137"/>
      <c r="FF222" s="137"/>
      <c r="FG222" s="137"/>
      <c r="FH222" s="137"/>
      <c r="FI222" s="137"/>
      <c r="FJ222" s="137"/>
      <c r="FK222" s="137"/>
      <c r="FL222" s="137"/>
      <c r="FM222" s="137"/>
      <c r="FN222" s="137"/>
      <c r="FO222" s="137"/>
      <c r="FP222" s="137"/>
      <c r="FQ222" s="137"/>
      <c r="FR222" s="137"/>
      <c r="FS222" s="137"/>
      <c r="FT222" s="137"/>
      <c r="FU222" s="137"/>
      <c r="FV222" s="137"/>
      <c r="FW222" s="137"/>
      <c r="FX222" s="137"/>
      <c r="FY222" s="137"/>
      <c r="FZ222" s="137"/>
      <c r="GA222" s="137"/>
      <c r="GB222" s="137"/>
      <c r="GC222" s="137"/>
      <c r="GD222" s="137"/>
      <c r="GE222" s="137"/>
      <c r="GF222" s="137"/>
      <c r="GG222" s="137"/>
      <c r="GH222" s="137"/>
      <c r="GI222" s="137"/>
      <c r="GJ222" s="137"/>
      <c r="GK222" s="137"/>
      <c r="GL222" s="137"/>
      <c r="GM222" s="137"/>
      <c r="GN222" s="137"/>
      <c r="GO222" s="137"/>
      <c r="GP222" s="137"/>
      <c r="GQ222" s="137"/>
      <c r="GR222" s="137"/>
      <c r="GS222" s="137"/>
    </row>
    <row r="223" spans="1:201" s="136" customFormat="1" x14ac:dyDescent="0.25">
      <c r="A223" s="116" t="str">
        <f t="shared" si="214"/>
        <v/>
      </c>
      <c r="B223" s="139" t="s">
        <v>177</v>
      </c>
      <c r="C223" s="4" t="e">
        <f t="shared" si="215"/>
        <v>#N/A</v>
      </c>
      <c r="D223" s="4" t="e">
        <f t="shared" si="215"/>
        <v>#N/A</v>
      </c>
      <c r="E223" s="4" t="e">
        <f t="shared" si="215"/>
        <v>#N/A</v>
      </c>
      <c r="F223" s="4" t="e">
        <f t="shared" si="215"/>
        <v>#N/A</v>
      </c>
      <c r="G223" s="139"/>
      <c r="H223" s="139"/>
      <c r="I223" s="139"/>
      <c r="J223" s="4">
        <f t="shared" ref="J223:J224" si="217">COUNTIF(C223:F223,"yes")</f>
        <v>0</v>
      </c>
      <c r="L223" s="70"/>
      <c r="M223" s="70"/>
      <c r="N223" s="70"/>
      <c r="O223" s="71"/>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137"/>
      <c r="BF223" s="137"/>
      <c r="BG223" s="137"/>
      <c r="BH223" s="137"/>
      <c r="BI223" s="137"/>
      <c r="BJ223" s="137"/>
      <c r="BK223" s="137"/>
      <c r="BL223" s="137"/>
      <c r="BM223" s="137"/>
      <c r="BN223" s="137"/>
      <c r="BO223" s="137"/>
      <c r="BP223" s="137"/>
      <c r="BQ223" s="137"/>
      <c r="BR223" s="116" t="str">
        <f t="shared" si="216"/>
        <v/>
      </c>
      <c r="BS223" s="139" t="s">
        <v>177</v>
      </c>
      <c r="BT223" s="4" t="e">
        <f t="shared" si="213"/>
        <v>#N/A</v>
      </c>
      <c r="BU223" s="4" t="e">
        <f t="shared" si="213"/>
        <v>#N/A</v>
      </c>
      <c r="BV223" s="4" t="e">
        <f t="shared" si="213"/>
        <v>#N/A</v>
      </c>
      <c r="BW223" s="4" t="e">
        <f t="shared" si="213"/>
        <v>#N/A</v>
      </c>
      <c r="BX223" s="137"/>
      <c r="BY223" s="137"/>
      <c r="BZ223" s="137"/>
      <c r="CA223" s="137"/>
      <c r="CB223" s="137"/>
      <c r="CC223" s="137"/>
      <c r="CD223" s="137"/>
      <c r="CE223" s="137"/>
      <c r="CF223" s="137"/>
      <c r="CG223" s="137"/>
      <c r="CH223" s="137"/>
      <c r="CI223" s="137"/>
      <c r="CJ223" s="137"/>
      <c r="CK223" s="137"/>
      <c r="CL223" s="137"/>
      <c r="CM223" s="137"/>
      <c r="CN223" s="137"/>
      <c r="CO223" s="137"/>
      <c r="CP223" s="137"/>
      <c r="CQ223" s="137"/>
      <c r="CR223" s="137"/>
      <c r="CS223" s="137"/>
      <c r="CT223" s="137"/>
      <c r="CU223" s="137"/>
      <c r="CV223" s="137"/>
      <c r="CZ223" s="188"/>
      <c r="DA223" s="188"/>
      <c r="DC223" s="137"/>
      <c r="DD223" s="137"/>
      <c r="DE223" s="137"/>
      <c r="DF223" s="137"/>
      <c r="DG223" s="137"/>
      <c r="DH223" s="137"/>
      <c r="DI223" s="137"/>
      <c r="DJ223" s="137"/>
      <c r="DK223" s="137"/>
      <c r="DL223" s="137"/>
      <c r="DM223" s="137"/>
      <c r="DN223" s="137"/>
      <c r="DO223" s="137"/>
      <c r="DP223" s="137"/>
      <c r="DQ223" s="137"/>
      <c r="DR223" s="137"/>
      <c r="DS223" s="137"/>
      <c r="DT223" s="137"/>
      <c r="DU223" s="137"/>
      <c r="DV223" s="137"/>
      <c r="DW223" s="137"/>
      <c r="DX223" s="137"/>
      <c r="DY223" s="137"/>
      <c r="DZ223" s="137"/>
      <c r="EA223" s="137"/>
      <c r="EB223" s="137"/>
      <c r="EC223" s="137"/>
      <c r="ED223" s="137"/>
      <c r="EE223" s="137"/>
      <c r="EF223" s="137"/>
      <c r="EG223" s="137"/>
      <c r="EH223" s="137"/>
      <c r="EI223" s="137"/>
      <c r="EJ223" s="137"/>
      <c r="EK223" s="137"/>
      <c r="EL223" s="137"/>
      <c r="EM223" s="137"/>
      <c r="EN223" s="137"/>
      <c r="EO223" s="137"/>
      <c r="EP223" s="137"/>
      <c r="EQ223" s="137"/>
      <c r="ER223" s="137"/>
      <c r="ES223" s="137"/>
      <c r="ET223" s="137"/>
      <c r="EU223" s="137"/>
      <c r="EV223" s="137"/>
      <c r="EW223" s="137"/>
      <c r="EX223" s="137"/>
      <c r="EY223" s="137"/>
      <c r="EZ223" s="137"/>
      <c r="FA223" s="137"/>
      <c r="FB223" s="137"/>
      <c r="FC223" s="137"/>
      <c r="FD223" s="137"/>
      <c r="FE223" s="137"/>
      <c r="FF223" s="137"/>
      <c r="FG223" s="137"/>
      <c r="FH223" s="137"/>
      <c r="FI223" s="137"/>
      <c r="FJ223" s="137"/>
      <c r="FK223" s="137"/>
      <c r="FL223" s="137"/>
      <c r="FM223" s="137"/>
      <c r="FN223" s="137"/>
      <c r="FO223" s="137"/>
      <c r="FP223" s="137"/>
      <c r="FQ223" s="137"/>
      <c r="FR223" s="137"/>
      <c r="FS223" s="137"/>
      <c r="FT223" s="137"/>
      <c r="FU223" s="137"/>
      <c r="FV223" s="137"/>
      <c r="FW223" s="137"/>
      <c r="FX223" s="137"/>
      <c r="FY223" s="137"/>
      <c r="FZ223" s="137"/>
      <c r="GA223" s="137"/>
      <c r="GB223" s="137"/>
      <c r="GC223" s="137"/>
      <c r="GD223" s="137"/>
      <c r="GE223" s="137"/>
      <c r="GF223" s="137"/>
      <c r="GG223" s="137"/>
      <c r="GH223" s="137"/>
      <c r="GI223" s="137"/>
      <c r="GJ223" s="137"/>
      <c r="GK223" s="137"/>
      <c r="GL223" s="137"/>
      <c r="GM223" s="137"/>
      <c r="GN223" s="137"/>
      <c r="GO223" s="137"/>
      <c r="GP223" s="137"/>
      <c r="GQ223" s="137"/>
      <c r="GR223" s="137"/>
      <c r="GS223" s="137"/>
    </row>
    <row r="224" spans="1:201" s="136" customFormat="1" x14ac:dyDescent="0.25">
      <c r="A224" s="225"/>
      <c r="B224" s="226"/>
      <c r="C224" s="224" t="s">
        <v>111</v>
      </c>
      <c r="D224" s="224" t="s">
        <v>21</v>
      </c>
      <c r="E224" s="224" t="s">
        <v>9</v>
      </c>
      <c r="F224" s="224" t="s">
        <v>8</v>
      </c>
      <c r="G224" s="224" t="s">
        <v>21</v>
      </c>
      <c r="H224" s="224" t="s">
        <v>24</v>
      </c>
      <c r="I224" s="224" t="s">
        <v>192</v>
      </c>
      <c r="J224" s="224">
        <f t="shared" si="217"/>
        <v>0</v>
      </c>
      <c r="K224" s="224"/>
      <c r="L224" s="70"/>
      <c r="M224" s="70"/>
      <c r="N224" s="70"/>
      <c r="O224" s="71"/>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137"/>
      <c r="BF224" s="137"/>
      <c r="BG224" s="137"/>
      <c r="BH224" s="137"/>
      <c r="BI224" s="137"/>
      <c r="BJ224" s="137"/>
      <c r="BK224" s="137"/>
      <c r="BL224" s="137"/>
      <c r="BM224" s="137"/>
      <c r="BN224" s="137"/>
      <c r="BO224" s="137"/>
      <c r="BP224" s="137"/>
      <c r="BQ224" s="137"/>
      <c r="BR224" s="116"/>
      <c r="BS224" s="72"/>
      <c r="BX224" s="137"/>
      <c r="BY224" s="137"/>
      <c r="BZ224" s="137"/>
      <c r="CA224" s="137"/>
      <c r="CB224" s="137"/>
      <c r="CC224" s="137"/>
      <c r="CD224" s="137"/>
      <c r="CE224" s="137"/>
      <c r="CF224" s="137"/>
      <c r="CG224" s="137"/>
      <c r="CH224" s="137"/>
      <c r="CI224" s="137"/>
      <c r="CJ224" s="137"/>
      <c r="CK224" s="137"/>
      <c r="CL224" s="137"/>
      <c r="CM224" s="137"/>
      <c r="CN224" s="137"/>
      <c r="CO224" s="137"/>
      <c r="CP224" s="137"/>
      <c r="CQ224" s="137"/>
      <c r="CR224" s="137"/>
      <c r="CS224" s="137"/>
      <c r="CT224" s="137"/>
      <c r="CU224" s="137"/>
      <c r="CV224" s="137"/>
      <c r="CZ224" s="188"/>
      <c r="DA224" s="188"/>
      <c r="DC224" s="137"/>
      <c r="DD224" s="137"/>
      <c r="DE224" s="137"/>
      <c r="DF224" s="137"/>
      <c r="DG224" s="137"/>
      <c r="DH224" s="137"/>
      <c r="DI224" s="137"/>
      <c r="DJ224" s="137"/>
      <c r="DK224" s="137"/>
      <c r="DL224" s="137"/>
      <c r="DM224" s="137"/>
      <c r="DN224" s="137"/>
      <c r="DO224" s="137"/>
      <c r="DP224" s="137"/>
      <c r="DQ224" s="137"/>
      <c r="DR224" s="137"/>
      <c r="DS224" s="137"/>
      <c r="DT224" s="137"/>
      <c r="DU224" s="137"/>
      <c r="DV224" s="137"/>
      <c r="DW224" s="137"/>
      <c r="DX224" s="137"/>
      <c r="DY224" s="137"/>
      <c r="DZ224" s="137"/>
      <c r="EA224" s="137"/>
      <c r="EB224" s="137"/>
      <c r="EC224" s="137"/>
      <c r="ED224" s="137"/>
      <c r="EE224" s="137"/>
      <c r="EF224" s="137"/>
      <c r="EG224" s="137"/>
      <c r="EH224" s="137"/>
      <c r="EI224" s="137"/>
      <c r="EJ224" s="137"/>
      <c r="EK224" s="137"/>
      <c r="EL224" s="137"/>
      <c r="EM224" s="137"/>
      <c r="EN224" s="137"/>
      <c r="EO224" s="137"/>
      <c r="EP224" s="137"/>
      <c r="EQ224" s="137"/>
      <c r="ER224" s="137"/>
      <c r="ES224" s="137"/>
      <c r="ET224" s="137"/>
      <c r="EU224" s="137"/>
      <c r="EV224" s="137"/>
      <c r="EW224" s="137"/>
      <c r="EX224" s="137"/>
      <c r="EY224" s="137"/>
      <c r="EZ224" s="137"/>
      <c r="FA224" s="137"/>
      <c r="FB224" s="137"/>
      <c r="FC224" s="137"/>
      <c r="FD224" s="137"/>
      <c r="FE224" s="137"/>
      <c r="FF224" s="137"/>
      <c r="FG224" s="137"/>
      <c r="FH224" s="137"/>
      <c r="FI224" s="137"/>
      <c r="FJ224" s="137"/>
      <c r="FK224" s="137"/>
      <c r="FL224" s="137"/>
      <c r="FM224" s="137"/>
      <c r="FN224" s="137"/>
      <c r="FO224" s="137"/>
      <c r="FP224" s="137"/>
      <c r="FQ224" s="137"/>
      <c r="FR224" s="137"/>
      <c r="FS224" s="137"/>
      <c r="FT224" s="137"/>
      <c r="FU224" s="137"/>
      <c r="FV224" s="137"/>
      <c r="FW224" s="137"/>
      <c r="FX224" s="137"/>
      <c r="FY224" s="137"/>
      <c r="FZ224" s="137"/>
      <c r="GA224" s="137"/>
      <c r="GB224" s="137"/>
      <c r="GC224" s="137"/>
      <c r="GD224" s="137"/>
      <c r="GE224" s="137"/>
      <c r="GF224" s="137"/>
      <c r="GG224" s="137"/>
      <c r="GH224" s="137"/>
      <c r="GI224" s="137"/>
      <c r="GJ224" s="137"/>
      <c r="GK224" s="137"/>
      <c r="GL224" s="137"/>
      <c r="GM224" s="137"/>
      <c r="GN224" s="137"/>
      <c r="GO224" s="137"/>
      <c r="GP224" s="137"/>
      <c r="GQ224" s="137"/>
      <c r="GR224" s="137"/>
      <c r="GS224" s="137"/>
    </row>
    <row r="225" spans="1:107" s="136" customFormat="1" x14ac:dyDescent="0.25">
      <c r="A225" s="151"/>
      <c r="B225" s="139" t="s">
        <v>112</v>
      </c>
      <c r="C225" s="136" t="s">
        <v>194</v>
      </c>
      <c r="D225" s="57" t="s">
        <v>97</v>
      </c>
      <c r="E225" s="57" t="s">
        <v>97</v>
      </c>
      <c r="F225" s="136" t="s">
        <v>194</v>
      </c>
      <c r="H225" s="136" t="s">
        <v>107</v>
      </c>
      <c r="I225" s="136" t="s">
        <v>107</v>
      </c>
      <c r="J225" s="137"/>
      <c r="K225" s="137"/>
      <c r="L225" s="137"/>
      <c r="BT225" s="151"/>
      <c r="BU225" s="139" t="s">
        <v>112</v>
      </c>
      <c r="BV225" s="104"/>
      <c r="BW225" s="104"/>
      <c r="BX225" s="104"/>
      <c r="BY225" s="104"/>
      <c r="DB225" s="2"/>
      <c r="DC225" s="2"/>
    </row>
    <row r="226" spans="1:107" s="136" customFormat="1" x14ac:dyDescent="0.25">
      <c r="A226" s="151"/>
      <c r="B226" s="139" t="s">
        <v>113</v>
      </c>
      <c r="C226" s="869" t="s">
        <v>97</v>
      </c>
      <c r="D226" s="870" t="s">
        <v>97</v>
      </c>
      <c r="E226" s="870" t="s">
        <v>97</v>
      </c>
      <c r="F226" s="865" t="s">
        <v>194</v>
      </c>
      <c r="G226" s="865"/>
      <c r="H226" s="379" t="s">
        <v>97</v>
      </c>
      <c r="I226" s="379" t="s">
        <v>896</v>
      </c>
      <c r="J226" s="137"/>
      <c r="K226" s="137"/>
      <c r="L226" s="137"/>
      <c r="BS226" s="151"/>
      <c r="BT226" s="139" t="s">
        <v>113</v>
      </c>
      <c r="BU226" s="104"/>
      <c r="BV226" s="104"/>
      <c r="BW226" s="104"/>
      <c r="BX226" s="104"/>
      <c r="DA226" s="2"/>
      <c r="DB226" s="2"/>
    </row>
    <row r="227" spans="1:107" s="136" customFormat="1" x14ac:dyDescent="0.25">
      <c r="A227" s="161"/>
      <c r="B227" s="139" t="s">
        <v>114</v>
      </c>
      <c r="C227" s="869" t="s">
        <v>97</v>
      </c>
      <c r="D227" s="870" t="s">
        <v>97</v>
      </c>
      <c r="E227" s="870" t="s">
        <v>97</v>
      </c>
      <c r="F227" s="870" t="s">
        <v>97</v>
      </c>
      <c r="G227" s="865"/>
      <c r="H227" s="379" t="s">
        <v>97</v>
      </c>
      <c r="I227" s="379" t="s">
        <v>898</v>
      </c>
      <c r="J227" s="137"/>
      <c r="K227" s="137"/>
      <c r="BR227" s="161"/>
      <c r="BS227" s="139" t="s">
        <v>114</v>
      </c>
      <c r="BT227" s="195"/>
      <c r="BU227" s="104"/>
      <c r="BV227" s="104"/>
      <c r="BW227" s="104"/>
      <c r="CZ227" s="2"/>
      <c r="DA227" s="2"/>
    </row>
    <row r="228" spans="1:107" s="136" customFormat="1" x14ac:dyDescent="0.25">
      <c r="A228" s="151"/>
      <c r="B228" s="139" t="s">
        <v>115</v>
      </c>
      <c r="C228" s="877" t="s">
        <v>97</v>
      </c>
      <c r="D228" s="230" t="s">
        <v>97</v>
      </c>
      <c r="E228" s="230" t="s">
        <v>97</v>
      </c>
      <c r="F228" s="230" t="s">
        <v>97</v>
      </c>
      <c r="G228" s="2"/>
      <c r="H228" s="878" t="s">
        <v>97</v>
      </c>
      <c r="I228" s="878" t="s">
        <v>898</v>
      </c>
      <c r="J228" s="137"/>
      <c r="K228" s="137"/>
      <c r="L228" s="137"/>
      <c r="BS228" s="151"/>
      <c r="BT228" s="139" t="s">
        <v>115</v>
      </c>
      <c r="BU228" s="104"/>
      <c r="BV228" s="104"/>
      <c r="BW228" s="104"/>
      <c r="BX228" s="104"/>
    </row>
    <row r="229" spans="1:107" s="136" customFormat="1" x14ac:dyDescent="0.25">
      <c r="A229" s="151"/>
      <c r="B229" s="139" t="s">
        <v>116</v>
      </c>
      <c r="C229" s="883" t="s">
        <v>97</v>
      </c>
      <c r="D229" s="884" t="s">
        <v>97</v>
      </c>
      <c r="E229" s="884" t="s">
        <v>97</v>
      </c>
      <c r="F229" s="884" t="s">
        <v>97</v>
      </c>
      <c r="G229" s="2"/>
      <c r="H229" s="885" t="s">
        <v>97</v>
      </c>
      <c r="I229" s="886" t="s">
        <v>898</v>
      </c>
      <c r="J229" s="137"/>
      <c r="K229" s="137"/>
      <c r="L229" s="137"/>
      <c r="BS229" s="151"/>
      <c r="BT229" s="139" t="s">
        <v>116</v>
      </c>
      <c r="BU229" s="104"/>
      <c r="BV229" s="104"/>
      <c r="BW229" s="104"/>
      <c r="BX229" s="104"/>
    </row>
    <row r="230" spans="1:107" s="136" customFormat="1" x14ac:dyDescent="0.25">
      <c r="A230" s="151"/>
      <c r="B230" s="139" t="s">
        <v>117</v>
      </c>
      <c r="J230" s="137"/>
      <c r="K230" s="137"/>
      <c r="L230" s="137"/>
      <c r="BS230" s="151"/>
      <c r="BT230" s="139" t="s">
        <v>117</v>
      </c>
      <c r="BU230" s="104"/>
      <c r="BV230" s="104"/>
      <c r="BW230" s="104"/>
      <c r="BX230" s="104"/>
    </row>
    <row r="231" spans="1:107" s="136" customFormat="1" x14ac:dyDescent="0.25">
      <c r="A231" s="151"/>
      <c r="B231" s="224" t="s">
        <v>178</v>
      </c>
      <c r="C231" s="136" t="s">
        <v>194</v>
      </c>
      <c r="D231" s="57" t="s">
        <v>97</v>
      </c>
      <c r="E231" s="57" t="s">
        <v>97</v>
      </c>
      <c r="F231" s="136" t="s">
        <v>194</v>
      </c>
      <c r="H231" s="136" t="s">
        <v>107</v>
      </c>
      <c r="I231" s="136" t="s">
        <v>107</v>
      </c>
      <c r="J231" s="137"/>
      <c r="K231" s="137"/>
      <c r="L231" s="137"/>
      <c r="BS231" s="151"/>
      <c r="BT231" s="139" t="s">
        <v>178</v>
      </c>
      <c r="BU231" s="104"/>
      <c r="BV231" s="104"/>
      <c r="BW231" s="104"/>
      <c r="BX231" s="104"/>
    </row>
    <row r="232" spans="1:107" s="136" customFormat="1" x14ac:dyDescent="0.25">
      <c r="A232" s="151"/>
      <c r="B232" s="139" t="s">
        <v>179</v>
      </c>
      <c r="C232" s="869" t="s">
        <v>97</v>
      </c>
      <c r="D232" s="870" t="s">
        <v>97</v>
      </c>
      <c r="E232" s="870" t="s">
        <v>97</v>
      </c>
      <c r="F232" s="865" t="s">
        <v>194</v>
      </c>
      <c r="G232" s="865"/>
      <c r="H232" s="379" t="s">
        <v>97</v>
      </c>
      <c r="I232" s="379" t="s">
        <v>94</v>
      </c>
      <c r="J232" s="137"/>
      <c r="K232" s="137"/>
      <c r="L232" s="137"/>
      <c r="BS232" s="151"/>
      <c r="BT232" s="139" t="s">
        <v>179</v>
      </c>
      <c r="BU232" s="104"/>
      <c r="BV232" s="104"/>
      <c r="BW232" s="104"/>
      <c r="BX232" s="104"/>
    </row>
    <row r="233" spans="1:107" s="136" customFormat="1" x14ac:dyDescent="0.25">
      <c r="A233" s="151"/>
      <c r="B233" s="139" t="s">
        <v>180</v>
      </c>
      <c r="C233" s="869" t="s">
        <v>97</v>
      </c>
      <c r="D233" s="870" t="s">
        <v>97</v>
      </c>
      <c r="E233" s="870" t="s">
        <v>97</v>
      </c>
      <c r="F233" s="870" t="s">
        <v>97</v>
      </c>
      <c r="G233" s="865"/>
      <c r="H233" s="379" t="s">
        <v>97</v>
      </c>
      <c r="I233" s="379" t="s">
        <v>897</v>
      </c>
      <c r="J233" s="137"/>
      <c r="K233" s="137"/>
      <c r="L233" s="137"/>
      <c r="BS233" s="151"/>
      <c r="BT233" s="139" t="s">
        <v>180</v>
      </c>
      <c r="BU233" s="104"/>
      <c r="BV233" s="104"/>
      <c r="BW233" s="104"/>
      <c r="BX233" s="104"/>
    </row>
    <row r="234" spans="1:107" s="136" customFormat="1" x14ac:dyDescent="0.25">
      <c r="A234" s="151"/>
      <c r="B234" s="139" t="s">
        <v>181</v>
      </c>
      <c r="C234" s="877" t="s">
        <v>97</v>
      </c>
      <c r="D234" s="230" t="s">
        <v>97</v>
      </c>
      <c r="E234" s="230" t="s">
        <v>97</v>
      </c>
      <c r="F234" s="230" t="s">
        <v>97</v>
      </c>
      <c r="G234" s="2"/>
      <c r="H234" s="878" t="s">
        <v>97</v>
      </c>
      <c r="I234" s="878" t="s">
        <v>897</v>
      </c>
      <c r="J234" s="137"/>
      <c r="K234" s="137"/>
      <c r="L234" s="137"/>
      <c r="BS234" s="151"/>
      <c r="BT234" s="139" t="s">
        <v>181</v>
      </c>
      <c r="BU234" s="104"/>
      <c r="BV234" s="104"/>
      <c r="BW234" s="104"/>
      <c r="BX234" s="104"/>
    </row>
    <row r="235" spans="1:107" s="136" customFormat="1" x14ac:dyDescent="0.25">
      <c r="A235" s="151"/>
      <c r="B235" s="139" t="s">
        <v>182</v>
      </c>
      <c r="C235" s="883" t="s">
        <v>97</v>
      </c>
      <c r="D235" s="884" t="s">
        <v>97</v>
      </c>
      <c r="E235" s="884" t="s">
        <v>97</v>
      </c>
      <c r="F235" s="884" t="s">
        <v>97</v>
      </c>
      <c r="G235" s="2"/>
      <c r="H235" s="885" t="s">
        <v>97</v>
      </c>
      <c r="I235" s="886" t="s">
        <v>897</v>
      </c>
      <c r="J235" s="137"/>
      <c r="K235" s="137"/>
      <c r="L235" s="137"/>
      <c r="BS235" s="151"/>
      <c r="BT235" s="139" t="s">
        <v>182</v>
      </c>
      <c r="BU235" s="104"/>
      <c r="BV235" s="104"/>
      <c r="BW235" s="104"/>
      <c r="BX235" s="104"/>
    </row>
    <row r="236" spans="1:107" s="136" customFormat="1" x14ac:dyDescent="0.25">
      <c r="A236" s="151"/>
      <c r="B236" s="139" t="s">
        <v>183</v>
      </c>
      <c r="J236" s="137"/>
      <c r="K236" s="137"/>
      <c r="L236" s="137"/>
      <c r="BS236" s="151"/>
      <c r="BT236" s="139" t="s">
        <v>183</v>
      </c>
      <c r="BU236" s="104"/>
      <c r="BV236" s="104"/>
      <c r="BW236" s="104"/>
      <c r="BX236" s="104"/>
    </row>
    <row r="237" spans="1:107" s="136" customFormat="1" x14ac:dyDescent="0.25">
      <c r="A237" s="151"/>
      <c r="B237" s="224" t="s">
        <v>124</v>
      </c>
      <c r="C237" s="136" t="s">
        <v>194</v>
      </c>
      <c r="D237" s="57" t="s">
        <v>97</v>
      </c>
      <c r="E237" s="57" t="s">
        <v>97</v>
      </c>
      <c r="F237" s="136" t="s">
        <v>194</v>
      </c>
      <c r="H237" s="136" t="s">
        <v>107</v>
      </c>
      <c r="I237" s="136" t="s">
        <v>107</v>
      </c>
      <c r="J237" s="137"/>
      <c r="K237" s="137"/>
      <c r="L237" s="137"/>
      <c r="BS237" s="151"/>
      <c r="BT237" s="139" t="s">
        <v>124</v>
      </c>
      <c r="BU237" s="104"/>
      <c r="BV237" s="104"/>
      <c r="BW237" s="104"/>
      <c r="BX237" s="104"/>
    </row>
    <row r="238" spans="1:107" s="136" customFormat="1" x14ac:dyDescent="0.25">
      <c r="A238" s="151"/>
      <c r="B238" s="139" t="s">
        <v>125</v>
      </c>
      <c r="C238" s="869" t="s">
        <v>97</v>
      </c>
      <c r="D238" s="870" t="s">
        <v>97</v>
      </c>
      <c r="E238" s="870" t="s">
        <v>97</v>
      </c>
      <c r="F238" s="865" t="s">
        <v>194</v>
      </c>
      <c r="G238" s="865"/>
      <c r="H238" s="379" t="s">
        <v>97</v>
      </c>
      <c r="I238" s="379" t="s">
        <v>896</v>
      </c>
      <c r="J238" s="137"/>
      <c r="K238" s="137"/>
      <c r="L238" s="137"/>
      <c r="BS238" s="151"/>
      <c r="BT238" s="139" t="s">
        <v>125</v>
      </c>
      <c r="BU238" s="104"/>
      <c r="BV238" s="104"/>
      <c r="BW238" s="104"/>
      <c r="BX238" s="104"/>
    </row>
    <row r="239" spans="1:107" s="136" customFormat="1" x14ac:dyDescent="0.25">
      <c r="A239" s="151"/>
      <c r="B239" s="139" t="s">
        <v>126</v>
      </c>
      <c r="C239" s="869" t="s">
        <v>97</v>
      </c>
      <c r="D239" s="870" t="s">
        <v>97</v>
      </c>
      <c r="E239" s="870" t="s">
        <v>97</v>
      </c>
      <c r="F239" s="870" t="s">
        <v>97</v>
      </c>
      <c r="G239" s="865"/>
      <c r="H239" s="379" t="s">
        <v>97</v>
      </c>
      <c r="I239" s="379" t="s">
        <v>898</v>
      </c>
      <c r="J239" s="137"/>
      <c r="K239" s="137"/>
      <c r="L239" s="137"/>
      <c r="BS239" s="151"/>
      <c r="BT239" s="139" t="s">
        <v>126</v>
      </c>
      <c r="BU239" s="104"/>
      <c r="BV239" s="104"/>
      <c r="BW239" s="104"/>
      <c r="BX239" s="104"/>
    </row>
    <row r="240" spans="1:107" s="136" customFormat="1" x14ac:dyDescent="0.25">
      <c r="A240" s="151"/>
      <c r="B240" s="139" t="s">
        <v>127</v>
      </c>
      <c r="C240" s="877" t="s">
        <v>97</v>
      </c>
      <c r="D240" s="230" t="s">
        <v>97</v>
      </c>
      <c r="E240" s="230" t="s">
        <v>97</v>
      </c>
      <c r="F240" s="230" t="s">
        <v>97</v>
      </c>
      <c r="G240" s="2"/>
      <c r="H240" s="878" t="s">
        <v>97</v>
      </c>
      <c r="I240" s="878" t="s">
        <v>898</v>
      </c>
      <c r="J240" s="137"/>
      <c r="K240" s="137"/>
      <c r="L240" s="137"/>
      <c r="M240" s="137"/>
      <c r="N240" s="137"/>
      <c r="O240" s="137"/>
      <c r="P240" s="137"/>
      <c r="Q240" s="137"/>
      <c r="R240" s="137"/>
      <c r="S240" s="137"/>
      <c r="T240" s="137"/>
      <c r="U240" s="137"/>
      <c r="V240" s="137"/>
      <c r="W240" s="137"/>
      <c r="X240" s="137"/>
      <c r="Y240" s="137"/>
      <c r="Z240" s="137"/>
      <c r="AA240" s="137"/>
      <c r="AB240" s="137"/>
      <c r="AC240" s="137"/>
      <c r="AD240" s="137"/>
      <c r="AE240" s="137"/>
      <c r="AF240" s="137"/>
      <c r="AG240" s="137"/>
      <c r="AH240" s="137"/>
      <c r="AI240" s="137"/>
      <c r="AJ240" s="137"/>
      <c r="AK240" s="137"/>
      <c r="AL240" s="137"/>
      <c r="AM240" s="137"/>
      <c r="AN240" s="137"/>
      <c r="AO240" s="137"/>
      <c r="AP240" s="137"/>
      <c r="AQ240" s="137"/>
      <c r="AR240" s="137"/>
      <c r="AS240" s="137"/>
      <c r="AT240" s="137"/>
      <c r="AU240" s="137"/>
      <c r="AV240" s="137"/>
      <c r="AW240" s="137"/>
      <c r="AX240" s="137"/>
      <c r="AY240" s="137"/>
      <c r="AZ240" s="137"/>
      <c r="BA240" s="137"/>
      <c r="BB240" s="137"/>
      <c r="BC240" s="137"/>
      <c r="BD240" s="137"/>
      <c r="BE240" s="137"/>
      <c r="BF240" s="137"/>
      <c r="BG240" s="137"/>
      <c r="BH240" s="137"/>
      <c r="BI240" s="137"/>
      <c r="BJ240" s="137"/>
      <c r="BK240" s="137"/>
      <c r="BL240" s="137"/>
      <c r="BM240" s="137"/>
      <c r="BN240" s="137"/>
      <c r="BO240" s="137"/>
      <c r="BP240" s="137"/>
      <c r="BQ240" s="137"/>
      <c r="BR240" s="137"/>
      <c r="BS240" s="151"/>
      <c r="BT240" s="139" t="s">
        <v>127</v>
      </c>
      <c r="BU240" s="104"/>
      <c r="BV240" s="104"/>
      <c r="BW240" s="104"/>
      <c r="BX240" s="104"/>
      <c r="BY240" s="137"/>
      <c r="BZ240" s="137"/>
      <c r="CA240" s="137"/>
      <c r="CB240" s="137"/>
      <c r="CC240" s="137"/>
      <c r="CD240" s="137"/>
      <c r="CE240" s="137"/>
      <c r="CF240" s="137"/>
      <c r="CG240" s="137"/>
      <c r="CH240" s="137"/>
      <c r="CI240" s="137"/>
      <c r="CJ240" s="137"/>
      <c r="CK240" s="137"/>
      <c r="CL240" s="137"/>
      <c r="CM240" s="137"/>
      <c r="CN240" s="137"/>
      <c r="CO240" s="137"/>
      <c r="CP240" s="137"/>
      <c r="CQ240" s="137"/>
      <c r="CR240" s="137"/>
      <c r="CS240" s="137"/>
      <c r="CT240" s="137"/>
      <c r="CU240" s="137"/>
    </row>
    <row r="241" spans="1:101" s="136" customFormat="1" x14ac:dyDescent="0.25">
      <c r="A241" s="151"/>
      <c r="B241" s="139" t="s">
        <v>128</v>
      </c>
      <c r="C241" s="883" t="s">
        <v>97</v>
      </c>
      <c r="D241" s="884" t="s">
        <v>97</v>
      </c>
      <c r="E241" s="884" t="s">
        <v>97</v>
      </c>
      <c r="F241" s="884" t="s">
        <v>97</v>
      </c>
      <c r="G241" s="2"/>
      <c r="H241" s="885" t="s">
        <v>97</v>
      </c>
      <c r="I241" s="886" t="s">
        <v>898</v>
      </c>
      <c r="J241" s="137"/>
      <c r="K241" s="137"/>
      <c r="L241" s="137"/>
      <c r="BS241" s="151"/>
      <c r="BT241" s="139" t="s">
        <v>128</v>
      </c>
      <c r="BU241" s="104"/>
      <c r="BV241" s="104"/>
      <c r="BW241" s="104"/>
      <c r="BX241" s="104"/>
    </row>
    <row r="242" spans="1:101" s="136" customFormat="1" x14ac:dyDescent="0.25">
      <c r="A242" s="151"/>
      <c r="B242" s="139" t="s">
        <v>129</v>
      </c>
      <c r="J242" s="137"/>
      <c r="K242" s="137"/>
      <c r="L242" s="137"/>
      <c r="M242" s="137"/>
      <c r="N242" s="137"/>
      <c r="O242" s="137"/>
      <c r="P242" s="137"/>
      <c r="Q242" s="137"/>
      <c r="R242" s="137"/>
      <c r="S242" s="137"/>
      <c r="T242" s="137"/>
      <c r="U242" s="137"/>
      <c r="V242" s="137"/>
      <c r="W242" s="137"/>
      <c r="X242" s="137"/>
      <c r="Y242" s="137"/>
      <c r="Z242" s="137"/>
      <c r="AA242" s="137"/>
      <c r="AB242" s="137"/>
      <c r="AC242" s="137"/>
      <c r="AD242" s="137"/>
      <c r="AE242" s="137"/>
      <c r="AF242" s="137"/>
      <c r="AG242" s="137"/>
      <c r="AH242" s="137"/>
      <c r="AI242" s="137"/>
      <c r="AJ242" s="137"/>
      <c r="AK242" s="137"/>
      <c r="AL242" s="137"/>
      <c r="AM242" s="137"/>
      <c r="AN242" s="137"/>
      <c r="AO242" s="137"/>
      <c r="AP242" s="137"/>
      <c r="AQ242" s="137"/>
      <c r="AR242" s="137"/>
      <c r="AS242" s="137"/>
      <c r="AT242" s="137"/>
      <c r="AU242" s="137"/>
      <c r="AV242" s="137"/>
      <c r="AW242" s="137"/>
      <c r="AX242" s="137"/>
      <c r="AY242" s="137"/>
      <c r="AZ242" s="137"/>
      <c r="BA242" s="137"/>
      <c r="BB242" s="137"/>
      <c r="BC242" s="137"/>
      <c r="BD242" s="137"/>
      <c r="BE242" s="137"/>
      <c r="BF242" s="137"/>
      <c r="BG242" s="137"/>
      <c r="BH242" s="137"/>
      <c r="BI242" s="137"/>
      <c r="BJ242" s="137"/>
      <c r="BK242" s="137"/>
      <c r="BL242" s="137"/>
      <c r="BM242" s="137"/>
      <c r="BN242" s="137"/>
      <c r="BO242" s="137"/>
      <c r="BP242" s="137"/>
      <c r="BQ242" s="137"/>
      <c r="BR242" s="137"/>
      <c r="BS242" s="151"/>
      <c r="BT242" s="139" t="s">
        <v>129</v>
      </c>
      <c r="BU242" s="104"/>
      <c r="BV242" s="104"/>
      <c r="BW242" s="104"/>
      <c r="BX242" s="104"/>
      <c r="BY242" s="137"/>
      <c r="BZ242" s="137"/>
      <c r="CA242" s="137"/>
      <c r="CB242" s="137"/>
      <c r="CC242" s="137"/>
      <c r="CD242" s="137"/>
      <c r="CE242" s="137"/>
      <c r="CF242" s="137"/>
      <c r="CG242" s="137"/>
      <c r="CH242" s="137"/>
      <c r="CI242" s="137"/>
      <c r="CJ242" s="137"/>
      <c r="CK242" s="137"/>
      <c r="CL242" s="137"/>
      <c r="CM242" s="137"/>
      <c r="CN242" s="137"/>
      <c r="CO242" s="137"/>
      <c r="CP242" s="137"/>
      <c r="CQ242" s="137"/>
      <c r="CR242" s="137"/>
      <c r="CS242" s="137"/>
      <c r="CT242" s="137"/>
      <c r="CU242" s="137"/>
    </row>
    <row r="243" spans="1:101" s="136" customFormat="1" ht="18" customHeight="1" x14ac:dyDescent="0.25">
      <c r="A243" s="151"/>
      <c r="B243" s="224" t="s">
        <v>130</v>
      </c>
      <c r="C243" s="136" t="s">
        <v>194</v>
      </c>
      <c r="D243" s="57" t="s">
        <v>97</v>
      </c>
      <c r="E243" s="57" t="s">
        <v>895</v>
      </c>
      <c r="F243" s="136" t="s">
        <v>194</v>
      </c>
      <c r="H243" s="136" t="s">
        <v>107</v>
      </c>
      <c r="I243" s="136" t="s">
        <v>107</v>
      </c>
      <c r="J243" s="137"/>
      <c r="K243" s="137"/>
      <c r="L243" s="229"/>
      <c r="BS243" s="151"/>
      <c r="BT243" s="139" t="s">
        <v>130</v>
      </c>
      <c r="BU243" s="104"/>
      <c r="BV243" s="104"/>
      <c r="BW243" s="104"/>
      <c r="BX243" s="104"/>
    </row>
    <row r="244" spans="1:101" s="136" customFormat="1" x14ac:dyDescent="0.25">
      <c r="A244" s="151"/>
      <c r="B244" s="139" t="s">
        <v>131</v>
      </c>
      <c r="C244" s="869" t="s">
        <v>97</v>
      </c>
      <c r="D244" s="870" t="s">
        <v>97</v>
      </c>
      <c r="E244" s="870" t="s">
        <v>97</v>
      </c>
      <c r="F244" s="865" t="s">
        <v>194</v>
      </c>
      <c r="G244" s="865"/>
      <c r="H244" s="379" t="s">
        <v>97</v>
      </c>
      <c r="I244" s="379" t="s">
        <v>896</v>
      </c>
      <c r="J244" s="137"/>
      <c r="K244" s="137"/>
      <c r="L244" s="137"/>
      <c r="BS244" s="151"/>
      <c r="BT244" s="139" t="s">
        <v>131</v>
      </c>
      <c r="BU244" s="104"/>
      <c r="BV244" s="104"/>
      <c r="BW244" s="104"/>
      <c r="BX244" s="104"/>
      <c r="CH244" s="137"/>
      <c r="CI244" s="137"/>
      <c r="CJ244" s="137"/>
      <c r="CK244" s="137"/>
      <c r="CL244" s="137"/>
      <c r="CM244" s="137"/>
      <c r="CN244" s="137"/>
      <c r="CO244" s="137"/>
      <c r="CP244" s="137"/>
      <c r="CQ244" s="137"/>
      <c r="CR244" s="137"/>
      <c r="CS244" s="137"/>
      <c r="CT244" s="137"/>
      <c r="CU244" s="137"/>
      <c r="CV244" s="137"/>
      <c r="CW244" s="137"/>
    </row>
    <row r="245" spans="1:101" s="136" customFormat="1" x14ac:dyDescent="0.25">
      <c r="A245" s="151"/>
      <c r="B245" s="139" t="s">
        <v>132</v>
      </c>
      <c r="C245" s="869" t="s">
        <v>97</v>
      </c>
      <c r="D245" s="870" t="s">
        <v>97</v>
      </c>
      <c r="E245" s="870" t="s">
        <v>97</v>
      </c>
      <c r="F245" s="870" t="s">
        <v>97</v>
      </c>
      <c r="G245" s="865"/>
      <c r="H245" s="379" t="s">
        <v>97</v>
      </c>
      <c r="I245" s="379" t="s">
        <v>898</v>
      </c>
      <c r="J245" s="137"/>
      <c r="K245" s="137"/>
      <c r="L245" s="137"/>
      <c r="BS245" s="151"/>
      <c r="BT245" s="139" t="s">
        <v>132</v>
      </c>
      <c r="BU245" s="104"/>
      <c r="BV245" s="104"/>
      <c r="BW245" s="104"/>
      <c r="BX245" s="104"/>
      <c r="CH245" s="137"/>
      <c r="CI245" s="137"/>
      <c r="CJ245" s="137"/>
      <c r="CK245" s="137"/>
      <c r="CL245" s="137"/>
      <c r="CM245" s="137"/>
      <c r="CN245" s="137"/>
      <c r="CO245" s="137"/>
      <c r="CP245" s="137"/>
      <c r="CQ245" s="137"/>
      <c r="CR245" s="137"/>
      <c r="CS245" s="137"/>
      <c r="CT245" s="137"/>
      <c r="CU245" s="137"/>
      <c r="CV245" s="137"/>
      <c r="CW245" s="137"/>
    </row>
    <row r="246" spans="1:101" s="136" customFormat="1" x14ac:dyDescent="0.25">
      <c r="A246" s="151"/>
      <c r="B246" s="139" t="s">
        <v>133</v>
      </c>
      <c r="C246" s="877" t="s">
        <v>97</v>
      </c>
      <c r="D246" s="230" t="s">
        <v>97</v>
      </c>
      <c r="E246" s="230" t="s">
        <v>97</v>
      </c>
      <c r="F246" s="230" t="s">
        <v>97</v>
      </c>
      <c r="G246" s="2"/>
      <c r="H246" s="878" t="s">
        <v>97</v>
      </c>
      <c r="I246" s="878" t="s">
        <v>898</v>
      </c>
      <c r="J246" s="137"/>
      <c r="K246" s="137"/>
      <c r="L246" s="137"/>
      <c r="BS246" s="151"/>
      <c r="BT246" s="139" t="s">
        <v>133</v>
      </c>
      <c r="BU246" s="104"/>
      <c r="BV246" s="104"/>
      <c r="BW246" s="104"/>
      <c r="BX246" s="104"/>
      <c r="CH246" s="137"/>
      <c r="CI246" s="137"/>
      <c r="CJ246" s="137"/>
      <c r="CK246" s="137"/>
      <c r="CL246" s="137"/>
      <c r="CM246" s="137"/>
      <c r="CN246" s="137"/>
      <c r="CO246" s="137"/>
      <c r="CP246" s="137"/>
      <c r="CQ246" s="137"/>
      <c r="CR246" s="137"/>
      <c r="CS246" s="137"/>
      <c r="CT246" s="137"/>
      <c r="CU246" s="137"/>
      <c r="CV246" s="137"/>
      <c r="CW246" s="137"/>
    </row>
    <row r="247" spans="1:101" s="136" customFormat="1" x14ac:dyDescent="0.25">
      <c r="A247" s="151"/>
      <c r="B247" s="139" t="s">
        <v>134</v>
      </c>
      <c r="C247" s="883" t="s">
        <v>97</v>
      </c>
      <c r="D247" s="884" t="s">
        <v>97</v>
      </c>
      <c r="E247" s="884" t="s">
        <v>97</v>
      </c>
      <c r="F247" s="884" t="s">
        <v>97</v>
      </c>
      <c r="G247" s="2"/>
      <c r="H247" s="885" t="s">
        <v>97</v>
      </c>
      <c r="I247" s="886" t="s">
        <v>898</v>
      </c>
      <c r="J247" s="137"/>
      <c r="K247" s="137"/>
      <c r="L247" s="137"/>
      <c r="BS247" s="151"/>
      <c r="BT247" s="139" t="s">
        <v>134</v>
      </c>
      <c r="BU247" s="104"/>
      <c r="BV247" s="104"/>
      <c r="BW247" s="104"/>
      <c r="BX247" s="104"/>
      <c r="CH247" s="137"/>
      <c r="CI247" s="137"/>
      <c r="CJ247" s="137"/>
      <c r="CK247" s="137"/>
      <c r="CL247" s="137"/>
      <c r="CM247" s="137"/>
      <c r="CN247" s="137"/>
      <c r="CO247" s="137"/>
      <c r="CP247" s="137"/>
      <c r="CQ247" s="137"/>
      <c r="CR247" s="137"/>
      <c r="CS247" s="137"/>
      <c r="CT247" s="137"/>
      <c r="CU247" s="137"/>
      <c r="CV247" s="137"/>
      <c r="CW247" s="137"/>
    </row>
    <row r="248" spans="1:101" s="136" customFormat="1" x14ac:dyDescent="0.25">
      <c r="A248" s="151"/>
      <c r="B248" s="139" t="s">
        <v>135</v>
      </c>
      <c r="J248" s="137"/>
      <c r="K248" s="137"/>
      <c r="L248" s="137"/>
      <c r="BS248" s="151"/>
      <c r="BT248" s="139" t="s">
        <v>135</v>
      </c>
      <c r="BU248" s="104"/>
      <c r="BV248" s="104"/>
      <c r="BW248" s="104"/>
      <c r="BX248" s="104"/>
      <c r="CH248" s="137"/>
      <c r="CI248" s="137"/>
      <c r="CJ248" s="137"/>
      <c r="CK248" s="137"/>
      <c r="CL248" s="137"/>
      <c r="CM248" s="137"/>
      <c r="CN248" s="137"/>
      <c r="CO248" s="137"/>
      <c r="CP248" s="137"/>
      <c r="CQ248" s="137"/>
      <c r="CR248" s="137"/>
      <c r="CS248" s="137"/>
      <c r="CT248" s="137"/>
      <c r="CU248" s="137"/>
      <c r="CV248" s="137"/>
      <c r="CW248" s="137"/>
    </row>
    <row r="249" spans="1:101" s="136" customFormat="1" x14ac:dyDescent="0.25">
      <c r="A249" s="151"/>
      <c r="B249" s="224" t="s">
        <v>136</v>
      </c>
      <c r="C249" s="136" t="s">
        <v>194</v>
      </c>
      <c r="D249" s="57" t="s">
        <v>97</v>
      </c>
      <c r="E249" s="57" t="s">
        <v>97</v>
      </c>
      <c r="F249" s="136" t="s">
        <v>194</v>
      </c>
      <c r="H249" s="136" t="s">
        <v>107</v>
      </c>
      <c r="I249" s="136" t="s">
        <v>107</v>
      </c>
      <c r="J249" s="137"/>
      <c r="K249" s="137"/>
      <c r="L249" s="137"/>
      <c r="M249" s="137"/>
      <c r="N249" s="137"/>
      <c r="O249" s="137"/>
      <c r="P249" s="137"/>
      <c r="Q249" s="137"/>
      <c r="R249" s="137"/>
      <c r="S249" s="137"/>
      <c r="T249" s="137"/>
      <c r="U249" s="137"/>
      <c r="V249" s="137"/>
      <c r="W249" s="137"/>
      <c r="X249" s="137"/>
      <c r="Y249" s="137"/>
      <c r="Z249" s="137"/>
      <c r="AA249" s="137"/>
      <c r="AB249" s="137"/>
      <c r="AC249" s="137"/>
      <c r="AD249" s="137"/>
      <c r="AE249" s="137"/>
      <c r="AF249" s="137"/>
      <c r="AG249" s="137"/>
      <c r="AH249" s="137"/>
      <c r="AI249" s="137"/>
      <c r="AJ249" s="137"/>
      <c r="AK249" s="137"/>
      <c r="AL249" s="137"/>
      <c r="AM249" s="137"/>
      <c r="AN249" s="137"/>
      <c r="AO249" s="137"/>
      <c r="AP249" s="137"/>
      <c r="AQ249" s="137"/>
      <c r="AR249" s="137"/>
      <c r="AS249" s="137"/>
      <c r="AT249" s="137"/>
      <c r="AU249" s="137"/>
      <c r="AV249" s="137"/>
      <c r="AW249" s="137"/>
      <c r="AX249" s="137"/>
      <c r="AY249" s="137"/>
      <c r="AZ249" s="137"/>
      <c r="BA249" s="137"/>
      <c r="BB249" s="137"/>
      <c r="BC249" s="137"/>
      <c r="BD249" s="137"/>
      <c r="BE249" s="137"/>
      <c r="BF249" s="137"/>
      <c r="BG249" s="137"/>
      <c r="BH249" s="137"/>
      <c r="BI249" s="137"/>
      <c r="BJ249" s="137"/>
      <c r="BK249" s="137"/>
      <c r="BL249" s="137"/>
      <c r="BM249" s="137"/>
      <c r="BN249" s="137"/>
      <c r="BO249" s="137"/>
      <c r="BP249" s="137"/>
      <c r="BQ249" s="137"/>
      <c r="BR249" s="137"/>
      <c r="BS249" s="151"/>
      <c r="BT249" s="139" t="s">
        <v>136</v>
      </c>
      <c r="BU249" s="104"/>
      <c r="BV249" s="104"/>
      <c r="BW249" s="104"/>
      <c r="BX249" s="104"/>
      <c r="BY249" s="137"/>
      <c r="BZ249" s="137"/>
      <c r="CA249" s="137"/>
      <c r="CB249" s="137"/>
      <c r="CC249" s="137"/>
      <c r="CD249" s="137"/>
      <c r="CE249" s="137"/>
      <c r="CH249" s="137"/>
      <c r="CI249" s="137"/>
      <c r="CJ249" s="137"/>
      <c r="CK249" s="137"/>
      <c r="CL249" s="137"/>
      <c r="CM249" s="137"/>
      <c r="CN249" s="137"/>
      <c r="CO249" s="137"/>
      <c r="CP249" s="137"/>
      <c r="CQ249" s="137"/>
      <c r="CR249" s="137"/>
      <c r="CS249" s="137"/>
      <c r="CT249" s="137"/>
      <c r="CU249" s="137"/>
      <c r="CV249" s="137"/>
      <c r="CW249" s="137"/>
    </row>
    <row r="250" spans="1:101" s="136" customFormat="1" x14ac:dyDescent="0.25">
      <c r="A250" s="151"/>
      <c r="B250" s="139" t="s">
        <v>137</v>
      </c>
      <c r="C250" s="869" t="s">
        <v>97</v>
      </c>
      <c r="D250" s="870" t="s">
        <v>97</v>
      </c>
      <c r="E250" s="870" t="s">
        <v>97</v>
      </c>
      <c r="F250" s="865" t="s">
        <v>194</v>
      </c>
      <c r="G250" s="865"/>
      <c r="H250" s="379" t="s">
        <v>97</v>
      </c>
      <c r="I250" s="379" t="s">
        <v>94</v>
      </c>
      <c r="J250" s="137"/>
      <c r="K250" s="137"/>
      <c r="L250" s="137"/>
      <c r="BS250" s="151"/>
      <c r="BT250" s="139" t="s">
        <v>137</v>
      </c>
      <c r="BU250" s="104"/>
      <c r="BV250" s="104"/>
      <c r="BW250" s="104"/>
      <c r="BX250" s="104"/>
    </row>
    <row r="251" spans="1:101" s="136" customFormat="1" x14ac:dyDescent="0.25">
      <c r="A251" s="151"/>
      <c r="B251" s="139" t="s">
        <v>138</v>
      </c>
      <c r="C251" s="869" t="s">
        <v>97</v>
      </c>
      <c r="D251" s="870" t="s">
        <v>97</v>
      </c>
      <c r="E251" s="870" t="s">
        <v>97</v>
      </c>
      <c r="F251" s="870" t="s">
        <v>97</v>
      </c>
      <c r="G251" s="865"/>
      <c r="H251" s="379" t="s">
        <v>97</v>
      </c>
      <c r="I251" s="379" t="s">
        <v>897</v>
      </c>
      <c r="J251" s="137"/>
      <c r="K251" s="137"/>
      <c r="L251" s="137"/>
      <c r="M251" s="137"/>
      <c r="N251" s="137"/>
      <c r="O251" s="137"/>
      <c r="P251" s="137"/>
      <c r="Q251" s="137"/>
      <c r="R251" s="137"/>
      <c r="S251" s="137"/>
      <c r="T251" s="137"/>
      <c r="U251" s="137"/>
      <c r="V251" s="137"/>
      <c r="W251" s="137"/>
      <c r="X251" s="137"/>
      <c r="Y251" s="137"/>
      <c r="Z251" s="137"/>
      <c r="AA251" s="137"/>
      <c r="AB251" s="137"/>
      <c r="AC251" s="137"/>
      <c r="AD251" s="137"/>
      <c r="AE251" s="137"/>
      <c r="AF251" s="137"/>
      <c r="AG251" s="137"/>
      <c r="AH251" s="137"/>
      <c r="AI251" s="137"/>
      <c r="AJ251" s="137"/>
      <c r="AK251" s="137"/>
      <c r="AL251" s="137"/>
      <c r="AM251" s="137"/>
      <c r="AN251" s="137"/>
      <c r="AO251" s="137"/>
      <c r="AP251" s="137"/>
      <c r="AQ251" s="137"/>
      <c r="AR251" s="137"/>
      <c r="AS251" s="137"/>
      <c r="AT251" s="137"/>
      <c r="AU251" s="137"/>
      <c r="AV251" s="137"/>
      <c r="AW251" s="137"/>
      <c r="AX251" s="137"/>
      <c r="AY251" s="137"/>
      <c r="AZ251" s="137"/>
      <c r="BA251" s="137"/>
      <c r="BB251" s="137"/>
      <c r="BC251" s="137"/>
      <c r="BD251" s="137"/>
      <c r="BE251" s="137"/>
      <c r="BF251" s="137"/>
      <c r="BG251" s="137"/>
      <c r="BH251" s="137"/>
      <c r="BI251" s="137"/>
      <c r="BJ251" s="137"/>
      <c r="BK251" s="137"/>
      <c r="BL251" s="137"/>
      <c r="BM251" s="137"/>
      <c r="BN251" s="137"/>
      <c r="BO251" s="137"/>
      <c r="BP251" s="137"/>
      <c r="BQ251" s="137"/>
      <c r="BR251" s="137"/>
      <c r="BS251" s="151"/>
      <c r="BT251" s="139" t="s">
        <v>138</v>
      </c>
      <c r="BU251" s="104"/>
      <c r="BV251" s="104"/>
      <c r="BW251" s="104"/>
      <c r="BX251" s="104"/>
      <c r="BY251" s="137"/>
      <c r="BZ251" s="137"/>
      <c r="CA251" s="137"/>
      <c r="CB251" s="137"/>
      <c r="CC251" s="137"/>
      <c r="CD251" s="137"/>
      <c r="CE251" s="137"/>
      <c r="CF251" s="137"/>
      <c r="CG251" s="137"/>
      <c r="CH251" s="137"/>
      <c r="CI251" s="137"/>
      <c r="CJ251" s="137"/>
      <c r="CK251" s="137"/>
      <c r="CL251" s="137"/>
      <c r="CM251" s="137"/>
      <c r="CN251" s="137"/>
      <c r="CO251" s="137"/>
      <c r="CP251" s="137"/>
      <c r="CQ251" s="137"/>
      <c r="CR251" s="137"/>
      <c r="CS251" s="137"/>
      <c r="CT251" s="137"/>
      <c r="CU251" s="137"/>
      <c r="CV251" s="137"/>
      <c r="CW251" s="137"/>
    </row>
    <row r="252" spans="1:101" s="136" customFormat="1" x14ac:dyDescent="0.25">
      <c r="A252" s="162"/>
      <c r="B252" s="139" t="s">
        <v>139</v>
      </c>
      <c r="C252" s="877" t="s">
        <v>97</v>
      </c>
      <c r="D252" s="230" t="s">
        <v>97</v>
      </c>
      <c r="E252" s="230" t="s">
        <v>97</v>
      </c>
      <c r="F252" s="230" t="s">
        <v>97</v>
      </c>
      <c r="G252" s="2"/>
      <c r="H252" s="878" t="s">
        <v>97</v>
      </c>
      <c r="I252" s="878" t="s">
        <v>897</v>
      </c>
      <c r="J252" s="137"/>
      <c r="K252" s="137"/>
      <c r="L252" s="137"/>
      <c r="M252" s="137"/>
      <c r="N252" s="137"/>
      <c r="BS252" s="162"/>
      <c r="BT252" s="139" t="s">
        <v>139</v>
      </c>
      <c r="BU252" s="196"/>
      <c r="BV252" s="196"/>
      <c r="BW252" s="196"/>
      <c r="BX252" s="196"/>
    </row>
    <row r="253" spans="1:101" s="136" customFormat="1" x14ac:dyDescent="0.25">
      <c r="A253" s="162"/>
      <c r="B253" s="139" t="s">
        <v>140</v>
      </c>
      <c r="C253" s="883" t="s">
        <v>97</v>
      </c>
      <c r="D253" s="884" t="s">
        <v>97</v>
      </c>
      <c r="E253" s="884" t="s">
        <v>97</v>
      </c>
      <c r="F253" s="884" t="s">
        <v>97</v>
      </c>
      <c r="G253" s="2"/>
      <c r="H253" s="885" t="s">
        <v>97</v>
      </c>
      <c r="I253" s="886" t="s">
        <v>897</v>
      </c>
      <c r="J253" s="137"/>
      <c r="K253" s="137"/>
      <c r="L253" s="137"/>
      <c r="M253" s="137"/>
      <c r="N253" s="137"/>
      <c r="BS253" s="162"/>
      <c r="BT253" s="139" t="s">
        <v>140</v>
      </c>
      <c r="BU253" s="196"/>
      <c r="BV253" s="196"/>
      <c r="BW253" s="196"/>
      <c r="BX253" s="196"/>
    </row>
    <row r="254" spans="1:101" s="136" customFormat="1" x14ac:dyDescent="0.25">
      <c r="A254" s="151"/>
      <c r="B254" s="139" t="s">
        <v>141</v>
      </c>
      <c r="J254" s="137"/>
      <c r="K254" s="137"/>
      <c r="L254" s="137"/>
      <c r="M254" s="137"/>
      <c r="N254" s="137"/>
      <c r="BS254" s="151"/>
      <c r="BT254" s="139" t="s">
        <v>141</v>
      </c>
      <c r="BU254" s="104"/>
      <c r="BV254" s="104"/>
      <c r="BW254" s="104"/>
      <c r="BX254" s="104"/>
    </row>
    <row r="255" spans="1:101" s="137" customFormat="1" x14ac:dyDescent="0.25">
      <c r="A255" s="10"/>
      <c r="B255" s="224" t="s">
        <v>142</v>
      </c>
      <c r="C255" s="136" t="s">
        <v>194</v>
      </c>
      <c r="D255" s="57" t="s">
        <v>97</v>
      </c>
      <c r="E255" s="57" t="s">
        <v>97</v>
      </c>
      <c r="F255" s="136" t="s">
        <v>194</v>
      </c>
      <c r="G255" s="136"/>
      <c r="H255" s="136" t="s">
        <v>107</v>
      </c>
      <c r="I255" s="136" t="s">
        <v>107</v>
      </c>
      <c r="BS255" s="10"/>
      <c r="BT255" s="139" t="s">
        <v>142</v>
      </c>
      <c r="BU255" s="104"/>
      <c r="BV255" s="104"/>
      <c r="BW255" s="104"/>
      <c r="BX255" s="104"/>
    </row>
    <row r="256" spans="1:101" s="137" customFormat="1" x14ac:dyDescent="0.25">
      <c r="A256" s="116"/>
      <c r="B256" s="139" t="s">
        <v>143</v>
      </c>
      <c r="C256" s="869" t="s">
        <v>97</v>
      </c>
      <c r="D256" s="870" t="s">
        <v>97</v>
      </c>
      <c r="E256" s="870" t="s">
        <v>97</v>
      </c>
      <c r="F256" s="865" t="s">
        <v>194</v>
      </c>
      <c r="G256" s="865"/>
      <c r="H256" s="379" t="s">
        <v>97</v>
      </c>
      <c r="I256" s="379" t="s">
        <v>97</v>
      </c>
      <c r="BS256" s="116"/>
      <c r="BT256" s="139" t="s">
        <v>143</v>
      </c>
      <c r="BU256" s="104"/>
      <c r="BV256" s="104"/>
      <c r="BW256" s="104"/>
      <c r="BX256" s="104"/>
    </row>
    <row r="257" spans="1:76" s="137" customFormat="1" x14ac:dyDescent="0.25">
      <c r="A257" s="116"/>
      <c r="B257" s="139" t="s">
        <v>144</v>
      </c>
      <c r="C257" s="869" t="s">
        <v>97</v>
      </c>
      <c r="D257" s="870" t="s">
        <v>97</v>
      </c>
      <c r="E257" s="870" t="s">
        <v>97</v>
      </c>
      <c r="F257" s="870" t="s">
        <v>97</v>
      </c>
      <c r="G257" s="865"/>
      <c r="H257" s="379" t="s">
        <v>97</v>
      </c>
      <c r="I257" s="379" t="s">
        <v>898</v>
      </c>
      <c r="BS257" s="116"/>
      <c r="BT257" s="139" t="s">
        <v>144</v>
      </c>
      <c r="BU257" s="104"/>
      <c r="BV257" s="104"/>
      <c r="BW257" s="104"/>
      <c r="BX257" s="104"/>
    </row>
    <row r="258" spans="1:76" s="137" customFormat="1" x14ac:dyDescent="0.25">
      <c r="A258" s="116"/>
      <c r="B258" s="139" t="s">
        <v>145</v>
      </c>
      <c r="C258" s="877" t="s">
        <v>97</v>
      </c>
      <c r="D258" s="230" t="s">
        <v>97</v>
      </c>
      <c r="E258" s="230" t="s">
        <v>97</v>
      </c>
      <c r="F258" s="230" t="s">
        <v>97</v>
      </c>
      <c r="G258" s="2"/>
      <c r="H258" s="878" t="s">
        <v>97</v>
      </c>
      <c r="I258" s="878" t="s">
        <v>898</v>
      </c>
      <c r="BS258" s="116"/>
      <c r="BT258" s="139" t="s">
        <v>145</v>
      </c>
      <c r="BU258" s="104"/>
      <c r="BV258" s="104"/>
      <c r="BW258" s="104"/>
      <c r="BX258" s="104"/>
    </row>
    <row r="259" spans="1:76" s="137" customFormat="1" x14ac:dyDescent="0.25">
      <c r="A259" s="116"/>
      <c r="B259" s="139" t="s">
        <v>146</v>
      </c>
      <c r="C259" s="883" t="s">
        <v>97</v>
      </c>
      <c r="D259" s="884" t="s">
        <v>97</v>
      </c>
      <c r="E259" s="884" t="s">
        <v>97</v>
      </c>
      <c r="F259" s="884" t="s">
        <v>97</v>
      </c>
      <c r="G259" s="2"/>
      <c r="H259" s="885" t="s">
        <v>97</v>
      </c>
      <c r="I259" s="886" t="s">
        <v>898</v>
      </c>
      <c r="BS259" s="116"/>
      <c r="BT259" s="139" t="s">
        <v>146</v>
      </c>
      <c r="BU259" s="104"/>
      <c r="BV259" s="104"/>
      <c r="BW259" s="104"/>
      <c r="BX259" s="104"/>
    </row>
    <row r="260" spans="1:76" s="137" customFormat="1" x14ac:dyDescent="0.25">
      <c r="A260" s="116"/>
      <c r="B260" s="139" t="s">
        <v>147</v>
      </c>
      <c r="C260" s="136"/>
      <c r="D260" s="136"/>
      <c r="E260" s="136"/>
      <c r="F260" s="136"/>
      <c r="G260" s="136"/>
      <c r="H260" s="136"/>
      <c r="I260" s="136"/>
      <c r="BS260" s="116"/>
      <c r="BT260" s="139" t="s">
        <v>147</v>
      </c>
      <c r="BU260" s="104"/>
      <c r="BV260" s="104"/>
      <c r="BW260" s="104"/>
      <c r="BX260" s="104"/>
    </row>
    <row r="261" spans="1:76" s="136" customFormat="1" x14ac:dyDescent="0.25">
      <c r="A261" s="151"/>
      <c r="B261" s="224" t="s">
        <v>148</v>
      </c>
      <c r="C261" s="136" t="s">
        <v>194</v>
      </c>
      <c r="D261" s="57" t="s">
        <v>94</v>
      </c>
      <c r="E261" s="57" t="s">
        <v>94</v>
      </c>
      <c r="F261" s="136" t="s">
        <v>194</v>
      </c>
      <c r="H261" s="136" t="s">
        <v>107</v>
      </c>
      <c r="I261" s="136" t="s">
        <v>194</v>
      </c>
      <c r="J261" s="137"/>
      <c r="K261" s="137"/>
      <c r="L261" s="137"/>
      <c r="BS261" s="151"/>
      <c r="BT261" s="139" t="s">
        <v>148</v>
      </c>
      <c r="BU261" s="104"/>
      <c r="BV261" s="104"/>
      <c r="BW261" s="104"/>
      <c r="BX261" s="104"/>
    </row>
    <row r="262" spans="1:76" s="136" customFormat="1" x14ac:dyDescent="0.25">
      <c r="A262" s="151"/>
      <c r="B262" s="139" t="s">
        <v>149</v>
      </c>
      <c r="C262" s="869" t="s">
        <v>194</v>
      </c>
      <c r="D262" s="870" t="s">
        <v>94</v>
      </c>
      <c r="E262" s="870" t="s">
        <v>194</v>
      </c>
      <c r="F262" s="865" t="s">
        <v>194</v>
      </c>
      <c r="G262" s="865"/>
      <c r="H262" s="379" t="s">
        <v>97</v>
      </c>
      <c r="I262" s="379" t="s">
        <v>194</v>
      </c>
      <c r="J262" s="137"/>
      <c r="K262" s="137"/>
      <c r="L262" s="137"/>
      <c r="BS262" s="151"/>
      <c r="BT262" s="139" t="s">
        <v>149</v>
      </c>
      <c r="BU262" s="104"/>
      <c r="BV262" s="104"/>
      <c r="BW262" s="104"/>
      <c r="BX262" s="104"/>
    </row>
    <row r="263" spans="1:76" s="136" customFormat="1" x14ac:dyDescent="0.25">
      <c r="A263" s="151"/>
      <c r="B263" s="139" t="s">
        <v>150</v>
      </c>
      <c r="C263" s="869" t="s">
        <v>94</v>
      </c>
      <c r="D263" s="870" t="s">
        <v>94</v>
      </c>
      <c r="E263" s="870" t="s">
        <v>94</v>
      </c>
      <c r="F263" s="870" t="s">
        <v>97</v>
      </c>
      <c r="G263" s="865"/>
      <c r="H263" s="379" t="s">
        <v>97</v>
      </c>
      <c r="I263" s="379" t="s">
        <v>194</v>
      </c>
      <c r="J263" s="137"/>
      <c r="K263" s="137"/>
      <c r="L263" s="137"/>
      <c r="BS263" s="151"/>
      <c r="BT263" s="139" t="s">
        <v>150</v>
      </c>
      <c r="BU263" s="104"/>
      <c r="BV263" s="104"/>
      <c r="BW263" s="104"/>
      <c r="BX263" s="104"/>
    </row>
    <row r="264" spans="1:76" s="136" customFormat="1" x14ac:dyDescent="0.25">
      <c r="A264" s="151"/>
      <c r="B264" s="139" t="s">
        <v>151</v>
      </c>
      <c r="C264" s="877" t="s">
        <v>94</v>
      </c>
      <c r="D264" s="230" t="s">
        <v>94</v>
      </c>
      <c r="E264" s="230" t="s">
        <v>94</v>
      </c>
      <c r="F264" s="230" t="s">
        <v>97</v>
      </c>
      <c r="G264" s="2"/>
      <c r="H264" s="878" t="s">
        <v>97</v>
      </c>
      <c r="I264" s="878" t="s">
        <v>194</v>
      </c>
      <c r="J264" s="137"/>
      <c r="K264" s="137"/>
      <c r="L264" s="137"/>
      <c r="BS264" s="151"/>
      <c r="BT264" s="139" t="s">
        <v>151</v>
      </c>
      <c r="BU264" s="104"/>
      <c r="BV264" s="104"/>
      <c r="BW264" s="104"/>
      <c r="BX264" s="104"/>
    </row>
    <row r="265" spans="1:76" s="136" customFormat="1" x14ac:dyDescent="0.25">
      <c r="A265" s="151"/>
      <c r="B265" s="139" t="s">
        <v>152</v>
      </c>
      <c r="C265" s="883" t="s">
        <v>94</v>
      </c>
      <c r="D265" s="884" t="s">
        <v>94</v>
      </c>
      <c r="E265" s="884" t="s">
        <v>94</v>
      </c>
      <c r="F265" s="884" t="s">
        <v>97</v>
      </c>
      <c r="G265" s="2"/>
      <c r="H265" s="885" t="s">
        <v>97</v>
      </c>
      <c r="I265" s="886" t="s">
        <v>194</v>
      </c>
      <c r="J265" s="137"/>
      <c r="K265" s="137"/>
      <c r="L265" s="137"/>
      <c r="BS265" s="151"/>
      <c r="BT265" s="139" t="s">
        <v>152</v>
      </c>
      <c r="BU265" s="104"/>
      <c r="BV265" s="104"/>
      <c r="BW265" s="104"/>
      <c r="BX265" s="104"/>
    </row>
    <row r="266" spans="1:76" s="136" customFormat="1" x14ac:dyDescent="0.25">
      <c r="A266" s="151"/>
      <c r="B266" s="139" t="s">
        <v>153</v>
      </c>
      <c r="J266" s="137"/>
      <c r="K266" s="137"/>
      <c r="L266" s="137"/>
      <c r="BS266" s="151"/>
      <c r="BT266" s="139" t="s">
        <v>153</v>
      </c>
      <c r="BU266" s="104"/>
      <c r="BV266" s="104"/>
      <c r="BW266" s="104"/>
      <c r="BX266" s="104"/>
    </row>
    <row r="267" spans="1:76" s="136" customFormat="1" x14ac:dyDescent="0.25">
      <c r="A267" s="151"/>
      <c r="B267" s="224" t="s">
        <v>154</v>
      </c>
      <c r="C267" s="136" t="s">
        <v>194</v>
      </c>
      <c r="D267" s="57" t="s">
        <v>97</v>
      </c>
      <c r="E267" s="57" t="s">
        <v>97</v>
      </c>
      <c r="F267" s="136" t="s">
        <v>194</v>
      </c>
      <c r="H267" s="136" t="s">
        <v>108</v>
      </c>
      <c r="I267" s="136" t="s">
        <v>194</v>
      </c>
      <c r="J267" s="137"/>
      <c r="K267" s="137"/>
      <c r="L267" s="137"/>
      <c r="BS267" s="151"/>
      <c r="BT267" s="139" t="s">
        <v>154</v>
      </c>
      <c r="BU267" s="104"/>
      <c r="BV267" s="104"/>
      <c r="BW267" s="104"/>
      <c r="BX267" s="104"/>
    </row>
    <row r="268" spans="1:76" s="136" customFormat="1" x14ac:dyDescent="0.25">
      <c r="A268" s="151"/>
      <c r="B268" s="139" t="s">
        <v>155</v>
      </c>
      <c r="C268" s="869" t="s">
        <v>97</v>
      </c>
      <c r="D268" s="870" t="s">
        <v>97</v>
      </c>
      <c r="E268" s="870" t="s">
        <v>97</v>
      </c>
      <c r="F268" s="865" t="s">
        <v>194</v>
      </c>
      <c r="G268" s="865"/>
      <c r="H268" s="379" t="s">
        <v>94</v>
      </c>
      <c r="I268" s="379" t="s">
        <v>897</v>
      </c>
      <c r="J268" s="137"/>
      <c r="K268" s="137"/>
      <c r="L268" s="137"/>
      <c r="BS268" s="151"/>
      <c r="BT268" s="139" t="s">
        <v>155</v>
      </c>
      <c r="BU268" s="104"/>
      <c r="BV268" s="104"/>
      <c r="BW268" s="104"/>
      <c r="BX268" s="104"/>
    </row>
    <row r="269" spans="1:76" s="136" customFormat="1" x14ac:dyDescent="0.25">
      <c r="A269" s="151"/>
      <c r="B269" s="139" t="s">
        <v>156</v>
      </c>
      <c r="C269" s="869" t="s">
        <v>97</v>
      </c>
      <c r="D269" s="870" t="s">
        <v>97</v>
      </c>
      <c r="E269" s="870" t="s">
        <v>97</v>
      </c>
      <c r="F269" s="870" t="s">
        <v>97</v>
      </c>
      <c r="G269" s="865"/>
      <c r="H269" s="379" t="s">
        <v>97</v>
      </c>
      <c r="I269" s="379" t="s">
        <v>898</v>
      </c>
      <c r="J269" s="137"/>
      <c r="K269" s="137"/>
      <c r="L269" s="137"/>
      <c r="BS269" s="151"/>
      <c r="BT269" s="139" t="s">
        <v>156</v>
      </c>
      <c r="BU269" s="104"/>
      <c r="BV269" s="104"/>
      <c r="BW269" s="104"/>
      <c r="BX269" s="104"/>
    </row>
    <row r="270" spans="1:76" s="136" customFormat="1" x14ac:dyDescent="0.25">
      <c r="A270" s="151"/>
      <c r="B270" s="139" t="s">
        <v>157</v>
      </c>
      <c r="C270" s="877" t="s">
        <v>97</v>
      </c>
      <c r="D270" s="230" t="s">
        <v>97</v>
      </c>
      <c r="E270" s="230" t="s">
        <v>97</v>
      </c>
      <c r="F270" s="230" t="s">
        <v>97</v>
      </c>
      <c r="G270" s="2"/>
      <c r="H270" s="878" t="s">
        <v>97</v>
      </c>
      <c r="I270" s="878" t="s">
        <v>898</v>
      </c>
      <c r="J270" s="137"/>
      <c r="K270" s="137"/>
      <c r="L270" s="137"/>
      <c r="BS270" s="151"/>
      <c r="BT270" s="139" t="s">
        <v>157</v>
      </c>
      <c r="BU270" s="104"/>
      <c r="BV270" s="104"/>
      <c r="BW270" s="104"/>
      <c r="BX270" s="104"/>
    </row>
    <row r="271" spans="1:76" s="136" customFormat="1" x14ac:dyDescent="0.25">
      <c r="A271" s="151"/>
      <c r="B271" s="139" t="s">
        <v>158</v>
      </c>
      <c r="C271" s="883" t="s">
        <v>97</v>
      </c>
      <c r="D271" s="884" t="s">
        <v>97</v>
      </c>
      <c r="E271" s="884" t="s">
        <v>97</v>
      </c>
      <c r="F271" s="884" t="s">
        <v>97</v>
      </c>
      <c r="G271" s="2"/>
      <c r="H271" s="885" t="s">
        <v>97</v>
      </c>
      <c r="I271" s="886" t="s">
        <v>898</v>
      </c>
      <c r="J271" s="137"/>
      <c r="K271" s="137"/>
      <c r="L271" s="137"/>
      <c r="BS271" s="151"/>
      <c r="BT271" s="139" t="s">
        <v>158</v>
      </c>
      <c r="BU271" s="104"/>
      <c r="BV271" s="104"/>
      <c r="BW271" s="104"/>
      <c r="BX271" s="104"/>
    </row>
    <row r="272" spans="1:76" s="136" customFormat="1" x14ac:dyDescent="0.25">
      <c r="A272" s="151"/>
      <c r="B272" s="139" t="s">
        <v>159</v>
      </c>
      <c r="J272" s="137"/>
      <c r="K272" s="137"/>
      <c r="L272" s="137"/>
      <c r="BS272" s="151"/>
      <c r="BT272" s="139" t="s">
        <v>159</v>
      </c>
      <c r="BU272" s="104"/>
      <c r="BV272" s="104"/>
      <c r="BW272" s="104"/>
      <c r="BX272" s="104"/>
    </row>
    <row r="273" spans="1:76" s="136" customFormat="1" x14ac:dyDescent="0.25">
      <c r="A273" s="151"/>
      <c r="B273" s="224" t="s">
        <v>184</v>
      </c>
      <c r="C273" s="136" t="s">
        <v>194</v>
      </c>
      <c r="D273" s="136" t="s">
        <v>194</v>
      </c>
      <c r="E273" s="136" t="s">
        <v>194</v>
      </c>
      <c r="F273" s="136" t="s">
        <v>194</v>
      </c>
      <c r="H273" s="136" t="s">
        <v>194</v>
      </c>
      <c r="I273" s="136" t="s">
        <v>194</v>
      </c>
      <c r="J273" s="137"/>
      <c r="K273" s="137"/>
      <c r="L273" s="137"/>
      <c r="BS273" s="151"/>
      <c r="BT273" s="139" t="s">
        <v>184</v>
      </c>
      <c r="BU273" s="104"/>
      <c r="BV273" s="104"/>
      <c r="BW273" s="104"/>
      <c r="BX273" s="104"/>
    </row>
    <row r="274" spans="1:76" s="136" customFormat="1" x14ac:dyDescent="0.25">
      <c r="A274" s="151"/>
      <c r="B274" s="139" t="s">
        <v>185</v>
      </c>
      <c r="C274" s="869" t="s">
        <v>94</v>
      </c>
      <c r="D274" s="870" t="s">
        <v>94</v>
      </c>
      <c r="E274" s="870" t="s">
        <v>94</v>
      </c>
      <c r="F274" s="865" t="s">
        <v>194</v>
      </c>
      <c r="G274" s="865"/>
      <c r="H274" s="379" t="s">
        <v>194</v>
      </c>
      <c r="I274" s="379" t="s">
        <v>194</v>
      </c>
      <c r="J274" s="137"/>
      <c r="K274" s="137"/>
      <c r="L274" s="137"/>
      <c r="BS274" s="151"/>
      <c r="BT274" s="139" t="s">
        <v>185</v>
      </c>
      <c r="BU274" s="104"/>
      <c r="BV274" s="104"/>
      <c r="BW274" s="104"/>
      <c r="BX274" s="104"/>
    </row>
    <row r="275" spans="1:76" s="136" customFormat="1" x14ac:dyDescent="0.25">
      <c r="A275" s="151"/>
      <c r="B275" s="139" t="s">
        <v>186</v>
      </c>
      <c r="C275" s="869" t="s">
        <v>94</v>
      </c>
      <c r="D275" s="870" t="s">
        <v>94</v>
      </c>
      <c r="E275" s="870" t="s">
        <v>94</v>
      </c>
      <c r="F275" s="870" t="s">
        <v>94</v>
      </c>
      <c r="G275" s="865"/>
      <c r="H275" s="379" t="s">
        <v>94</v>
      </c>
      <c r="I275" s="379" t="s">
        <v>194</v>
      </c>
      <c r="J275" s="137"/>
      <c r="K275" s="137"/>
      <c r="L275" s="137"/>
      <c r="BS275" s="151"/>
      <c r="BT275" s="139" t="s">
        <v>186</v>
      </c>
      <c r="BU275" s="104"/>
      <c r="BV275" s="104"/>
      <c r="BW275" s="104"/>
      <c r="BX275" s="104"/>
    </row>
    <row r="276" spans="1:76" s="136" customFormat="1" x14ac:dyDescent="0.25">
      <c r="A276" s="151"/>
      <c r="B276" s="139" t="s">
        <v>187</v>
      </c>
      <c r="C276" s="877" t="s">
        <v>94</v>
      </c>
      <c r="D276" s="230" t="s">
        <v>94</v>
      </c>
      <c r="E276" s="230" t="s">
        <v>94</v>
      </c>
      <c r="F276" s="230" t="s">
        <v>94</v>
      </c>
      <c r="G276" s="2"/>
      <c r="H276" s="878" t="s">
        <v>94</v>
      </c>
      <c r="I276" s="878" t="s">
        <v>194</v>
      </c>
      <c r="J276" s="137"/>
      <c r="K276" s="137"/>
      <c r="L276" s="137"/>
      <c r="BS276" s="151"/>
      <c r="BT276" s="139" t="s">
        <v>187</v>
      </c>
      <c r="BU276" s="104"/>
      <c r="BV276" s="104"/>
      <c r="BW276" s="104"/>
      <c r="BX276" s="104"/>
    </row>
    <row r="277" spans="1:76" s="136" customFormat="1" x14ac:dyDescent="0.25">
      <c r="A277" s="151"/>
      <c r="B277" s="139" t="s">
        <v>188</v>
      </c>
      <c r="C277" s="883" t="s">
        <v>94</v>
      </c>
      <c r="D277" s="884" t="s">
        <v>94</v>
      </c>
      <c r="E277" s="884" t="s">
        <v>94</v>
      </c>
      <c r="F277" s="884" t="s">
        <v>94</v>
      </c>
      <c r="G277" s="2"/>
      <c r="H277" s="885" t="s">
        <v>94</v>
      </c>
      <c r="I277" s="886" t="s">
        <v>194</v>
      </c>
      <c r="J277" s="137"/>
      <c r="K277" s="137"/>
      <c r="L277" s="137"/>
      <c r="BS277" s="151"/>
      <c r="BT277" s="139" t="s">
        <v>188</v>
      </c>
      <c r="BU277" s="104"/>
      <c r="BV277" s="104"/>
      <c r="BW277" s="104"/>
      <c r="BX277" s="104"/>
    </row>
    <row r="278" spans="1:76" s="136" customFormat="1" x14ac:dyDescent="0.25">
      <c r="A278" s="151"/>
      <c r="B278" s="139" t="s">
        <v>189</v>
      </c>
      <c r="J278" s="137"/>
      <c r="K278" s="137"/>
      <c r="L278" s="137"/>
      <c r="BS278" s="151"/>
      <c r="BT278" s="139" t="s">
        <v>189</v>
      </c>
      <c r="BU278" s="104"/>
      <c r="BV278" s="104"/>
      <c r="BW278" s="104"/>
      <c r="BX278" s="104"/>
    </row>
    <row r="279" spans="1:76" s="136" customFormat="1" x14ac:dyDescent="0.25">
      <c r="A279" s="151"/>
      <c r="B279" s="224" t="s">
        <v>166</v>
      </c>
      <c r="C279" s="136" t="s">
        <v>194</v>
      </c>
      <c r="D279" s="136" t="s">
        <v>194</v>
      </c>
      <c r="E279" s="136" t="s">
        <v>194</v>
      </c>
      <c r="F279" s="136" t="s">
        <v>194</v>
      </c>
      <c r="G279" s="136" t="s">
        <v>194</v>
      </c>
      <c r="H279" s="139" t="s">
        <v>194</v>
      </c>
      <c r="I279" s="139" t="s">
        <v>194</v>
      </c>
      <c r="J279" s="137"/>
      <c r="K279" s="137"/>
      <c r="L279" s="137"/>
      <c r="BS279" s="151"/>
      <c r="BT279" s="139" t="s">
        <v>166</v>
      </c>
      <c r="BU279" s="104"/>
      <c r="BV279" s="104"/>
      <c r="BW279" s="104"/>
      <c r="BX279" s="104"/>
    </row>
    <row r="280" spans="1:76" s="136" customFormat="1" x14ac:dyDescent="0.25">
      <c r="A280" s="151"/>
      <c r="B280" s="139" t="s">
        <v>167</v>
      </c>
      <c r="C280" s="869" t="s">
        <v>411</v>
      </c>
      <c r="D280" s="870" t="s">
        <v>97</v>
      </c>
      <c r="E280" s="870" t="s">
        <v>97</v>
      </c>
      <c r="F280" s="865" t="s">
        <v>194</v>
      </c>
      <c r="G280" s="865"/>
      <c r="H280" s="379" t="s">
        <v>194</v>
      </c>
      <c r="I280" s="379" t="s">
        <v>194</v>
      </c>
      <c r="J280" s="137"/>
      <c r="K280" s="137"/>
      <c r="L280" s="137"/>
      <c r="BR280" s="151"/>
      <c r="BS280" s="139" t="s">
        <v>167</v>
      </c>
      <c r="BT280" s="104"/>
      <c r="BU280" s="104"/>
      <c r="BV280" s="104"/>
      <c r="BW280" s="104"/>
    </row>
    <row r="281" spans="1:76" s="136" customFormat="1" x14ac:dyDescent="0.25">
      <c r="A281" s="151"/>
      <c r="B281" s="139" t="s">
        <v>168</v>
      </c>
      <c r="C281" s="869" t="s">
        <v>97</v>
      </c>
      <c r="D281" s="870" t="s">
        <v>97</v>
      </c>
      <c r="E281" s="870" t="s">
        <v>97</v>
      </c>
      <c r="F281" s="870" t="s">
        <v>94</v>
      </c>
      <c r="G281" s="865"/>
      <c r="H281" s="870" t="s">
        <v>194</v>
      </c>
      <c r="I281" s="870" t="s">
        <v>194</v>
      </c>
      <c r="J281" s="137"/>
      <c r="K281" s="137"/>
      <c r="L281" s="137"/>
      <c r="BR281" s="151"/>
      <c r="BS281" s="139" t="s">
        <v>168</v>
      </c>
      <c r="BT281" s="104"/>
      <c r="BU281" s="104"/>
      <c r="BV281" s="104"/>
      <c r="BW281" s="104"/>
    </row>
    <row r="282" spans="1:76" s="136" customFormat="1" x14ac:dyDescent="0.25">
      <c r="A282" s="151"/>
      <c r="B282" s="139" t="s">
        <v>169</v>
      </c>
      <c r="C282" s="877" t="s">
        <v>97</v>
      </c>
      <c r="D282" s="230" t="s">
        <v>97</v>
      </c>
      <c r="E282" s="230" t="s">
        <v>97</v>
      </c>
      <c r="F282" s="230" t="s">
        <v>94</v>
      </c>
      <c r="G282" s="2"/>
      <c r="H282" s="2"/>
      <c r="I282" s="2"/>
      <c r="J282"/>
      <c r="K282" s="137"/>
      <c r="L282" s="137"/>
      <c r="BR282" s="151"/>
      <c r="BS282" s="139" t="s">
        <v>169</v>
      </c>
      <c r="BT282" s="104"/>
      <c r="BU282" s="104"/>
      <c r="BV282" s="104"/>
      <c r="BW282" s="104"/>
    </row>
    <row r="283" spans="1:76" s="136" customFormat="1" x14ac:dyDescent="0.25">
      <c r="A283" s="151"/>
      <c r="B283" s="139" t="s">
        <v>170</v>
      </c>
      <c r="C283" s="883" t="s">
        <v>97</v>
      </c>
      <c r="D283" s="884" t="s">
        <v>97</v>
      </c>
      <c r="E283" s="884" t="s">
        <v>97</v>
      </c>
      <c r="F283" s="884" t="s">
        <v>94</v>
      </c>
      <c r="G283" s="2"/>
      <c r="H283" s="2"/>
      <c r="I283" s="2"/>
      <c r="J283"/>
      <c r="K283" s="137"/>
      <c r="L283" s="137"/>
      <c r="BR283" s="151"/>
      <c r="BS283" s="139" t="s">
        <v>170</v>
      </c>
      <c r="BT283" s="104"/>
      <c r="BU283" s="104"/>
      <c r="BV283" s="104"/>
      <c r="BW283" s="104"/>
    </row>
    <row r="284" spans="1:76" s="136" customFormat="1" x14ac:dyDescent="0.25">
      <c r="A284" s="151"/>
      <c r="B284" s="139" t="s">
        <v>171</v>
      </c>
      <c r="H284" s="139"/>
      <c r="I284" s="139"/>
      <c r="J284"/>
      <c r="K284" s="137"/>
      <c r="L284" s="137"/>
      <c r="BR284" s="151"/>
      <c r="BS284" s="139" t="s">
        <v>171</v>
      </c>
      <c r="BT284" s="104"/>
      <c r="BU284" s="104"/>
      <c r="BV284" s="104"/>
      <c r="BW284" s="104"/>
    </row>
    <row r="285" spans="1:76" s="136" customFormat="1" x14ac:dyDescent="0.25">
      <c r="A285" s="151"/>
      <c r="B285" s="224" t="s">
        <v>172</v>
      </c>
      <c r="C285" s="136" t="s">
        <v>194</v>
      </c>
      <c r="D285" s="136" t="s">
        <v>194</v>
      </c>
      <c r="E285" s="136" t="s">
        <v>194</v>
      </c>
      <c r="F285" s="136" t="s">
        <v>194</v>
      </c>
      <c r="G285" s="136" t="s">
        <v>194</v>
      </c>
      <c r="H285" s="139" t="s">
        <v>194</v>
      </c>
      <c r="I285" s="139" t="s">
        <v>194</v>
      </c>
      <c r="J285"/>
      <c r="K285" s="137"/>
      <c r="L285" s="137"/>
      <c r="BR285" s="151"/>
      <c r="BS285" s="139" t="s">
        <v>172</v>
      </c>
      <c r="BT285" s="104"/>
      <c r="BU285" s="104"/>
      <c r="BV285" s="104"/>
      <c r="BW285" s="104"/>
    </row>
    <row r="286" spans="1:76" s="136" customFormat="1" x14ac:dyDescent="0.25">
      <c r="A286" s="151"/>
      <c r="B286" s="139" t="s">
        <v>173</v>
      </c>
      <c r="C286" s="869" t="s">
        <v>411</v>
      </c>
      <c r="D286" s="870" t="s">
        <v>97</v>
      </c>
      <c r="E286" s="870" t="s">
        <v>97</v>
      </c>
      <c r="F286" s="865" t="s">
        <v>194</v>
      </c>
      <c r="G286" s="865"/>
      <c r="H286" s="379" t="s">
        <v>194</v>
      </c>
      <c r="I286" s="379" t="s">
        <v>194</v>
      </c>
      <c r="J286"/>
      <c r="K286" s="137"/>
      <c r="L286" s="137"/>
      <c r="BR286" s="151"/>
      <c r="BS286" s="139" t="s">
        <v>173</v>
      </c>
      <c r="BT286" s="104"/>
      <c r="BU286" s="104"/>
      <c r="BV286" s="104"/>
      <c r="BW286" s="104"/>
    </row>
    <row r="287" spans="1:76" s="136" customFormat="1" x14ac:dyDescent="0.25">
      <c r="A287" s="151"/>
      <c r="B287" s="139" t="s">
        <v>174</v>
      </c>
      <c r="C287" s="869" t="s">
        <v>97</v>
      </c>
      <c r="D287" s="870" t="s">
        <v>97</v>
      </c>
      <c r="E287" s="870" t="s">
        <v>97</v>
      </c>
      <c r="F287" s="870" t="s">
        <v>94</v>
      </c>
      <c r="G287" s="865"/>
      <c r="H287" s="870" t="s">
        <v>194</v>
      </c>
      <c r="I287" s="870" t="s">
        <v>194</v>
      </c>
      <c r="J287"/>
      <c r="K287" s="137"/>
      <c r="L287" s="137"/>
      <c r="BR287" s="151"/>
      <c r="BS287" s="139" t="s">
        <v>174</v>
      </c>
      <c r="BT287" s="104"/>
      <c r="BU287" s="104"/>
      <c r="BV287" s="104"/>
      <c r="BW287" s="104"/>
    </row>
    <row r="288" spans="1:76" s="136" customFormat="1" x14ac:dyDescent="0.25">
      <c r="A288" s="151"/>
      <c r="B288" s="139" t="s">
        <v>175</v>
      </c>
      <c r="C288" s="877" t="s">
        <v>97</v>
      </c>
      <c r="D288" s="230" t="s">
        <v>97</v>
      </c>
      <c r="E288" s="230" t="s">
        <v>97</v>
      </c>
      <c r="F288" s="230" t="s">
        <v>94</v>
      </c>
      <c r="G288" s="2"/>
      <c r="H288" s="2"/>
      <c r="I288" s="2"/>
      <c r="J288"/>
      <c r="K288" s="137"/>
      <c r="L288" s="137"/>
      <c r="BR288" s="151"/>
      <c r="BS288" s="139" t="s">
        <v>175</v>
      </c>
      <c r="BT288" s="104"/>
      <c r="BU288" s="104"/>
      <c r="BV288" s="104"/>
      <c r="BW288" s="104"/>
    </row>
    <row r="289" spans="1:75" s="136" customFormat="1" x14ac:dyDescent="0.25">
      <c r="A289" s="151"/>
      <c r="B289" s="139" t="s">
        <v>176</v>
      </c>
      <c r="C289" s="883" t="s">
        <v>97</v>
      </c>
      <c r="D289" s="884" t="s">
        <v>97</v>
      </c>
      <c r="E289" s="884" t="s">
        <v>97</v>
      </c>
      <c r="F289" s="884" t="s">
        <v>94</v>
      </c>
      <c r="G289" s="2"/>
      <c r="H289" s="2"/>
      <c r="I289" s="2"/>
      <c r="J289"/>
      <c r="K289" s="137"/>
      <c r="L289" s="137"/>
      <c r="BR289" s="151"/>
      <c r="BS289" s="139" t="s">
        <v>176</v>
      </c>
      <c r="BT289" s="104"/>
      <c r="BU289" s="104"/>
      <c r="BV289" s="104"/>
      <c r="BW289" s="104"/>
    </row>
    <row r="290" spans="1:75" s="136" customFormat="1" x14ac:dyDescent="0.25">
      <c r="A290" s="151"/>
      <c r="B290" s="139" t="s">
        <v>177</v>
      </c>
      <c r="C290" s="137"/>
      <c r="D290" s="137"/>
      <c r="E290" s="137"/>
      <c r="F290" s="137"/>
      <c r="G290" s="137"/>
      <c r="H290" s="139"/>
      <c r="I290" s="139"/>
      <c r="J290"/>
      <c r="K290"/>
      <c r="L290" s="137"/>
      <c r="BR290" s="151"/>
      <c r="BS290" s="139" t="s">
        <v>177</v>
      </c>
      <c r="BT290" s="104"/>
      <c r="BU290" s="104"/>
      <c r="BV290" s="104"/>
      <c r="BW290" s="104"/>
    </row>
    <row r="291" spans="1:75" x14ac:dyDescent="0.25">
      <c r="C291" s="137"/>
      <c r="D291" s="137"/>
      <c r="E291" s="137"/>
      <c r="F291" s="137"/>
      <c r="G291" s="137"/>
      <c r="H291" s="137"/>
      <c r="I291" s="137"/>
    </row>
    <row r="292" spans="1:75" x14ac:dyDescent="0.25">
      <c r="C292" s="137"/>
      <c r="D292" s="137"/>
      <c r="E292" s="137"/>
      <c r="F292" s="137"/>
      <c r="G292" s="137"/>
      <c r="H292" s="137"/>
      <c r="I292" s="137"/>
    </row>
    <row r="293" spans="1:75" x14ac:dyDescent="0.25">
      <c r="H293" s="136"/>
      <c r="I293" s="136"/>
    </row>
    <row r="294" spans="1:75" x14ac:dyDescent="0.25">
      <c r="H294" s="136"/>
      <c r="I294" s="136"/>
    </row>
    <row r="295" spans="1:75" x14ac:dyDescent="0.25">
      <c r="H295" s="136"/>
      <c r="I295" s="136"/>
    </row>
    <row r="296" spans="1:75" x14ac:dyDescent="0.25">
      <c r="H296" s="136"/>
      <c r="I296" s="136"/>
    </row>
    <row r="297" spans="1:75" x14ac:dyDescent="0.25">
      <c r="H297" s="136"/>
      <c r="I297" s="136"/>
    </row>
    <row r="298" spans="1:75" x14ac:dyDescent="0.25">
      <c r="H298" s="136"/>
      <c r="I298" s="136"/>
    </row>
    <row r="299" spans="1:75" x14ac:dyDescent="0.25">
      <c r="H299" s="136"/>
      <c r="I299" s="136"/>
    </row>
    <row r="300" spans="1:75" x14ac:dyDescent="0.25">
      <c r="H300" s="136"/>
      <c r="I300" s="136"/>
    </row>
  </sheetData>
  <mergeCells count="38">
    <mergeCell ref="DB70:DC70"/>
    <mergeCell ref="CY7:CZ7"/>
    <mergeCell ref="CY8:CZ8"/>
    <mergeCell ref="CY9:CZ9"/>
    <mergeCell ref="CY10:CZ10"/>
    <mergeCell ref="CZ63:DA63"/>
    <mergeCell ref="CZ64:DA64"/>
    <mergeCell ref="CZ65:DA65"/>
    <mergeCell ref="DB66:DC66"/>
    <mergeCell ref="DB67:DC67"/>
    <mergeCell ref="DB68:DC68"/>
    <mergeCell ref="DB69:DC69"/>
    <mergeCell ref="M5:N5"/>
    <mergeCell ref="L6:M6"/>
    <mergeCell ref="AK51:AK52"/>
    <mergeCell ref="N56:O56"/>
    <mergeCell ref="M62:N62"/>
    <mergeCell ref="BQ51:BQ52"/>
    <mergeCell ref="BR51:BR52"/>
    <mergeCell ref="BS51:BS52"/>
    <mergeCell ref="AK36:AK44"/>
    <mergeCell ref="AL36:AL44"/>
    <mergeCell ref="AM36:AM44"/>
    <mergeCell ref="AN36:AN44"/>
    <mergeCell ref="AO36:AO44"/>
    <mergeCell ref="AP36:AP44"/>
    <mergeCell ref="AM51:AM52"/>
    <mergeCell ref="AN51:AN52"/>
    <mergeCell ref="AO51:AO52"/>
    <mergeCell ref="AP51:AP52"/>
    <mergeCell ref="AQ51:AQ52"/>
    <mergeCell ref="BP51:BP52"/>
    <mergeCell ref="AL51:AL52"/>
    <mergeCell ref="AQ36:AQ44"/>
    <mergeCell ref="BP36:BP44"/>
    <mergeCell ref="BQ36:BQ44"/>
    <mergeCell ref="BR36:BR44"/>
    <mergeCell ref="BS36:BS44"/>
  </mergeCells>
  <dataValidations disablePrompts="1" count="2">
    <dataValidation type="list" allowBlank="1" showInputMessage="1" showErrorMessage="1" errorTitle="Choose from dropdown" error="Please choose from the dropdown list." prompt="Please select from the dropdown list." sqref="AK51">
      <formula1>$W$1:$W$34</formula1>
    </dataValidation>
    <dataValidation type="list" allowBlank="1" showInputMessage="1" showErrorMessage="1" error="Please choose from the dropdown list." sqref="AK50:AQ50 BP50:BS51 AL51:AQ51">
      <formula1>$W$1:$W$34</formula1>
    </dataValidation>
  </dataValidations>
  <pageMargins left="0.7" right="0.7" top="0.75" bottom="0.75" header="0.3" footer="0.3"/>
  <pageSetup scale="10" fitToHeight="0"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R69"/>
  <sheetViews>
    <sheetView tabSelected="1" zoomScale="80" zoomScaleNormal="80" zoomScaleSheetLayoutView="78" zoomScalePageLayoutView="50" workbookViewId="0">
      <selection activeCell="G4" sqref="G4"/>
    </sheetView>
  </sheetViews>
  <sheetFormatPr defaultColWidth="8.85546875" defaultRowHeight="15" x14ac:dyDescent="0.25"/>
  <cols>
    <col min="1" max="1" width="4.28515625" style="5" customWidth="1"/>
    <col min="2" max="2" width="10.7109375" style="5" customWidth="1"/>
    <col min="3" max="3" width="8.85546875" style="5" customWidth="1"/>
    <col min="4" max="4" width="10" style="5" bestFit="1" customWidth="1"/>
    <col min="5" max="5" width="9.28515625" style="5" customWidth="1"/>
    <col min="6" max="6" width="8.28515625" style="5" customWidth="1"/>
    <col min="7" max="7" width="12.140625" style="5" customWidth="1"/>
    <col min="8" max="9" width="9.140625" style="5" customWidth="1"/>
    <col min="10" max="10" width="15.28515625" style="5" customWidth="1"/>
    <col min="11" max="11" width="8.7109375" style="5" customWidth="1"/>
    <col min="12" max="12" width="9.140625" style="5" customWidth="1"/>
    <col min="13" max="13" width="11.28515625" style="5" customWidth="1"/>
    <col min="14" max="14" width="9.140625" style="5" customWidth="1"/>
    <col min="15" max="15" width="8.28515625" style="5" customWidth="1"/>
    <col min="16" max="16" width="8.85546875" style="5"/>
    <col min="17" max="19" width="3.7109375" style="5" customWidth="1"/>
    <col min="20" max="21" width="8.85546875" style="5" customWidth="1"/>
    <col min="22" max="22" width="8.85546875" style="5"/>
    <col min="23" max="23" width="9.140625" style="5" customWidth="1"/>
    <col min="24" max="24" width="8.85546875" style="5" customWidth="1"/>
    <col min="25" max="27" width="8.85546875" style="5"/>
    <col min="28" max="28" width="5.140625" style="5" customWidth="1"/>
    <col min="29" max="16384" width="8.85546875" style="5"/>
  </cols>
  <sheetData>
    <row r="1" spans="1:44" ht="14.45" customHeight="1" x14ac:dyDescent="0.25">
      <c r="A1" s="919"/>
      <c r="B1" s="920"/>
      <c r="C1" s="920"/>
      <c r="D1" s="920"/>
      <c r="E1" s="920"/>
      <c r="F1" s="920"/>
      <c r="G1" s="920"/>
      <c r="H1" s="920"/>
      <c r="I1" s="920"/>
      <c r="J1" s="922" t="str">
        <f>CONCATENATE(Data!A3,Data!B3)</f>
        <v>Ethiopia Contraceptive Security Indicators Data Dashboard</v>
      </c>
      <c r="K1" s="923"/>
      <c r="L1" s="923"/>
      <c r="M1" s="923"/>
      <c r="N1" s="923"/>
      <c r="O1" s="923"/>
      <c r="P1" s="923"/>
      <c r="Q1" s="923"/>
      <c r="R1" s="923"/>
      <c r="S1" s="923"/>
      <c r="T1" s="923"/>
      <c r="U1" s="923"/>
      <c r="V1" s="923"/>
      <c r="W1" s="923"/>
      <c r="X1" s="923"/>
      <c r="Y1" s="923"/>
      <c r="Z1" s="923"/>
      <c r="AA1" s="923"/>
      <c r="AB1" s="923"/>
    </row>
    <row r="2" spans="1:44" ht="45" customHeight="1" thickBot="1" x14ac:dyDescent="0.3">
      <c r="A2" s="921"/>
      <c r="B2" s="921"/>
      <c r="C2" s="921"/>
      <c r="D2" s="921"/>
      <c r="E2" s="921"/>
      <c r="F2" s="921"/>
      <c r="G2" s="921"/>
      <c r="H2" s="921"/>
      <c r="I2" s="921"/>
      <c r="J2" s="924"/>
      <c r="K2" s="924"/>
      <c r="L2" s="924"/>
      <c r="M2" s="924"/>
      <c r="N2" s="924"/>
      <c r="O2" s="924"/>
      <c r="P2" s="924"/>
      <c r="Q2" s="924"/>
      <c r="R2" s="924"/>
      <c r="S2" s="924"/>
      <c r="T2" s="924"/>
      <c r="U2" s="924"/>
      <c r="V2" s="924"/>
      <c r="W2" s="924"/>
      <c r="X2" s="924"/>
      <c r="Y2" s="924"/>
      <c r="Z2" s="924"/>
      <c r="AA2" s="924"/>
      <c r="AB2" s="924"/>
    </row>
    <row r="3" spans="1:44" ht="13.9" customHeight="1" x14ac:dyDescent="0.3">
      <c r="A3" s="9"/>
      <c r="B3" s="13"/>
      <c r="C3" s="93"/>
      <c r="D3" s="93"/>
      <c r="E3" s="93"/>
      <c r="F3" s="9"/>
      <c r="G3" s="16"/>
      <c r="H3" s="14"/>
      <c r="I3" s="14"/>
      <c r="J3" s="9"/>
      <c r="K3" s="9"/>
      <c r="L3" s="9"/>
      <c r="M3" s="9"/>
      <c r="N3" s="9"/>
      <c r="O3" s="9"/>
      <c r="P3" s="9"/>
      <c r="Q3" s="35"/>
      <c r="R3" s="35"/>
      <c r="S3" s="35"/>
      <c r="T3" s="36"/>
      <c r="U3" s="37"/>
      <c r="V3" s="37"/>
      <c r="W3" s="37"/>
      <c r="X3" s="37"/>
      <c r="Y3" s="37"/>
      <c r="Z3" s="37"/>
      <c r="AA3" s="37"/>
      <c r="AB3" s="61"/>
    </row>
    <row r="4" spans="1:44" ht="21" customHeight="1" x14ac:dyDescent="0.25">
      <c r="A4" s="9"/>
      <c r="B4" s="15"/>
      <c r="C4" s="16"/>
      <c r="D4" s="16"/>
      <c r="E4" s="14"/>
      <c r="F4" s="14"/>
      <c r="G4" s="887">
        <v>2013</v>
      </c>
      <c r="H4" s="14"/>
      <c r="I4" s="14"/>
      <c r="J4" s="9"/>
      <c r="K4" s="9"/>
      <c r="L4" s="9"/>
      <c r="M4" s="18"/>
      <c r="N4" s="18"/>
      <c r="O4" s="18"/>
      <c r="P4" s="18"/>
      <c r="Q4" s="19"/>
      <c r="R4" s="19"/>
      <c r="S4" s="19"/>
      <c r="T4" s="34"/>
      <c r="U4" s="34"/>
      <c r="V4" s="34"/>
      <c r="W4" s="34"/>
      <c r="X4" s="34"/>
      <c r="Y4" s="34"/>
      <c r="Z4" s="34"/>
      <c r="AA4" s="34"/>
      <c r="AB4" s="61"/>
    </row>
    <row r="5" spans="1:44" x14ac:dyDescent="0.25">
      <c r="A5" s="9"/>
      <c r="B5" s="15"/>
      <c r="C5" s="16"/>
      <c r="D5" s="16"/>
      <c r="E5" s="14"/>
      <c r="F5" s="14"/>
      <c r="G5" s="17"/>
      <c r="H5" s="14"/>
      <c r="I5" s="14"/>
      <c r="J5" s="9"/>
      <c r="K5" s="9"/>
      <c r="L5" s="9"/>
      <c r="M5" s="18"/>
      <c r="N5" s="18"/>
      <c r="O5" s="18"/>
      <c r="P5" s="18"/>
      <c r="Q5" s="19"/>
      <c r="R5" s="19"/>
      <c r="S5" s="19"/>
      <c r="T5" s="34"/>
      <c r="U5" s="34"/>
      <c r="V5" s="34"/>
      <c r="W5" s="34"/>
      <c r="X5" s="34"/>
      <c r="Y5" s="34"/>
      <c r="Z5" s="34"/>
      <c r="AA5" s="34"/>
      <c r="AB5" s="61"/>
    </row>
    <row r="6" spans="1:44" ht="22.9" customHeight="1" x14ac:dyDescent="0.25">
      <c r="A6" s="9"/>
      <c r="B6" s="39" t="s">
        <v>3</v>
      </c>
      <c r="C6" s="40"/>
      <c r="D6" s="40"/>
      <c r="E6" s="40"/>
      <c r="F6" s="40"/>
      <c r="G6" s="39"/>
      <c r="H6" s="39"/>
      <c r="I6" s="18"/>
      <c r="J6" s="41" t="s">
        <v>27</v>
      </c>
      <c r="K6" s="41"/>
      <c r="L6" s="41"/>
      <c r="M6" s="41"/>
      <c r="N6" s="41"/>
      <c r="O6" s="41"/>
      <c r="P6" s="41"/>
      <c r="Q6" s="88"/>
      <c r="R6" s="21"/>
      <c r="S6" s="21"/>
      <c r="T6" s="41" t="s">
        <v>28</v>
      </c>
      <c r="U6" s="41"/>
      <c r="V6" s="41"/>
      <c r="W6" s="41"/>
      <c r="X6" s="41"/>
      <c r="Y6" s="41"/>
      <c r="Z6" s="42"/>
      <c r="AA6" s="42"/>
      <c r="AB6" s="9"/>
    </row>
    <row r="7" spans="1:44" ht="18" customHeight="1" x14ac:dyDescent="0.35">
      <c r="A7" s="9"/>
      <c r="B7" s="38" t="s">
        <v>99</v>
      </c>
      <c r="C7" s="38"/>
      <c r="D7" s="38"/>
      <c r="E7" s="38" t="s">
        <v>29</v>
      </c>
      <c r="F7" s="66"/>
      <c r="G7" s="66"/>
      <c r="H7" s="66"/>
      <c r="I7" s="23"/>
      <c r="J7" s="185" t="s">
        <v>31</v>
      </c>
      <c r="K7" s="56"/>
      <c r="L7" s="85"/>
      <c r="M7" s="86"/>
      <c r="N7" s="86"/>
      <c r="O7" s="86"/>
      <c r="P7" s="86"/>
      <c r="Q7" s="69"/>
      <c r="R7" s="9"/>
      <c r="S7" s="9"/>
      <c r="T7" s="906" t="s">
        <v>105</v>
      </c>
      <c r="U7" s="907"/>
      <c r="V7" s="907"/>
      <c r="W7" s="907"/>
      <c r="X7" s="907"/>
      <c r="Y7" s="218">
        <f>YearSelected</f>
        <v>2013</v>
      </c>
      <c r="Z7" s="98"/>
      <c r="AA7" s="98"/>
      <c r="AB7" s="9"/>
      <c r="AC7" s="6"/>
      <c r="AD7" s="206"/>
      <c r="AE7" s="206">
        <v>2009</v>
      </c>
      <c r="AF7" s="6"/>
      <c r="AG7" s="6"/>
      <c r="AH7" s="6"/>
      <c r="AI7" s="6"/>
      <c r="AJ7" s="6"/>
      <c r="AK7" s="6"/>
      <c r="AL7" s="6"/>
      <c r="AM7" s="6"/>
      <c r="AN7" s="6"/>
      <c r="AO7" s="6"/>
      <c r="AP7" s="6"/>
      <c r="AQ7" s="6"/>
      <c r="AR7" s="6"/>
    </row>
    <row r="8" spans="1:44" ht="18" customHeight="1" x14ac:dyDescent="0.25">
      <c r="A8" s="9"/>
      <c r="B8" s="928" t="s">
        <v>30</v>
      </c>
      <c r="C8" s="929"/>
      <c r="D8" s="915">
        <f>VLOOKUP(Data!B1,Data!A33:D39,2,FALSE)</f>
        <v>1</v>
      </c>
      <c r="E8" s="925"/>
      <c r="F8" s="926"/>
      <c r="G8" s="9"/>
      <c r="H8" s="23"/>
      <c r="I8" s="23"/>
      <c r="J8" s="917" t="str">
        <f>VLOOKUP(Data!B1,Data!A7:C12,2)</f>
        <v>Family Planning Technical Working Group (FPTWG)</v>
      </c>
      <c r="K8" s="918"/>
      <c r="L8" s="918"/>
      <c r="M8" s="918"/>
      <c r="N8" s="918"/>
      <c r="O8" s="918"/>
      <c r="P8" s="918"/>
      <c r="Q8" s="50"/>
      <c r="R8" s="50"/>
      <c r="S8" s="9"/>
      <c r="T8" s="197"/>
      <c r="U8" s="198"/>
      <c r="V8" s="198"/>
      <c r="W8" s="198"/>
      <c r="X8" s="932" t="s">
        <v>190</v>
      </c>
      <c r="Y8" s="932" t="s">
        <v>26</v>
      </c>
      <c r="Z8" s="934" t="s">
        <v>9</v>
      </c>
      <c r="AA8" s="934" t="s">
        <v>8</v>
      </c>
      <c r="AB8" s="9"/>
      <c r="AC8" s="6"/>
      <c r="AD8" s="206"/>
      <c r="AE8" s="206">
        <v>2010</v>
      </c>
      <c r="AF8" s="6"/>
      <c r="AG8" s="6"/>
      <c r="AH8" s="6"/>
      <c r="AI8" s="6"/>
      <c r="AJ8" s="6"/>
      <c r="AK8" s="6"/>
      <c r="AL8" s="6"/>
      <c r="AM8" s="6"/>
      <c r="AN8" s="6"/>
      <c r="AO8" s="6"/>
      <c r="AP8" s="6"/>
      <c r="AQ8" s="6"/>
      <c r="AR8" s="6"/>
    </row>
    <row r="9" spans="1:44" ht="18" customHeight="1" thickBot="1" x14ac:dyDescent="0.4">
      <c r="A9" s="9"/>
      <c r="B9" s="929"/>
      <c r="C9" s="929"/>
      <c r="D9" s="916"/>
      <c r="E9" s="927"/>
      <c r="F9" s="926"/>
      <c r="G9" s="52"/>
      <c r="H9" s="23"/>
      <c r="I9" s="23"/>
      <c r="J9" s="918"/>
      <c r="K9" s="918"/>
      <c r="L9" s="918"/>
      <c r="M9" s="918"/>
      <c r="N9" s="918"/>
      <c r="O9" s="918"/>
      <c r="P9" s="918"/>
      <c r="Q9" s="50"/>
      <c r="R9" s="50"/>
      <c r="S9" s="23"/>
      <c r="T9" s="97"/>
      <c r="U9" s="97"/>
      <c r="V9" s="97"/>
      <c r="W9" s="97"/>
      <c r="X9" s="933"/>
      <c r="Y9" s="933"/>
      <c r="Z9" s="935"/>
      <c r="AA9" s="935"/>
      <c r="AB9" s="9"/>
      <c r="AC9" s="6"/>
      <c r="AD9" s="206"/>
      <c r="AE9" s="206">
        <v>2011</v>
      </c>
      <c r="AF9" s="6"/>
      <c r="AG9" s="6"/>
      <c r="AH9" s="6"/>
      <c r="AI9" s="6"/>
      <c r="AJ9" s="6"/>
      <c r="AK9" s="6"/>
      <c r="AL9" s="6"/>
      <c r="AM9" s="6"/>
      <c r="AN9" s="6"/>
      <c r="AO9" s="6"/>
      <c r="AP9" s="6"/>
      <c r="AQ9" s="6"/>
      <c r="AR9" s="6"/>
    </row>
    <row r="10" spans="1:44" ht="18" customHeight="1" x14ac:dyDescent="0.25">
      <c r="A10" s="9"/>
      <c r="B10" s="930" t="s">
        <v>6</v>
      </c>
      <c r="C10" s="931"/>
      <c r="D10" s="915">
        <f>VLOOKUP(Data!B1,Data!A33:D39,3,FALSE)</f>
        <v>1</v>
      </c>
      <c r="E10" s="925">
        <f>IF(ISNA(VLOOKUP(Data!B1,Data!A33:G41,6,FALSE)),"",VLOOKUP(Data!B1,Data!A33:G41,6,FALSE))</f>
        <v>0</v>
      </c>
      <c r="F10" s="926"/>
      <c r="G10" s="9"/>
      <c r="H10" s="24"/>
      <c r="I10" s="23"/>
      <c r="J10" s="917"/>
      <c r="K10" s="918"/>
      <c r="L10" s="918"/>
      <c r="M10" s="918"/>
      <c r="N10" s="918"/>
      <c r="O10" s="918"/>
      <c r="P10" s="918"/>
      <c r="Q10" s="51"/>
      <c r="R10" s="51"/>
      <c r="S10" s="23"/>
      <c r="T10" s="894" t="s">
        <v>69</v>
      </c>
      <c r="U10" s="894"/>
      <c r="V10" s="894"/>
      <c r="W10" s="894"/>
      <c r="X10" s="912" t="str">
        <f>IF(ISNA(VLOOKUP($T10,Data!$A$157:$F$290,FALSE)),"",VLOOKUP($T10,Data!$A$157:$F$290,3,FALSE))</f>
        <v>Yes</v>
      </c>
      <c r="Y10" s="902" t="str">
        <f>IF(ISNA(VLOOKUP($T10,Data!$A$157:$F$290,FALSE)),"",VLOOKUP($T10,Data!$A$157:$F$290,4,FALSE))</f>
        <v>Yes</v>
      </c>
      <c r="Z10" s="902" t="str">
        <f>IF(ISNA(VLOOKUP($T10,Data!$A$157:$F$300,FALSE)),"",VLOOKUP($T10,Data!$A$157:$F$300,5,FALSE))</f>
        <v>Yes</v>
      </c>
      <c r="AA10" s="904" t="str">
        <f>IF(ISNA(VLOOKUP($T10,Data!$A$157:$F$300,FALSE)),"",VLOOKUP($T10,Data!$A$157:$F$300,6,FALSE))</f>
        <v>Yes</v>
      </c>
      <c r="AB10" s="9"/>
      <c r="AC10" s="6"/>
      <c r="AD10" s="206"/>
      <c r="AE10" s="206">
        <v>2012</v>
      </c>
      <c r="AF10" s="6"/>
      <c r="AG10" s="6"/>
      <c r="AH10" s="6"/>
      <c r="AI10" s="6"/>
      <c r="AJ10" s="6"/>
      <c r="AK10" s="6"/>
      <c r="AL10" s="6"/>
      <c r="AM10" s="6"/>
      <c r="AN10" s="6"/>
      <c r="AO10" s="6"/>
      <c r="AP10" s="6"/>
      <c r="AQ10" s="6"/>
      <c r="AR10" s="6"/>
    </row>
    <row r="11" spans="1:44" ht="18" customHeight="1" thickBot="1" x14ac:dyDescent="0.4">
      <c r="A11" s="9"/>
      <c r="B11" s="931"/>
      <c r="C11" s="931"/>
      <c r="D11" s="916"/>
      <c r="E11" s="926"/>
      <c r="F11" s="926"/>
      <c r="G11" s="53"/>
      <c r="H11" s="24"/>
      <c r="I11" s="24"/>
      <c r="J11" s="185" t="s">
        <v>101</v>
      </c>
      <c r="K11" s="56"/>
      <c r="L11" s="86"/>
      <c r="M11" s="86"/>
      <c r="N11" s="86"/>
      <c r="O11" s="86"/>
      <c r="P11" s="86"/>
      <c r="Q11" s="215"/>
      <c r="R11" s="51"/>
      <c r="S11" s="23"/>
      <c r="T11" s="894"/>
      <c r="U11" s="894"/>
      <c r="V11" s="894"/>
      <c r="W11" s="894"/>
      <c r="X11" s="913"/>
      <c r="Y11" s="903"/>
      <c r="Z11" s="903"/>
      <c r="AA11" s="905"/>
      <c r="AB11" s="9"/>
      <c r="AC11" s="6"/>
      <c r="AD11" s="206"/>
      <c r="AE11" s="206">
        <v>2013</v>
      </c>
      <c r="AF11" s="6"/>
      <c r="AG11" s="6"/>
      <c r="AH11" s="6"/>
      <c r="AI11" s="6"/>
      <c r="AJ11" s="6"/>
      <c r="AK11" s="6"/>
      <c r="AL11" s="6"/>
      <c r="AM11" s="6"/>
      <c r="AN11" s="6"/>
      <c r="AO11" s="6"/>
      <c r="AP11" s="6"/>
      <c r="AQ11" s="6"/>
      <c r="AR11" s="6"/>
    </row>
    <row r="12" spans="1:44" ht="18" customHeight="1" x14ac:dyDescent="0.25">
      <c r="A12" s="9"/>
      <c r="B12" s="930" t="s">
        <v>7</v>
      </c>
      <c r="C12" s="931"/>
      <c r="D12" s="915">
        <f>VLOOKUP(Data!B1,Data!A33:D39,4,FALSE)</f>
        <v>1</v>
      </c>
      <c r="E12" s="925">
        <f>IF(ISNA(VLOOKUP(Data!B1,Data!A33:G41,7,FALSE)),"",VLOOKUP(Data!B1,Data!A33:G41,7,FALSE))</f>
        <v>0</v>
      </c>
      <c r="F12" s="926"/>
      <c r="G12" s="9"/>
      <c r="H12" s="24"/>
      <c r="I12" s="24"/>
      <c r="J12" s="917" t="str">
        <f>VLOOKUP(YearSelected,Data!A7:C12,3)</f>
        <v>6 or more times</v>
      </c>
      <c r="K12" s="918"/>
      <c r="L12" s="918"/>
      <c r="M12" s="918"/>
      <c r="N12" s="918"/>
      <c r="O12" s="918"/>
      <c r="P12" s="918"/>
      <c r="Q12" s="23"/>
      <c r="R12" s="23"/>
      <c r="S12" s="23"/>
      <c r="T12" s="894" t="s">
        <v>70</v>
      </c>
      <c r="U12" s="894"/>
      <c r="V12" s="894"/>
      <c r="W12" s="894"/>
      <c r="X12" s="912" t="str">
        <f>IF(ISNA(VLOOKUP($T12,Data!$A$157:$F$290,FALSE)),"",VLOOKUP($T12,Data!$A$157:$F$290,3,FALSE))</f>
        <v>Yes</v>
      </c>
      <c r="Y12" s="902" t="str">
        <f>IF(ISNA(VLOOKUP($T12,Data!$A$157:$F$290,FALSE)),"",VLOOKUP($T12,Data!$A$157:$F$290,4,FALSE))</f>
        <v>Yes</v>
      </c>
      <c r="Z12" s="902" t="str">
        <f>IF(ISNA(VLOOKUP($T12,Data!$A$157:$F$300,FALSE)),"",VLOOKUP($T12,Data!$A$157:$F$300,5,FALSE))</f>
        <v>Yes</v>
      </c>
      <c r="AA12" s="904" t="str">
        <f>IF(ISNA(VLOOKUP($T12,Data!$A$157:$F$300,FALSE)),"",VLOOKUP($T12,Data!$A$157:$F$300,6,FALSE))</f>
        <v>Yes</v>
      </c>
      <c r="AB12" s="9"/>
      <c r="AC12" s="6"/>
      <c r="AD12" s="206"/>
      <c r="AE12" s="6"/>
      <c r="AF12" s="6"/>
      <c r="AG12" s="6"/>
      <c r="AH12" s="6"/>
      <c r="AI12" s="6"/>
      <c r="AJ12" s="6"/>
      <c r="AK12" s="6"/>
      <c r="AL12" s="6"/>
      <c r="AM12" s="6"/>
      <c r="AN12" s="6"/>
      <c r="AO12" s="6"/>
      <c r="AP12" s="6"/>
      <c r="AQ12" s="6"/>
      <c r="AR12" s="6"/>
    </row>
    <row r="13" spans="1:44" ht="18" customHeight="1" thickBot="1" x14ac:dyDescent="0.3">
      <c r="A13" s="9"/>
      <c r="B13" s="931"/>
      <c r="C13" s="931"/>
      <c r="D13" s="916"/>
      <c r="E13" s="926"/>
      <c r="F13" s="926"/>
      <c r="G13" s="43"/>
      <c r="H13" s="43"/>
      <c r="I13" s="24"/>
      <c r="J13" s="918"/>
      <c r="K13" s="918"/>
      <c r="L13" s="918"/>
      <c r="M13" s="918"/>
      <c r="N13" s="918"/>
      <c r="O13" s="918"/>
      <c r="P13" s="918"/>
      <c r="Q13" s="23"/>
      <c r="R13" s="23"/>
      <c r="S13" s="23"/>
      <c r="T13" s="894"/>
      <c r="U13" s="894"/>
      <c r="V13" s="894"/>
      <c r="W13" s="894"/>
      <c r="X13" s="913"/>
      <c r="Y13" s="903"/>
      <c r="Z13" s="903"/>
      <c r="AA13" s="905"/>
      <c r="AB13" s="9"/>
      <c r="AC13" s="6"/>
      <c r="AD13" s="222"/>
      <c r="AE13" s="222"/>
      <c r="AF13" s="222"/>
      <c r="AG13" s="222"/>
      <c r="AH13" s="223"/>
      <c r="AI13" s="223"/>
      <c r="AJ13" s="223"/>
      <c r="AK13" s="223"/>
      <c r="AL13" s="6"/>
      <c r="AM13" s="6"/>
      <c r="AN13" s="6"/>
      <c r="AO13" s="6"/>
      <c r="AP13" s="6"/>
      <c r="AQ13" s="6"/>
      <c r="AR13" s="6"/>
    </row>
    <row r="14" spans="1:44" ht="18" customHeight="1" x14ac:dyDescent="0.35">
      <c r="A14" s="9"/>
      <c r="B14" s="24"/>
      <c r="C14" s="23"/>
      <c r="D14" s="23"/>
      <c r="E14" s="23"/>
      <c r="F14" s="23"/>
      <c r="G14" s="9"/>
      <c r="H14" s="25"/>
      <c r="I14" s="24"/>
      <c r="J14" s="185" t="s">
        <v>32</v>
      </c>
      <c r="K14" s="56"/>
      <c r="L14" s="55"/>
      <c r="M14" s="56"/>
      <c r="N14" s="213"/>
      <c r="O14" s="213"/>
      <c r="P14" s="213"/>
      <c r="Q14" s="214"/>
      <c r="R14" s="23"/>
      <c r="S14" s="23"/>
      <c r="T14" s="894" t="s">
        <v>18</v>
      </c>
      <c r="U14" s="894"/>
      <c r="V14" s="894"/>
      <c r="W14" s="894"/>
      <c r="X14" s="912" t="str">
        <f>IF(ISNA(VLOOKUP($T14,Data!$A$157:$F$290,FALSE)),"",VLOOKUP($T14,Data!$A$157:$F$290,3,FALSE))</f>
        <v>Yes</v>
      </c>
      <c r="Y14" s="902" t="str">
        <f>IF(ISNA(VLOOKUP($T14,Data!$A$157:$F$290,FALSE)),"",VLOOKUP($T14,Data!$A$157:$F$290,4,FALSE))</f>
        <v>Yes</v>
      </c>
      <c r="Z14" s="902" t="str">
        <f>IF(ISNA(VLOOKUP($T14,Data!$A$157:$F$300,FALSE)),"",VLOOKUP($T14,Data!$A$157:$F$300,5,FALSE))</f>
        <v>Yes</v>
      </c>
      <c r="AA14" s="904" t="str">
        <f>IF(ISNA(VLOOKUP($T14,Data!$A$157:$F$300,FALSE)),"",VLOOKUP($T14,Data!$A$157:$F$300,6,FALSE))</f>
        <v>Yes</v>
      </c>
      <c r="AB14" s="9"/>
      <c r="AC14" s="7"/>
      <c r="AD14" s="222"/>
      <c r="AE14" s="222"/>
      <c r="AF14" s="222"/>
      <c r="AG14" s="222"/>
      <c r="AH14" s="223"/>
      <c r="AI14" s="223"/>
      <c r="AJ14" s="223"/>
      <c r="AK14" s="223"/>
      <c r="AL14" s="6"/>
      <c r="AM14" s="6"/>
      <c r="AN14" s="6"/>
      <c r="AO14" s="6"/>
      <c r="AP14" s="6"/>
      <c r="AQ14" s="6"/>
      <c r="AR14" s="6"/>
    </row>
    <row r="15" spans="1:44" s="48" customFormat="1" ht="16.149999999999999" customHeight="1" thickBot="1" x14ac:dyDescent="0.35">
      <c r="A15" s="43"/>
      <c r="B15" s="217">
        <v>1</v>
      </c>
      <c r="C15" s="54"/>
      <c r="D15" s="216">
        <v>-1</v>
      </c>
      <c r="E15" s="54"/>
      <c r="F15" s="216">
        <v>0</v>
      </c>
      <c r="G15" s="9"/>
      <c r="H15" s="9"/>
      <c r="I15" s="44"/>
      <c r="J15" s="43"/>
      <c r="K15" s="80"/>
      <c r="L15" s="80"/>
      <c r="M15" s="80"/>
      <c r="N15" s="80"/>
      <c r="O15" s="9"/>
      <c r="P15" s="9"/>
      <c r="Q15" s="9"/>
      <c r="R15" s="9"/>
      <c r="S15" s="46"/>
      <c r="T15" s="894"/>
      <c r="U15" s="894"/>
      <c r="V15" s="894"/>
      <c r="W15" s="894"/>
      <c r="X15" s="913"/>
      <c r="Y15" s="903"/>
      <c r="Z15" s="903"/>
      <c r="AA15" s="905"/>
      <c r="AB15" s="43"/>
      <c r="AC15" s="47"/>
      <c r="AD15" s="222"/>
      <c r="AE15" s="222"/>
      <c r="AF15" s="222"/>
      <c r="AG15" s="222"/>
      <c r="AH15" s="223"/>
      <c r="AI15" s="223"/>
      <c r="AJ15" s="223"/>
      <c r="AK15" s="223"/>
      <c r="AL15" s="49"/>
      <c r="AM15" s="49"/>
      <c r="AN15" s="49"/>
      <c r="AO15" s="49"/>
      <c r="AP15" s="49"/>
      <c r="AQ15" s="49"/>
      <c r="AR15" s="49"/>
    </row>
    <row r="16" spans="1:44" s="48" customFormat="1" ht="16.149999999999999" customHeight="1" x14ac:dyDescent="0.3">
      <c r="A16" s="43"/>
      <c r="B16" s="952" t="str">
        <f>IF(OR(Data!B1=Data!A43,Data!B1=Data!A44),Data!B43,"")</f>
        <v/>
      </c>
      <c r="C16" s="953"/>
      <c r="D16" s="953"/>
      <c r="E16" s="953"/>
      <c r="F16" s="953"/>
      <c r="G16" s="953"/>
      <c r="H16" s="68"/>
      <c r="I16" s="26"/>
      <c r="J16" s="81">
        <f>VLOOKUP(YearSelected,Data!$A$16:$I$21,2,FALSE)</f>
        <v>1</v>
      </c>
      <c r="K16" s="190" t="s">
        <v>8</v>
      </c>
      <c r="L16" s="82"/>
      <c r="M16" s="83"/>
      <c r="N16" s="82"/>
      <c r="O16" s="43"/>
      <c r="P16" s="43"/>
      <c r="Q16" s="43"/>
      <c r="R16" s="43"/>
      <c r="S16" s="46"/>
      <c r="T16" s="894" t="s">
        <v>17</v>
      </c>
      <c r="U16" s="894"/>
      <c r="V16" s="894"/>
      <c r="W16" s="894"/>
      <c r="X16" s="912" t="str">
        <f>IF(ISNA(VLOOKUP($T16,Data!$A$157:$F$290,FALSE)),"",VLOOKUP($T16,Data!$A$157:$F$290,3,FALSE))</f>
        <v>Yes</v>
      </c>
      <c r="Y16" s="902" t="str">
        <f>IF(ISNA(VLOOKUP($T16,Data!$A$157:$F$290,FALSE)),"",VLOOKUP($T16,Data!$A$157:$F$290,4,FALSE))</f>
        <v>Yes</v>
      </c>
      <c r="Z16" s="902" t="str">
        <f>IF(ISNA(VLOOKUP($T16,Data!$A$157:$F$300,FALSE)),"",VLOOKUP($T16,Data!$A$157:$F$300,5,FALSE))</f>
        <v>Yes</v>
      </c>
      <c r="AA16" s="904" t="str">
        <f>IF(ISNA(VLOOKUP($T16,Data!$A$157:$F$300,FALSE)),"",VLOOKUP($T16,Data!$A$157:$F$300,6,FALSE))</f>
        <v>Yes</v>
      </c>
      <c r="AB16" s="43"/>
      <c r="AC16" s="49"/>
      <c r="AD16" s="222"/>
      <c r="AE16" s="222"/>
      <c r="AF16" s="222"/>
      <c r="AG16" s="222"/>
      <c r="AH16" s="223"/>
      <c r="AI16" s="223"/>
      <c r="AJ16" s="223"/>
      <c r="AK16" s="223"/>
      <c r="AL16" s="49"/>
      <c r="AM16" s="49"/>
      <c r="AN16" s="49"/>
      <c r="AO16" s="49"/>
      <c r="AP16" s="49"/>
      <c r="AQ16" s="49"/>
      <c r="AR16" s="49"/>
    </row>
    <row r="17" spans="1:44" s="48" customFormat="1" ht="16.149999999999999" customHeight="1" thickBot="1" x14ac:dyDescent="0.3">
      <c r="A17" s="43"/>
      <c r="B17" s="953"/>
      <c r="C17" s="953"/>
      <c r="D17" s="953"/>
      <c r="E17" s="953"/>
      <c r="F17" s="953"/>
      <c r="G17" s="953"/>
      <c r="H17" s="68"/>
      <c r="I17" s="9"/>
      <c r="J17" s="43"/>
      <c r="K17" s="191"/>
      <c r="L17" s="43"/>
      <c r="M17" s="43"/>
      <c r="N17" s="43"/>
      <c r="O17" s="43"/>
      <c r="P17" s="43"/>
      <c r="Q17" s="43"/>
      <c r="R17" s="43"/>
      <c r="S17" s="43"/>
      <c r="T17" s="894"/>
      <c r="U17" s="894"/>
      <c r="V17" s="894"/>
      <c r="W17" s="894"/>
      <c r="X17" s="913"/>
      <c r="Y17" s="903"/>
      <c r="Z17" s="903"/>
      <c r="AA17" s="905"/>
      <c r="AB17" s="43"/>
      <c r="AC17" s="49"/>
      <c r="AD17" s="222"/>
      <c r="AE17" s="222"/>
      <c r="AF17" s="222"/>
      <c r="AG17" s="222"/>
      <c r="AH17" s="223"/>
      <c r="AI17" s="223"/>
      <c r="AJ17" s="223"/>
      <c r="AK17" s="223"/>
      <c r="AL17" s="49"/>
      <c r="AM17" s="49"/>
      <c r="AN17" s="49"/>
      <c r="AO17" s="49"/>
      <c r="AP17" s="49"/>
      <c r="AQ17" s="49"/>
      <c r="AR17" s="49"/>
    </row>
    <row r="18" spans="1:44" s="48" customFormat="1" ht="18" customHeight="1" x14ac:dyDescent="0.3">
      <c r="A18" s="43"/>
      <c r="B18" s="939" t="s">
        <v>100</v>
      </c>
      <c r="C18" s="940"/>
      <c r="D18" s="940"/>
      <c r="E18" s="940"/>
      <c r="F18" s="940"/>
      <c r="G18" s="940"/>
      <c r="H18" s="940"/>
      <c r="I18" s="9"/>
      <c r="J18" s="81">
        <f>VLOOKUP(YearSelected,Data!$A$16:$I$21,3,FALSE)</f>
        <v>1</v>
      </c>
      <c r="K18" s="190" t="s">
        <v>9</v>
      </c>
      <c r="L18" s="83"/>
      <c r="M18" s="83"/>
      <c r="N18" s="83"/>
      <c r="O18" s="43"/>
      <c r="P18" s="43"/>
      <c r="Q18" s="43"/>
      <c r="R18" s="43"/>
      <c r="S18" s="46"/>
      <c r="T18" s="894" t="s">
        <v>19</v>
      </c>
      <c r="U18" s="894"/>
      <c r="V18" s="894"/>
      <c r="W18" s="894"/>
      <c r="X18" s="912" t="str">
        <f>IF(ISNA(VLOOKUP($T18,Data!$A$157:$F$290,FALSE)),"",VLOOKUP($T18,Data!$A$157:$F$290,3,FALSE))</f>
        <v>Yes</v>
      </c>
      <c r="Y18" s="902" t="str">
        <f>IF(ISNA(VLOOKUP($T18,Data!$A$157:$F$290,FALSE)),"",VLOOKUP($T18,Data!$A$157:$F$290,4,FALSE))</f>
        <v>Yes</v>
      </c>
      <c r="Z18" s="902" t="str">
        <f>IF(ISNA(VLOOKUP($T18,Data!$A$157:$F$300,FALSE)),"",VLOOKUP($T18,Data!$A$157:$F$300,5,FALSE))</f>
        <v>Yes</v>
      </c>
      <c r="AA18" s="904" t="str">
        <f>IF(ISNA(VLOOKUP($T18,Data!$A$157:$F$300,FALSE)),"",VLOOKUP($T18,Data!$A$157:$F$300,6,FALSE))</f>
        <v>Yes</v>
      </c>
      <c r="AB18" s="43"/>
      <c r="AC18" s="49"/>
      <c r="AD18" s="222"/>
      <c r="AE18" s="222"/>
      <c r="AF18" s="222"/>
      <c r="AG18" s="222"/>
      <c r="AH18" s="223"/>
      <c r="AI18" s="223"/>
      <c r="AJ18" s="223"/>
      <c r="AK18" s="223"/>
      <c r="AL18" s="49"/>
      <c r="AM18" s="49"/>
      <c r="AN18" s="49"/>
      <c r="AO18" s="49"/>
      <c r="AP18" s="49"/>
      <c r="AQ18" s="49"/>
      <c r="AR18" s="49"/>
    </row>
    <row r="19" spans="1:44" s="48" customFormat="1" ht="16.149999999999999" customHeight="1" thickBot="1" x14ac:dyDescent="0.4">
      <c r="A19" s="43"/>
      <c r="B19" s="99"/>
      <c r="C19" s="99"/>
      <c r="D19" s="99"/>
      <c r="E19" s="99"/>
      <c r="F19" s="99"/>
      <c r="G19" s="99"/>
      <c r="H19" s="99"/>
      <c r="I19" s="93"/>
      <c r="J19" s="43"/>
      <c r="K19" s="191"/>
      <c r="L19" s="43"/>
      <c r="M19" s="43"/>
      <c r="N19" s="43"/>
      <c r="O19" s="20"/>
      <c r="P19" s="20"/>
      <c r="Q19" s="20"/>
      <c r="R19" s="20"/>
      <c r="S19" s="46"/>
      <c r="T19" s="894"/>
      <c r="U19" s="894"/>
      <c r="V19" s="894"/>
      <c r="W19" s="894"/>
      <c r="X19" s="913"/>
      <c r="Y19" s="903"/>
      <c r="Z19" s="903"/>
      <c r="AA19" s="905"/>
      <c r="AB19" s="43"/>
      <c r="AC19" s="49"/>
      <c r="AD19" s="222"/>
      <c r="AE19" s="222"/>
      <c r="AF19" s="222"/>
      <c r="AG19" s="222"/>
      <c r="AH19" s="223"/>
      <c r="AI19" s="223"/>
      <c r="AJ19" s="223"/>
      <c r="AK19" s="223"/>
      <c r="AL19" s="49"/>
      <c r="AM19" s="49"/>
      <c r="AN19" s="49"/>
      <c r="AO19" s="49"/>
      <c r="AP19" s="49"/>
      <c r="AQ19" s="49"/>
      <c r="AR19" s="49"/>
    </row>
    <row r="20" spans="1:44" s="48" customFormat="1" ht="16.149999999999999" customHeight="1" x14ac:dyDescent="0.3">
      <c r="A20" s="43"/>
      <c r="B20" s="46"/>
      <c r="C20" s="46"/>
      <c r="D20" s="46"/>
      <c r="E20" s="46"/>
      <c r="F20" s="46"/>
      <c r="G20" s="46"/>
      <c r="H20" s="46"/>
      <c r="I20" s="44"/>
      <c r="J20" s="81">
        <f>VLOOKUP(YearSelected,Data!$A$16:$I$21,4,FALSE)</f>
        <v>0</v>
      </c>
      <c r="K20" s="190" t="s">
        <v>10</v>
      </c>
      <c r="L20" s="82"/>
      <c r="M20" s="83"/>
      <c r="N20" s="83"/>
      <c r="O20" s="43"/>
      <c r="P20" s="45"/>
      <c r="Q20" s="46"/>
      <c r="R20" s="46"/>
      <c r="S20" s="46"/>
      <c r="T20" s="894" t="s">
        <v>71</v>
      </c>
      <c r="U20" s="894"/>
      <c r="V20" s="894"/>
      <c r="W20" s="894"/>
      <c r="X20" s="912" t="str">
        <f>IF(ISNA(VLOOKUP($T20,Data!$A$157:$F$290,FALSE)),"",VLOOKUP($T20,Data!$A$157:$F$290,3,FALSE))</f>
        <v>Yes</v>
      </c>
      <c r="Y20" s="902" t="str">
        <f>IF(ISNA(VLOOKUP($T20,Data!$A$157:$F$290,FALSE)),"",VLOOKUP($T20,Data!$A$157:$F$290,4,FALSE))</f>
        <v>Yes</v>
      </c>
      <c r="Z20" s="902" t="str">
        <f>IF(ISNA(VLOOKUP($T20,Data!$A$157:$F$300,FALSE)),"",VLOOKUP($T20,Data!$A$157:$F$300,5,FALSE))</f>
        <v>Yes</v>
      </c>
      <c r="AA20" s="904" t="str">
        <f>IF(ISNA(VLOOKUP($T20,Data!$A$157:$F$300,FALSE)),"",VLOOKUP($T20,Data!$A$157:$F$300,6,FALSE))</f>
        <v>Yes</v>
      </c>
      <c r="AB20" s="43"/>
      <c r="AC20" s="49"/>
      <c r="AD20" s="222"/>
      <c r="AE20" s="222"/>
      <c r="AF20" s="222"/>
      <c r="AG20" s="222"/>
      <c r="AH20" s="223"/>
      <c r="AI20" s="223"/>
      <c r="AJ20" s="223"/>
      <c r="AK20" s="223"/>
      <c r="AL20" s="49"/>
      <c r="AM20" s="49"/>
      <c r="AN20" s="49"/>
      <c r="AO20" s="49"/>
      <c r="AP20" s="49"/>
      <c r="AQ20" s="49"/>
      <c r="AR20" s="49"/>
    </row>
    <row r="21" spans="1:44" s="48" customFormat="1" ht="16.149999999999999" customHeight="1" thickBot="1" x14ac:dyDescent="0.3">
      <c r="A21" s="43"/>
      <c r="B21" s="23"/>
      <c r="C21" s="23"/>
      <c r="D21" s="23"/>
      <c r="E21" s="23"/>
      <c r="F21" s="23"/>
      <c r="G21" s="23"/>
      <c r="H21" s="23"/>
      <c r="I21" s="46"/>
      <c r="J21" s="43"/>
      <c r="K21" s="191"/>
      <c r="L21" s="43"/>
      <c r="M21" s="43"/>
      <c r="N21" s="43"/>
      <c r="O21" s="43"/>
      <c r="P21" s="45"/>
      <c r="Q21" s="46"/>
      <c r="R21" s="46"/>
      <c r="S21" s="46"/>
      <c r="T21" s="894"/>
      <c r="U21" s="894"/>
      <c r="V21" s="894"/>
      <c r="W21" s="894"/>
      <c r="X21" s="913"/>
      <c r="Y21" s="903"/>
      <c r="Z21" s="903"/>
      <c r="AA21" s="905"/>
      <c r="AB21" s="43"/>
      <c r="AC21" s="49"/>
      <c r="AD21" s="892"/>
      <c r="AE21" s="892"/>
      <c r="AF21" s="892"/>
      <c r="AG21" s="892"/>
      <c r="AH21" s="893"/>
      <c r="AI21" s="893"/>
      <c r="AJ21" s="893"/>
      <c r="AK21" s="893"/>
      <c r="AL21" s="49"/>
      <c r="AM21" s="49"/>
      <c r="AN21" s="49"/>
      <c r="AO21" s="49"/>
      <c r="AP21" s="49"/>
      <c r="AQ21" s="49"/>
      <c r="AR21" s="49"/>
    </row>
    <row r="22" spans="1:44" s="48" customFormat="1" ht="16.149999999999999" customHeight="1" x14ac:dyDescent="0.3">
      <c r="A22" s="43"/>
      <c r="B22" s="23"/>
      <c r="C22" s="23"/>
      <c r="D22" s="23"/>
      <c r="E22" s="23"/>
      <c r="F22" s="23"/>
      <c r="G22" s="23"/>
      <c r="H22" s="23"/>
      <c r="I22" s="46"/>
      <c r="J22" s="81">
        <f>VLOOKUP(YearSelected,Data!$A$16:$I$21,5,FALSE)</f>
        <v>1</v>
      </c>
      <c r="K22" s="190" t="s">
        <v>11</v>
      </c>
      <c r="L22" s="82"/>
      <c r="M22" s="83"/>
      <c r="N22" s="83"/>
      <c r="O22" s="43"/>
      <c r="P22" s="45"/>
      <c r="Q22" s="46"/>
      <c r="R22" s="46"/>
      <c r="S22" s="46"/>
      <c r="T22" s="894" t="s">
        <v>39</v>
      </c>
      <c r="U22" s="894"/>
      <c r="V22" s="894"/>
      <c r="W22" s="894"/>
      <c r="X22" s="912" t="str">
        <f>IF(ISNA(VLOOKUP($T22,Data!$A$157:$F$290,FALSE)),"",VLOOKUP($T22,Data!$A$157:$F$290,3,FALSE))</f>
        <v>No</v>
      </c>
      <c r="Y22" s="902" t="str">
        <f>IF(ISNA(VLOOKUP($T22,Data!$A$157:$F$290,FALSE)),"",VLOOKUP($T22,Data!$A$157:$F$290,4,FALSE))</f>
        <v>No</v>
      </c>
      <c r="Z22" s="902" t="str">
        <f>IF(ISNA(VLOOKUP($T22,Data!$A$157:$F$300,FALSE)),"",VLOOKUP($T22,Data!$A$157:$F$300,5,FALSE))</f>
        <v>No</v>
      </c>
      <c r="AA22" s="904" t="str">
        <f>IF(ISNA(VLOOKUP($T22,Data!$A$157:$F$300,FALSE)),"",VLOOKUP($T22,Data!$A$157:$F$300,6,FALSE))</f>
        <v>Yes</v>
      </c>
      <c r="AB22" s="43"/>
      <c r="AC22" s="49"/>
      <c r="AD22" s="892"/>
      <c r="AE22" s="892"/>
      <c r="AF22" s="892"/>
      <c r="AG22" s="892"/>
      <c r="AH22" s="893"/>
      <c r="AI22" s="893"/>
      <c r="AJ22" s="893"/>
      <c r="AK22" s="893"/>
      <c r="AL22" s="49"/>
      <c r="AM22" s="49"/>
      <c r="AN22" s="49"/>
      <c r="AO22" s="49"/>
      <c r="AP22" s="49"/>
      <c r="AQ22" s="49"/>
      <c r="AR22" s="49"/>
    </row>
    <row r="23" spans="1:44" ht="16.149999999999999" customHeight="1" thickBot="1" x14ac:dyDescent="0.3">
      <c r="A23" s="9"/>
      <c r="B23" s="23"/>
      <c r="C23" s="23"/>
      <c r="D23" s="23"/>
      <c r="E23" s="23"/>
      <c r="F23" s="23"/>
      <c r="G23" s="23"/>
      <c r="H23" s="23"/>
      <c r="I23" s="24"/>
      <c r="J23" s="9"/>
      <c r="K23" s="54"/>
      <c r="L23" s="9"/>
      <c r="M23" s="9"/>
      <c r="N23" s="9"/>
      <c r="O23" s="9"/>
      <c r="P23" s="9"/>
      <c r="Q23" s="23"/>
      <c r="R23" s="23"/>
      <c r="S23" s="23"/>
      <c r="T23" s="894"/>
      <c r="U23" s="894"/>
      <c r="V23" s="894"/>
      <c r="W23" s="894"/>
      <c r="X23" s="913"/>
      <c r="Y23" s="903"/>
      <c r="Z23" s="903"/>
      <c r="AA23" s="905"/>
      <c r="AB23" s="93"/>
      <c r="AC23" s="6"/>
      <c r="AD23" s="892"/>
      <c r="AE23" s="892"/>
      <c r="AF23" s="892"/>
      <c r="AG23" s="892"/>
      <c r="AH23" s="893"/>
      <c r="AI23" s="893"/>
      <c r="AJ23" s="893"/>
      <c r="AK23" s="893"/>
      <c r="AL23" s="6"/>
      <c r="AM23" s="6"/>
      <c r="AN23" s="6"/>
      <c r="AO23" s="6"/>
      <c r="AP23" s="6"/>
      <c r="AQ23" s="6"/>
      <c r="AR23" s="6"/>
    </row>
    <row r="24" spans="1:44" ht="16.149999999999999" customHeight="1" x14ac:dyDescent="0.3">
      <c r="A24" s="9"/>
      <c r="B24" s="23"/>
      <c r="C24" s="23"/>
      <c r="D24" s="23"/>
      <c r="E24" s="23"/>
      <c r="F24" s="23"/>
      <c r="G24" s="23"/>
      <c r="H24" s="23"/>
      <c r="I24" s="24"/>
      <c r="J24" s="81">
        <f>VLOOKUP(YearSelected,Data!$A$16:$I$21,6,FALSE)</f>
        <v>1</v>
      </c>
      <c r="K24" s="190" t="s">
        <v>33</v>
      </c>
      <c r="L24" s="82"/>
      <c r="M24" s="83"/>
      <c r="N24" s="82"/>
      <c r="O24" s="28"/>
      <c r="P24" s="28"/>
      <c r="Q24" s="9"/>
      <c r="R24" s="9"/>
      <c r="S24" s="9"/>
      <c r="T24" s="894" t="s">
        <v>72</v>
      </c>
      <c r="U24" s="894"/>
      <c r="V24" s="894"/>
      <c r="W24" s="894"/>
      <c r="X24" s="912" t="str">
        <f>IF(ISNA(VLOOKUP($T24,Data!$A$157:$F$290,FALSE)),"",VLOOKUP($T24,Data!$A$157:$F$290,3,FALSE))</f>
        <v>Yes</v>
      </c>
      <c r="Y24" s="902" t="str">
        <f>IF(ISNA(VLOOKUP($T24,Data!$A$157:$F$290,FALSE)),"",VLOOKUP($T24,Data!$A$157:$F$290,4,FALSE))</f>
        <v>Yes</v>
      </c>
      <c r="Z24" s="902" t="str">
        <f>IF(ISNA(VLOOKUP($T24,Data!$A$157:$F$300,FALSE)),"",VLOOKUP($T24,Data!$A$157:$F$300,5,FALSE))</f>
        <v>Yes</v>
      </c>
      <c r="AA24" s="904" t="str">
        <f>IF(ISNA(VLOOKUP($T24,Data!$A$157:$F$300,FALSE)),"",VLOOKUP($T24,Data!$A$157:$F$300,6,FALSE))</f>
        <v>Yes</v>
      </c>
      <c r="AB24" s="93"/>
      <c r="AC24" s="6"/>
      <c r="AD24" s="892"/>
      <c r="AE24" s="892"/>
      <c r="AF24" s="892"/>
      <c r="AG24" s="892"/>
      <c r="AH24" s="893"/>
      <c r="AI24" s="893"/>
      <c r="AJ24" s="893"/>
      <c r="AK24" s="893"/>
      <c r="AL24" s="6"/>
      <c r="AM24" s="6"/>
      <c r="AN24" s="6"/>
      <c r="AO24" s="6"/>
      <c r="AP24" s="6"/>
      <c r="AQ24" s="6"/>
      <c r="AR24" s="6"/>
    </row>
    <row r="25" spans="1:44" ht="16.149999999999999" customHeight="1" thickBot="1" x14ac:dyDescent="0.3">
      <c r="A25" s="9"/>
      <c r="B25" s="23"/>
      <c r="C25" s="23"/>
      <c r="D25" s="23"/>
      <c r="E25" s="23"/>
      <c r="F25" s="23"/>
      <c r="G25" s="23"/>
      <c r="H25" s="23"/>
      <c r="I25" s="18"/>
      <c r="J25" s="9"/>
      <c r="K25" s="54"/>
      <c r="L25" s="9"/>
      <c r="M25" s="9"/>
      <c r="N25" s="9"/>
      <c r="O25" s="28"/>
      <c r="P25" s="28"/>
      <c r="Q25" s="9"/>
      <c r="R25" s="9"/>
      <c r="S25" s="9"/>
      <c r="T25" s="894"/>
      <c r="U25" s="894"/>
      <c r="V25" s="894"/>
      <c r="W25" s="894"/>
      <c r="X25" s="913"/>
      <c r="Y25" s="903"/>
      <c r="Z25" s="903"/>
      <c r="AA25" s="905"/>
      <c r="AB25" s="93"/>
      <c r="AC25" s="6"/>
      <c r="AD25" s="892"/>
      <c r="AE25" s="892"/>
      <c r="AF25" s="892"/>
      <c r="AG25" s="892"/>
      <c r="AH25" s="893"/>
      <c r="AI25" s="893"/>
      <c r="AJ25" s="893"/>
      <c r="AK25" s="893"/>
      <c r="AL25" s="6"/>
      <c r="AM25" s="6"/>
      <c r="AN25" s="6"/>
      <c r="AO25" s="6"/>
      <c r="AP25" s="6"/>
      <c r="AQ25" s="6"/>
      <c r="AR25" s="6"/>
    </row>
    <row r="26" spans="1:44" ht="16.149999999999999" customHeight="1" x14ac:dyDescent="0.3">
      <c r="A26" s="9"/>
      <c r="B26" s="23"/>
      <c r="C26" s="23"/>
      <c r="D26" s="23"/>
      <c r="E26" s="23"/>
      <c r="F26" s="23"/>
      <c r="G26" s="23"/>
      <c r="H26" s="23"/>
      <c r="I26" s="9"/>
      <c r="J26" s="81">
        <f>VLOOKUP(YearSelected,Data!$A$16:$I$21,7,FALSE)</f>
        <v>-1</v>
      </c>
      <c r="K26" s="190" t="s">
        <v>12</v>
      </c>
      <c r="L26" s="82"/>
      <c r="M26" s="83"/>
      <c r="N26" s="84"/>
      <c r="O26" s="28"/>
      <c r="P26" s="28"/>
      <c r="Q26" s="9"/>
      <c r="R26" s="9"/>
      <c r="S26" s="9"/>
      <c r="T26" s="894" t="s">
        <v>40</v>
      </c>
      <c r="U26" s="894"/>
      <c r="V26" s="894"/>
      <c r="W26" s="894"/>
      <c r="X26" s="912" t="str">
        <f>IF(ISNA(VLOOKUP($T26,Data!$A$157:$F$290,FALSE)),"",VLOOKUP($T26,Data!$A$157:$F$290,3,FALSE))</f>
        <v>No</v>
      </c>
      <c r="Y26" s="902" t="str">
        <f>IF(ISNA(VLOOKUP($T26,Data!$A$157:$F$290,FALSE)),"",VLOOKUP($T26,Data!$A$157:$F$290,4,FALSE))</f>
        <v>No</v>
      </c>
      <c r="Z26" s="902" t="str">
        <f>IF(ISNA(VLOOKUP($T26,Data!$A$157:$F$300,FALSE)),"",VLOOKUP($T26,Data!$A$157:$F$300,5,FALSE))</f>
        <v>No</v>
      </c>
      <c r="AA26" s="904" t="str">
        <f>IF(ISNA(VLOOKUP($T26,Data!$A$157:$F$300,FALSE)),"",VLOOKUP($T26,Data!$A$157:$F$300,6,FALSE))</f>
        <v>No</v>
      </c>
      <c r="AB26" s="93"/>
      <c r="AC26" s="6"/>
      <c r="AD26" s="892"/>
      <c r="AE26" s="892"/>
      <c r="AF26" s="892"/>
      <c r="AG26" s="892"/>
      <c r="AH26" s="893"/>
      <c r="AI26" s="893"/>
      <c r="AJ26" s="893"/>
      <c r="AK26" s="893"/>
      <c r="AL26" s="6"/>
      <c r="AM26" s="6"/>
      <c r="AN26" s="6"/>
      <c r="AO26" s="6"/>
      <c r="AP26" s="6"/>
      <c r="AQ26" s="6"/>
      <c r="AR26" s="6"/>
    </row>
    <row r="27" spans="1:44" ht="16.149999999999999" customHeight="1" thickBot="1" x14ac:dyDescent="0.35">
      <c r="A27" s="9"/>
      <c r="B27" s="9"/>
      <c r="C27" s="22"/>
      <c r="D27" s="22"/>
      <c r="E27" s="22"/>
      <c r="F27" s="22"/>
      <c r="G27" s="22"/>
      <c r="H27" s="23"/>
      <c r="I27" s="23"/>
      <c r="J27" s="9"/>
      <c r="K27" s="54"/>
      <c r="L27" s="9"/>
      <c r="M27" s="9"/>
      <c r="N27" s="9"/>
      <c r="O27" s="28"/>
      <c r="P27" s="28"/>
      <c r="Q27" s="9"/>
      <c r="R27" s="9"/>
      <c r="S27" s="9"/>
      <c r="T27" s="894"/>
      <c r="U27" s="894"/>
      <c r="V27" s="894"/>
      <c r="W27" s="894"/>
      <c r="X27" s="913"/>
      <c r="Y27" s="903"/>
      <c r="Z27" s="903"/>
      <c r="AA27" s="905"/>
      <c r="AB27" s="93"/>
      <c r="AC27" s="6"/>
      <c r="AD27" s="892"/>
      <c r="AE27" s="892"/>
      <c r="AF27" s="892"/>
      <c r="AG27" s="892"/>
      <c r="AH27" s="893"/>
      <c r="AI27" s="893"/>
      <c r="AJ27" s="893"/>
      <c r="AK27" s="893"/>
      <c r="AL27" s="6"/>
      <c r="AM27" s="6"/>
      <c r="AN27" s="6"/>
      <c r="AO27" s="6"/>
      <c r="AP27" s="6"/>
      <c r="AQ27" s="6"/>
      <c r="AR27" s="6"/>
    </row>
    <row r="28" spans="1:44" ht="16.149999999999999" customHeight="1" x14ac:dyDescent="0.3">
      <c r="A28" s="9"/>
      <c r="B28" s="9"/>
      <c r="C28" s="9"/>
      <c r="D28" s="9"/>
      <c r="E28" s="23"/>
      <c r="F28" s="23"/>
      <c r="G28" s="23"/>
      <c r="H28" s="23"/>
      <c r="I28" s="9"/>
      <c r="J28" s="81">
        <f>VLOOKUP(YearSelected,Data!$A$16:$I$21,8,FALSE)</f>
        <v>0</v>
      </c>
      <c r="K28" s="190" t="s">
        <v>13</v>
      </c>
      <c r="L28" s="82"/>
      <c r="M28" s="83"/>
      <c r="N28" s="84"/>
      <c r="O28" s="28"/>
      <c r="P28" s="28"/>
      <c r="Q28" s="14"/>
      <c r="R28" s="14"/>
      <c r="S28" s="14"/>
      <c r="T28" s="894" t="s">
        <v>20</v>
      </c>
      <c r="U28" s="894"/>
      <c r="V28" s="894"/>
      <c r="W28" s="894"/>
      <c r="X28" s="912" t="str">
        <f>IF(ISNA(VLOOKUP($T28,Data!$A$157:$F$290,FALSE)),"",VLOOKUP($T28,Data!$A$157:$F$290,3,FALSE))</f>
        <v>Yes</v>
      </c>
      <c r="Y28" s="902" t="str">
        <f>IF(ISNA(VLOOKUP($T28,Data!$A$157:$F$290,FALSE)),"",VLOOKUP($T28,Data!$A$157:$F$290,4,FALSE))</f>
        <v>Yes</v>
      </c>
      <c r="Z28" s="902" t="str">
        <f>IF(ISNA(VLOOKUP($T28,Data!$A$157:$F$300,FALSE)),"",VLOOKUP($T28,Data!$A$157:$F$300,5,FALSE))</f>
        <v>Yes</v>
      </c>
      <c r="AA28" s="904" t="str">
        <f>IF(ISNA(VLOOKUP($T28,Data!$A$157:$F$300,FALSE)),"",VLOOKUP($T28,Data!$A$157:$F$300,6,FALSE))</f>
        <v>No</v>
      </c>
      <c r="AB28" s="219"/>
      <c r="AC28" s="6"/>
      <c r="AD28" s="892"/>
      <c r="AE28" s="892"/>
      <c r="AF28" s="892"/>
      <c r="AG28" s="892"/>
      <c r="AH28" s="893"/>
      <c r="AI28" s="893"/>
      <c r="AJ28" s="893"/>
      <c r="AK28" s="893"/>
      <c r="AL28" s="6"/>
      <c r="AM28" s="6"/>
      <c r="AN28" s="6"/>
      <c r="AO28" s="6"/>
      <c r="AP28" s="6"/>
      <c r="AQ28" s="6"/>
      <c r="AR28" s="6"/>
    </row>
    <row r="29" spans="1:44" ht="16.149999999999999" customHeight="1" thickBot="1" x14ac:dyDescent="0.3">
      <c r="A29" s="9"/>
      <c r="B29" s="9"/>
      <c r="C29" s="9"/>
      <c r="D29" s="9"/>
      <c r="E29" s="23"/>
      <c r="F29" s="23"/>
      <c r="G29" s="23"/>
      <c r="H29" s="23"/>
      <c r="I29" s="27"/>
      <c r="J29" s="9"/>
      <c r="K29" s="54"/>
      <c r="L29" s="9"/>
      <c r="M29" s="9"/>
      <c r="N29" s="9"/>
      <c r="O29" s="28"/>
      <c r="P29" s="28"/>
      <c r="Q29" s="14"/>
      <c r="R29" s="14"/>
      <c r="S29" s="14"/>
      <c r="T29" s="894"/>
      <c r="U29" s="894"/>
      <c r="V29" s="894"/>
      <c r="W29" s="894"/>
      <c r="X29" s="913"/>
      <c r="Y29" s="903"/>
      <c r="Z29" s="903"/>
      <c r="AA29" s="905"/>
      <c r="AB29" s="219"/>
      <c r="AC29" s="6"/>
      <c r="AD29" s="892"/>
      <c r="AE29" s="892"/>
      <c r="AF29" s="892"/>
      <c r="AG29" s="892"/>
      <c r="AH29" s="893"/>
      <c r="AI29" s="893"/>
      <c r="AJ29" s="893"/>
      <c r="AK29" s="893"/>
      <c r="AL29" s="6"/>
      <c r="AM29" s="6"/>
      <c r="AN29" s="6"/>
      <c r="AO29" s="6"/>
      <c r="AP29" s="6"/>
      <c r="AQ29" s="6"/>
      <c r="AR29" s="6"/>
    </row>
    <row r="30" spans="1:44" ht="16.149999999999999" customHeight="1" x14ac:dyDescent="0.3">
      <c r="A30" s="9"/>
      <c r="B30" s="23"/>
      <c r="C30" s="23"/>
      <c r="D30" s="23"/>
      <c r="E30" s="23"/>
      <c r="F30" s="23"/>
      <c r="G30" s="23"/>
      <c r="H30" s="23"/>
      <c r="I30" s="27"/>
      <c r="J30" s="81">
        <f>VLOOKUP(YearSelected,Data!$A$16:$I$21,9,FALSE)</f>
        <v>1</v>
      </c>
      <c r="K30" s="190" t="s">
        <v>102</v>
      </c>
      <c r="L30" s="82"/>
      <c r="M30" s="83"/>
      <c r="N30" s="84"/>
      <c r="O30" s="28"/>
      <c r="P30" s="28"/>
      <c r="Q30" s="29"/>
      <c r="R30" s="29"/>
      <c r="S30" s="29"/>
      <c r="T30" s="894" t="s">
        <v>191</v>
      </c>
      <c r="U30" s="894"/>
      <c r="V30" s="894"/>
      <c r="W30" s="894"/>
      <c r="X30" s="912" t="str">
        <f>IF(ISNA(VLOOKUP($T30,Data!$A$157:$F$290,FALSE)),"",VLOOKUP($T30,Data!$A$157:$F$290,3,FALSE))</f>
        <v>Yes</v>
      </c>
      <c r="Y30" s="902" t="str">
        <f>IF(ISNA(VLOOKUP($T30,Data!$A$157:$F$290,FALSE)),"",VLOOKUP($T30,Data!$A$157:$F$290,4,FALSE))</f>
        <v>Yes</v>
      </c>
      <c r="Z30" s="902" t="str">
        <f>IF(ISNA(VLOOKUP($T30,Data!$A$157:$F$300,FALSE)),"",VLOOKUP($T30,Data!$A$157:$F$300,5,FALSE))</f>
        <v>Yes</v>
      </c>
      <c r="AA30" s="904" t="str">
        <f>IF(ISNA(VLOOKUP($T30,Data!$A$157:$F$300,FALSE)),"",VLOOKUP($T30,Data!$A$157:$F$300,6,FALSE))</f>
        <v>No</v>
      </c>
      <c r="AB30" s="93"/>
      <c r="AC30" s="6"/>
      <c r="AD30" s="892"/>
      <c r="AE30" s="892"/>
      <c r="AF30" s="892"/>
      <c r="AG30" s="892"/>
      <c r="AH30" s="893"/>
      <c r="AI30" s="893"/>
      <c r="AJ30" s="893"/>
      <c r="AK30" s="893"/>
      <c r="AL30" s="6"/>
      <c r="AM30" s="6"/>
      <c r="AN30" s="6"/>
      <c r="AO30" s="6"/>
      <c r="AP30" s="6"/>
      <c r="AQ30" s="6"/>
      <c r="AR30" s="6"/>
    </row>
    <row r="31" spans="1:44" ht="16.149999999999999" customHeight="1" thickBot="1" x14ac:dyDescent="0.3">
      <c r="A31" s="9"/>
      <c r="B31" s="9"/>
      <c r="C31" s="9"/>
      <c r="D31" s="9"/>
      <c r="E31" s="9"/>
      <c r="F31" s="9"/>
      <c r="G31" s="9"/>
      <c r="H31" s="9"/>
      <c r="I31" s="30"/>
      <c r="J31" s="9"/>
      <c r="K31" s="9"/>
      <c r="L31" s="9"/>
      <c r="M31" s="9"/>
      <c r="N31" s="28"/>
      <c r="O31" s="28"/>
      <c r="P31" s="28"/>
      <c r="Q31" s="14"/>
      <c r="R31" s="14"/>
      <c r="S31" s="14"/>
      <c r="T31" s="894"/>
      <c r="U31" s="894"/>
      <c r="V31" s="894"/>
      <c r="W31" s="894"/>
      <c r="X31" s="914"/>
      <c r="Y31" s="910"/>
      <c r="Z31" s="910"/>
      <c r="AA31" s="911"/>
      <c r="AB31" s="93"/>
      <c r="AC31" s="6"/>
      <c r="AD31" s="892"/>
      <c r="AE31" s="892"/>
      <c r="AF31" s="892"/>
      <c r="AG31" s="892"/>
      <c r="AH31" s="893"/>
      <c r="AI31" s="893"/>
      <c r="AJ31" s="893"/>
      <c r="AK31" s="893"/>
      <c r="AL31" s="6"/>
      <c r="AM31" s="6"/>
      <c r="AN31" s="6"/>
      <c r="AO31" s="6"/>
      <c r="AP31" s="6"/>
      <c r="AQ31" s="6"/>
      <c r="AR31" s="6"/>
    </row>
    <row r="32" spans="1:44" ht="18" customHeight="1" x14ac:dyDescent="0.35">
      <c r="A32" s="9"/>
      <c r="B32" s="23"/>
      <c r="C32" s="23"/>
      <c r="D32" s="23"/>
      <c r="E32" s="23"/>
      <c r="F32" s="23"/>
      <c r="G32" s="23"/>
      <c r="H32" s="23"/>
      <c r="I32" s="30"/>
      <c r="J32" s="20"/>
      <c r="K32" s="20"/>
      <c r="L32" s="20"/>
      <c r="M32" s="20"/>
      <c r="N32" s="28"/>
      <c r="O32" s="28"/>
      <c r="P32" s="28"/>
      <c r="Q32" s="14"/>
      <c r="R32" s="14"/>
      <c r="S32" s="14"/>
      <c r="T32" s="208"/>
      <c r="U32" s="208"/>
      <c r="V32" s="208"/>
      <c r="W32" s="208"/>
      <c r="X32" s="52"/>
      <c r="Y32" s="52"/>
      <c r="Z32" s="52"/>
      <c r="AA32" s="52"/>
      <c r="AB32" s="93"/>
      <c r="AC32" s="6"/>
      <c r="AD32" s="892"/>
      <c r="AE32" s="892"/>
      <c r="AF32" s="892"/>
      <c r="AG32" s="892"/>
      <c r="AH32" s="893"/>
      <c r="AI32" s="893"/>
      <c r="AJ32" s="893"/>
      <c r="AK32" s="893"/>
      <c r="AL32" s="6"/>
      <c r="AM32" s="6"/>
      <c r="AN32" s="6"/>
      <c r="AO32" s="6"/>
      <c r="AP32" s="6"/>
      <c r="AQ32" s="6"/>
      <c r="AR32" s="6"/>
    </row>
    <row r="33" spans="1:44" ht="14.45" customHeight="1" x14ac:dyDescent="0.25">
      <c r="A33" s="9"/>
      <c r="B33" s="23"/>
      <c r="C33" s="23"/>
      <c r="D33" s="23"/>
      <c r="E33" s="23"/>
      <c r="F33" s="23"/>
      <c r="G33" s="23"/>
      <c r="H33" s="23"/>
      <c r="I33" s="87">
        <v>1</v>
      </c>
      <c r="J33" s="212" t="s">
        <v>36</v>
      </c>
      <c r="K33" s="87">
        <v>0</v>
      </c>
      <c r="L33" s="212" t="s">
        <v>37</v>
      </c>
      <c r="M33" s="61"/>
      <c r="N33" s="87">
        <v>-1</v>
      </c>
      <c r="O33" s="212" t="s">
        <v>38</v>
      </c>
      <c r="P33" s="61"/>
      <c r="Q33" s="79"/>
      <c r="R33" s="79"/>
      <c r="S33" s="9"/>
      <c r="T33" s="208"/>
      <c r="U33" s="208"/>
      <c r="V33" s="208"/>
      <c r="W33" s="208"/>
      <c r="X33" s="23"/>
      <c r="Y33" s="23"/>
      <c r="Z33" s="23"/>
      <c r="AA33" s="199"/>
      <c r="AB33" s="93"/>
      <c r="AC33" s="6"/>
      <c r="AD33" s="892"/>
      <c r="AE33" s="892"/>
      <c r="AF33" s="892"/>
      <c r="AG33" s="892"/>
      <c r="AH33" s="893"/>
      <c r="AI33" s="893"/>
      <c r="AJ33" s="893"/>
      <c r="AK33" s="893"/>
      <c r="AL33" s="6"/>
      <c r="AM33" s="6"/>
      <c r="AN33" s="6"/>
      <c r="AO33" s="6"/>
      <c r="AP33" s="6"/>
      <c r="AQ33" s="6"/>
      <c r="AR33" s="6"/>
    </row>
    <row r="34" spans="1:44" ht="14.45" customHeight="1" x14ac:dyDescent="0.35">
      <c r="A34" s="9"/>
      <c r="B34" s="23"/>
      <c r="C34" s="23"/>
      <c r="D34" s="23"/>
      <c r="E34" s="23"/>
      <c r="F34" s="23"/>
      <c r="G34" s="23"/>
      <c r="H34" s="23"/>
      <c r="I34" s="30"/>
      <c r="J34" s="20"/>
      <c r="K34" s="20"/>
      <c r="L34" s="20"/>
      <c r="M34" s="20"/>
      <c r="N34" s="28"/>
      <c r="O34" s="28"/>
      <c r="P34" s="28"/>
      <c r="Q34" s="9"/>
      <c r="R34" s="9"/>
      <c r="S34" s="9"/>
      <c r="T34" s="199"/>
      <c r="U34" s="199"/>
      <c r="V34" s="199"/>
      <c r="W34" s="200"/>
      <c r="X34" s="46"/>
      <c r="Y34" s="46"/>
      <c r="Z34" s="46"/>
      <c r="AA34" s="199"/>
      <c r="AB34" s="93"/>
      <c r="AC34" s="6"/>
      <c r="AD34" s="892"/>
      <c r="AE34" s="892"/>
      <c r="AF34" s="892"/>
      <c r="AG34" s="892"/>
      <c r="AH34" s="893"/>
      <c r="AI34" s="893"/>
      <c r="AJ34" s="893"/>
      <c r="AK34" s="893"/>
      <c r="AL34" s="6"/>
      <c r="AM34" s="6"/>
      <c r="AN34" s="6"/>
      <c r="AO34" s="6"/>
      <c r="AP34" s="6"/>
      <c r="AQ34" s="6"/>
      <c r="AR34" s="6"/>
    </row>
    <row r="35" spans="1:44" ht="14.45" customHeight="1" x14ac:dyDescent="0.25">
      <c r="A35" s="9"/>
      <c r="B35" s="23"/>
      <c r="C35" s="23"/>
      <c r="D35" s="23"/>
      <c r="E35" s="23"/>
      <c r="F35" s="23"/>
      <c r="G35" s="23"/>
      <c r="H35" s="23"/>
      <c r="I35" s="30"/>
      <c r="J35" s="937" t="str">
        <f>IF(G4=2009,"*In 2009, respondents were not asked to specify CS Champions","")</f>
        <v/>
      </c>
      <c r="K35" s="937"/>
      <c r="L35" s="937"/>
      <c r="M35" s="937"/>
      <c r="N35" s="937"/>
      <c r="O35" s="937"/>
      <c r="P35" s="937"/>
      <c r="Q35" s="9"/>
      <c r="R35" s="9"/>
      <c r="S35" s="951" t="str">
        <f>VLOOKUP(Data!B1,Data!A84:B89,2,FALSE)</f>
        <v xml:space="preserve">  </v>
      </c>
      <c r="T35" s="951"/>
      <c r="U35" s="951"/>
      <c r="V35" s="951"/>
      <c r="W35" s="951"/>
      <c r="X35" s="951"/>
      <c r="Y35" s="951"/>
      <c r="Z35" s="951"/>
      <c r="AA35" s="951"/>
      <c r="AB35" s="951"/>
      <c r="AC35" s="6"/>
      <c r="AD35" s="6"/>
      <c r="AE35" s="6"/>
      <c r="AF35" s="6"/>
      <c r="AG35" s="6"/>
      <c r="AH35" s="6"/>
      <c r="AI35" s="6"/>
      <c r="AJ35" s="6"/>
      <c r="AK35" s="6"/>
      <c r="AL35" s="6"/>
      <c r="AM35" s="6"/>
      <c r="AN35" s="6"/>
      <c r="AO35" s="6"/>
      <c r="AP35" s="6"/>
      <c r="AQ35" s="6"/>
      <c r="AR35" s="6"/>
    </row>
    <row r="36" spans="1:44" ht="16.899999999999999" customHeight="1" x14ac:dyDescent="0.3">
      <c r="A36" s="93"/>
      <c r="B36" s="961" t="str">
        <f>Data!E43</f>
        <v>*See survey for financing time period reported in each survey year.</v>
      </c>
      <c r="C36" s="961"/>
      <c r="D36" s="961"/>
      <c r="E36" s="961"/>
      <c r="F36" s="961"/>
      <c r="G36" s="961"/>
      <c r="H36" s="961"/>
      <c r="I36" s="961"/>
      <c r="J36" s="31"/>
      <c r="K36" s="31"/>
      <c r="L36" s="31"/>
      <c r="M36" s="31"/>
      <c r="N36" s="32"/>
      <c r="O36" s="32"/>
      <c r="P36" s="32"/>
      <c r="Q36" s="93"/>
      <c r="R36" s="93"/>
      <c r="S36" s="951"/>
      <c r="T36" s="951"/>
      <c r="U36" s="951"/>
      <c r="V36" s="951"/>
      <c r="W36" s="951"/>
      <c r="X36" s="951"/>
      <c r="Y36" s="951"/>
      <c r="Z36" s="951"/>
      <c r="AA36" s="951"/>
      <c r="AB36" s="951"/>
      <c r="AC36" s="6"/>
      <c r="AD36" s="6"/>
      <c r="AE36" s="6"/>
      <c r="AF36" s="6"/>
      <c r="AG36" s="6"/>
      <c r="AH36" s="6"/>
      <c r="AI36" s="6"/>
      <c r="AJ36" s="6"/>
      <c r="AK36" s="6"/>
      <c r="AL36" s="6"/>
      <c r="AM36" s="6"/>
      <c r="AN36" s="6"/>
      <c r="AO36" s="6"/>
      <c r="AP36" s="6"/>
      <c r="AQ36" s="6"/>
      <c r="AR36" s="6"/>
    </row>
    <row r="37" spans="1:44" ht="14.45" customHeight="1" x14ac:dyDescent="0.3">
      <c r="A37" s="9"/>
      <c r="B37" s="9"/>
      <c r="C37" s="23"/>
      <c r="D37" s="23"/>
      <c r="E37" s="23"/>
      <c r="F37" s="23"/>
      <c r="G37" s="23"/>
      <c r="H37" s="23"/>
      <c r="I37" s="33"/>
      <c r="J37" s="31"/>
      <c r="K37" s="31"/>
      <c r="L37" s="31"/>
      <c r="M37" s="31"/>
      <c r="N37" s="32"/>
      <c r="O37" s="32"/>
      <c r="P37" s="32"/>
      <c r="Q37" s="14"/>
      <c r="R37" s="14"/>
      <c r="S37" s="951"/>
      <c r="T37" s="951"/>
      <c r="U37" s="951"/>
      <c r="V37" s="951"/>
      <c r="W37" s="951"/>
      <c r="X37" s="951"/>
      <c r="Y37" s="951"/>
      <c r="Z37" s="951"/>
      <c r="AA37" s="951"/>
      <c r="AB37" s="951"/>
      <c r="AC37" s="6"/>
      <c r="AD37" s="6"/>
      <c r="AE37" s="6"/>
      <c r="AF37" s="6"/>
      <c r="AG37" s="6"/>
      <c r="AH37" s="6"/>
      <c r="AI37" s="6"/>
      <c r="AJ37" s="6"/>
      <c r="AK37" s="6"/>
      <c r="AL37" s="6"/>
      <c r="AM37" s="6"/>
      <c r="AN37" s="6"/>
      <c r="AO37" s="6"/>
      <c r="AP37" s="6"/>
      <c r="AQ37" s="6"/>
      <c r="AR37" s="6"/>
    </row>
    <row r="38" spans="1:44" ht="23.1" customHeight="1" x14ac:dyDescent="0.25">
      <c r="A38" s="9"/>
      <c r="B38" s="192" t="s">
        <v>34</v>
      </c>
      <c r="C38" s="193"/>
      <c r="D38" s="193"/>
      <c r="E38" s="193"/>
      <c r="F38" s="193"/>
      <c r="G38" s="193"/>
      <c r="H38" s="193"/>
      <c r="I38" s="63"/>
      <c r="J38" s="64"/>
      <c r="K38" s="64"/>
      <c r="L38" s="65"/>
      <c r="M38" s="64"/>
      <c r="N38" s="64"/>
      <c r="O38" s="74"/>
      <c r="P38" s="75" t="str">
        <f>[2]Data!G39</f>
        <v/>
      </c>
      <c r="Q38" s="73"/>
      <c r="R38" s="9"/>
      <c r="S38" s="9"/>
      <c r="T38" s="906" t="s">
        <v>25</v>
      </c>
      <c r="U38" s="907"/>
      <c r="V38" s="907"/>
      <c r="W38" s="907"/>
      <c r="X38" s="907"/>
      <c r="Y38" s="218">
        <f>YearSelected</f>
        <v>2013</v>
      </c>
      <c r="Z38" s="201"/>
      <c r="AA38" s="201"/>
      <c r="AB38" s="9"/>
      <c r="AC38" s="6"/>
      <c r="AD38" s="6"/>
      <c r="AE38" s="6"/>
      <c r="AF38" s="6"/>
      <c r="AG38" s="6"/>
      <c r="AH38" s="6"/>
      <c r="AI38" s="6"/>
      <c r="AJ38" s="6"/>
      <c r="AK38" s="6"/>
      <c r="AL38" s="6"/>
      <c r="AM38" s="6"/>
      <c r="AN38" s="6"/>
      <c r="AO38" s="6"/>
      <c r="AP38" s="6"/>
      <c r="AQ38" s="6"/>
      <c r="AR38" s="6"/>
    </row>
    <row r="39" spans="1:44" ht="18" customHeight="1" thickBot="1" x14ac:dyDescent="0.35">
      <c r="A39" s="9"/>
      <c r="B39" s="941" t="s">
        <v>48</v>
      </c>
      <c r="C39" s="942"/>
      <c r="D39" s="942"/>
      <c r="E39" s="942"/>
      <c r="F39" s="942"/>
      <c r="G39" s="942"/>
      <c r="H39" s="942"/>
      <c r="I39" s="942"/>
      <c r="J39" s="942"/>
      <c r="K39" s="211" t="str">
        <f>IF(YearSelected=Data!A66,Data!A66,"")</f>
        <v/>
      </c>
      <c r="L39" s="211" t="str">
        <f>IF(YearSelected=Data!A67,Data!A67,"")</f>
        <v/>
      </c>
      <c r="M39" s="211" t="str">
        <f>IF(YearSelected=Data!A68,Data!A68,"")</f>
        <v/>
      </c>
      <c r="N39" s="211" t="str">
        <f>IF(YearSelected=Data!A69,Data!A69,"")</f>
        <v/>
      </c>
      <c r="O39" s="211">
        <f>IF(YearSelected=Data!A70,Data!A70,"")</f>
        <v>2013</v>
      </c>
      <c r="P39" s="76"/>
      <c r="Q39" s="210"/>
      <c r="R39" s="9"/>
      <c r="S39" s="93"/>
      <c r="T39" s="220"/>
      <c r="U39" s="221"/>
      <c r="V39" s="221"/>
      <c r="W39" s="221"/>
      <c r="X39" s="207" t="s">
        <v>21</v>
      </c>
      <c r="Y39" s="207" t="s">
        <v>24</v>
      </c>
      <c r="Z39" s="207" t="s">
        <v>83</v>
      </c>
      <c r="AA39" s="43"/>
      <c r="AB39" s="93"/>
      <c r="AC39" s="6"/>
      <c r="AD39" s="6"/>
      <c r="AE39" s="6"/>
      <c r="AF39" s="6"/>
      <c r="AG39" s="6"/>
      <c r="AH39" s="6"/>
      <c r="AI39" s="6"/>
      <c r="AJ39" s="6"/>
      <c r="AK39" s="6"/>
      <c r="AL39" s="6"/>
      <c r="AM39" s="6"/>
      <c r="AN39" s="6"/>
      <c r="AO39" s="6"/>
      <c r="AP39" s="6"/>
      <c r="AQ39" s="6"/>
      <c r="AR39" s="6"/>
    </row>
    <row r="40" spans="1:44" ht="18" customHeight="1" thickTop="1" x14ac:dyDescent="0.25">
      <c r="A40" s="9"/>
      <c r="B40" s="100"/>
      <c r="C40" s="93"/>
      <c r="D40" s="93"/>
      <c r="E40" s="93"/>
      <c r="F40" s="93"/>
      <c r="G40" s="93"/>
      <c r="H40" s="93"/>
      <c r="I40" s="93"/>
      <c r="J40" s="93"/>
      <c r="K40" s="93"/>
      <c r="L40" s="93"/>
      <c r="M40" s="93"/>
      <c r="N40" s="92"/>
      <c r="O40" s="92"/>
      <c r="P40" s="92"/>
      <c r="Q40" s="93"/>
      <c r="R40" s="9"/>
      <c r="S40" s="9"/>
      <c r="T40" s="894" t="s">
        <v>69</v>
      </c>
      <c r="U40" s="894"/>
      <c r="V40" s="894"/>
      <c r="W40" s="894"/>
      <c r="X40" s="908" t="str">
        <f>IF(ISNA(VLOOKUP($T40,Data!$A$158:$I$223,4,FALSE)),"",VLOOKUP($T40,Data!$A$158:$I$223,4,FALSE))</f>
        <v>Yes</v>
      </c>
      <c r="Y40" s="909" t="str">
        <f>IF(ISNA(VLOOKUP($T40,Data!$A$158:$I$223,8,FALSE)),"",VLOOKUP($T40,Data!$A$158:$I$223,8,FALSE))</f>
        <v>Yes</v>
      </c>
      <c r="Z40" s="901" t="str">
        <f>IF(ISNA(VLOOKUP($T40,Data!$A$158:$I$223,9,FALSE)),"",VLOOKUP($T40,Data!$A$158:$I$223,9,FALSE))</f>
        <v>YES</v>
      </c>
      <c r="AA40" s="23"/>
      <c r="AB40" s="9"/>
      <c r="AC40" s="6"/>
      <c r="AD40" s="6"/>
      <c r="AE40" s="6"/>
      <c r="AF40" s="6"/>
      <c r="AG40" s="6"/>
      <c r="AH40" s="6"/>
      <c r="AI40" s="6"/>
      <c r="AJ40" s="6"/>
      <c r="AK40" s="6"/>
      <c r="AL40" s="6"/>
      <c r="AM40" s="6"/>
      <c r="AN40" s="6"/>
      <c r="AO40" s="6"/>
      <c r="AP40" s="6"/>
      <c r="AQ40" s="6"/>
      <c r="AR40" s="6"/>
    </row>
    <row r="41" spans="1:44" ht="16.149999999999999" customHeight="1" x14ac:dyDescent="0.3">
      <c r="A41" s="93"/>
      <c r="B41" s="100"/>
      <c r="C41" s="91"/>
      <c r="D41" s="958" t="s">
        <v>103</v>
      </c>
      <c r="E41" s="958"/>
      <c r="F41" s="959" t="str">
        <f>VLOOKUP(YearSelected,Data!A66:G71,2)</f>
        <v xml:space="preserve">National Reproductive Health Strategy </v>
      </c>
      <c r="G41" s="959"/>
      <c r="H41" s="959"/>
      <c r="I41" s="959"/>
      <c r="J41" s="959"/>
      <c r="K41" s="959"/>
      <c r="L41" s="959"/>
      <c r="M41" s="959"/>
      <c r="N41" s="959"/>
      <c r="O41" s="959"/>
      <c r="P41" s="202"/>
      <c r="Q41" s="93"/>
      <c r="R41" s="93"/>
      <c r="S41" s="9"/>
      <c r="T41" s="894"/>
      <c r="U41" s="894"/>
      <c r="V41" s="894"/>
      <c r="W41" s="894"/>
      <c r="X41" s="895"/>
      <c r="Y41" s="896"/>
      <c r="Z41" s="897"/>
      <c r="AA41" s="23"/>
      <c r="AB41" s="9"/>
      <c r="AC41" s="6"/>
      <c r="AD41" s="6"/>
      <c r="AE41" s="6"/>
      <c r="AF41" s="6"/>
      <c r="AG41" s="6"/>
      <c r="AH41" s="6"/>
      <c r="AI41" s="6"/>
      <c r="AJ41" s="6"/>
      <c r="AK41" s="6"/>
      <c r="AL41" s="6"/>
      <c r="AM41" s="6"/>
      <c r="AN41" s="6"/>
      <c r="AO41" s="6"/>
      <c r="AP41" s="6"/>
      <c r="AQ41" s="6"/>
      <c r="AR41" s="6"/>
    </row>
    <row r="42" spans="1:44" ht="16.149999999999999" customHeight="1" x14ac:dyDescent="0.3">
      <c r="A42" s="93"/>
      <c r="B42" s="100"/>
      <c r="C42" s="91"/>
      <c r="D42" s="960" t="s">
        <v>42</v>
      </c>
      <c r="E42" s="960"/>
      <c r="F42" s="959" t="str">
        <f>VLOOKUP(YearSelected,Data!A66:G71,3,FALSE)</f>
        <v>Yes</v>
      </c>
      <c r="G42" s="959"/>
      <c r="H42" s="959"/>
      <c r="I42" s="959"/>
      <c r="J42" s="959"/>
      <c r="K42" s="959"/>
      <c r="L42" s="959"/>
      <c r="M42" s="959"/>
      <c r="N42" s="959"/>
      <c r="O42" s="959"/>
      <c r="P42" s="202"/>
      <c r="Q42" s="93"/>
      <c r="R42" s="93"/>
      <c r="S42" s="9"/>
      <c r="T42" s="894" t="s">
        <v>70</v>
      </c>
      <c r="U42" s="894"/>
      <c r="V42" s="894"/>
      <c r="W42" s="894"/>
      <c r="X42" s="895" t="str">
        <f>IF(ISNA(VLOOKUP($T42,Data!$A$158:$I$223,4,FALSE)),"",VLOOKUP($T42,Data!$A$158:$I$223,4,FALSE))</f>
        <v>Yes</v>
      </c>
      <c r="Y42" s="896" t="str">
        <f>IF(ISNA(VLOOKUP($T42,Data!$A$158:$I$223,8,FALSE)),"",VLOOKUP($T42,Data!$A$158:$I$223,8,FALSE))</f>
        <v>Yes</v>
      </c>
      <c r="Z42" s="897" t="str">
        <f>IF(ISNA(VLOOKUP($T42,Data!$A$158:$I$223,9,FALSE)),"",VLOOKUP($T42,Data!$A$158:$I$223,9,FALSE))</f>
        <v>NO</v>
      </c>
      <c r="AA42" s="23"/>
      <c r="AB42" s="9"/>
    </row>
    <row r="43" spans="1:44" ht="16.149999999999999" customHeight="1" x14ac:dyDescent="0.25">
      <c r="A43" s="93"/>
      <c r="B43" s="100"/>
      <c r="C43" s="91"/>
      <c r="D43" s="203"/>
      <c r="E43" s="202"/>
      <c r="F43" s="202"/>
      <c r="G43" s="202"/>
      <c r="H43" s="202"/>
      <c r="I43" s="202"/>
      <c r="J43" s="202"/>
      <c r="K43" s="202"/>
      <c r="L43" s="202"/>
      <c r="M43" s="202"/>
      <c r="N43" s="202"/>
      <c r="O43" s="202"/>
      <c r="P43" s="202"/>
      <c r="Q43" s="93"/>
      <c r="R43" s="93"/>
      <c r="S43" s="9"/>
      <c r="T43" s="894"/>
      <c r="U43" s="894"/>
      <c r="V43" s="894"/>
      <c r="W43" s="894"/>
      <c r="X43" s="895"/>
      <c r="Y43" s="896"/>
      <c r="Z43" s="897"/>
      <c r="AA43" s="23"/>
      <c r="AB43" s="9"/>
    </row>
    <row r="44" spans="1:44" ht="16.149999999999999" customHeight="1" x14ac:dyDescent="0.25">
      <c r="A44" s="9"/>
      <c r="B44" s="77"/>
      <c r="C44" s="93"/>
      <c r="D44" s="949" t="str">
        <f>VLOOKUP(Data!B1,Data!A66:G71,4)</f>
        <v>Family planning commodities are not subject to duties, import taxes, or other fees.</v>
      </c>
      <c r="E44" s="949"/>
      <c r="F44" s="949"/>
      <c r="G44" s="949"/>
      <c r="H44" s="949"/>
      <c r="I44" s="949"/>
      <c r="J44" s="949"/>
      <c r="K44" s="949"/>
      <c r="L44" s="949"/>
      <c r="M44" s="949"/>
      <c r="N44" s="949"/>
      <c r="O44" s="943" t="str">
        <f>IF(ISNA(VLOOKUP(Data!B1,Data!A75:G80,4,FALSE)),"",VLOOKUP(Data!B1,Data!A75:G80,4,FALSE))</f>
        <v/>
      </c>
      <c r="P44" s="944"/>
      <c r="Q44" s="93"/>
      <c r="R44" s="9"/>
      <c r="S44" s="93"/>
      <c r="T44" s="894" t="s">
        <v>18</v>
      </c>
      <c r="U44" s="894"/>
      <c r="V44" s="894"/>
      <c r="W44" s="894"/>
      <c r="X44" s="895" t="str">
        <f>IF(ISNA(VLOOKUP($T44,Data!$A$158:$I$223,4,FALSE)),"",VLOOKUP($T44,Data!$A$158:$I$223,4,FALSE))</f>
        <v>Yes</v>
      </c>
      <c r="Y44" s="896" t="str">
        <f>IF(ISNA(VLOOKUP($T44,Data!$A$158:$I$223,8,FALSE)),"",VLOOKUP($T44,Data!$A$158:$I$223,8,FALSE))</f>
        <v>Yes</v>
      </c>
      <c r="Z44" s="897" t="str">
        <f>IF(ISNA(VLOOKUP($T44,Data!$A$158:$I$223,9,FALSE)),"",VLOOKUP($T44,Data!$A$158:$I$223,9,FALSE))</f>
        <v>YES</v>
      </c>
      <c r="AA44" s="23"/>
      <c r="AB44" s="9"/>
    </row>
    <row r="45" spans="1:44" ht="16.149999999999999" customHeight="1" x14ac:dyDescent="0.25">
      <c r="A45" s="9"/>
      <c r="B45" s="60"/>
      <c r="C45" s="93"/>
      <c r="D45" s="950" t="str">
        <f>VLOOKUP(YearSelected,Data!A66:H71,5,FALSE)</f>
        <v>There are no charges to the client in the public sector for family planning services or commodities.</v>
      </c>
      <c r="E45" s="950"/>
      <c r="F45" s="950"/>
      <c r="G45" s="950"/>
      <c r="H45" s="950"/>
      <c r="I45" s="950"/>
      <c r="J45" s="950"/>
      <c r="K45" s="950"/>
      <c r="L45" s="950"/>
      <c r="M45" s="950"/>
      <c r="N45" s="950"/>
      <c r="O45" s="943" t="str">
        <f>IF(ISNA(VLOOKUP(Data!B1,Data!A75:G78,5,FALSE)),"",VLOOKUP(Data!B1,Data!A75:G78,5,FALSE))</f>
        <v/>
      </c>
      <c r="P45" s="944"/>
      <c r="Q45" s="93"/>
      <c r="R45" s="9"/>
      <c r="S45" s="93"/>
      <c r="T45" s="894"/>
      <c r="U45" s="894"/>
      <c r="V45" s="894"/>
      <c r="W45" s="894"/>
      <c r="X45" s="895"/>
      <c r="Y45" s="896"/>
      <c r="Z45" s="897"/>
      <c r="AA45" s="23"/>
      <c r="AB45" s="93"/>
    </row>
    <row r="46" spans="1:44" ht="19.149999999999999" customHeight="1" x14ac:dyDescent="0.25">
      <c r="A46" s="9"/>
      <c r="B46" s="93"/>
      <c r="C46" s="93"/>
      <c r="D46" s="61"/>
      <c r="E46" s="61"/>
      <c r="F46" s="61"/>
      <c r="G46" s="61"/>
      <c r="H46" s="61"/>
      <c r="I46" s="61"/>
      <c r="J46" s="61"/>
      <c r="K46" s="61"/>
      <c r="L46" s="61"/>
      <c r="M46" s="61"/>
      <c r="N46" s="61"/>
      <c r="O46" s="61"/>
      <c r="P46" s="61"/>
      <c r="Q46" s="93"/>
      <c r="R46" s="9"/>
      <c r="S46" s="93"/>
      <c r="T46" s="894" t="s">
        <v>17</v>
      </c>
      <c r="U46" s="894"/>
      <c r="V46" s="894"/>
      <c r="W46" s="894"/>
      <c r="X46" s="895" t="str">
        <f>IF(ISNA(VLOOKUP($T46,Data!$A$158:$I$223,4,FALSE)),"",VLOOKUP($T46,Data!$A$158:$I$223,4,FALSE))</f>
        <v>Yes</v>
      </c>
      <c r="Y46" s="896" t="str">
        <f>IF(ISNA(VLOOKUP($T46,Data!$A$158:$I$223,8,FALSE)),"",VLOOKUP($T46,Data!$A$158:$I$223,8,FALSE))</f>
        <v>Yes</v>
      </c>
      <c r="Z46" s="897" t="str">
        <f>IF(ISNA(VLOOKUP($T46,Data!$A$158:$I$223,9,FALSE)),"",VLOOKUP($T46,Data!$A$158:$I$223,9,FALSE))</f>
        <v>YES</v>
      </c>
      <c r="AA46" s="23"/>
      <c r="AB46" s="93"/>
    </row>
    <row r="47" spans="1:44" ht="19.149999999999999" customHeight="1" x14ac:dyDescent="0.25">
      <c r="A47" s="9"/>
      <c r="B47" s="78"/>
      <c r="C47" s="93"/>
      <c r="D47" s="954" t="str">
        <f>VLOOKUP(YearSelected,Data!A66:G71,6,FALSE)</f>
        <v>There are no policies that hinder the ability of the private sector to provide contraceptive methods.</v>
      </c>
      <c r="E47" s="955"/>
      <c r="F47" s="955"/>
      <c r="G47" s="955"/>
      <c r="H47" s="955"/>
      <c r="I47" s="955"/>
      <c r="J47" s="955"/>
      <c r="K47" s="955"/>
      <c r="L47" s="955"/>
      <c r="M47" s="955"/>
      <c r="N47" s="955"/>
      <c r="O47" s="945" t="str">
        <f>IF(ISNA(VLOOKUP(Data!B1,Data!A75:G78,6,FALSE)),"",VLOOKUP(Data!B1,Data!A75:G78,6,FALSE))</f>
        <v/>
      </c>
      <c r="P47" s="946"/>
      <c r="Q47" s="92"/>
      <c r="R47" s="9"/>
      <c r="S47" s="93"/>
      <c r="T47" s="894"/>
      <c r="U47" s="894"/>
      <c r="V47" s="894"/>
      <c r="W47" s="894"/>
      <c r="X47" s="895"/>
      <c r="Y47" s="896"/>
      <c r="Z47" s="897"/>
      <c r="AA47" s="23"/>
      <c r="AB47" s="93"/>
    </row>
    <row r="48" spans="1:44" ht="16.899999999999999" customHeight="1" x14ac:dyDescent="0.25">
      <c r="A48" s="9"/>
      <c r="B48" s="93"/>
      <c r="C48" s="93"/>
      <c r="D48" s="955"/>
      <c r="E48" s="955"/>
      <c r="F48" s="955"/>
      <c r="G48" s="955"/>
      <c r="H48" s="955"/>
      <c r="I48" s="955"/>
      <c r="J48" s="955"/>
      <c r="K48" s="955"/>
      <c r="L48" s="955"/>
      <c r="M48" s="955"/>
      <c r="N48" s="955"/>
      <c r="O48" s="61"/>
      <c r="P48" s="61"/>
      <c r="Q48" s="93"/>
      <c r="R48" s="9"/>
      <c r="S48" s="9"/>
      <c r="T48" s="894" t="s">
        <v>19</v>
      </c>
      <c r="U48" s="894"/>
      <c r="V48" s="894"/>
      <c r="W48" s="894"/>
      <c r="X48" s="895" t="str">
        <f>IF(ISNA(VLOOKUP($T48,Data!$A$158:$I$223,4,FALSE)),"",VLOOKUP($T48,Data!$A$158:$I$223,4,FALSE))</f>
        <v>Yes</v>
      </c>
      <c r="Y48" s="896" t="str">
        <f>IF(ISNA(VLOOKUP($T48,Data!$A$158:$I$223,8,FALSE)),"",VLOOKUP($T48,Data!$A$158:$I$223,8,FALSE))</f>
        <v>Yes</v>
      </c>
      <c r="Z48" s="897" t="str">
        <f>IF(ISNA(VLOOKUP($T48,Data!$A$158:$I$223,9,FALSE)),"",VLOOKUP($T48,Data!$A$158:$I$223,9,FALSE))</f>
        <v>NO</v>
      </c>
      <c r="AA48" s="23"/>
      <c r="AB48" s="93"/>
    </row>
    <row r="49" spans="1:29" ht="15.6" customHeight="1" x14ac:dyDescent="0.25">
      <c r="A49" s="9"/>
      <c r="B49" s="77"/>
      <c r="C49" s="93"/>
      <c r="D49" s="204"/>
      <c r="E49" s="204"/>
      <c r="F49" s="204"/>
      <c r="G49" s="204"/>
      <c r="H49" s="204"/>
      <c r="I49" s="204"/>
      <c r="J49" s="204"/>
      <c r="K49" s="204"/>
      <c r="L49" s="204"/>
      <c r="M49" s="204"/>
      <c r="N49" s="204"/>
      <c r="O49" s="205"/>
      <c r="P49" s="205"/>
      <c r="Q49" s="90"/>
      <c r="R49" s="9"/>
      <c r="S49" s="9"/>
      <c r="T49" s="894"/>
      <c r="U49" s="894"/>
      <c r="V49" s="894"/>
      <c r="W49" s="894"/>
      <c r="X49" s="895"/>
      <c r="Y49" s="896"/>
      <c r="Z49" s="897"/>
      <c r="AA49" s="23"/>
      <c r="AB49" s="9"/>
    </row>
    <row r="50" spans="1:29" ht="16.899999999999999" customHeight="1" x14ac:dyDescent="0.25">
      <c r="A50" s="9"/>
      <c r="B50" s="93"/>
      <c r="C50" s="90"/>
      <c r="D50" s="956" t="str">
        <f>VLOOKUP(YearSelected,Data!A66:G71,7,FALSE)</f>
        <v>There are no laws, regulations or policies which make it difficult for young people or unmarried people to acccess effective family planning services.</v>
      </c>
      <c r="E50" s="957"/>
      <c r="F50" s="957"/>
      <c r="G50" s="957"/>
      <c r="H50" s="957"/>
      <c r="I50" s="957"/>
      <c r="J50" s="957"/>
      <c r="K50" s="957"/>
      <c r="L50" s="957"/>
      <c r="M50" s="957"/>
      <c r="N50" s="957"/>
      <c r="O50" s="947" t="str">
        <f>IF(ISNA(VLOOKUP(Data!B1,Data!A75:G78,7,FALSE)),"",VLOOKUP(Data!B1,Data!A75:G78,7,FALSE))</f>
        <v/>
      </c>
      <c r="P50" s="948"/>
      <c r="Q50" s="90"/>
      <c r="R50" s="9"/>
      <c r="S50" s="9"/>
      <c r="T50" s="894" t="s">
        <v>71</v>
      </c>
      <c r="U50" s="894"/>
      <c r="V50" s="894"/>
      <c r="W50" s="894"/>
      <c r="X50" s="895" t="str">
        <f>IF(ISNA(VLOOKUP($T50,Data!$A$158:$I$223,4,FALSE)),"",VLOOKUP($T50,Data!$A$158:$I$223,4,FALSE))</f>
        <v>Yes</v>
      </c>
      <c r="Y50" s="896" t="str">
        <f>IF(ISNA(VLOOKUP($T50,Data!$A$158:$I$223,8,FALSE)),"",VLOOKUP($T50,Data!$A$158:$I$223,8,FALSE))</f>
        <v>Yes</v>
      </c>
      <c r="Z50" s="897" t="str">
        <f>IF(ISNA(VLOOKUP($T50,Data!$A$158:$I$223,9,FALSE)),"",VLOOKUP($T50,Data!$A$158:$I$223,9,FALSE))</f>
        <v>YES</v>
      </c>
      <c r="AA50" s="23"/>
      <c r="AB50" s="9"/>
    </row>
    <row r="51" spans="1:29" ht="14.45" customHeight="1" x14ac:dyDescent="0.25">
      <c r="A51" s="9"/>
      <c r="B51" s="93"/>
      <c r="C51" s="90"/>
      <c r="D51" s="957"/>
      <c r="E51" s="957"/>
      <c r="F51" s="957"/>
      <c r="G51" s="957"/>
      <c r="H51" s="957"/>
      <c r="I51" s="957"/>
      <c r="J51" s="957"/>
      <c r="K51" s="957"/>
      <c r="L51" s="957"/>
      <c r="M51" s="957"/>
      <c r="N51" s="957"/>
      <c r="O51" s="205"/>
      <c r="P51" s="205"/>
      <c r="Q51" s="90"/>
      <c r="R51" s="9"/>
      <c r="S51" s="9"/>
      <c r="T51" s="894"/>
      <c r="U51" s="894"/>
      <c r="V51" s="894"/>
      <c r="W51" s="894"/>
      <c r="X51" s="895"/>
      <c r="Y51" s="896"/>
      <c r="Z51" s="897"/>
      <c r="AA51" s="23"/>
      <c r="AB51" s="9"/>
    </row>
    <row r="52" spans="1:29" ht="14.45" customHeight="1" x14ac:dyDescent="0.25">
      <c r="A52" s="9"/>
      <c r="B52" s="93"/>
      <c r="C52" s="93"/>
      <c r="D52" s="957"/>
      <c r="E52" s="957"/>
      <c r="F52" s="957"/>
      <c r="G52" s="957"/>
      <c r="H52" s="957"/>
      <c r="I52" s="957"/>
      <c r="J52" s="957"/>
      <c r="K52" s="957"/>
      <c r="L52" s="957"/>
      <c r="M52" s="957"/>
      <c r="N52" s="957"/>
      <c r="O52" s="61"/>
      <c r="P52" s="61"/>
      <c r="Q52" s="93"/>
      <c r="R52" s="9"/>
      <c r="S52" s="9"/>
      <c r="T52" s="894" t="s">
        <v>39</v>
      </c>
      <c r="U52" s="894"/>
      <c r="V52" s="894"/>
      <c r="W52" s="894"/>
      <c r="X52" s="895" t="str">
        <f>IF(ISNA(VLOOKUP($T52,Data!$A$158:$I$223,4,FALSE)),"",VLOOKUP($T52,Data!$A$158:$I$223,4,FALSE))</f>
        <v>No</v>
      </c>
      <c r="Y52" s="896" t="str">
        <f>IF(ISNA(VLOOKUP($T52,Data!$A$158:$I$223,8,FALSE)),"",VLOOKUP($T52,Data!$A$158:$I$223,8,FALSE))</f>
        <v>Yes</v>
      </c>
      <c r="Z52" s="897" t="str">
        <f>IF(ISNA(VLOOKUP($T52,Data!$A$158:$I$223,9,FALSE)),"",VLOOKUP($T52,Data!$A$158:$I$223,9,FALSE))</f>
        <v>.</v>
      </c>
      <c r="AA52" s="23"/>
      <c r="AB52" s="9"/>
    </row>
    <row r="53" spans="1:29" ht="14.45" customHeight="1" x14ac:dyDescent="0.25">
      <c r="A53" s="9"/>
      <c r="B53" s="77"/>
      <c r="C53" s="93"/>
      <c r="D53" s="891" t="str">
        <f>VLOOKUP(G4,Data!A66:H71,8,FALSE)</f>
        <v>Health Extension Workers are able to provide pills, implants, injectables, male &amp; female condoms and emergency contraceptive pills.</v>
      </c>
      <c r="E53" s="891"/>
      <c r="F53" s="891"/>
      <c r="G53" s="891"/>
      <c r="H53" s="891"/>
      <c r="I53" s="891"/>
      <c r="J53" s="891"/>
      <c r="K53" s="891"/>
      <c r="L53" s="891"/>
      <c r="M53" s="891"/>
      <c r="N53" s="891"/>
      <c r="O53" s="938" t="str">
        <f>IF(ISNA(VLOOKUP(Data!B1,Data!A75:H79,8,FALSE)),"",VLOOKUP(Data!B1,Data!A75:H79,8,FALSE))</f>
        <v>Read more</v>
      </c>
      <c r="P53" s="938"/>
      <c r="Q53" s="93"/>
      <c r="R53" s="9"/>
      <c r="S53" s="9"/>
      <c r="T53" s="894"/>
      <c r="U53" s="894"/>
      <c r="V53" s="894"/>
      <c r="W53" s="894"/>
      <c r="X53" s="895"/>
      <c r="Y53" s="896"/>
      <c r="Z53" s="897"/>
      <c r="AA53" s="23"/>
      <c r="AB53" s="9"/>
    </row>
    <row r="54" spans="1:29" ht="14.45" customHeight="1" x14ac:dyDescent="0.25">
      <c r="A54" s="9"/>
      <c r="B54" s="77"/>
      <c r="C54" s="77"/>
      <c r="D54" s="891"/>
      <c r="E54" s="891"/>
      <c r="F54" s="891"/>
      <c r="G54" s="891"/>
      <c r="H54" s="891"/>
      <c r="I54" s="891"/>
      <c r="J54" s="891"/>
      <c r="K54" s="891"/>
      <c r="L54" s="891"/>
      <c r="M54" s="891"/>
      <c r="N54" s="891"/>
      <c r="O54" s="938"/>
      <c r="P54" s="938"/>
      <c r="Q54" s="93"/>
      <c r="R54" s="9"/>
      <c r="S54" s="9"/>
      <c r="T54" s="894" t="s">
        <v>72</v>
      </c>
      <c r="U54" s="894"/>
      <c r="V54" s="894"/>
      <c r="W54" s="894"/>
      <c r="X54" s="895" t="str">
        <f>IF(ISNA(VLOOKUP($T54,Data!$A$158:$I$223,4,FALSE)),"",VLOOKUP($T54,Data!$A$158:$I$223,4,FALSE))</f>
        <v>Yes</v>
      </c>
      <c r="Y54" s="896" t="str">
        <f>IF(ISNA(VLOOKUP($T54,Data!$A$158:$I$223,8,FALSE)),"",VLOOKUP($T54,Data!$A$158:$I$223,8,FALSE))</f>
        <v>Yes</v>
      </c>
      <c r="Z54" s="897" t="str">
        <f>IF(ISNA(VLOOKUP($T54,Data!$A$158:$I$223,9,FALSE)),"",VLOOKUP($T54,Data!$A$158:$I$223,9,FALSE))</f>
        <v>YES</v>
      </c>
      <c r="AA54" s="23"/>
      <c r="AB54" s="9"/>
    </row>
    <row r="55" spans="1:29" ht="21.6" customHeight="1" x14ac:dyDescent="0.25">
      <c r="A55" s="9"/>
      <c r="B55" s="93"/>
      <c r="C55" s="93"/>
      <c r="D55" s="891"/>
      <c r="E55" s="891"/>
      <c r="F55" s="891"/>
      <c r="G55" s="891"/>
      <c r="H55" s="891"/>
      <c r="I55" s="891"/>
      <c r="J55" s="891"/>
      <c r="K55" s="891"/>
      <c r="L55" s="891"/>
      <c r="M55" s="891"/>
      <c r="N55" s="891"/>
      <c r="O55" s="93"/>
      <c r="P55" s="93"/>
      <c r="Q55" s="93"/>
      <c r="R55" s="9"/>
      <c r="S55" s="9"/>
      <c r="T55" s="894"/>
      <c r="U55" s="894"/>
      <c r="V55" s="894"/>
      <c r="W55" s="894"/>
      <c r="X55" s="895"/>
      <c r="Y55" s="896"/>
      <c r="Z55" s="897"/>
      <c r="AA55" s="23"/>
      <c r="AB55" s="9"/>
    </row>
    <row r="56" spans="1:29" ht="14.45" customHeight="1" x14ac:dyDescent="0.25">
      <c r="A56" s="9"/>
      <c r="B56" s="9"/>
      <c r="C56" s="9"/>
      <c r="D56" s="9"/>
      <c r="E56" s="9"/>
      <c r="F56" s="9"/>
      <c r="G56" s="9"/>
      <c r="H56" s="9"/>
      <c r="I56" s="9"/>
      <c r="J56" s="9"/>
      <c r="K56" s="9"/>
      <c r="L56" s="9"/>
      <c r="M56" s="9"/>
      <c r="N56" s="9"/>
      <c r="O56" s="9"/>
      <c r="P56" s="9"/>
      <c r="Q56" s="9"/>
      <c r="R56" s="9"/>
      <c r="S56" s="9"/>
      <c r="T56" s="894" t="s">
        <v>40</v>
      </c>
      <c r="U56" s="894"/>
      <c r="V56" s="894"/>
      <c r="W56" s="894"/>
      <c r="X56" s="895" t="str">
        <f>IF(ISNA(VLOOKUP($T56,Data!$A$158:$I$223,4,FALSE)),"",VLOOKUP($T56,Data!$A$158:$I$223,4,FALSE))</f>
        <v>No</v>
      </c>
      <c r="Y56" s="896" t="str">
        <f>IF(ISNA(VLOOKUP($T56,Data!$A$158:$I$223,8,FALSE)),"",VLOOKUP($T56,Data!$A$158:$I$223,8,FALSE))</f>
        <v>No</v>
      </c>
      <c r="Z56" s="897" t="str">
        <f>IF(ISNA(VLOOKUP($T56,Data!$A$158:$I$223,9,FALSE)),"",VLOOKUP($T56,Data!$A$158:$I$223,9,FALSE))</f>
        <v>.</v>
      </c>
      <c r="AA56" s="23"/>
      <c r="AB56" s="9"/>
    </row>
    <row r="57" spans="1:29" ht="14.45" customHeight="1" thickBot="1" x14ac:dyDescent="0.3">
      <c r="A57" s="9"/>
      <c r="B57" s="62"/>
      <c r="C57" s="9"/>
      <c r="D57" s="9"/>
      <c r="E57" s="9"/>
      <c r="F57" s="9"/>
      <c r="G57" s="9"/>
      <c r="H57" s="9"/>
      <c r="I57" s="9"/>
      <c r="J57" s="9"/>
      <c r="K57" s="9"/>
      <c r="L57" s="9"/>
      <c r="M57" s="9"/>
      <c r="N57" s="9"/>
      <c r="O57" s="9"/>
      <c r="P57" s="9"/>
      <c r="Q57" s="9"/>
      <c r="R57" s="9"/>
      <c r="S57" s="9"/>
      <c r="T57" s="894"/>
      <c r="U57" s="894"/>
      <c r="V57" s="894"/>
      <c r="W57" s="894"/>
      <c r="X57" s="898"/>
      <c r="Y57" s="899"/>
      <c r="Z57" s="900"/>
      <c r="AA57" s="23"/>
      <c r="AB57" s="9"/>
    </row>
    <row r="58" spans="1:29" ht="15.75" thickTop="1" x14ac:dyDescent="0.25">
      <c r="A58" s="184"/>
      <c r="B58" s="62"/>
      <c r="C58" s="184"/>
      <c r="D58" s="184"/>
      <c r="E58" s="184"/>
      <c r="F58" s="184"/>
      <c r="G58" s="184"/>
      <c r="H58" s="184"/>
      <c r="I58" s="184"/>
      <c r="J58" s="184"/>
      <c r="K58" s="184"/>
      <c r="L58" s="184"/>
      <c r="M58" s="184"/>
      <c r="N58" s="184"/>
      <c r="O58" s="184"/>
      <c r="P58" s="184"/>
      <c r="Q58" s="184"/>
      <c r="R58" s="184"/>
      <c r="S58" s="9"/>
      <c r="T58" s="93"/>
      <c r="U58" s="93"/>
      <c r="V58" s="93"/>
      <c r="W58" s="93"/>
      <c r="X58" s="93"/>
      <c r="Y58" s="93"/>
      <c r="Z58" s="93"/>
      <c r="AA58" s="93"/>
      <c r="AB58" s="9"/>
    </row>
    <row r="59" spans="1:29" x14ac:dyDescent="0.25">
      <c r="A59" s="184"/>
      <c r="B59" s="62"/>
      <c r="C59" s="184"/>
      <c r="D59" s="184"/>
      <c r="E59" s="184"/>
      <c r="F59" s="184"/>
      <c r="G59" s="184"/>
      <c r="H59" s="184"/>
      <c r="I59" s="184"/>
      <c r="J59" s="184"/>
      <c r="K59" s="184"/>
      <c r="L59" s="184"/>
      <c r="M59" s="184"/>
      <c r="N59" s="184"/>
      <c r="O59" s="184"/>
      <c r="P59" s="184"/>
      <c r="Q59" s="184"/>
      <c r="R59" s="184"/>
      <c r="S59" s="9"/>
      <c r="T59" s="93"/>
      <c r="U59" s="93"/>
      <c r="V59" s="93"/>
      <c r="W59" s="93"/>
      <c r="X59" s="93"/>
      <c r="Y59" s="93"/>
      <c r="Z59" s="93"/>
      <c r="AA59" s="93"/>
      <c r="AB59" s="9"/>
    </row>
    <row r="60" spans="1:29" ht="14.45" customHeight="1" x14ac:dyDescent="0.25">
      <c r="A60" s="184"/>
      <c r="B60" s="62"/>
      <c r="C60" s="62"/>
      <c r="D60" s="62"/>
      <c r="E60" s="62">
        <v>2009</v>
      </c>
      <c r="F60" s="62"/>
      <c r="G60" s="62"/>
      <c r="H60" s="62"/>
      <c r="I60" s="62"/>
      <c r="J60" s="62"/>
      <c r="K60" s="62"/>
      <c r="L60" s="62"/>
      <c r="M60" s="62"/>
      <c r="N60" s="62"/>
      <c r="O60" s="62"/>
      <c r="P60" s="62"/>
      <c r="Q60" s="62"/>
      <c r="R60" s="62"/>
      <c r="S60" s="9"/>
      <c r="T60" s="93"/>
      <c r="U60" s="93"/>
      <c r="V60" s="93"/>
      <c r="W60" s="93"/>
      <c r="X60" s="93"/>
      <c r="Y60" s="93"/>
      <c r="Z60" s="93"/>
      <c r="AA60" s="93"/>
      <c r="AB60" s="93"/>
    </row>
    <row r="61" spans="1:29" x14ac:dyDescent="0.25">
      <c r="A61" s="184"/>
      <c r="B61" s="184"/>
      <c r="C61" s="184"/>
      <c r="D61" s="184"/>
      <c r="E61" s="184"/>
      <c r="F61" s="184"/>
      <c r="G61" s="184"/>
      <c r="H61" s="184"/>
      <c r="I61" s="184"/>
      <c r="J61" s="184"/>
      <c r="K61" s="184"/>
      <c r="L61" s="184"/>
      <c r="M61" s="184"/>
      <c r="N61" s="184"/>
      <c r="O61" s="184"/>
      <c r="P61" s="184"/>
      <c r="Q61" s="184"/>
      <c r="R61" s="184"/>
      <c r="S61" s="9"/>
      <c r="T61" s="62"/>
      <c r="U61" s="62"/>
      <c r="V61" s="62"/>
      <c r="W61" s="62"/>
      <c r="X61" s="62"/>
      <c r="Y61" s="62"/>
      <c r="Z61" s="62"/>
      <c r="AA61" s="62"/>
      <c r="AB61" s="9"/>
      <c r="AC61" s="180"/>
    </row>
    <row r="62" spans="1:29" x14ac:dyDescent="0.25">
      <c r="A62" s="184"/>
      <c r="B62" s="184"/>
      <c r="C62" s="184"/>
      <c r="D62" s="184"/>
      <c r="E62" s="184"/>
      <c r="F62" s="184"/>
      <c r="G62" s="184"/>
      <c r="H62" s="184"/>
      <c r="I62" s="184"/>
      <c r="J62" s="184"/>
      <c r="K62" s="184"/>
      <c r="L62" s="184"/>
      <c r="M62" s="184"/>
      <c r="N62" s="184"/>
      <c r="O62" s="184"/>
      <c r="P62" s="184"/>
      <c r="Q62" s="184"/>
      <c r="R62" s="184"/>
      <c r="S62" s="936" t="str">
        <f>VLOOKUP(YearSelected,Data!A91:B96,2,FALSE)</f>
        <v xml:space="preserve"> </v>
      </c>
      <c r="T62" s="936"/>
      <c r="U62" s="936"/>
      <c r="V62" s="936"/>
      <c r="W62" s="936"/>
      <c r="X62" s="936"/>
      <c r="Y62" s="936"/>
      <c r="Z62" s="936"/>
      <c r="AA62" s="936"/>
      <c r="AB62" s="93"/>
      <c r="AC62" s="180"/>
    </row>
    <row r="63" spans="1:29" ht="21" x14ac:dyDescent="0.35">
      <c r="B63" s="101"/>
      <c r="C63" s="101"/>
      <c r="D63" s="181"/>
      <c r="E63" s="182"/>
      <c r="F63" s="180"/>
      <c r="G63" s="101"/>
      <c r="H63" s="101"/>
      <c r="I63" s="101"/>
      <c r="J63" s="101"/>
      <c r="K63" s="101"/>
      <c r="L63" s="101"/>
      <c r="S63" s="180"/>
      <c r="AC63" s="180"/>
    </row>
    <row r="64" spans="1:29" ht="21" x14ac:dyDescent="0.35">
      <c r="B64" s="101"/>
      <c r="C64" s="101"/>
      <c r="D64" s="183"/>
      <c r="E64" s="182"/>
      <c r="F64" s="183"/>
      <c r="G64" s="183"/>
      <c r="H64" s="183"/>
      <c r="I64" s="183"/>
      <c r="J64" s="183"/>
      <c r="K64" s="183"/>
      <c r="L64" s="183"/>
      <c r="M64" s="95"/>
      <c r="N64" s="94"/>
      <c r="O64" s="94"/>
      <c r="P64" s="94"/>
      <c r="Q64" s="94"/>
      <c r="R64" s="94"/>
      <c r="S64" s="209"/>
      <c r="T64" s="180"/>
      <c r="U64" s="180"/>
      <c r="V64" s="180"/>
      <c r="W64" s="180"/>
      <c r="X64" s="180"/>
      <c r="Y64" s="180"/>
      <c r="Z64" s="180"/>
      <c r="AA64" s="180"/>
      <c r="AB64" s="180"/>
      <c r="AC64" s="180"/>
    </row>
    <row r="65" spans="2:29" x14ac:dyDescent="0.25">
      <c r="B65" s="101"/>
      <c r="C65" s="101"/>
      <c r="D65" s="101"/>
      <c r="E65" s="101"/>
      <c r="F65" s="101"/>
      <c r="G65" s="101"/>
      <c r="H65" s="101"/>
      <c r="I65" s="101"/>
      <c r="J65" s="101"/>
      <c r="K65" s="101"/>
      <c r="L65" s="101"/>
      <c r="S65" s="180"/>
      <c r="T65" s="180"/>
      <c r="U65" s="180"/>
      <c r="V65" s="180"/>
      <c r="W65" s="180"/>
      <c r="X65" s="180"/>
      <c r="Y65" s="180"/>
      <c r="Z65" s="180"/>
      <c r="AA65" s="180"/>
      <c r="AB65" s="180"/>
      <c r="AC65" s="180"/>
    </row>
    <row r="66" spans="2:29" x14ac:dyDescent="0.25">
      <c r="B66" s="101"/>
      <c r="C66" s="101"/>
      <c r="D66" s="101"/>
      <c r="E66" s="101"/>
      <c r="F66" s="101"/>
      <c r="G66" s="101"/>
      <c r="H66" s="101"/>
      <c r="I66" s="101"/>
      <c r="J66" s="101"/>
      <c r="K66" s="101"/>
      <c r="L66" s="101"/>
      <c r="S66" s="180"/>
      <c r="T66" s="180"/>
      <c r="U66" s="180"/>
      <c r="V66" s="180"/>
      <c r="W66" s="180"/>
      <c r="X66" s="180"/>
      <c r="Y66" s="180"/>
      <c r="Z66" s="180"/>
      <c r="AA66" s="180"/>
      <c r="AB66" s="180"/>
    </row>
    <row r="67" spans="2:29" x14ac:dyDescent="0.25">
      <c r="B67" s="101"/>
      <c r="C67" s="101"/>
      <c r="D67" s="101"/>
      <c r="E67" s="101"/>
      <c r="F67" s="101"/>
      <c r="G67" s="101"/>
      <c r="H67" s="101"/>
      <c r="I67" s="101"/>
      <c r="J67" s="101"/>
      <c r="K67" s="101"/>
      <c r="L67" s="101"/>
      <c r="S67" s="180"/>
      <c r="T67" s="180"/>
      <c r="U67" s="180"/>
      <c r="V67" s="180"/>
      <c r="W67" s="180"/>
      <c r="X67" s="180"/>
      <c r="Y67" s="180"/>
      <c r="Z67" s="180"/>
      <c r="AA67" s="180"/>
      <c r="AB67" s="180"/>
    </row>
    <row r="68" spans="2:29" x14ac:dyDescent="0.25">
      <c r="S68" s="96"/>
    </row>
    <row r="69" spans="2:29" x14ac:dyDescent="0.25">
      <c r="T69" s="96"/>
    </row>
  </sheetData>
  <sheetProtection sheet="1" objects="1" scenarios="1"/>
  <mergeCells count="146">
    <mergeCell ref="S62:AA62"/>
    <mergeCell ref="J35:P35"/>
    <mergeCell ref="O53:P54"/>
    <mergeCell ref="T7:X7"/>
    <mergeCell ref="B18:H18"/>
    <mergeCell ref="B39:J39"/>
    <mergeCell ref="J8:P9"/>
    <mergeCell ref="J10:P10"/>
    <mergeCell ref="O44:P44"/>
    <mergeCell ref="O45:P45"/>
    <mergeCell ref="O47:P47"/>
    <mergeCell ref="O50:P50"/>
    <mergeCell ref="D10:D11"/>
    <mergeCell ref="D44:N44"/>
    <mergeCell ref="D45:N45"/>
    <mergeCell ref="S35:AB37"/>
    <mergeCell ref="B16:G17"/>
    <mergeCell ref="D47:N48"/>
    <mergeCell ref="D50:N52"/>
    <mergeCell ref="D41:E41"/>
    <mergeCell ref="F41:O41"/>
    <mergeCell ref="D42:E42"/>
    <mergeCell ref="F42:O42"/>
    <mergeCell ref="B36:I36"/>
    <mergeCell ref="A1:I2"/>
    <mergeCell ref="J1:AB2"/>
    <mergeCell ref="E10:F11"/>
    <mergeCell ref="E8:F9"/>
    <mergeCell ref="E12:F13"/>
    <mergeCell ref="B8:C9"/>
    <mergeCell ref="B10:C11"/>
    <mergeCell ref="B12:C13"/>
    <mergeCell ref="D8:D9"/>
    <mergeCell ref="X8:X9"/>
    <mergeCell ref="Y8:Y9"/>
    <mergeCell ref="Z8:Z9"/>
    <mergeCell ref="AA8:AA9"/>
    <mergeCell ref="T10:W11"/>
    <mergeCell ref="X10:X11"/>
    <mergeCell ref="Y10:Y11"/>
    <mergeCell ref="Z10:Z11"/>
    <mergeCell ref="AA10:AA11"/>
    <mergeCell ref="X20:X21"/>
    <mergeCell ref="T24:W25"/>
    <mergeCell ref="X24:X25"/>
    <mergeCell ref="Y24:Y25"/>
    <mergeCell ref="T28:W29"/>
    <mergeCell ref="X28:X29"/>
    <mergeCell ref="D12:D13"/>
    <mergeCell ref="J12:P13"/>
    <mergeCell ref="T14:W15"/>
    <mergeCell ref="X14:X15"/>
    <mergeCell ref="Y14:Y15"/>
    <mergeCell ref="T22:W23"/>
    <mergeCell ref="X22:X23"/>
    <mergeCell ref="Y22:Y23"/>
    <mergeCell ref="Y20:Y21"/>
    <mergeCell ref="Z14:Z15"/>
    <mergeCell ref="AA14:AA15"/>
    <mergeCell ref="T12:W13"/>
    <mergeCell ref="X12:X13"/>
    <mergeCell ref="Y12:Y13"/>
    <mergeCell ref="Z12:Z13"/>
    <mergeCell ref="AA12:AA13"/>
    <mergeCell ref="T18:W19"/>
    <mergeCell ref="X18:X19"/>
    <mergeCell ref="Y18:Y19"/>
    <mergeCell ref="Z18:Z19"/>
    <mergeCell ref="AA18:AA19"/>
    <mergeCell ref="T16:W17"/>
    <mergeCell ref="X16:X17"/>
    <mergeCell ref="Y16:Y17"/>
    <mergeCell ref="Z16:Z17"/>
    <mergeCell ref="AA16:AA17"/>
    <mergeCell ref="Z20:Z21"/>
    <mergeCell ref="AA20:AA21"/>
    <mergeCell ref="Y28:Y29"/>
    <mergeCell ref="Z28:Z29"/>
    <mergeCell ref="AA28:AA29"/>
    <mergeCell ref="T38:X38"/>
    <mergeCell ref="T40:W41"/>
    <mergeCell ref="X40:X41"/>
    <mergeCell ref="Y40:Y41"/>
    <mergeCell ref="Z30:Z31"/>
    <mergeCell ref="AA30:AA31"/>
    <mergeCell ref="Z24:Z25"/>
    <mergeCell ref="AA24:AA25"/>
    <mergeCell ref="T26:W27"/>
    <mergeCell ref="X26:X27"/>
    <mergeCell ref="Y26:Y27"/>
    <mergeCell ref="Z26:Z27"/>
    <mergeCell ref="AA26:AA27"/>
    <mergeCell ref="T30:W31"/>
    <mergeCell ref="X30:X31"/>
    <mergeCell ref="Y30:Y31"/>
    <mergeCell ref="Z22:Z23"/>
    <mergeCell ref="AA22:AA23"/>
    <mergeCell ref="T20:W21"/>
    <mergeCell ref="X44:X45"/>
    <mergeCell ref="Y44:Y45"/>
    <mergeCell ref="Z44:Z45"/>
    <mergeCell ref="T46:W47"/>
    <mergeCell ref="X46:X47"/>
    <mergeCell ref="Y46:Y47"/>
    <mergeCell ref="Z46:Z47"/>
    <mergeCell ref="Z40:Z41"/>
    <mergeCell ref="T42:W43"/>
    <mergeCell ref="X42:X43"/>
    <mergeCell ref="Y42:Y43"/>
    <mergeCell ref="Z42:Z43"/>
    <mergeCell ref="T56:W57"/>
    <mergeCell ref="X56:X57"/>
    <mergeCell ref="Y56:Y57"/>
    <mergeCell ref="Z56:Z57"/>
    <mergeCell ref="T52:W53"/>
    <mergeCell ref="X52:X53"/>
    <mergeCell ref="Y52:Y53"/>
    <mergeCell ref="Z52:Z53"/>
    <mergeCell ref="T54:W55"/>
    <mergeCell ref="X54:X55"/>
    <mergeCell ref="Y54:Y55"/>
    <mergeCell ref="Z54:Z55"/>
    <mergeCell ref="D53:N55"/>
    <mergeCell ref="AD33:AG34"/>
    <mergeCell ref="AH21:AK22"/>
    <mergeCell ref="AH23:AK24"/>
    <mergeCell ref="AH25:AK26"/>
    <mergeCell ref="AH27:AK28"/>
    <mergeCell ref="AH29:AK30"/>
    <mergeCell ref="AH31:AK32"/>
    <mergeCell ref="AH33:AK34"/>
    <mergeCell ref="AD29:AG30"/>
    <mergeCell ref="AD31:AG32"/>
    <mergeCell ref="AD25:AG26"/>
    <mergeCell ref="AD27:AG28"/>
    <mergeCell ref="AD21:AG22"/>
    <mergeCell ref="AD23:AG24"/>
    <mergeCell ref="T48:W49"/>
    <mergeCell ref="X48:X49"/>
    <mergeCell ref="Y48:Y49"/>
    <mergeCell ref="Z48:Z49"/>
    <mergeCell ref="T50:W51"/>
    <mergeCell ref="X50:X51"/>
    <mergeCell ref="Y50:Y51"/>
    <mergeCell ref="Z50:Z51"/>
    <mergeCell ref="T44:W45"/>
  </mergeCells>
  <conditionalFormatting sqref="B8">
    <cfRule type="iconSet" priority="59">
      <iconSet iconSet="3Symbols2">
        <cfvo type="percent" val="0"/>
        <cfvo type="percent" val="33"/>
        <cfvo type="percent" val="67"/>
      </iconSet>
    </cfRule>
  </conditionalFormatting>
  <conditionalFormatting sqref="H12">
    <cfRule type="iconSet" priority="56">
      <iconSet iconSet="3Symbols2">
        <cfvo type="percent" val="0"/>
        <cfvo type="percent" val="33"/>
        <cfvo type="percent" val="67"/>
      </iconSet>
    </cfRule>
  </conditionalFormatting>
  <conditionalFormatting sqref="X32:AA32">
    <cfRule type="beginsWith" dxfId="22" priority="45" operator="beginsWith" text="no">
      <formula>LEFT(X32,LEN("no"))="no"</formula>
    </cfRule>
    <cfRule type="beginsWith" dxfId="21" priority="46" operator="beginsWith" text="yes">
      <formula>LEFT(X32,LEN("yes"))="yes"</formula>
    </cfRule>
  </conditionalFormatting>
  <conditionalFormatting sqref="X40:Z57">
    <cfRule type="containsText" dxfId="20" priority="36" operator="containsText" text=".">
      <formula>NOT(ISERROR(SEARCH(".",X40)))</formula>
    </cfRule>
    <cfRule type="beginsWith" dxfId="19" priority="42" operator="beginsWith" text="no">
      <formula>LEFT(X40,LEN("no"))="no"</formula>
    </cfRule>
  </conditionalFormatting>
  <conditionalFormatting sqref="X40:X57">
    <cfRule type="beginsWith" dxfId="18" priority="39" operator="beginsWith" text="yes">
      <formula>LEFT(X40,LEN("yes"))="yes"</formula>
    </cfRule>
  </conditionalFormatting>
  <conditionalFormatting sqref="Y40:Y57">
    <cfRule type="beginsWith" dxfId="17" priority="38" operator="beginsWith" text="yes">
      <formula>LEFT(Y40,LEN("yes"))="yes"</formula>
    </cfRule>
  </conditionalFormatting>
  <conditionalFormatting sqref="Z40:Z57">
    <cfRule type="beginsWith" dxfId="16" priority="17" operator="beginsWith" text="yes">
      <formula>LEFT(Z40,LEN("yes"))="yes"</formula>
    </cfRule>
    <cfRule type="beginsWith" dxfId="15" priority="37" operator="beginsWith" text="yes">
      <formula>LEFT(Z40,LEN("yes"))="yes"</formula>
    </cfRule>
  </conditionalFormatting>
  <conditionalFormatting sqref="X10:AA31">
    <cfRule type="beginsWith" dxfId="14" priority="27" operator="beginsWith" text=".">
      <formula>LEFT(X10,LEN("."))="."</formula>
    </cfRule>
    <cfRule type="beginsWith" dxfId="13" priority="28" operator="beginsWith" text="yes">
      <formula>LEFT(X10,LEN("yes"))="yes"</formula>
    </cfRule>
    <cfRule type="beginsWith" dxfId="12" priority="29" operator="beginsWith" text="no">
      <formula>LEFT(X10,LEN("no"))="no"</formula>
    </cfRule>
  </conditionalFormatting>
  <conditionalFormatting sqref="Y26">
    <cfRule type="beginsWith" dxfId="11" priority="24" operator="beginsWith" text=".">
      <formula>LEFT(Y26,LEN("."))="."</formula>
    </cfRule>
    <cfRule type="beginsWith" dxfId="10" priority="25" operator="beginsWith" text="yes">
      <formula>LEFT(Y26,LEN("yes"))="yes"</formula>
    </cfRule>
    <cfRule type="beginsWith" dxfId="9" priority="26" operator="beginsWith" text="no">
      <formula>LEFT(Y26,LEN("no"))="no"</formula>
    </cfRule>
  </conditionalFormatting>
  <conditionalFormatting sqref="Z26">
    <cfRule type="beginsWith" dxfId="8" priority="21" operator="beginsWith" text=".">
      <formula>LEFT(Z26,LEN("."))="."</formula>
    </cfRule>
    <cfRule type="beginsWith" dxfId="7" priority="22" operator="beginsWith" text="yes">
      <formula>LEFT(Z26,LEN("yes"))="yes"</formula>
    </cfRule>
    <cfRule type="beginsWith" dxfId="6" priority="23" operator="beginsWith" text="no">
      <formula>LEFT(Z26,LEN("no"))="no"</formula>
    </cfRule>
  </conditionalFormatting>
  <conditionalFormatting sqref="AA26">
    <cfRule type="beginsWith" dxfId="5" priority="18" operator="beginsWith" text=".">
      <formula>LEFT(AA26,LEN("."))="."</formula>
    </cfRule>
    <cfRule type="beginsWith" dxfId="4" priority="19" operator="beginsWith" text="yes">
      <formula>LEFT(AA26,LEN("yes"))="yes"</formula>
    </cfRule>
    <cfRule type="beginsWith" dxfId="3" priority="20" operator="beginsWith" text="no">
      <formula>LEFT(AA26,LEN("no"))="no"</formula>
    </cfRule>
  </conditionalFormatting>
  <conditionalFormatting sqref="X10:AA31">
    <cfRule type="dataBar" priority="16">
      <dataBar>
        <cfvo type="min"/>
        <cfvo type="max"/>
        <color rgb="FF638EC6"/>
      </dataBar>
      <extLst>
        <ext xmlns:x14="http://schemas.microsoft.com/office/spreadsheetml/2009/9/main" uri="{B025F937-C7B1-47D3-B67F-A62EFF666E3E}">
          <x14:id>{E80107D7-C986-4EB5-9098-01C9F6FD571B}</x14:id>
        </ext>
      </extLst>
    </cfRule>
  </conditionalFormatting>
  <conditionalFormatting sqref="AH13 AH15 AH17 AH19 AH21 AH23 AH25 AH27 AH29 AH31 AH33">
    <cfRule type="beginsWith" dxfId="2" priority="13" operator="beginsWith" text=".">
      <formula>LEFT(AH13,LEN("."))="."</formula>
    </cfRule>
    <cfRule type="beginsWith" dxfId="1" priority="14" operator="beginsWith" text="yes">
      <formula>LEFT(AH13,LEN("yes"))="yes"</formula>
    </cfRule>
    <cfRule type="beginsWith" dxfId="0" priority="15" operator="beginsWith" text="no">
      <formula>LEFT(AH13,LEN("no"))="no"</formula>
    </cfRule>
  </conditionalFormatting>
  <conditionalFormatting sqref="AH13 AH15 AH17 AH19 AH21 AH23 AH25 AH27 AH29 AH31 AH33">
    <cfRule type="dataBar" priority="3">
      <dataBar>
        <cfvo type="min"/>
        <cfvo type="max"/>
        <color rgb="FF638EC6"/>
      </dataBar>
      <extLst>
        <ext xmlns:x14="http://schemas.microsoft.com/office/spreadsheetml/2009/9/main" uri="{B025F937-C7B1-47D3-B67F-A62EFF666E3E}">
          <x14:id>{2056D122-9E96-44EC-9C9A-A9079479E37C}</x14:id>
        </ext>
      </extLst>
    </cfRule>
  </conditionalFormatting>
  <conditionalFormatting sqref="AH13:AK34">
    <cfRule type="dataBar" priority="1">
      <dataBar showValue="0">
        <cfvo type="num" val="0"/>
        <cfvo type="num" val="4"/>
        <color rgb="FF63C384"/>
      </dataBar>
      <extLst>
        <ext xmlns:x14="http://schemas.microsoft.com/office/spreadsheetml/2009/9/main" uri="{B025F937-C7B1-47D3-B67F-A62EFF666E3E}">
          <x14:id>{FC31632B-6EB1-4847-98DB-17479F6172AF}</x14:id>
        </ext>
      </extLst>
    </cfRule>
  </conditionalFormatting>
  <dataValidations count="1">
    <dataValidation type="list" allowBlank="1" showInputMessage="1" showErrorMessage="1" sqref="G4">
      <formula1>$AE$7:$AE$11</formula1>
    </dataValidation>
  </dataValidations>
  <hyperlinks>
    <hyperlink ref="P38" location="'2011'!A1" display="'2011'!A1"/>
    <hyperlink ref="N39" location="'2012 Survey'!A79" display="'2012 Survey'!A79"/>
    <hyperlink ref="M39" location="'2011 Survey'!A79" display="'2011 Survey'!A79"/>
    <hyperlink ref="L39" location="'2010 Survey'!A63" display="'2010 Survey'!A63"/>
    <hyperlink ref="K39" location="'2009 Survey'!A74" display="'2009 Survey'!A74"/>
    <hyperlink ref="O44:P44" location="'2013 Survey'!G86" display="'2013 Survey'!G86"/>
    <hyperlink ref="O45:P45" location="'2012 Survey'!G104" display="'2012 Survey'!G104"/>
    <hyperlink ref="O47:P47" location="'2012 Survey'!H87" display="'2012 Survey'!H87"/>
    <hyperlink ref="O50:P50" location="'2012 Survey'!D99" display="'2012 Survey'!D99"/>
    <hyperlink ref="O53:P54" location="'2013 Survey'!D94" display="'2013 Survey'!D94"/>
  </hyperlinks>
  <pageMargins left="0.85" right="0.7" top="0.75" bottom="0.65" header="0" footer="0"/>
  <pageSetup scale="50"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dataBar" id="{E80107D7-C986-4EB5-9098-01C9F6FD571B}">
            <x14:dataBar minLength="0" maxLength="100" gradient="0">
              <x14:cfvo type="autoMin"/>
              <x14:cfvo type="autoMax"/>
              <x14:negativeFillColor rgb="FFFF0000"/>
              <x14:axisColor rgb="FF000000"/>
            </x14:dataBar>
          </x14:cfRule>
          <xm:sqref>X10:AA31</xm:sqref>
        </x14:conditionalFormatting>
        <x14:conditionalFormatting xmlns:xm="http://schemas.microsoft.com/office/excel/2006/main">
          <x14:cfRule type="dataBar" id="{2056D122-9E96-44EC-9C9A-A9079479E37C}">
            <x14:dataBar minLength="0" maxLength="100" gradient="0">
              <x14:cfvo type="autoMin"/>
              <x14:cfvo type="autoMax"/>
              <x14:negativeFillColor rgb="FFFF0000"/>
              <x14:axisColor rgb="FF000000"/>
            </x14:dataBar>
          </x14:cfRule>
          <xm:sqref>AH13 AH15 AH17 AH19 AH21 AH23 AH25 AH27 AH29 AH31 AH33</xm:sqref>
        </x14:conditionalFormatting>
        <x14:conditionalFormatting xmlns:xm="http://schemas.microsoft.com/office/excel/2006/main">
          <x14:cfRule type="dataBar" id="{FC31632B-6EB1-4847-98DB-17479F6172AF}">
            <x14:dataBar minLength="0" maxLength="100" border="1" negativeBarBorderColorSameAsPositive="0">
              <x14:cfvo type="num">
                <xm:f>0</xm:f>
              </x14:cfvo>
              <x14:cfvo type="num">
                <xm:f>4</xm:f>
              </x14:cfvo>
              <x14:borderColor rgb="FF63C384"/>
              <x14:negativeFillColor rgb="FFFF0000"/>
              <x14:negativeBorderColor rgb="FFFF0000"/>
              <x14:axisColor rgb="FF000000"/>
            </x14:dataBar>
          </x14:cfRule>
          <xm:sqref>AH13:AK34</xm:sqref>
        </x14:conditionalFormatting>
        <x14:conditionalFormatting xmlns:xm="http://schemas.microsoft.com/office/excel/2006/main">
          <x14:cfRule type="iconSet" priority="50" id="{D1609078-FFA3-4F07-B41C-B586AA4FAAFA}">
            <x14:iconSet iconSet="3Symbols2" showValue="0" custom="1">
              <x14:cfvo type="percent">
                <xm:f>0</xm:f>
              </x14:cfvo>
              <x14:cfvo type="num">
                <xm:f>0</xm:f>
              </x14:cfvo>
              <x14:cfvo type="num">
                <xm:f>1</xm:f>
              </x14:cfvo>
              <x14:cfIcon iconSet="3Symbols2" iconId="1"/>
              <x14:cfIcon iconSet="3Symbols2" iconId="0"/>
              <x14:cfIcon iconSet="3Symbols2" iconId="2"/>
            </x14:iconSet>
          </x14:cfRule>
          <xm:sqref>G9 G11 F15 D15 B15</xm:sqref>
        </x14:conditionalFormatting>
        <x14:conditionalFormatting xmlns:xm="http://schemas.microsoft.com/office/excel/2006/main">
          <x14:cfRule type="iconSet" priority="49" id="{37FC6AB7-58B6-4C1B-BD07-E59CA9E8448B}">
            <x14:iconSet iconSet="3Symbols2" showValue="0" custom="1">
              <x14:cfvo type="percent">
                <xm:f>0</xm:f>
              </x14:cfvo>
              <x14:cfvo type="num">
                <xm:f>0</xm:f>
              </x14:cfvo>
              <x14:cfvo type="num">
                <xm:f>1</xm:f>
              </x14:cfvo>
              <x14:cfIcon iconSet="3Symbols2" iconId="1"/>
              <x14:cfIcon iconSet="3Symbols2" iconId="0"/>
              <x14:cfIcon iconSet="3Symbols2" iconId="2"/>
            </x14:iconSet>
          </x14:cfRule>
          <xm:sqref>D8:D13</xm:sqref>
        </x14:conditionalFormatting>
        <x14:conditionalFormatting xmlns:xm="http://schemas.microsoft.com/office/excel/2006/main">
          <x14:cfRule type="iconSet" priority="47" id="{5D514FBF-22F6-4AFA-95F1-5138DB2671B4}">
            <x14:iconSet showValue="0" custom="1">
              <x14:cfvo type="percent">
                <xm:f>0</xm:f>
              </x14:cfvo>
              <x14:cfvo type="num">
                <xm:f>0</xm:f>
              </x14:cfvo>
              <x14:cfvo type="num">
                <xm:f>1</xm:f>
              </x14:cfvo>
              <x14:cfIcon iconSet="3Stars" iconId="2"/>
              <x14:cfIcon iconSet="3TrafficLights1" iconId="0"/>
              <x14:cfIcon iconSet="3TrafficLights1" iconId="2"/>
            </x14:iconSet>
          </x14:cfRule>
          <xm:sqref>N33 K33 I33</xm:sqref>
        </x14:conditionalFormatting>
        <x14:conditionalFormatting xmlns:xm="http://schemas.microsoft.com/office/excel/2006/main">
          <x14:cfRule type="iconSet" priority="66" id="{C76D30CC-89EB-46BC-97DF-F3FD77EB45A0}">
            <x14:iconSet showValue="0" custom="1">
              <x14:cfvo type="percent">
                <xm:f>0</xm:f>
              </x14:cfvo>
              <x14:cfvo type="num">
                <xm:f>0</xm:f>
              </x14:cfvo>
              <x14:cfvo type="num">
                <xm:f>1</xm:f>
              </x14:cfvo>
              <x14:cfIcon iconSet="3Stars" iconId="2"/>
              <x14:cfIcon iconSet="3TrafficLights1" iconId="0"/>
              <x14:cfIcon iconSet="3TrafficLights1" iconId="2"/>
            </x14:iconSet>
          </x14:cfRule>
          <xm:sqref>J16 J18 J20 J22 J24 J26 J28 J30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V153"/>
  <sheetViews>
    <sheetView zoomScaleNormal="100" workbookViewId="0">
      <selection activeCell="D140" sqref="D140:D147"/>
    </sheetView>
  </sheetViews>
  <sheetFormatPr defaultColWidth="11.7109375" defaultRowHeight="15" outlineLevelRow="1" x14ac:dyDescent="0.25"/>
  <cols>
    <col min="1" max="2" width="2.140625" style="136" customWidth="1"/>
    <col min="3" max="3" width="63" style="136" customWidth="1"/>
    <col min="4" max="4" width="37.42578125" style="136" customWidth="1"/>
    <col min="5" max="5" width="29.7109375" style="136" customWidth="1"/>
    <col min="6" max="17" width="11.7109375" style="136" customWidth="1"/>
    <col min="18" max="18" width="12" style="136" customWidth="1"/>
    <col min="19" max="19" width="13.42578125" style="136" customWidth="1"/>
    <col min="20" max="20" width="13.28515625" style="136" customWidth="1"/>
    <col min="21" max="21" width="15.85546875" style="136" customWidth="1"/>
    <col min="22" max="27" width="11.7109375" style="136" customWidth="1"/>
    <col min="28" max="28" width="24.7109375" style="136" customWidth="1"/>
    <col min="29" max="31" width="11.7109375" style="136" customWidth="1"/>
    <col min="32" max="32" width="20" style="136" customWidth="1"/>
    <col min="33" max="33" width="25.85546875" style="136" customWidth="1"/>
    <col min="34" max="34" width="23.85546875" style="136" customWidth="1"/>
    <col min="35" max="35" width="14.140625" style="136" customWidth="1"/>
    <col min="36" max="40" width="11.7109375" style="136" customWidth="1"/>
    <col min="41" max="41" width="11.7109375" style="136" hidden="1" customWidth="1"/>
    <col min="42" max="50" width="11.7109375" style="136" customWidth="1"/>
    <col min="51" max="51" width="11.7109375" style="136" hidden="1" customWidth="1"/>
    <col min="52" max="61" width="11.7109375" style="136" customWidth="1"/>
    <col min="62" max="62" width="12.42578125" style="136" customWidth="1"/>
    <col min="63" max="66" width="11.7109375" style="136" customWidth="1"/>
    <col min="67" max="67" width="20.7109375" style="136" customWidth="1"/>
    <col min="68" max="68" width="11.7109375" style="136" customWidth="1"/>
    <col min="69" max="69" width="17.42578125" style="136" customWidth="1"/>
    <col min="70" max="83" width="11.7109375" style="136" customWidth="1"/>
    <col min="84" max="84" width="13.42578125" style="136" customWidth="1"/>
    <col min="85" max="87" width="11.7109375" style="136" customWidth="1"/>
    <col min="88" max="88" width="11.7109375" style="136" hidden="1" customWidth="1"/>
    <col min="89" max="99" width="11.7109375" style="136" customWidth="1"/>
    <col min="100" max="100" width="16.28515625" style="136" customWidth="1"/>
    <col min="101" max="109" width="11.7109375" style="136" customWidth="1"/>
    <col min="110" max="110" width="13.42578125" style="136" customWidth="1"/>
    <col min="111" max="112" width="11.7109375" style="136" customWidth="1"/>
    <col min="113" max="113" width="13.42578125" style="136" customWidth="1"/>
    <col min="114" max="122" width="11.7109375" style="136" customWidth="1"/>
    <col min="123" max="123" width="13.7109375" style="136" customWidth="1"/>
    <col min="124" max="124" width="12" style="136" customWidth="1"/>
    <col min="125" max="252" width="11.7109375" style="136"/>
    <col min="253" max="254" width="2.140625" style="136" customWidth="1"/>
    <col min="255" max="255" width="63" style="136" customWidth="1"/>
    <col min="256" max="256" width="37.42578125" style="136" customWidth="1"/>
    <col min="257" max="257" width="29.7109375" style="136" customWidth="1"/>
    <col min="258" max="258" width="12.5703125" style="136" customWidth="1"/>
    <col min="259" max="259" width="0" style="136" hidden="1" customWidth="1"/>
    <col min="260" max="273" width="11.7109375" style="136" customWidth="1"/>
    <col min="274" max="274" width="12" style="136" customWidth="1"/>
    <col min="275" max="275" width="13.42578125" style="136" customWidth="1"/>
    <col min="276" max="276" width="13.28515625" style="136" customWidth="1"/>
    <col min="277" max="277" width="15.85546875" style="136" customWidth="1"/>
    <col min="278" max="283" width="11.7109375" style="136" customWidth="1"/>
    <col min="284" max="284" width="24.7109375" style="136" customWidth="1"/>
    <col min="285" max="287" width="11.7109375" style="136" customWidth="1"/>
    <col min="288" max="288" width="20" style="136" customWidth="1"/>
    <col min="289" max="289" width="25.85546875" style="136" customWidth="1"/>
    <col min="290" max="290" width="23.85546875" style="136" customWidth="1"/>
    <col min="291" max="291" width="14.140625" style="136" customWidth="1"/>
    <col min="292" max="296" width="11.7109375" style="136" customWidth="1"/>
    <col min="297" max="297" width="0" style="136" hidden="1" customWidth="1"/>
    <col min="298" max="306" width="11.7109375" style="136" customWidth="1"/>
    <col min="307" max="307" width="0" style="136" hidden="1" customWidth="1"/>
    <col min="308" max="317" width="11.7109375" style="136" customWidth="1"/>
    <col min="318" max="318" width="12.42578125" style="136" customWidth="1"/>
    <col min="319" max="322" width="11.7109375" style="136" customWidth="1"/>
    <col min="323" max="323" width="20.7109375" style="136" customWidth="1"/>
    <col min="324" max="324" width="11.7109375" style="136" customWidth="1"/>
    <col min="325" max="325" width="17.42578125" style="136" customWidth="1"/>
    <col min="326" max="339" width="11.7109375" style="136" customWidth="1"/>
    <col min="340" max="340" width="13.42578125" style="136" customWidth="1"/>
    <col min="341" max="343" width="11.7109375" style="136" customWidth="1"/>
    <col min="344" max="344" width="0" style="136" hidden="1" customWidth="1"/>
    <col min="345" max="355" width="11.7109375" style="136" customWidth="1"/>
    <col min="356" max="356" width="16.28515625" style="136" customWidth="1"/>
    <col min="357" max="365" width="11.7109375" style="136" customWidth="1"/>
    <col min="366" max="366" width="13.42578125" style="136" customWidth="1"/>
    <col min="367" max="368" width="11.7109375" style="136" customWidth="1"/>
    <col min="369" max="369" width="13.42578125" style="136" customWidth="1"/>
    <col min="370" max="378" width="11.7109375" style="136" customWidth="1"/>
    <col min="379" max="379" width="13.7109375" style="136" customWidth="1"/>
    <col min="380" max="380" width="12" style="136" customWidth="1"/>
    <col min="381" max="508" width="11.7109375" style="136"/>
    <col min="509" max="510" width="2.140625" style="136" customWidth="1"/>
    <col min="511" max="511" width="63" style="136" customWidth="1"/>
    <col min="512" max="512" width="37.42578125" style="136" customWidth="1"/>
    <col min="513" max="513" width="29.7109375" style="136" customWidth="1"/>
    <col min="514" max="514" width="12.5703125" style="136" customWidth="1"/>
    <col min="515" max="515" width="0" style="136" hidden="1" customWidth="1"/>
    <col min="516" max="529" width="11.7109375" style="136" customWidth="1"/>
    <col min="530" max="530" width="12" style="136" customWidth="1"/>
    <col min="531" max="531" width="13.42578125" style="136" customWidth="1"/>
    <col min="532" max="532" width="13.28515625" style="136" customWidth="1"/>
    <col min="533" max="533" width="15.85546875" style="136" customWidth="1"/>
    <col min="534" max="539" width="11.7109375" style="136" customWidth="1"/>
    <col min="540" max="540" width="24.7109375" style="136" customWidth="1"/>
    <col min="541" max="543" width="11.7109375" style="136" customWidth="1"/>
    <col min="544" max="544" width="20" style="136" customWidth="1"/>
    <col min="545" max="545" width="25.85546875" style="136" customWidth="1"/>
    <col min="546" max="546" width="23.85546875" style="136" customWidth="1"/>
    <col min="547" max="547" width="14.140625" style="136" customWidth="1"/>
    <col min="548" max="552" width="11.7109375" style="136" customWidth="1"/>
    <col min="553" max="553" width="0" style="136" hidden="1" customWidth="1"/>
    <col min="554" max="562" width="11.7109375" style="136" customWidth="1"/>
    <col min="563" max="563" width="0" style="136" hidden="1" customWidth="1"/>
    <col min="564" max="573" width="11.7109375" style="136" customWidth="1"/>
    <col min="574" max="574" width="12.42578125" style="136" customWidth="1"/>
    <col min="575" max="578" width="11.7109375" style="136" customWidth="1"/>
    <col min="579" max="579" width="20.7109375" style="136" customWidth="1"/>
    <col min="580" max="580" width="11.7109375" style="136" customWidth="1"/>
    <col min="581" max="581" width="17.42578125" style="136" customWidth="1"/>
    <col min="582" max="595" width="11.7109375" style="136" customWidth="1"/>
    <col min="596" max="596" width="13.42578125" style="136" customWidth="1"/>
    <col min="597" max="599" width="11.7109375" style="136" customWidth="1"/>
    <col min="600" max="600" width="0" style="136" hidden="1" customWidth="1"/>
    <col min="601" max="611" width="11.7109375" style="136" customWidth="1"/>
    <col min="612" max="612" width="16.28515625" style="136" customWidth="1"/>
    <col min="613" max="621" width="11.7109375" style="136" customWidth="1"/>
    <col min="622" max="622" width="13.42578125" style="136" customWidth="1"/>
    <col min="623" max="624" width="11.7109375" style="136" customWidth="1"/>
    <col min="625" max="625" width="13.42578125" style="136" customWidth="1"/>
    <col min="626" max="634" width="11.7109375" style="136" customWidth="1"/>
    <col min="635" max="635" width="13.7109375" style="136" customWidth="1"/>
    <col min="636" max="636" width="12" style="136" customWidth="1"/>
    <col min="637" max="764" width="11.7109375" style="136"/>
    <col min="765" max="766" width="2.140625" style="136" customWidth="1"/>
    <col min="767" max="767" width="63" style="136" customWidth="1"/>
    <col min="768" max="768" width="37.42578125" style="136" customWidth="1"/>
    <col min="769" max="769" width="29.7109375" style="136" customWidth="1"/>
    <col min="770" max="770" width="12.5703125" style="136" customWidth="1"/>
    <col min="771" max="771" width="0" style="136" hidden="1" customWidth="1"/>
    <col min="772" max="785" width="11.7109375" style="136" customWidth="1"/>
    <col min="786" max="786" width="12" style="136" customWidth="1"/>
    <col min="787" max="787" width="13.42578125" style="136" customWidth="1"/>
    <col min="788" max="788" width="13.28515625" style="136" customWidth="1"/>
    <col min="789" max="789" width="15.85546875" style="136" customWidth="1"/>
    <col min="790" max="795" width="11.7109375" style="136" customWidth="1"/>
    <col min="796" max="796" width="24.7109375" style="136" customWidth="1"/>
    <col min="797" max="799" width="11.7109375" style="136" customWidth="1"/>
    <col min="800" max="800" width="20" style="136" customWidth="1"/>
    <col min="801" max="801" width="25.85546875" style="136" customWidth="1"/>
    <col min="802" max="802" width="23.85546875" style="136" customWidth="1"/>
    <col min="803" max="803" width="14.140625" style="136" customWidth="1"/>
    <col min="804" max="808" width="11.7109375" style="136" customWidth="1"/>
    <col min="809" max="809" width="0" style="136" hidden="1" customWidth="1"/>
    <col min="810" max="818" width="11.7109375" style="136" customWidth="1"/>
    <col min="819" max="819" width="0" style="136" hidden="1" customWidth="1"/>
    <col min="820" max="829" width="11.7109375" style="136" customWidth="1"/>
    <col min="830" max="830" width="12.42578125" style="136" customWidth="1"/>
    <col min="831" max="834" width="11.7109375" style="136" customWidth="1"/>
    <col min="835" max="835" width="20.7109375" style="136" customWidth="1"/>
    <col min="836" max="836" width="11.7109375" style="136" customWidth="1"/>
    <col min="837" max="837" width="17.42578125" style="136" customWidth="1"/>
    <col min="838" max="851" width="11.7109375" style="136" customWidth="1"/>
    <col min="852" max="852" width="13.42578125" style="136" customWidth="1"/>
    <col min="853" max="855" width="11.7109375" style="136" customWidth="1"/>
    <col min="856" max="856" width="0" style="136" hidden="1" customWidth="1"/>
    <col min="857" max="867" width="11.7109375" style="136" customWidth="1"/>
    <col min="868" max="868" width="16.28515625" style="136" customWidth="1"/>
    <col min="869" max="877" width="11.7109375" style="136" customWidth="1"/>
    <col min="878" max="878" width="13.42578125" style="136" customWidth="1"/>
    <col min="879" max="880" width="11.7109375" style="136" customWidth="1"/>
    <col min="881" max="881" width="13.42578125" style="136" customWidth="1"/>
    <col min="882" max="890" width="11.7109375" style="136" customWidth="1"/>
    <col min="891" max="891" width="13.7109375" style="136" customWidth="1"/>
    <col min="892" max="892" width="12" style="136" customWidth="1"/>
    <col min="893" max="1020" width="11.7109375" style="136"/>
    <col min="1021" max="1022" width="2.140625" style="136" customWidth="1"/>
    <col min="1023" max="1023" width="63" style="136" customWidth="1"/>
    <col min="1024" max="1024" width="37.42578125" style="136" customWidth="1"/>
    <col min="1025" max="1025" width="29.7109375" style="136" customWidth="1"/>
    <col min="1026" max="1026" width="12.5703125" style="136" customWidth="1"/>
    <col min="1027" max="1027" width="0" style="136" hidden="1" customWidth="1"/>
    <col min="1028" max="1041" width="11.7109375" style="136" customWidth="1"/>
    <col min="1042" max="1042" width="12" style="136" customWidth="1"/>
    <col min="1043" max="1043" width="13.42578125" style="136" customWidth="1"/>
    <col min="1044" max="1044" width="13.28515625" style="136" customWidth="1"/>
    <col min="1045" max="1045" width="15.85546875" style="136" customWidth="1"/>
    <col min="1046" max="1051" width="11.7109375" style="136" customWidth="1"/>
    <col min="1052" max="1052" width="24.7109375" style="136" customWidth="1"/>
    <col min="1053" max="1055" width="11.7109375" style="136" customWidth="1"/>
    <col min="1056" max="1056" width="20" style="136" customWidth="1"/>
    <col min="1057" max="1057" width="25.85546875" style="136" customWidth="1"/>
    <col min="1058" max="1058" width="23.85546875" style="136" customWidth="1"/>
    <col min="1059" max="1059" width="14.140625" style="136" customWidth="1"/>
    <col min="1060" max="1064" width="11.7109375" style="136" customWidth="1"/>
    <col min="1065" max="1065" width="0" style="136" hidden="1" customWidth="1"/>
    <col min="1066" max="1074" width="11.7109375" style="136" customWidth="1"/>
    <col min="1075" max="1075" width="0" style="136" hidden="1" customWidth="1"/>
    <col min="1076" max="1085" width="11.7109375" style="136" customWidth="1"/>
    <col min="1086" max="1086" width="12.42578125" style="136" customWidth="1"/>
    <col min="1087" max="1090" width="11.7109375" style="136" customWidth="1"/>
    <col min="1091" max="1091" width="20.7109375" style="136" customWidth="1"/>
    <col min="1092" max="1092" width="11.7109375" style="136" customWidth="1"/>
    <col min="1093" max="1093" width="17.42578125" style="136" customWidth="1"/>
    <col min="1094" max="1107" width="11.7109375" style="136" customWidth="1"/>
    <col min="1108" max="1108" width="13.42578125" style="136" customWidth="1"/>
    <col min="1109" max="1111" width="11.7109375" style="136" customWidth="1"/>
    <col min="1112" max="1112" width="0" style="136" hidden="1" customWidth="1"/>
    <col min="1113" max="1123" width="11.7109375" style="136" customWidth="1"/>
    <col min="1124" max="1124" width="16.28515625" style="136" customWidth="1"/>
    <col min="1125" max="1133" width="11.7109375" style="136" customWidth="1"/>
    <col min="1134" max="1134" width="13.42578125" style="136" customWidth="1"/>
    <col min="1135" max="1136" width="11.7109375" style="136" customWidth="1"/>
    <col min="1137" max="1137" width="13.42578125" style="136" customWidth="1"/>
    <col min="1138" max="1146" width="11.7109375" style="136" customWidth="1"/>
    <col min="1147" max="1147" width="13.7109375" style="136" customWidth="1"/>
    <col min="1148" max="1148" width="12" style="136" customWidth="1"/>
    <col min="1149" max="1276" width="11.7109375" style="136"/>
    <col min="1277" max="1278" width="2.140625" style="136" customWidth="1"/>
    <col min="1279" max="1279" width="63" style="136" customWidth="1"/>
    <col min="1280" max="1280" width="37.42578125" style="136" customWidth="1"/>
    <col min="1281" max="1281" width="29.7109375" style="136" customWidth="1"/>
    <col min="1282" max="1282" width="12.5703125" style="136" customWidth="1"/>
    <col min="1283" max="1283" width="0" style="136" hidden="1" customWidth="1"/>
    <col min="1284" max="1297" width="11.7109375" style="136" customWidth="1"/>
    <col min="1298" max="1298" width="12" style="136" customWidth="1"/>
    <col min="1299" max="1299" width="13.42578125" style="136" customWidth="1"/>
    <col min="1300" max="1300" width="13.28515625" style="136" customWidth="1"/>
    <col min="1301" max="1301" width="15.85546875" style="136" customWidth="1"/>
    <col min="1302" max="1307" width="11.7109375" style="136" customWidth="1"/>
    <col min="1308" max="1308" width="24.7109375" style="136" customWidth="1"/>
    <col min="1309" max="1311" width="11.7109375" style="136" customWidth="1"/>
    <col min="1312" max="1312" width="20" style="136" customWidth="1"/>
    <col min="1313" max="1313" width="25.85546875" style="136" customWidth="1"/>
    <col min="1314" max="1314" width="23.85546875" style="136" customWidth="1"/>
    <col min="1315" max="1315" width="14.140625" style="136" customWidth="1"/>
    <col min="1316" max="1320" width="11.7109375" style="136" customWidth="1"/>
    <col min="1321" max="1321" width="0" style="136" hidden="1" customWidth="1"/>
    <col min="1322" max="1330" width="11.7109375" style="136" customWidth="1"/>
    <col min="1331" max="1331" width="0" style="136" hidden="1" customWidth="1"/>
    <col min="1332" max="1341" width="11.7109375" style="136" customWidth="1"/>
    <col min="1342" max="1342" width="12.42578125" style="136" customWidth="1"/>
    <col min="1343" max="1346" width="11.7109375" style="136" customWidth="1"/>
    <col min="1347" max="1347" width="20.7109375" style="136" customWidth="1"/>
    <col min="1348" max="1348" width="11.7109375" style="136" customWidth="1"/>
    <col min="1349" max="1349" width="17.42578125" style="136" customWidth="1"/>
    <col min="1350" max="1363" width="11.7109375" style="136" customWidth="1"/>
    <col min="1364" max="1364" width="13.42578125" style="136" customWidth="1"/>
    <col min="1365" max="1367" width="11.7109375" style="136" customWidth="1"/>
    <col min="1368" max="1368" width="0" style="136" hidden="1" customWidth="1"/>
    <col min="1369" max="1379" width="11.7109375" style="136" customWidth="1"/>
    <col min="1380" max="1380" width="16.28515625" style="136" customWidth="1"/>
    <col min="1381" max="1389" width="11.7109375" style="136" customWidth="1"/>
    <col min="1390" max="1390" width="13.42578125" style="136" customWidth="1"/>
    <col min="1391" max="1392" width="11.7109375" style="136" customWidth="1"/>
    <col min="1393" max="1393" width="13.42578125" style="136" customWidth="1"/>
    <col min="1394" max="1402" width="11.7109375" style="136" customWidth="1"/>
    <col min="1403" max="1403" width="13.7109375" style="136" customWidth="1"/>
    <col min="1404" max="1404" width="12" style="136" customWidth="1"/>
    <col min="1405" max="1532" width="11.7109375" style="136"/>
    <col min="1533" max="1534" width="2.140625" style="136" customWidth="1"/>
    <col min="1535" max="1535" width="63" style="136" customWidth="1"/>
    <col min="1536" max="1536" width="37.42578125" style="136" customWidth="1"/>
    <col min="1537" max="1537" width="29.7109375" style="136" customWidth="1"/>
    <col min="1538" max="1538" width="12.5703125" style="136" customWidth="1"/>
    <col min="1539" max="1539" width="0" style="136" hidden="1" customWidth="1"/>
    <col min="1540" max="1553" width="11.7109375" style="136" customWidth="1"/>
    <col min="1554" max="1554" width="12" style="136" customWidth="1"/>
    <col min="1555" max="1555" width="13.42578125" style="136" customWidth="1"/>
    <col min="1556" max="1556" width="13.28515625" style="136" customWidth="1"/>
    <col min="1557" max="1557" width="15.85546875" style="136" customWidth="1"/>
    <col min="1558" max="1563" width="11.7109375" style="136" customWidth="1"/>
    <col min="1564" max="1564" width="24.7109375" style="136" customWidth="1"/>
    <col min="1565" max="1567" width="11.7109375" style="136" customWidth="1"/>
    <col min="1568" max="1568" width="20" style="136" customWidth="1"/>
    <col min="1569" max="1569" width="25.85546875" style="136" customWidth="1"/>
    <col min="1570" max="1570" width="23.85546875" style="136" customWidth="1"/>
    <col min="1571" max="1571" width="14.140625" style="136" customWidth="1"/>
    <col min="1572" max="1576" width="11.7109375" style="136" customWidth="1"/>
    <col min="1577" max="1577" width="0" style="136" hidden="1" customWidth="1"/>
    <col min="1578" max="1586" width="11.7109375" style="136" customWidth="1"/>
    <col min="1587" max="1587" width="0" style="136" hidden="1" customWidth="1"/>
    <col min="1588" max="1597" width="11.7109375" style="136" customWidth="1"/>
    <col min="1598" max="1598" width="12.42578125" style="136" customWidth="1"/>
    <col min="1599" max="1602" width="11.7109375" style="136" customWidth="1"/>
    <col min="1603" max="1603" width="20.7109375" style="136" customWidth="1"/>
    <col min="1604" max="1604" width="11.7109375" style="136" customWidth="1"/>
    <col min="1605" max="1605" width="17.42578125" style="136" customWidth="1"/>
    <col min="1606" max="1619" width="11.7109375" style="136" customWidth="1"/>
    <col min="1620" max="1620" width="13.42578125" style="136" customWidth="1"/>
    <col min="1621" max="1623" width="11.7109375" style="136" customWidth="1"/>
    <col min="1624" max="1624" width="0" style="136" hidden="1" customWidth="1"/>
    <col min="1625" max="1635" width="11.7109375" style="136" customWidth="1"/>
    <col min="1636" max="1636" width="16.28515625" style="136" customWidth="1"/>
    <col min="1637" max="1645" width="11.7109375" style="136" customWidth="1"/>
    <col min="1646" max="1646" width="13.42578125" style="136" customWidth="1"/>
    <col min="1647" max="1648" width="11.7109375" style="136" customWidth="1"/>
    <col min="1649" max="1649" width="13.42578125" style="136" customWidth="1"/>
    <col min="1650" max="1658" width="11.7109375" style="136" customWidth="1"/>
    <col min="1659" max="1659" width="13.7109375" style="136" customWidth="1"/>
    <col min="1660" max="1660" width="12" style="136" customWidth="1"/>
    <col min="1661" max="1788" width="11.7109375" style="136"/>
    <col min="1789" max="1790" width="2.140625" style="136" customWidth="1"/>
    <col min="1791" max="1791" width="63" style="136" customWidth="1"/>
    <col min="1792" max="1792" width="37.42578125" style="136" customWidth="1"/>
    <col min="1793" max="1793" width="29.7109375" style="136" customWidth="1"/>
    <col min="1794" max="1794" width="12.5703125" style="136" customWidth="1"/>
    <col min="1795" max="1795" width="0" style="136" hidden="1" customWidth="1"/>
    <col min="1796" max="1809" width="11.7109375" style="136" customWidth="1"/>
    <col min="1810" max="1810" width="12" style="136" customWidth="1"/>
    <col min="1811" max="1811" width="13.42578125" style="136" customWidth="1"/>
    <col min="1812" max="1812" width="13.28515625" style="136" customWidth="1"/>
    <col min="1813" max="1813" width="15.85546875" style="136" customWidth="1"/>
    <col min="1814" max="1819" width="11.7109375" style="136" customWidth="1"/>
    <col min="1820" max="1820" width="24.7109375" style="136" customWidth="1"/>
    <col min="1821" max="1823" width="11.7109375" style="136" customWidth="1"/>
    <col min="1824" max="1824" width="20" style="136" customWidth="1"/>
    <col min="1825" max="1825" width="25.85546875" style="136" customWidth="1"/>
    <col min="1826" max="1826" width="23.85546875" style="136" customWidth="1"/>
    <col min="1827" max="1827" width="14.140625" style="136" customWidth="1"/>
    <col min="1828" max="1832" width="11.7109375" style="136" customWidth="1"/>
    <col min="1833" max="1833" width="0" style="136" hidden="1" customWidth="1"/>
    <col min="1834" max="1842" width="11.7109375" style="136" customWidth="1"/>
    <col min="1843" max="1843" width="0" style="136" hidden="1" customWidth="1"/>
    <col min="1844" max="1853" width="11.7109375" style="136" customWidth="1"/>
    <col min="1854" max="1854" width="12.42578125" style="136" customWidth="1"/>
    <col min="1855" max="1858" width="11.7109375" style="136" customWidth="1"/>
    <col min="1859" max="1859" width="20.7109375" style="136" customWidth="1"/>
    <col min="1860" max="1860" width="11.7109375" style="136" customWidth="1"/>
    <col min="1861" max="1861" width="17.42578125" style="136" customWidth="1"/>
    <col min="1862" max="1875" width="11.7109375" style="136" customWidth="1"/>
    <col min="1876" max="1876" width="13.42578125" style="136" customWidth="1"/>
    <col min="1877" max="1879" width="11.7109375" style="136" customWidth="1"/>
    <col min="1880" max="1880" width="0" style="136" hidden="1" customWidth="1"/>
    <col min="1881" max="1891" width="11.7109375" style="136" customWidth="1"/>
    <col min="1892" max="1892" width="16.28515625" style="136" customWidth="1"/>
    <col min="1893" max="1901" width="11.7109375" style="136" customWidth="1"/>
    <col min="1902" max="1902" width="13.42578125" style="136" customWidth="1"/>
    <col min="1903" max="1904" width="11.7109375" style="136" customWidth="1"/>
    <col min="1905" max="1905" width="13.42578125" style="136" customWidth="1"/>
    <col min="1906" max="1914" width="11.7109375" style="136" customWidth="1"/>
    <col min="1915" max="1915" width="13.7109375" style="136" customWidth="1"/>
    <col min="1916" max="1916" width="12" style="136" customWidth="1"/>
    <col min="1917" max="2044" width="11.7109375" style="136"/>
    <col min="2045" max="2046" width="2.140625" style="136" customWidth="1"/>
    <col min="2047" max="2047" width="63" style="136" customWidth="1"/>
    <col min="2048" max="2048" width="37.42578125" style="136" customWidth="1"/>
    <col min="2049" max="2049" width="29.7109375" style="136" customWidth="1"/>
    <col min="2050" max="2050" width="12.5703125" style="136" customWidth="1"/>
    <col min="2051" max="2051" width="0" style="136" hidden="1" customWidth="1"/>
    <col min="2052" max="2065" width="11.7109375" style="136" customWidth="1"/>
    <col min="2066" max="2066" width="12" style="136" customWidth="1"/>
    <col min="2067" max="2067" width="13.42578125" style="136" customWidth="1"/>
    <col min="2068" max="2068" width="13.28515625" style="136" customWidth="1"/>
    <col min="2069" max="2069" width="15.85546875" style="136" customWidth="1"/>
    <col min="2070" max="2075" width="11.7109375" style="136" customWidth="1"/>
    <col min="2076" max="2076" width="24.7109375" style="136" customWidth="1"/>
    <col min="2077" max="2079" width="11.7109375" style="136" customWidth="1"/>
    <col min="2080" max="2080" width="20" style="136" customWidth="1"/>
    <col min="2081" max="2081" width="25.85546875" style="136" customWidth="1"/>
    <col min="2082" max="2082" width="23.85546875" style="136" customWidth="1"/>
    <col min="2083" max="2083" width="14.140625" style="136" customWidth="1"/>
    <col min="2084" max="2088" width="11.7109375" style="136" customWidth="1"/>
    <col min="2089" max="2089" width="0" style="136" hidden="1" customWidth="1"/>
    <col min="2090" max="2098" width="11.7109375" style="136" customWidth="1"/>
    <col min="2099" max="2099" width="0" style="136" hidden="1" customWidth="1"/>
    <col min="2100" max="2109" width="11.7109375" style="136" customWidth="1"/>
    <col min="2110" max="2110" width="12.42578125" style="136" customWidth="1"/>
    <col min="2111" max="2114" width="11.7109375" style="136" customWidth="1"/>
    <col min="2115" max="2115" width="20.7109375" style="136" customWidth="1"/>
    <col min="2116" max="2116" width="11.7109375" style="136" customWidth="1"/>
    <col min="2117" max="2117" width="17.42578125" style="136" customWidth="1"/>
    <col min="2118" max="2131" width="11.7109375" style="136" customWidth="1"/>
    <col min="2132" max="2132" width="13.42578125" style="136" customWidth="1"/>
    <col min="2133" max="2135" width="11.7109375" style="136" customWidth="1"/>
    <col min="2136" max="2136" width="0" style="136" hidden="1" customWidth="1"/>
    <col min="2137" max="2147" width="11.7109375" style="136" customWidth="1"/>
    <col min="2148" max="2148" width="16.28515625" style="136" customWidth="1"/>
    <col min="2149" max="2157" width="11.7109375" style="136" customWidth="1"/>
    <col min="2158" max="2158" width="13.42578125" style="136" customWidth="1"/>
    <col min="2159" max="2160" width="11.7109375" style="136" customWidth="1"/>
    <col min="2161" max="2161" width="13.42578125" style="136" customWidth="1"/>
    <col min="2162" max="2170" width="11.7109375" style="136" customWidth="1"/>
    <col min="2171" max="2171" width="13.7109375" style="136" customWidth="1"/>
    <col min="2172" max="2172" width="12" style="136" customWidth="1"/>
    <col min="2173" max="2300" width="11.7109375" style="136"/>
    <col min="2301" max="2302" width="2.140625" style="136" customWidth="1"/>
    <col min="2303" max="2303" width="63" style="136" customWidth="1"/>
    <col min="2304" max="2304" width="37.42578125" style="136" customWidth="1"/>
    <col min="2305" max="2305" width="29.7109375" style="136" customWidth="1"/>
    <col min="2306" max="2306" width="12.5703125" style="136" customWidth="1"/>
    <col min="2307" max="2307" width="0" style="136" hidden="1" customWidth="1"/>
    <col min="2308" max="2321" width="11.7109375" style="136" customWidth="1"/>
    <col min="2322" max="2322" width="12" style="136" customWidth="1"/>
    <col min="2323" max="2323" width="13.42578125" style="136" customWidth="1"/>
    <col min="2324" max="2324" width="13.28515625" style="136" customWidth="1"/>
    <col min="2325" max="2325" width="15.85546875" style="136" customWidth="1"/>
    <col min="2326" max="2331" width="11.7109375" style="136" customWidth="1"/>
    <col min="2332" max="2332" width="24.7109375" style="136" customWidth="1"/>
    <col min="2333" max="2335" width="11.7109375" style="136" customWidth="1"/>
    <col min="2336" max="2336" width="20" style="136" customWidth="1"/>
    <col min="2337" max="2337" width="25.85546875" style="136" customWidth="1"/>
    <col min="2338" max="2338" width="23.85546875" style="136" customWidth="1"/>
    <col min="2339" max="2339" width="14.140625" style="136" customWidth="1"/>
    <col min="2340" max="2344" width="11.7109375" style="136" customWidth="1"/>
    <col min="2345" max="2345" width="0" style="136" hidden="1" customWidth="1"/>
    <col min="2346" max="2354" width="11.7109375" style="136" customWidth="1"/>
    <col min="2355" max="2355" width="0" style="136" hidden="1" customWidth="1"/>
    <col min="2356" max="2365" width="11.7109375" style="136" customWidth="1"/>
    <col min="2366" max="2366" width="12.42578125" style="136" customWidth="1"/>
    <col min="2367" max="2370" width="11.7109375" style="136" customWidth="1"/>
    <col min="2371" max="2371" width="20.7109375" style="136" customWidth="1"/>
    <col min="2372" max="2372" width="11.7109375" style="136" customWidth="1"/>
    <col min="2373" max="2373" width="17.42578125" style="136" customWidth="1"/>
    <col min="2374" max="2387" width="11.7109375" style="136" customWidth="1"/>
    <col min="2388" max="2388" width="13.42578125" style="136" customWidth="1"/>
    <col min="2389" max="2391" width="11.7109375" style="136" customWidth="1"/>
    <col min="2392" max="2392" width="0" style="136" hidden="1" customWidth="1"/>
    <col min="2393" max="2403" width="11.7109375" style="136" customWidth="1"/>
    <col min="2404" max="2404" width="16.28515625" style="136" customWidth="1"/>
    <col min="2405" max="2413" width="11.7109375" style="136" customWidth="1"/>
    <col min="2414" max="2414" width="13.42578125" style="136" customWidth="1"/>
    <col min="2415" max="2416" width="11.7109375" style="136" customWidth="1"/>
    <col min="2417" max="2417" width="13.42578125" style="136" customWidth="1"/>
    <col min="2418" max="2426" width="11.7109375" style="136" customWidth="1"/>
    <col min="2427" max="2427" width="13.7109375" style="136" customWidth="1"/>
    <col min="2428" max="2428" width="12" style="136" customWidth="1"/>
    <col min="2429" max="2556" width="11.7109375" style="136"/>
    <col min="2557" max="2558" width="2.140625" style="136" customWidth="1"/>
    <col min="2559" max="2559" width="63" style="136" customWidth="1"/>
    <col min="2560" max="2560" width="37.42578125" style="136" customWidth="1"/>
    <col min="2561" max="2561" width="29.7109375" style="136" customWidth="1"/>
    <col min="2562" max="2562" width="12.5703125" style="136" customWidth="1"/>
    <col min="2563" max="2563" width="0" style="136" hidden="1" customWidth="1"/>
    <col min="2564" max="2577" width="11.7109375" style="136" customWidth="1"/>
    <col min="2578" max="2578" width="12" style="136" customWidth="1"/>
    <col min="2579" max="2579" width="13.42578125" style="136" customWidth="1"/>
    <col min="2580" max="2580" width="13.28515625" style="136" customWidth="1"/>
    <col min="2581" max="2581" width="15.85546875" style="136" customWidth="1"/>
    <col min="2582" max="2587" width="11.7109375" style="136" customWidth="1"/>
    <col min="2588" max="2588" width="24.7109375" style="136" customWidth="1"/>
    <col min="2589" max="2591" width="11.7109375" style="136" customWidth="1"/>
    <col min="2592" max="2592" width="20" style="136" customWidth="1"/>
    <col min="2593" max="2593" width="25.85546875" style="136" customWidth="1"/>
    <col min="2594" max="2594" width="23.85546875" style="136" customWidth="1"/>
    <col min="2595" max="2595" width="14.140625" style="136" customWidth="1"/>
    <col min="2596" max="2600" width="11.7109375" style="136" customWidth="1"/>
    <col min="2601" max="2601" width="0" style="136" hidden="1" customWidth="1"/>
    <col min="2602" max="2610" width="11.7109375" style="136" customWidth="1"/>
    <col min="2611" max="2611" width="0" style="136" hidden="1" customWidth="1"/>
    <col min="2612" max="2621" width="11.7109375" style="136" customWidth="1"/>
    <col min="2622" max="2622" width="12.42578125" style="136" customWidth="1"/>
    <col min="2623" max="2626" width="11.7109375" style="136" customWidth="1"/>
    <col min="2627" max="2627" width="20.7109375" style="136" customWidth="1"/>
    <col min="2628" max="2628" width="11.7109375" style="136" customWidth="1"/>
    <col min="2629" max="2629" width="17.42578125" style="136" customWidth="1"/>
    <col min="2630" max="2643" width="11.7109375" style="136" customWidth="1"/>
    <col min="2644" max="2644" width="13.42578125" style="136" customWidth="1"/>
    <col min="2645" max="2647" width="11.7109375" style="136" customWidth="1"/>
    <col min="2648" max="2648" width="0" style="136" hidden="1" customWidth="1"/>
    <col min="2649" max="2659" width="11.7109375" style="136" customWidth="1"/>
    <col min="2660" max="2660" width="16.28515625" style="136" customWidth="1"/>
    <col min="2661" max="2669" width="11.7109375" style="136" customWidth="1"/>
    <col min="2670" max="2670" width="13.42578125" style="136" customWidth="1"/>
    <col min="2671" max="2672" width="11.7109375" style="136" customWidth="1"/>
    <col min="2673" max="2673" width="13.42578125" style="136" customWidth="1"/>
    <col min="2674" max="2682" width="11.7109375" style="136" customWidth="1"/>
    <col min="2683" max="2683" width="13.7109375" style="136" customWidth="1"/>
    <col min="2684" max="2684" width="12" style="136" customWidth="1"/>
    <col min="2685" max="2812" width="11.7109375" style="136"/>
    <col min="2813" max="2814" width="2.140625" style="136" customWidth="1"/>
    <col min="2815" max="2815" width="63" style="136" customWidth="1"/>
    <col min="2816" max="2816" width="37.42578125" style="136" customWidth="1"/>
    <col min="2817" max="2817" width="29.7109375" style="136" customWidth="1"/>
    <col min="2818" max="2818" width="12.5703125" style="136" customWidth="1"/>
    <col min="2819" max="2819" width="0" style="136" hidden="1" customWidth="1"/>
    <col min="2820" max="2833" width="11.7109375" style="136" customWidth="1"/>
    <col min="2834" max="2834" width="12" style="136" customWidth="1"/>
    <col min="2835" max="2835" width="13.42578125" style="136" customWidth="1"/>
    <col min="2836" max="2836" width="13.28515625" style="136" customWidth="1"/>
    <col min="2837" max="2837" width="15.85546875" style="136" customWidth="1"/>
    <col min="2838" max="2843" width="11.7109375" style="136" customWidth="1"/>
    <col min="2844" max="2844" width="24.7109375" style="136" customWidth="1"/>
    <col min="2845" max="2847" width="11.7109375" style="136" customWidth="1"/>
    <col min="2848" max="2848" width="20" style="136" customWidth="1"/>
    <col min="2849" max="2849" width="25.85546875" style="136" customWidth="1"/>
    <col min="2850" max="2850" width="23.85546875" style="136" customWidth="1"/>
    <col min="2851" max="2851" width="14.140625" style="136" customWidth="1"/>
    <col min="2852" max="2856" width="11.7109375" style="136" customWidth="1"/>
    <col min="2857" max="2857" width="0" style="136" hidden="1" customWidth="1"/>
    <col min="2858" max="2866" width="11.7109375" style="136" customWidth="1"/>
    <col min="2867" max="2867" width="0" style="136" hidden="1" customWidth="1"/>
    <col min="2868" max="2877" width="11.7109375" style="136" customWidth="1"/>
    <col min="2878" max="2878" width="12.42578125" style="136" customWidth="1"/>
    <col min="2879" max="2882" width="11.7109375" style="136" customWidth="1"/>
    <col min="2883" max="2883" width="20.7109375" style="136" customWidth="1"/>
    <col min="2884" max="2884" width="11.7109375" style="136" customWidth="1"/>
    <col min="2885" max="2885" width="17.42578125" style="136" customWidth="1"/>
    <col min="2886" max="2899" width="11.7109375" style="136" customWidth="1"/>
    <col min="2900" max="2900" width="13.42578125" style="136" customWidth="1"/>
    <col min="2901" max="2903" width="11.7109375" style="136" customWidth="1"/>
    <col min="2904" max="2904" width="0" style="136" hidden="1" customWidth="1"/>
    <col min="2905" max="2915" width="11.7109375" style="136" customWidth="1"/>
    <col min="2916" max="2916" width="16.28515625" style="136" customWidth="1"/>
    <col min="2917" max="2925" width="11.7109375" style="136" customWidth="1"/>
    <col min="2926" max="2926" width="13.42578125" style="136" customWidth="1"/>
    <col min="2927" max="2928" width="11.7109375" style="136" customWidth="1"/>
    <col min="2929" max="2929" width="13.42578125" style="136" customWidth="1"/>
    <col min="2930" max="2938" width="11.7109375" style="136" customWidth="1"/>
    <col min="2939" max="2939" width="13.7109375" style="136" customWidth="1"/>
    <col min="2940" max="2940" width="12" style="136" customWidth="1"/>
    <col min="2941" max="3068" width="11.7109375" style="136"/>
    <col min="3069" max="3070" width="2.140625" style="136" customWidth="1"/>
    <col min="3071" max="3071" width="63" style="136" customWidth="1"/>
    <col min="3072" max="3072" width="37.42578125" style="136" customWidth="1"/>
    <col min="3073" max="3073" width="29.7109375" style="136" customWidth="1"/>
    <col min="3074" max="3074" width="12.5703125" style="136" customWidth="1"/>
    <col min="3075" max="3075" width="0" style="136" hidden="1" customWidth="1"/>
    <col min="3076" max="3089" width="11.7109375" style="136" customWidth="1"/>
    <col min="3090" max="3090" width="12" style="136" customWidth="1"/>
    <col min="3091" max="3091" width="13.42578125" style="136" customWidth="1"/>
    <col min="3092" max="3092" width="13.28515625" style="136" customWidth="1"/>
    <col min="3093" max="3093" width="15.85546875" style="136" customWidth="1"/>
    <col min="3094" max="3099" width="11.7109375" style="136" customWidth="1"/>
    <col min="3100" max="3100" width="24.7109375" style="136" customWidth="1"/>
    <col min="3101" max="3103" width="11.7109375" style="136" customWidth="1"/>
    <col min="3104" max="3104" width="20" style="136" customWidth="1"/>
    <col min="3105" max="3105" width="25.85546875" style="136" customWidth="1"/>
    <col min="3106" max="3106" width="23.85546875" style="136" customWidth="1"/>
    <col min="3107" max="3107" width="14.140625" style="136" customWidth="1"/>
    <col min="3108" max="3112" width="11.7109375" style="136" customWidth="1"/>
    <col min="3113" max="3113" width="0" style="136" hidden="1" customWidth="1"/>
    <col min="3114" max="3122" width="11.7109375" style="136" customWidth="1"/>
    <col min="3123" max="3123" width="0" style="136" hidden="1" customWidth="1"/>
    <col min="3124" max="3133" width="11.7109375" style="136" customWidth="1"/>
    <col min="3134" max="3134" width="12.42578125" style="136" customWidth="1"/>
    <col min="3135" max="3138" width="11.7109375" style="136" customWidth="1"/>
    <col min="3139" max="3139" width="20.7109375" style="136" customWidth="1"/>
    <col min="3140" max="3140" width="11.7109375" style="136" customWidth="1"/>
    <col min="3141" max="3141" width="17.42578125" style="136" customWidth="1"/>
    <col min="3142" max="3155" width="11.7109375" style="136" customWidth="1"/>
    <col min="3156" max="3156" width="13.42578125" style="136" customWidth="1"/>
    <col min="3157" max="3159" width="11.7109375" style="136" customWidth="1"/>
    <col min="3160" max="3160" width="0" style="136" hidden="1" customWidth="1"/>
    <col min="3161" max="3171" width="11.7109375" style="136" customWidth="1"/>
    <col min="3172" max="3172" width="16.28515625" style="136" customWidth="1"/>
    <col min="3173" max="3181" width="11.7109375" style="136" customWidth="1"/>
    <col min="3182" max="3182" width="13.42578125" style="136" customWidth="1"/>
    <col min="3183" max="3184" width="11.7109375" style="136" customWidth="1"/>
    <col min="3185" max="3185" width="13.42578125" style="136" customWidth="1"/>
    <col min="3186" max="3194" width="11.7109375" style="136" customWidth="1"/>
    <col min="3195" max="3195" width="13.7109375" style="136" customWidth="1"/>
    <col min="3196" max="3196" width="12" style="136" customWidth="1"/>
    <col min="3197" max="3324" width="11.7109375" style="136"/>
    <col min="3325" max="3326" width="2.140625" style="136" customWidth="1"/>
    <col min="3327" max="3327" width="63" style="136" customWidth="1"/>
    <col min="3328" max="3328" width="37.42578125" style="136" customWidth="1"/>
    <col min="3329" max="3329" width="29.7109375" style="136" customWidth="1"/>
    <col min="3330" max="3330" width="12.5703125" style="136" customWidth="1"/>
    <col min="3331" max="3331" width="0" style="136" hidden="1" customWidth="1"/>
    <col min="3332" max="3345" width="11.7109375" style="136" customWidth="1"/>
    <col min="3346" max="3346" width="12" style="136" customWidth="1"/>
    <col min="3347" max="3347" width="13.42578125" style="136" customWidth="1"/>
    <col min="3348" max="3348" width="13.28515625" style="136" customWidth="1"/>
    <col min="3349" max="3349" width="15.85546875" style="136" customWidth="1"/>
    <col min="3350" max="3355" width="11.7109375" style="136" customWidth="1"/>
    <col min="3356" max="3356" width="24.7109375" style="136" customWidth="1"/>
    <col min="3357" max="3359" width="11.7109375" style="136" customWidth="1"/>
    <col min="3360" max="3360" width="20" style="136" customWidth="1"/>
    <col min="3361" max="3361" width="25.85546875" style="136" customWidth="1"/>
    <col min="3362" max="3362" width="23.85546875" style="136" customWidth="1"/>
    <col min="3363" max="3363" width="14.140625" style="136" customWidth="1"/>
    <col min="3364" max="3368" width="11.7109375" style="136" customWidth="1"/>
    <col min="3369" max="3369" width="0" style="136" hidden="1" customWidth="1"/>
    <col min="3370" max="3378" width="11.7109375" style="136" customWidth="1"/>
    <col min="3379" max="3379" width="0" style="136" hidden="1" customWidth="1"/>
    <col min="3380" max="3389" width="11.7109375" style="136" customWidth="1"/>
    <col min="3390" max="3390" width="12.42578125" style="136" customWidth="1"/>
    <col min="3391" max="3394" width="11.7109375" style="136" customWidth="1"/>
    <col min="3395" max="3395" width="20.7109375" style="136" customWidth="1"/>
    <col min="3396" max="3396" width="11.7109375" style="136" customWidth="1"/>
    <col min="3397" max="3397" width="17.42578125" style="136" customWidth="1"/>
    <col min="3398" max="3411" width="11.7109375" style="136" customWidth="1"/>
    <col min="3412" max="3412" width="13.42578125" style="136" customWidth="1"/>
    <col min="3413" max="3415" width="11.7109375" style="136" customWidth="1"/>
    <col min="3416" max="3416" width="0" style="136" hidden="1" customWidth="1"/>
    <col min="3417" max="3427" width="11.7109375" style="136" customWidth="1"/>
    <col min="3428" max="3428" width="16.28515625" style="136" customWidth="1"/>
    <col min="3429" max="3437" width="11.7109375" style="136" customWidth="1"/>
    <col min="3438" max="3438" width="13.42578125" style="136" customWidth="1"/>
    <col min="3439" max="3440" width="11.7109375" style="136" customWidth="1"/>
    <col min="3441" max="3441" width="13.42578125" style="136" customWidth="1"/>
    <col min="3442" max="3450" width="11.7109375" style="136" customWidth="1"/>
    <col min="3451" max="3451" width="13.7109375" style="136" customWidth="1"/>
    <col min="3452" max="3452" width="12" style="136" customWidth="1"/>
    <col min="3453" max="3580" width="11.7109375" style="136"/>
    <col min="3581" max="3582" width="2.140625" style="136" customWidth="1"/>
    <col min="3583" max="3583" width="63" style="136" customWidth="1"/>
    <col min="3584" max="3584" width="37.42578125" style="136" customWidth="1"/>
    <col min="3585" max="3585" width="29.7109375" style="136" customWidth="1"/>
    <col min="3586" max="3586" width="12.5703125" style="136" customWidth="1"/>
    <col min="3587" max="3587" width="0" style="136" hidden="1" customWidth="1"/>
    <col min="3588" max="3601" width="11.7109375" style="136" customWidth="1"/>
    <col min="3602" max="3602" width="12" style="136" customWidth="1"/>
    <col min="3603" max="3603" width="13.42578125" style="136" customWidth="1"/>
    <col min="3604" max="3604" width="13.28515625" style="136" customWidth="1"/>
    <col min="3605" max="3605" width="15.85546875" style="136" customWidth="1"/>
    <col min="3606" max="3611" width="11.7109375" style="136" customWidth="1"/>
    <col min="3612" max="3612" width="24.7109375" style="136" customWidth="1"/>
    <col min="3613" max="3615" width="11.7109375" style="136" customWidth="1"/>
    <col min="3616" max="3616" width="20" style="136" customWidth="1"/>
    <col min="3617" max="3617" width="25.85546875" style="136" customWidth="1"/>
    <col min="3618" max="3618" width="23.85546875" style="136" customWidth="1"/>
    <col min="3619" max="3619" width="14.140625" style="136" customWidth="1"/>
    <col min="3620" max="3624" width="11.7109375" style="136" customWidth="1"/>
    <col min="3625" max="3625" width="0" style="136" hidden="1" customWidth="1"/>
    <col min="3626" max="3634" width="11.7109375" style="136" customWidth="1"/>
    <col min="3635" max="3635" width="0" style="136" hidden="1" customWidth="1"/>
    <col min="3636" max="3645" width="11.7109375" style="136" customWidth="1"/>
    <col min="3646" max="3646" width="12.42578125" style="136" customWidth="1"/>
    <col min="3647" max="3650" width="11.7109375" style="136" customWidth="1"/>
    <col min="3651" max="3651" width="20.7109375" style="136" customWidth="1"/>
    <col min="3652" max="3652" width="11.7109375" style="136" customWidth="1"/>
    <col min="3653" max="3653" width="17.42578125" style="136" customWidth="1"/>
    <col min="3654" max="3667" width="11.7109375" style="136" customWidth="1"/>
    <col min="3668" max="3668" width="13.42578125" style="136" customWidth="1"/>
    <col min="3669" max="3671" width="11.7109375" style="136" customWidth="1"/>
    <col min="3672" max="3672" width="0" style="136" hidden="1" customWidth="1"/>
    <col min="3673" max="3683" width="11.7109375" style="136" customWidth="1"/>
    <col min="3684" max="3684" width="16.28515625" style="136" customWidth="1"/>
    <col min="3685" max="3693" width="11.7109375" style="136" customWidth="1"/>
    <col min="3694" max="3694" width="13.42578125" style="136" customWidth="1"/>
    <col min="3695" max="3696" width="11.7109375" style="136" customWidth="1"/>
    <col min="3697" max="3697" width="13.42578125" style="136" customWidth="1"/>
    <col min="3698" max="3706" width="11.7109375" style="136" customWidth="1"/>
    <col min="3707" max="3707" width="13.7109375" style="136" customWidth="1"/>
    <col min="3708" max="3708" width="12" style="136" customWidth="1"/>
    <col min="3709" max="3836" width="11.7109375" style="136"/>
    <col min="3837" max="3838" width="2.140625" style="136" customWidth="1"/>
    <col min="3839" max="3839" width="63" style="136" customWidth="1"/>
    <col min="3840" max="3840" width="37.42578125" style="136" customWidth="1"/>
    <col min="3841" max="3841" width="29.7109375" style="136" customWidth="1"/>
    <col min="3842" max="3842" width="12.5703125" style="136" customWidth="1"/>
    <col min="3843" max="3843" width="0" style="136" hidden="1" customWidth="1"/>
    <col min="3844" max="3857" width="11.7109375" style="136" customWidth="1"/>
    <col min="3858" max="3858" width="12" style="136" customWidth="1"/>
    <col min="3859" max="3859" width="13.42578125" style="136" customWidth="1"/>
    <col min="3860" max="3860" width="13.28515625" style="136" customWidth="1"/>
    <col min="3861" max="3861" width="15.85546875" style="136" customWidth="1"/>
    <col min="3862" max="3867" width="11.7109375" style="136" customWidth="1"/>
    <col min="3868" max="3868" width="24.7109375" style="136" customWidth="1"/>
    <col min="3869" max="3871" width="11.7109375" style="136" customWidth="1"/>
    <col min="3872" max="3872" width="20" style="136" customWidth="1"/>
    <col min="3873" max="3873" width="25.85546875" style="136" customWidth="1"/>
    <col min="3874" max="3874" width="23.85546875" style="136" customWidth="1"/>
    <col min="3875" max="3875" width="14.140625" style="136" customWidth="1"/>
    <col min="3876" max="3880" width="11.7109375" style="136" customWidth="1"/>
    <col min="3881" max="3881" width="0" style="136" hidden="1" customWidth="1"/>
    <col min="3882" max="3890" width="11.7109375" style="136" customWidth="1"/>
    <col min="3891" max="3891" width="0" style="136" hidden="1" customWidth="1"/>
    <col min="3892" max="3901" width="11.7109375" style="136" customWidth="1"/>
    <col min="3902" max="3902" width="12.42578125" style="136" customWidth="1"/>
    <col min="3903" max="3906" width="11.7109375" style="136" customWidth="1"/>
    <col min="3907" max="3907" width="20.7109375" style="136" customWidth="1"/>
    <col min="3908" max="3908" width="11.7109375" style="136" customWidth="1"/>
    <col min="3909" max="3909" width="17.42578125" style="136" customWidth="1"/>
    <col min="3910" max="3923" width="11.7109375" style="136" customWidth="1"/>
    <col min="3924" max="3924" width="13.42578125" style="136" customWidth="1"/>
    <col min="3925" max="3927" width="11.7109375" style="136" customWidth="1"/>
    <col min="3928" max="3928" width="0" style="136" hidden="1" customWidth="1"/>
    <col min="3929" max="3939" width="11.7109375" style="136" customWidth="1"/>
    <col min="3940" max="3940" width="16.28515625" style="136" customWidth="1"/>
    <col min="3941" max="3949" width="11.7109375" style="136" customWidth="1"/>
    <col min="3950" max="3950" width="13.42578125" style="136" customWidth="1"/>
    <col min="3951" max="3952" width="11.7109375" style="136" customWidth="1"/>
    <col min="3953" max="3953" width="13.42578125" style="136" customWidth="1"/>
    <col min="3954" max="3962" width="11.7109375" style="136" customWidth="1"/>
    <col min="3963" max="3963" width="13.7109375" style="136" customWidth="1"/>
    <col min="3964" max="3964" width="12" style="136" customWidth="1"/>
    <col min="3965" max="4092" width="11.7109375" style="136"/>
    <col min="4093" max="4094" width="2.140625" style="136" customWidth="1"/>
    <col min="4095" max="4095" width="63" style="136" customWidth="1"/>
    <col min="4096" max="4096" width="37.42578125" style="136" customWidth="1"/>
    <col min="4097" max="4097" width="29.7109375" style="136" customWidth="1"/>
    <col min="4098" max="4098" width="12.5703125" style="136" customWidth="1"/>
    <col min="4099" max="4099" width="0" style="136" hidden="1" customWidth="1"/>
    <col min="4100" max="4113" width="11.7109375" style="136" customWidth="1"/>
    <col min="4114" max="4114" width="12" style="136" customWidth="1"/>
    <col min="4115" max="4115" width="13.42578125" style="136" customWidth="1"/>
    <col min="4116" max="4116" width="13.28515625" style="136" customWidth="1"/>
    <col min="4117" max="4117" width="15.85546875" style="136" customWidth="1"/>
    <col min="4118" max="4123" width="11.7109375" style="136" customWidth="1"/>
    <col min="4124" max="4124" width="24.7109375" style="136" customWidth="1"/>
    <col min="4125" max="4127" width="11.7109375" style="136" customWidth="1"/>
    <col min="4128" max="4128" width="20" style="136" customWidth="1"/>
    <col min="4129" max="4129" width="25.85546875" style="136" customWidth="1"/>
    <col min="4130" max="4130" width="23.85546875" style="136" customWidth="1"/>
    <col min="4131" max="4131" width="14.140625" style="136" customWidth="1"/>
    <col min="4132" max="4136" width="11.7109375" style="136" customWidth="1"/>
    <col min="4137" max="4137" width="0" style="136" hidden="1" customWidth="1"/>
    <col min="4138" max="4146" width="11.7109375" style="136" customWidth="1"/>
    <col min="4147" max="4147" width="0" style="136" hidden="1" customWidth="1"/>
    <col min="4148" max="4157" width="11.7109375" style="136" customWidth="1"/>
    <col min="4158" max="4158" width="12.42578125" style="136" customWidth="1"/>
    <col min="4159" max="4162" width="11.7109375" style="136" customWidth="1"/>
    <col min="4163" max="4163" width="20.7109375" style="136" customWidth="1"/>
    <col min="4164" max="4164" width="11.7109375" style="136" customWidth="1"/>
    <col min="4165" max="4165" width="17.42578125" style="136" customWidth="1"/>
    <col min="4166" max="4179" width="11.7109375" style="136" customWidth="1"/>
    <col min="4180" max="4180" width="13.42578125" style="136" customWidth="1"/>
    <col min="4181" max="4183" width="11.7109375" style="136" customWidth="1"/>
    <col min="4184" max="4184" width="0" style="136" hidden="1" customWidth="1"/>
    <col min="4185" max="4195" width="11.7109375" style="136" customWidth="1"/>
    <col min="4196" max="4196" width="16.28515625" style="136" customWidth="1"/>
    <col min="4197" max="4205" width="11.7109375" style="136" customWidth="1"/>
    <col min="4206" max="4206" width="13.42578125" style="136" customWidth="1"/>
    <col min="4207" max="4208" width="11.7109375" style="136" customWidth="1"/>
    <col min="4209" max="4209" width="13.42578125" style="136" customWidth="1"/>
    <col min="4210" max="4218" width="11.7109375" style="136" customWidth="1"/>
    <col min="4219" max="4219" width="13.7109375" style="136" customWidth="1"/>
    <col min="4220" max="4220" width="12" style="136" customWidth="1"/>
    <col min="4221" max="4348" width="11.7109375" style="136"/>
    <col min="4349" max="4350" width="2.140625" style="136" customWidth="1"/>
    <col min="4351" max="4351" width="63" style="136" customWidth="1"/>
    <col min="4352" max="4352" width="37.42578125" style="136" customWidth="1"/>
    <col min="4353" max="4353" width="29.7109375" style="136" customWidth="1"/>
    <col min="4354" max="4354" width="12.5703125" style="136" customWidth="1"/>
    <col min="4355" max="4355" width="0" style="136" hidden="1" customWidth="1"/>
    <col min="4356" max="4369" width="11.7109375" style="136" customWidth="1"/>
    <col min="4370" max="4370" width="12" style="136" customWidth="1"/>
    <col min="4371" max="4371" width="13.42578125" style="136" customWidth="1"/>
    <col min="4372" max="4372" width="13.28515625" style="136" customWidth="1"/>
    <col min="4373" max="4373" width="15.85546875" style="136" customWidth="1"/>
    <col min="4374" max="4379" width="11.7109375" style="136" customWidth="1"/>
    <col min="4380" max="4380" width="24.7109375" style="136" customWidth="1"/>
    <col min="4381" max="4383" width="11.7109375" style="136" customWidth="1"/>
    <col min="4384" max="4384" width="20" style="136" customWidth="1"/>
    <col min="4385" max="4385" width="25.85546875" style="136" customWidth="1"/>
    <col min="4386" max="4386" width="23.85546875" style="136" customWidth="1"/>
    <col min="4387" max="4387" width="14.140625" style="136" customWidth="1"/>
    <col min="4388" max="4392" width="11.7109375" style="136" customWidth="1"/>
    <col min="4393" max="4393" width="0" style="136" hidden="1" customWidth="1"/>
    <col min="4394" max="4402" width="11.7109375" style="136" customWidth="1"/>
    <col min="4403" max="4403" width="0" style="136" hidden="1" customWidth="1"/>
    <col min="4404" max="4413" width="11.7109375" style="136" customWidth="1"/>
    <col min="4414" max="4414" width="12.42578125" style="136" customWidth="1"/>
    <col min="4415" max="4418" width="11.7109375" style="136" customWidth="1"/>
    <col min="4419" max="4419" width="20.7109375" style="136" customWidth="1"/>
    <col min="4420" max="4420" width="11.7109375" style="136" customWidth="1"/>
    <col min="4421" max="4421" width="17.42578125" style="136" customWidth="1"/>
    <col min="4422" max="4435" width="11.7109375" style="136" customWidth="1"/>
    <col min="4436" max="4436" width="13.42578125" style="136" customWidth="1"/>
    <col min="4437" max="4439" width="11.7109375" style="136" customWidth="1"/>
    <col min="4440" max="4440" width="0" style="136" hidden="1" customWidth="1"/>
    <col min="4441" max="4451" width="11.7109375" style="136" customWidth="1"/>
    <col min="4452" max="4452" width="16.28515625" style="136" customWidth="1"/>
    <col min="4453" max="4461" width="11.7109375" style="136" customWidth="1"/>
    <col min="4462" max="4462" width="13.42578125" style="136" customWidth="1"/>
    <col min="4463" max="4464" width="11.7109375" style="136" customWidth="1"/>
    <col min="4465" max="4465" width="13.42578125" style="136" customWidth="1"/>
    <col min="4466" max="4474" width="11.7109375" style="136" customWidth="1"/>
    <col min="4475" max="4475" width="13.7109375" style="136" customWidth="1"/>
    <col min="4476" max="4476" width="12" style="136" customWidth="1"/>
    <col min="4477" max="4604" width="11.7109375" style="136"/>
    <col min="4605" max="4606" width="2.140625" style="136" customWidth="1"/>
    <col min="4607" max="4607" width="63" style="136" customWidth="1"/>
    <col min="4608" max="4608" width="37.42578125" style="136" customWidth="1"/>
    <col min="4609" max="4609" width="29.7109375" style="136" customWidth="1"/>
    <col min="4610" max="4610" width="12.5703125" style="136" customWidth="1"/>
    <col min="4611" max="4611" width="0" style="136" hidden="1" customWidth="1"/>
    <col min="4612" max="4625" width="11.7109375" style="136" customWidth="1"/>
    <col min="4626" max="4626" width="12" style="136" customWidth="1"/>
    <col min="4627" max="4627" width="13.42578125" style="136" customWidth="1"/>
    <col min="4628" max="4628" width="13.28515625" style="136" customWidth="1"/>
    <col min="4629" max="4629" width="15.85546875" style="136" customWidth="1"/>
    <col min="4630" max="4635" width="11.7109375" style="136" customWidth="1"/>
    <col min="4636" max="4636" width="24.7109375" style="136" customWidth="1"/>
    <col min="4637" max="4639" width="11.7109375" style="136" customWidth="1"/>
    <col min="4640" max="4640" width="20" style="136" customWidth="1"/>
    <col min="4641" max="4641" width="25.85546875" style="136" customWidth="1"/>
    <col min="4642" max="4642" width="23.85546875" style="136" customWidth="1"/>
    <col min="4643" max="4643" width="14.140625" style="136" customWidth="1"/>
    <col min="4644" max="4648" width="11.7109375" style="136" customWidth="1"/>
    <col min="4649" max="4649" width="0" style="136" hidden="1" customWidth="1"/>
    <col min="4650" max="4658" width="11.7109375" style="136" customWidth="1"/>
    <col min="4659" max="4659" width="0" style="136" hidden="1" customWidth="1"/>
    <col min="4660" max="4669" width="11.7109375" style="136" customWidth="1"/>
    <col min="4670" max="4670" width="12.42578125" style="136" customWidth="1"/>
    <col min="4671" max="4674" width="11.7109375" style="136" customWidth="1"/>
    <col min="4675" max="4675" width="20.7109375" style="136" customWidth="1"/>
    <col min="4676" max="4676" width="11.7109375" style="136" customWidth="1"/>
    <col min="4677" max="4677" width="17.42578125" style="136" customWidth="1"/>
    <col min="4678" max="4691" width="11.7109375" style="136" customWidth="1"/>
    <col min="4692" max="4692" width="13.42578125" style="136" customWidth="1"/>
    <col min="4693" max="4695" width="11.7109375" style="136" customWidth="1"/>
    <col min="4696" max="4696" width="0" style="136" hidden="1" customWidth="1"/>
    <col min="4697" max="4707" width="11.7109375" style="136" customWidth="1"/>
    <col min="4708" max="4708" width="16.28515625" style="136" customWidth="1"/>
    <col min="4709" max="4717" width="11.7109375" style="136" customWidth="1"/>
    <col min="4718" max="4718" width="13.42578125" style="136" customWidth="1"/>
    <col min="4719" max="4720" width="11.7109375" style="136" customWidth="1"/>
    <col min="4721" max="4721" width="13.42578125" style="136" customWidth="1"/>
    <col min="4722" max="4730" width="11.7109375" style="136" customWidth="1"/>
    <col min="4731" max="4731" width="13.7109375" style="136" customWidth="1"/>
    <col min="4732" max="4732" width="12" style="136" customWidth="1"/>
    <col min="4733" max="4860" width="11.7109375" style="136"/>
    <col min="4861" max="4862" width="2.140625" style="136" customWidth="1"/>
    <col min="4863" max="4863" width="63" style="136" customWidth="1"/>
    <col min="4864" max="4864" width="37.42578125" style="136" customWidth="1"/>
    <col min="4865" max="4865" width="29.7109375" style="136" customWidth="1"/>
    <col min="4866" max="4866" width="12.5703125" style="136" customWidth="1"/>
    <col min="4867" max="4867" width="0" style="136" hidden="1" customWidth="1"/>
    <col min="4868" max="4881" width="11.7109375" style="136" customWidth="1"/>
    <col min="4882" max="4882" width="12" style="136" customWidth="1"/>
    <col min="4883" max="4883" width="13.42578125" style="136" customWidth="1"/>
    <col min="4884" max="4884" width="13.28515625" style="136" customWidth="1"/>
    <col min="4885" max="4885" width="15.85546875" style="136" customWidth="1"/>
    <col min="4886" max="4891" width="11.7109375" style="136" customWidth="1"/>
    <col min="4892" max="4892" width="24.7109375" style="136" customWidth="1"/>
    <col min="4893" max="4895" width="11.7109375" style="136" customWidth="1"/>
    <col min="4896" max="4896" width="20" style="136" customWidth="1"/>
    <col min="4897" max="4897" width="25.85546875" style="136" customWidth="1"/>
    <col min="4898" max="4898" width="23.85546875" style="136" customWidth="1"/>
    <col min="4899" max="4899" width="14.140625" style="136" customWidth="1"/>
    <col min="4900" max="4904" width="11.7109375" style="136" customWidth="1"/>
    <col min="4905" max="4905" width="0" style="136" hidden="1" customWidth="1"/>
    <col min="4906" max="4914" width="11.7109375" style="136" customWidth="1"/>
    <col min="4915" max="4915" width="0" style="136" hidden="1" customWidth="1"/>
    <col min="4916" max="4925" width="11.7109375" style="136" customWidth="1"/>
    <col min="4926" max="4926" width="12.42578125" style="136" customWidth="1"/>
    <col min="4927" max="4930" width="11.7109375" style="136" customWidth="1"/>
    <col min="4931" max="4931" width="20.7109375" style="136" customWidth="1"/>
    <col min="4932" max="4932" width="11.7109375" style="136" customWidth="1"/>
    <col min="4933" max="4933" width="17.42578125" style="136" customWidth="1"/>
    <col min="4934" max="4947" width="11.7109375" style="136" customWidth="1"/>
    <col min="4948" max="4948" width="13.42578125" style="136" customWidth="1"/>
    <col min="4949" max="4951" width="11.7109375" style="136" customWidth="1"/>
    <col min="4952" max="4952" width="0" style="136" hidden="1" customWidth="1"/>
    <col min="4953" max="4963" width="11.7109375" style="136" customWidth="1"/>
    <col min="4964" max="4964" width="16.28515625" style="136" customWidth="1"/>
    <col min="4965" max="4973" width="11.7109375" style="136" customWidth="1"/>
    <col min="4974" max="4974" width="13.42578125" style="136" customWidth="1"/>
    <col min="4975" max="4976" width="11.7109375" style="136" customWidth="1"/>
    <col min="4977" max="4977" width="13.42578125" style="136" customWidth="1"/>
    <col min="4978" max="4986" width="11.7109375" style="136" customWidth="1"/>
    <col min="4987" max="4987" width="13.7109375" style="136" customWidth="1"/>
    <col min="4988" max="4988" width="12" style="136" customWidth="1"/>
    <col min="4989" max="5116" width="11.7109375" style="136"/>
    <col min="5117" max="5118" width="2.140625" style="136" customWidth="1"/>
    <col min="5119" max="5119" width="63" style="136" customWidth="1"/>
    <col min="5120" max="5120" width="37.42578125" style="136" customWidth="1"/>
    <col min="5121" max="5121" width="29.7109375" style="136" customWidth="1"/>
    <col min="5122" max="5122" width="12.5703125" style="136" customWidth="1"/>
    <col min="5123" max="5123" width="0" style="136" hidden="1" customWidth="1"/>
    <col min="5124" max="5137" width="11.7109375" style="136" customWidth="1"/>
    <col min="5138" max="5138" width="12" style="136" customWidth="1"/>
    <col min="5139" max="5139" width="13.42578125" style="136" customWidth="1"/>
    <col min="5140" max="5140" width="13.28515625" style="136" customWidth="1"/>
    <col min="5141" max="5141" width="15.85546875" style="136" customWidth="1"/>
    <col min="5142" max="5147" width="11.7109375" style="136" customWidth="1"/>
    <col min="5148" max="5148" width="24.7109375" style="136" customWidth="1"/>
    <col min="5149" max="5151" width="11.7109375" style="136" customWidth="1"/>
    <col min="5152" max="5152" width="20" style="136" customWidth="1"/>
    <col min="5153" max="5153" width="25.85546875" style="136" customWidth="1"/>
    <col min="5154" max="5154" width="23.85546875" style="136" customWidth="1"/>
    <col min="5155" max="5155" width="14.140625" style="136" customWidth="1"/>
    <col min="5156" max="5160" width="11.7109375" style="136" customWidth="1"/>
    <col min="5161" max="5161" width="0" style="136" hidden="1" customWidth="1"/>
    <col min="5162" max="5170" width="11.7109375" style="136" customWidth="1"/>
    <col min="5171" max="5171" width="0" style="136" hidden="1" customWidth="1"/>
    <col min="5172" max="5181" width="11.7109375" style="136" customWidth="1"/>
    <col min="5182" max="5182" width="12.42578125" style="136" customWidth="1"/>
    <col min="5183" max="5186" width="11.7109375" style="136" customWidth="1"/>
    <col min="5187" max="5187" width="20.7109375" style="136" customWidth="1"/>
    <col min="5188" max="5188" width="11.7109375" style="136" customWidth="1"/>
    <col min="5189" max="5189" width="17.42578125" style="136" customWidth="1"/>
    <col min="5190" max="5203" width="11.7109375" style="136" customWidth="1"/>
    <col min="5204" max="5204" width="13.42578125" style="136" customWidth="1"/>
    <col min="5205" max="5207" width="11.7109375" style="136" customWidth="1"/>
    <col min="5208" max="5208" width="0" style="136" hidden="1" customWidth="1"/>
    <col min="5209" max="5219" width="11.7109375" style="136" customWidth="1"/>
    <col min="5220" max="5220" width="16.28515625" style="136" customWidth="1"/>
    <col min="5221" max="5229" width="11.7109375" style="136" customWidth="1"/>
    <col min="5230" max="5230" width="13.42578125" style="136" customWidth="1"/>
    <col min="5231" max="5232" width="11.7109375" style="136" customWidth="1"/>
    <col min="5233" max="5233" width="13.42578125" style="136" customWidth="1"/>
    <col min="5234" max="5242" width="11.7109375" style="136" customWidth="1"/>
    <col min="5243" max="5243" width="13.7109375" style="136" customWidth="1"/>
    <col min="5244" max="5244" width="12" style="136" customWidth="1"/>
    <col min="5245" max="5372" width="11.7109375" style="136"/>
    <col min="5373" max="5374" width="2.140625" style="136" customWidth="1"/>
    <col min="5375" max="5375" width="63" style="136" customWidth="1"/>
    <col min="5376" max="5376" width="37.42578125" style="136" customWidth="1"/>
    <col min="5377" max="5377" width="29.7109375" style="136" customWidth="1"/>
    <col min="5378" max="5378" width="12.5703125" style="136" customWidth="1"/>
    <col min="5379" max="5379" width="0" style="136" hidden="1" customWidth="1"/>
    <col min="5380" max="5393" width="11.7109375" style="136" customWidth="1"/>
    <col min="5394" max="5394" width="12" style="136" customWidth="1"/>
    <col min="5395" max="5395" width="13.42578125" style="136" customWidth="1"/>
    <col min="5396" max="5396" width="13.28515625" style="136" customWidth="1"/>
    <col min="5397" max="5397" width="15.85546875" style="136" customWidth="1"/>
    <col min="5398" max="5403" width="11.7109375" style="136" customWidth="1"/>
    <col min="5404" max="5404" width="24.7109375" style="136" customWidth="1"/>
    <col min="5405" max="5407" width="11.7109375" style="136" customWidth="1"/>
    <col min="5408" max="5408" width="20" style="136" customWidth="1"/>
    <col min="5409" max="5409" width="25.85546875" style="136" customWidth="1"/>
    <col min="5410" max="5410" width="23.85546875" style="136" customWidth="1"/>
    <col min="5411" max="5411" width="14.140625" style="136" customWidth="1"/>
    <col min="5412" max="5416" width="11.7109375" style="136" customWidth="1"/>
    <col min="5417" max="5417" width="0" style="136" hidden="1" customWidth="1"/>
    <col min="5418" max="5426" width="11.7109375" style="136" customWidth="1"/>
    <col min="5427" max="5427" width="0" style="136" hidden="1" customWidth="1"/>
    <col min="5428" max="5437" width="11.7109375" style="136" customWidth="1"/>
    <col min="5438" max="5438" width="12.42578125" style="136" customWidth="1"/>
    <col min="5439" max="5442" width="11.7109375" style="136" customWidth="1"/>
    <col min="5443" max="5443" width="20.7109375" style="136" customWidth="1"/>
    <col min="5444" max="5444" width="11.7109375" style="136" customWidth="1"/>
    <col min="5445" max="5445" width="17.42578125" style="136" customWidth="1"/>
    <col min="5446" max="5459" width="11.7109375" style="136" customWidth="1"/>
    <col min="5460" max="5460" width="13.42578125" style="136" customWidth="1"/>
    <col min="5461" max="5463" width="11.7109375" style="136" customWidth="1"/>
    <col min="5464" max="5464" width="0" style="136" hidden="1" customWidth="1"/>
    <col min="5465" max="5475" width="11.7109375" style="136" customWidth="1"/>
    <col min="5476" max="5476" width="16.28515625" style="136" customWidth="1"/>
    <col min="5477" max="5485" width="11.7109375" style="136" customWidth="1"/>
    <col min="5486" max="5486" width="13.42578125" style="136" customWidth="1"/>
    <col min="5487" max="5488" width="11.7109375" style="136" customWidth="1"/>
    <col min="5489" max="5489" width="13.42578125" style="136" customWidth="1"/>
    <col min="5490" max="5498" width="11.7109375" style="136" customWidth="1"/>
    <col min="5499" max="5499" width="13.7109375" style="136" customWidth="1"/>
    <col min="5500" max="5500" width="12" style="136" customWidth="1"/>
    <col min="5501" max="5628" width="11.7109375" style="136"/>
    <col min="5629" max="5630" width="2.140625" style="136" customWidth="1"/>
    <col min="5631" max="5631" width="63" style="136" customWidth="1"/>
    <col min="5632" max="5632" width="37.42578125" style="136" customWidth="1"/>
    <col min="5633" max="5633" width="29.7109375" style="136" customWidth="1"/>
    <col min="5634" max="5634" width="12.5703125" style="136" customWidth="1"/>
    <col min="5635" max="5635" width="0" style="136" hidden="1" customWidth="1"/>
    <col min="5636" max="5649" width="11.7109375" style="136" customWidth="1"/>
    <col min="5650" max="5650" width="12" style="136" customWidth="1"/>
    <col min="5651" max="5651" width="13.42578125" style="136" customWidth="1"/>
    <col min="5652" max="5652" width="13.28515625" style="136" customWidth="1"/>
    <col min="5653" max="5653" width="15.85546875" style="136" customWidth="1"/>
    <col min="5654" max="5659" width="11.7109375" style="136" customWidth="1"/>
    <col min="5660" max="5660" width="24.7109375" style="136" customWidth="1"/>
    <col min="5661" max="5663" width="11.7109375" style="136" customWidth="1"/>
    <col min="5664" max="5664" width="20" style="136" customWidth="1"/>
    <col min="5665" max="5665" width="25.85546875" style="136" customWidth="1"/>
    <col min="5666" max="5666" width="23.85546875" style="136" customWidth="1"/>
    <col min="5667" max="5667" width="14.140625" style="136" customWidth="1"/>
    <col min="5668" max="5672" width="11.7109375" style="136" customWidth="1"/>
    <col min="5673" max="5673" width="0" style="136" hidden="1" customWidth="1"/>
    <col min="5674" max="5682" width="11.7109375" style="136" customWidth="1"/>
    <col min="5683" max="5683" width="0" style="136" hidden="1" customWidth="1"/>
    <col min="5684" max="5693" width="11.7109375" style="136" customWidth="1"/>
    <col min="5694" max="5694" width="12.42578125" style="136" customWidth="1"/>
    <col min="5695" max="5698" width="11.7109375" style="136" customWidth="1"/>
    <col min="5699" max="5699" width="20.7109375" style="136" customWidth="1"/>
    <col min="5700" max="5700" width="11.7109375" style="136" customWidth="1"/>
    <col min="5701" max="5701" width="17.42578125" style="136" customWidth="1"/>
    <col min="5702" max="5715" width="11.7109375" style="136" customWidth="1"/>
    <col min="5716" max="5716" width="13.42578125" style="136" customWidth="1"/>
    <col min="5717" max="5719" width="11.7109375" style="136" customWidth="1"/>
    <col min="5720" max="5720" width="0" style="136" hidden="1" customWidth="1"/>
    <col min="5721" max="5731" width="11.7109375" style="136" customWidth="1"/>
    <col min="5732" max="5732" width="16.28515625" style="136" customWidth="1"/>
    <col min="5733" max="5741" width="11.7109375" style="136" customWidth="1"/>
    <col min="5742" max="5742" width="13.42578125" style="136" customWidth="1"/>
    <col min="5743" max="5744" width="11.7109375" style="136" customWidth="1"/>
    <col min="5745" max="5745" width="13.42578125" style="136" customWidth="1"/>
    <col min="5746" max="5754" width="11.7109375" style="136" customWidth="1"/>
    <col min="5755" max="5755" width="13.7109375" style="136" customWidth="1"/>
    <col min="5756" max="5756" width="12" style="136" customWidth="1"/>
    <col min="5757" max="5884" width="11.7109375" style="136"/>
    <col min="5885" max="5886" width="2.140625" style="136" customWidth="1"/>
    <col min="5887" max="5887" width="63" style="136" customWidth="1"/>
    <col min="5888" max="5888" width="37.42578125" style="136" customWidth="1"/>
    <col min="5889" max="5889" width="29.7109375" style="136" customWidth="1"/>
    <col min="5890" max="5890" width="12.5703125" style="136" customWidth="1"/>
    <col min="5891" max="5891" width="0" style="136" hidden="1" customWidth="1"/>
    <col min="5892" max="5905" width="11.7109375" style="136" customWidth="1"/>
    <col min="5906" max="5906" width="12" style="136" customWidth="1"/>
    <col min="5907" max="5907" width="13.42578125" style="136" customWidth="1"/>
    <col min="5908" max="5908" width="13.28515625" style="136" customWidth="1"/>
    <col min="5909" max="5909" width="15.85546875" style="136" customWidth="1"/>
    <col min="5910" max="5915" width="11.7109375" style="136" customWidth="1"/>
    <col min="5916" max="5916" width="24.7109375" style="136" customWidth="1"/>
    <col min="5917" max="5919" width="11.7109375" style="136" customWidth="1"/>
    <col min="5920" max="5920" width="20" style="136" customWidth="1"/>
    <col min="5921" max="5921" width="25.85546875" style="136" customWidth="1"/>
    <col min="5922" max="5922" width="23.85546875" style="136" customWidth="1"/>
    <col min="5923" max="5923" width="14.140625" style="136" customWidth="1"/>
    <col min="5924" max="5928" width="11.7109375" style="136" customWidth="1"/>
    <col min="5929" max="5929" width="0" style="136" hidden="1" customWidth="1"/>
    <col min="5930" max="5938" width="11.7109375" style="136" customWidth="1"/>
    <col min="5939" max="5939" width="0" style="136" hidden="1" customWidth="1"/>
    <col min="5940" max="5949" width="11.7109375" style="136" customWidth="1"/>
    <col min="5950" max="5950" width="12.42578125" style="136" customWidth="1"/>
    <col min="5951" max="5954" width="11.7109375" style="136" customWidth="1"/>
    <col min="5955" max="5955" width="20.7109375" style="136" customWidth="1"/>
    <col min="5956" max="5956" width="11.7109375" style="136" customWidth="1"/>
    <col min="5957" max="5957" width="17.42578125" style="136" customWidth="1"/>
    <col min="5958" max="5971" width="11.7109375" style="136" customWidth="1"/>
    <col min="5972" max="5972" width="13.42578125" style="136" customWidth="1"/>
    <col min="5973" max="5975" width="11.7109375" style="136" customWidth="1"/>
    <col min="5976" max="5976" width="0" style="136" hidden="1" customWidth="1"/>
    <col min="5977" max="5987" width="11.7109375" style="136" customWidth="1"/>
    <col min="5988" max="5988" width="16.28515625" style="136" customWidth="1"/>
    <col min="5989" max="5997" width="11.7109375" style="136" customWidth="1"/>
    <col min="5998" max="5998" width="13.42578125" style="136" customWidth="1"/>
    <col min="5999" max="6000" width="11.7109375" style="136" customWidth="1"/>
    <col min="6001" max="6001" width="13.42578125" style="136" customWidth="1"/>
    <col min="6002" max="6010" width="11.7109375" style="136" customWidth="1"/>
    <col min="6011" max="6011" width="13.7109375" style="136" customWidth="1"/>
    <col min="6012" max="6012" width="12" style="136" customWidth="1"/>
    <col min="6013" max="6140" width="11.7109375" style="136"/>
    <col min="6141" max="6142" width="2.140625" style="136" customWidth="1"/>
    <col min="6143" max="6143" width="63" style="136" customWidth="1"/>
    <col min="6144" max="6144" width="37.42578125" style="136" customWidth="1"/>
    <col min="6145" max="6145" width="29.7109375" style="136" customWidth="1"/>
    <col min="6146" max="6146" width="12.5703125" style="136" customWidth="1"/>
    <col min="6147" max="6147" width="0" style="136" hidden="1" customWidth="1"/>
    <col min="6148" max="6161" width="11.7109375" style="136" customWidth="1"/>
    <col min="6162" max="6162" width="12" style="136" customWidth="1"/>
    <col min="6163" max="6163" width="13.42578125" style="136" customWidth="1"/>
    <col min="6164" max="6164" width="13.28515625" style="136" customWidth="1"/>
    <col min="6165" max="6165" width="15.85546875" style="136" customWidth="1"/>
    <col min="6166" max="6171" width="11.7109375" style="136" customWidth="1"/>
    <col min="6172" max="6172" width="24.7109375" style="136" customWidth="1"/>
    <col min="6173" max="6175" width="11.7109375" style="136" customWidth="1"/>
    <col min="6176" max="6176" width="20" style="136" customWidth="1"/>
    <col min="6177" max="6177" width="25.85546875" style="136" customWidth="1"/>
    <col min="6178" max="6178" width="23.85546875" style="136" customWidth="1"/>
    <col min="6179" max="6179" width="14.140625" style="136" customWidth="1"/>
    <col min="6180" max="6184" width="11.7109375" style="136" customWidth="1"/>
    <col min="6185" max="6185" width="0" style="136" hidden="1" customWidth="1"/>
    <col min="6186" max="6194" width="11.7109375" style="136" customWidth="1"/>
    <col min="6195" max="6195" width="0" style="136" hidden="1" customWidth="1"/>
    <col min="6196" max="6205" width="11.7109375" style="136" customWidth="1"/>
    <col min="6206" max="6206" width="12.42578125" style="136" customWidth="1"/>
    <col min="6207" max="6210" width="11.7109375" style="136" customWidth="1"/>
    <col min="6211" max="6211" width="20.7109375" style="136" customWidth="1"/>
    <col min="6212" max="6212" width="11.7109375" style="136" customWidth="1"/>
    <col min="6213" max="6213" width="17.42578125" style="136" customWidth="1"/>
    <col min="6214" max="6227" width="11.7109375" style="136" customWidth="1"/>
    <col min="6228" max="6228" width="13.42578125" style="136" customWidth="1"/>
    <col min="6229" max="6231" width="11.7109375" style="136" customWidth="1"/>
    <col min="6232" max="6232" width="0" style="136" hidden="1" customWidth="1"/>
    <col min="6233" max="6243" width="11.7109375" style="136" customWidth="1"/>
    <col min="6244" max="6244" width="16.28515625" style="136" customWidth="1"/>
    <col min="6245" max="6253" width="11.7109375" style="136" customWidth="1"/>
    <col min="6254" max="6254" width="13.42578125" style="136" customWidth="1"/>
    <col min="6255" max="6256" width="11.7109375" style="136" customWidth="1"/>
    <col min="6257" max="6257" width="13.42578125" style="136" customWidth="1"/>
    <col min="6258" max="6266" width="11.7109375" style="136" customWidth="1"/>
    <col min="6267" max="6267" width="13.7109375" style="136" customWidth="1"/>
    <col min="6268" max="6268" width="12" style="136" customWidth="1"/>
    <col min="6269" max="6396" width="11.7109375" style="136"/>
    <col min="6397" max="6398" width="2.140625" style="136" customWidth="1"/>
    <col min="6399" max="6399" width="63" style="136" customWidth="1"/>
    <col min="6400" max="6400" width="37.42578125" style="136" customWidth="1"/>
    <col min="6401" max="6401" width="29.7109375" style="136" customWidth="1"/>
    <col min="6402" max="6402" width="12.5703125" style="136" customWidth="1"/>
    <col min="6403" max="6403" width="0" style="136" hidden="1" customWidth="1"/>
    <col min="6404" max="6417" width="11.7109375" style="136" customWidth="1"/>
    <col min="6418" max="6418" width="12" style="136" customWidth="1"/>
    <col min="6419" max="6419" width="13.42578125" style="136" customWidth="1"/>
    <col min="6420" max="6420" width="13.28515625" style="136" customWidth="1"/>
    <col min="6421" max="6421" width="15.85546875" style="136" customWidth="1"/>
    <col min="6422" max="6427" width="11.7109375" style="136" customWidth="1"/>
    <col min="6428" max="6428" width="24.7109375" style="136" customWidth="1"/>
    <col min="6429" max="6431" width="11.7109375" style="136" customWidth="1"/>
    <col min="6432" max="6432" width="20" style="136" customWidth="1"/>
    <col min="6433" max="6433" width="25.85546875" style="136" customWidth="1"/>
    <col min="6434" max="6434" width="23.85546875" style="136" customWidth="1"/>
    <col min="6435" max="6435" width="14.140625" style="136" customWidth="1"/>
    <col min="6436" max="6440" width="11.7109375" style="136" customWidth="1"/>
    <col min="6441" max="6441" width="0" style="136" hidden="1" customWidth="1"/>
    <col min="6442" max="6450" width="11.7109375" style="136" customWidth="1"/>
    <col min="6451" max="6451" width="0" style="136" hidden="1" customWidth="1"/>
    <col min="6452" max="6461" width="11.7109375" style="136" customWidth="1"/>
    <col min="6462" max="6462" width="12.42578125" style="136" customWidth="1"/>
    <col min="6463" max="6466" width="11.7109375" style="136" customWidth="1"/>
    <col min="6467" max="6467" width="20.7109375" style="136" customWidth="1"/>
    <col min="6468" max="6468" width="11.7109375" style="136" customWidth="1"/>
    <col min="6469" max="6469" width="17.42578125" style="136" customWidth="1"/>
    <col min="6470" max="6483" width="11.7109375" style="136" customWidth="1"/>
    <col min="6484" max="6484" width="13.42578125" style="136" customWidth="1"/>
    <col min="6485" max="6487" width="11.7109375" style="136" customWidth="1"/>
    <col min="6488" max="6488" width="0" style="136" hidden="1" customWidth="1"/>
    <col min="6489" max="6499" width="11.7109375" style="136" customWidth="1"/>
    <col min="6500" max="6500" width="16.28515625" style="136" customWidth="1"/>
    <col min="6501" max="6509" width="11.7109375" style="136" customWidth="1"/>
    <col min="6510" max="6510" width="13.42578125" style="136" customWidth="1"/>
    <col min="6511" max="6512" width="11.7109375" style="136" customWidth="1"/>
    <col min="6513" max="6513" width="13.42578125" style="136" customWidth="1"/>
    <col min="6514" max="6522" width="11.7109375" style="136" customWidth="1"/>
    <col min="6523" max="6523" width="13.7109375" style="136" customWidth="1"/>
    <col min="6524" max="6524" width="12" style="136" customWidth="1"/>
    <col min="6525" max="6652" width="11.7109375" style="136"/>
    <col min="6653" max="6654" width="2.140625" style="136" customWidth="1"/>
    <col min="6655" max="6655" width="63" style="136" customWidth="1"/>
    <col min="6656" max="6656" width="37.42578125" style="136" customWidth="1"/>
    <col min="6657" max="6657" width="29.7109375" style="136" customWidth="1"/>
    <col min="6658" max="6658" width="12.5703125" style="136" customWidth="1"/>
    <col min="6659" max="6659" width="0" style="136" hidden="1" customWidth="1"/>
    <col min="6660" max="6673" width="11.7109375" style="136" customWidth="1"/>
    <col min="6674" max="6674" width="12" style="136" customWidth="1"/>
    <col min="6675" max="6675" width="13.42578125" style="136" customWidth="1"/>
    <col min="6676" max="6676" width="13.28515625" style="136" customWidth="1"/>
    <col min="6677" max="6677" width="15.85546875" style="136" customWidth="1"/>
    <col min="6678" max="6683" width="11.7109375" style="136" customWidth="1"/>
    <col min="6684" max="6684" width="24.7109375" style="136" customWidth="1"/>
    <col min="6685" max="6687" width="11.7109375" style="136" customWidth="1"/>
    <col min="6688" max="6688" width="20" style="136" customWidth="1"/>
    <col min="6689" max="6689" width="25.85546875" style="136" customWidth="1"/>
    <col min="6690" max="6690" width="23.85546875" style="136" customWidth="1"/>
    <col min="6691" max="6691" width="14.140625" style="136" customWidth="1"/>
    <col min="6692" max="6696" width="11.7109375" style="136" customWidth="1"/>
    <col min="6697" max="6697" width="0" style="136" hidden="1" customWidth="1"/>
    <col min="6698" max="6706" width="11.7109375" style="136" customWidth="1"/>
    <col min="6707" max="6707" width="0" style="136" hidden="1" customWidth="1"/>
    <col min="6708" max="6717" width="11.7109375" style="136" customWidth="1"/>
    <col min="6718" max="6718" width="12.42578125" style="136" customWidth="1"/>
    <col min="6719" max="6722" width="11.7109375" style="136" customWidth="1"/>
    <col min="6723" max="6723" width="20.7109375" style="136" customWidth="1"/>
    <col min="6724" max="6724" width="11.7109375" style="136" customWidth="1"/>
    <col min="6725" max="6725" width="17.42578125" style="136" customWidth="1"/>
    <col min="6726" max="6739" width="11.7109375" style="136" customWidth="1"/>
    <col min="6740" max="6740" width="13.42578125" style="136" customWidth="1"/>
    <col min="6741" max="6743" width="11.7109375" style="136" customWidth="1"/>
    <col min="6744" max="6744" width="0" style="136" hidden="1" customWidth="1"/>
    <col min="6745" max="6755" width="11.7109375" style="136" customWidth="1"/>
    <col min="6756" max="6756" width="16.28515625" style="136" customWidth="1"/>
    <col min="6757" max="6765" width="11.7109375" style="136" customWidth="1"/>
    <col min="6766" max="6766" width="13.42578125" style="136" customWidth="1"/>
    <col min="6767" max="6768" width="11.7109375" style="136" customWidth="1"/>
    <col min="6769" max="6769" width="13.42578125" style="136" customWidth="1"/>
    <col min="6770" max="6778" width="11.7109375" style="136" customWidth="1"/>
    <col min="6779" max="6779" width="13.7109375" style="136" customWidth="1"/>
    <col min="6780" max="6780" width="12" style="136" customWidth="1"/>
    <col min="6781" max="6908" width="11.7109375" style="136"/>
    <col min="6909" max="6910" width="2.140625" style="136" customWidth="1"/>
    <col min="6911" max="6911" width="63" style="136" customWidth="1"/>
    <col min="6912" max="6912" width="37.42578125" style="136" customWidth="1"/>
    <col min="6913" max="6913" width="29.7109375" style="136" customWidth="1"/>
    <col min="6914" max="6914" width="12.5703125" style="136" customWidth="1"/>
    <col min="6915" max="6915" width="0" style="136" hidden="1" customWidth="1"/>
    <col min="6916" max="6929" width="11.7109375" style="136" customWidth="1"/>
    <col min="6930" max="6930" width="12" style="136" customWidth="1"/>
    <col min="6931" max="6931" width="13.42578125" style="136" customWidth="1"/>
    <col min="6932" max="6932" width="13.28515625" style="136" customWidth="1"/>
    <col min="6933" max="6933" width="15.85546875" style="136" customWidth="1"/>
    <col min="6934" max="6939" width="11.7109375" style="136" customWidth="1"/>
    <col min="6940" max="6940" width="24.7109375" style="136" customWidth="1"/>
    <col min="6941" max="6943" width="11.7109375" style="136" customWidth="1"/>
    <col min="6944" max="6944" width="20" style="136" customWidth="1"/>
    <col min="6945" max="6945" width="25.85546875" style="136" customWidth="1"/>
    <col min="6946" max="6946" width="23.85546875" style="136" customWidth="1"/>
    <col min="6947" max="6947" width="14.140625" style="136" customWidth="1"/>
    <col min="6948" max="6952" width="11.7109375" style="136" customWidth="1"/>
    <col min="6953" max="6953" width="0" style="136" hidden="1" customWidth="1"/>
    <col min="6954" max="6962" width="11.7109375" style="136" customWidth="1"/>
    <col min="6963" max="6963" width="0" style="136" hidden="1" customWidth="1"/>
    <col min="6964" max="6973" width="11.7109375" style="136" customWidth="1"/>
    <col min="6974" max="6974" width="12.42578125" style="136" customWidth="1"/>
    <col min="6975" max="6978" width="11.7109375" style="136" customWidth="1"/>
    <col min="6979" max="6979" width="20.7109375" style="136" customWidth="1"/>
    <col min="6980" max="6980" width="11.7109375" style="136" customWidth="1"/>
    <col min="6981" max="6981" width="17.42578125" style="136" customWidth="1"/>
    <col min="6982" max="6995" width="11.7109375" style="136" customWidth="1"/>
    <col min="6996" max="6996" width="13.42578125" style="136" customWidth="1"/>
    <col min="6997" max="6999" width="11.7109375" style="136" customWidth="1"/>
    <col min="7000" max="7000" width="0" style="136" hidden="1" customWidth="1"/>
    <col min="7001" max="7011" width="11.7109375" style="136" customWidth="1"/>
    <col min="7012" max="7012" width="16.28515625" style="136" customWidth="1"/>
    <col min="7013" max="7021" width="11.7109375" style="136" customWidth="1"/>
    <col min="7022" max="7022" width="13.42578125" style="136" customWidth="1"/>
    <col min="7023" max="7024" width="11.7109375" style="136" customWidth="1"/>
    <col min="7025" max="7025" width="13.42578125" style="136" customWidth="1"/>
    <col min="7026" max="7034" width="11.7109375" style="136" customWidth="1"/>
    <col min="7035" max="7035" width="13.7109375" style="136" customWidth="1"/>
    <col min="7036" max="7036" width="12" style="136" customWidth="1"/>
    <col min="7037" max="7164" width="11.7109375" style="136"/>
    <col min="7165" max="7166" width="2.140625" style="136" customWidth="1"/>
    <col min="7167" max="7167" width="63" style="136" customWidth="1"/>
    <col min="7168" max="7168" width="37.42578125" style="136" customWidth="1"/>
    <col min="7169" max="7169" width="29.7109375" style="136" customWidth="1"/>
    <col min="7170" max="7170" width="12.5703125" style="136" customWidth="1"/>
    <col min="7171" max="7171" width="0" style="136" hidden="1" customWidth="1"/>
    <col min="7172" max="7185" width="11.7109375" style="136" customWidth="1"/>
    <col min="7186" max="7186" width="12" style="136" customWidth="1"/>
    <col min="7187" max="7187" width="13.42578125" style="136" customWidth="1"/>
    <col min="7188" max="7188" width="13.28515625" style="136" customWidth="1"/>
    <col min="7189" max="7189" width="15.85546875" style="136" customWidth="1"/>
    <col min="7190" max="7195" width="11.7109375" style="136" customWidth="1"/>
    <col min="7196" max="7196" width="24.7109375" style="136" customWidth="1"/>
    <col min="7197" max="7199" width="11.7109375" style="136" customWidth="1"/>
    <col min="7200" max="7200" width="20" style="136" customWidth="1"/>
    <col min="7201" max="7201" width="25.85546875" style="136" customWidth="1"/>
    <col min="7202" max="7202" width="23.85546875" style="136" customWidth="1"/>
    <col min="7203" max="7203" width="14.140625" style="136" customWidth="1"/>
    <col min="7204" max="7208" width="11.7109375" style="136" customWidth="1"/>
    <col min="7209" max="7209" width="0" style="136" hidden="1" customWidth="1"/>
    <col min="7210" max="7218" width="11.7109375" style="136" customWidth="1"/>
    <col min="7219" max="7219" width="0" style="136" hidden="1" customWidth="1"/>
    <col min="7220" max="7229" width="11.7109375" style="136" customWidth="1"/>
    <col min="7230" max="7230" width="12.42578125" style="136" customWidth="1"/>
    <col min="7231" max="7234" width="11.7109375" style="136" customWidth="1"/>
    <col min="7235" max="7235" width="20.7109375" style="136" customWidth="1"/>
    <col min="7236" max="7236" width="11.7109375" style="136" customWidth="1"/>
    <col min="7237" max="7237" width="17.42578125" style="136" customWidth="1"/>
    <col min="7238" max="7251" width="11.7109375" style="136" customWidth="1"/>
    <col min="7252" max="7252" width="13.42578125" style="136" customWidth="1"/>
    <col min="7253" max="7255" width="11.7109375" style="136" customWidth="1"/>
    <col min="7256" max="7256" width="0" style="136" hidden="1" customWidth="1"/>
    <col min="7257" max="7267" width="11.7109375" style="136" customWidth="1"/>
    <col min="7268" max="7268" width="16.28515625" style="136" customWidth="1"/>
    <col min="7269" max="7277" width="11.7109375" style="136" customWidth="1"/>
    <col min="7278" max="7278" width="13.42578125" style="136" customWidth="1"/>
    <col min="7279" max="7280" width="11.7109375" style="136" customWidth="1"/>
    <col min="7281" max="7281" width="13.42578125" style="136" customWidth="1"/>
    <col min="7282" max="7290" width="11.7109375" style="136" customWidth="1"/>
    <col min="7291" max="7291" width="13.7109375" style="136" customWidth="1"/>
    <col min="7292" max="7292" width="12" style="136" customWidth="1"/>
    <col min="7293" max="7420" width="11.7109375" style="136"/>
    <col min="7421" max="7422" width="2.140625" style="136" customWidth="1"/>
    <col min="7423" max="7423" width="63" style="136" customWidth="1"/>
    <col min="7424" max="7424" width="37.42578125" style="136" customWidth="1"/>
    <col min="7425" max="7425" width="29.7109375" style="136" customWidth="1"/>
    <col min="7426" max="7426" width="12.5703125" style="136" customWidth="1"/>
    <col min="7427" max="7427" width="0" style="136" hidden="1" customWidth="1"/>
    <col min="7428" max="7441" width="11.7109375" style="136" customWidth="1"/>
    <col min="7442" max="7442" width="12" style="136" customWidth="1"/>
    <col min="7443" max="7443" width="13.42578125" style="136" customWidth="1"/>
    <col min="7444" max="7444" width="13.28515625" style="136" customWidth="1"/>
    <col min="7445" max="7445" width="15.85546875" style="136" customWidth="1"/>
    <col min="7446" max="7451" width="11.7109375" style="136" customWidth="1"/>
    <col min="7452" max="7452" width="24.7109375" style="136" customWidth="1"/>
    <col min="7453" max="7455" width="11.7109375" style="136" customWidth="1"/>
    <col min="7456" max="7456" width="20" style="136" customWidth="1"/>
    <col min="7457" max="7457" width="25.85546875" style="136" customWidth="1"/>
    <col min="7458" max="7458" width="23.85546875" style="136" customWidth="1"/>
    <col min="7459" max="7459" width="14.140625" style="136" customWidth="1"/>
    <col min="7460" max="7464" width="11.7109375" style="136" customWidth="1"/>
    <col min="7465" max="7465" width="0" style="136" hidden="1" customWidth="1"/>
    <col min="7466" max="7474" width="11.7109375" style="136" customWidth="1"/>
    <col min="7475" max="7475" width="0" style="136" hidden="1" customWidth="1"/>
    <col min="7476" max="7485" width="11.7109375" style="136" customWidth="1"/>
    <col min="7486" max="7486" width="12.42578125" style="136" customWidth="1"/>
    <col min="7487" max="7490" width="11.7109375" style="136" customWidth="1"/>
    <col min="7491" max="7491" width="20.7109375" style="136" customWidth="1"/>
    <col min="7492" max="7492" width="11.7109375" style="136" customWidth="1"/>
    <col min="7493" max="7493" width="17.42578125" style="136" customWidth="1"/>
    <col min="7494" max="7507" width="11.7109375" style="136" customWidth="1"/>
    <col min="7508" max="7508" width="13.42578125" style="136" customWidth="1"/>
    <col min="7509" max="7511" width="11.7109375" style="136" customWidth="1"/>
    <col min="7512" max="7512" width="0" style="136" hidden="1" customWidth="1"/>
    <col min="7513" max="7523" width="11.7109375" style="136" customWidth="1"/>
    <col min="7524" max="7524" width="16.28515625" style="136" customWidth="1"/>
    <col min="7525" max="7533" width="11.7109375" style="136" customWidth="1"/>
    <col min="7534" max="7534" width="13.42578125" style="136" customWidth="1"/>
    <col min="7535" max="7536" width="11.7109375" style="136" customWidth="1"/>
    <col min="7537" max="7537" width="13.42578125" style="136" customWidth="1"/>
    <col min="7538" max="7546" width="11.7109375" style="136" customWidth="1"/>
    <col min="7547" max="7547" width="13.7109375" style="136" customWidth="1"/>
    <col min="7548" max="7548" width="12" style="136" customWidth="1"/>
    <col min="7549" max="7676" width="11.7109375" style="136"/>
    <col min="7677" max="7678" width="2.140625" style="136" customWidth="1"/>
    <col min="7679" max="7679" width="63" style="136" customWidth="1"/>
    <col min="7680" max="7680" width="37.42578125" style="136" customWidth="1"/>
    <col min="7681" max="7681" width="29.7109375" style="136" customWidth="1"/>
    <col min="7682" max="7682" width="12.5703125" style="136" customWidth="1"/>
    <col min="7683" max="7683" width="0" style="136" hidden="1" customWidth="1"/>
    <col min="7684" max="7697" width="11.7109375" style="136" customWidth="1"/>
    <col min="7698" max="7698" width="12" style="136" customWidth="1"/>
    <col min="7699" max="7699" width="13.42578125" style="136" customWidth="1"/>
    <col min="7700" max="7700" width="13.28515625" style="136" customWidth="1"/>
    <col min="7701" max="7701" width="15.85546875" style="136" customWidth="1"/>
    <col min="7702" max="7707" width="11.7109375" style="136" customWidth="1"/>
    <col min="7708" max="7708" width="24.7109375" style="136" customWidth="1"/>
    <col min="7709" max="7711" width="11.7109375" style="136" customWidth="1"/>
    <col min="7712" max="7712" width="20" style="136" customWidth="1"/>
    <col min="7713" max="7713" width="25.85546875" style="136" customWidth="1"/>
    <col min="7714" max="7714" width="23.85546875" style="136" customWidth="1"/>
    <col min="7715" max="7715" width="14.140625" style="136" customWidth="1"/>
    <col min="7716" max="7720" width="11.7109375" style="136" customWidth="1"/>
    <col min="7721" max="7721" width="0" style="136" hidden="1" customWidth="1"/>
    <col min="7722" max="7730" width="11.7109375" style="136" customWidth="1"/>
    <col min="7731" max="7731" width="0" style="136" hidden="1" customWidth="1"/>
    <col min="7732" max="7741" width="11.7109375" style="136" customWidth="1"/>
    <col min="7742" max="7742" width="12.42578125" style="136" customWidth="1"/>
    <col min="7743" max="7746" width="11.7109375" style="136" customWidth="1"/>
    <col min="7747" max="7747" width="20.7109375" style="136" customWidth="1"/>
    <col min="7748" max="7748" width="11.7109375" style="136" customWidth="1"/>
    <col min="7749" max="7749" width="17.42578125" style="136" customWidth="1"/>
    <col min="7750" max="7763" width="11.7109375" style="136" customWidth="1"/>
    <col min="7764" max="7764" width="13.42578125" style="136" customWidth="1"/>
    <col min="7765" max="7767" width="11.7109375" style="136" customWidth="1"/>
    <col min="7768" max="7768" width="0" style="136" hidden="1" customWidth="1"/>
    <col min="7769" max="7779" width="11.7109375" style="136" customWidth="1"/>
    <col min="7780" max="7780" width="16.28515625" style="136" customWidth="1"/>
    <col min="7781" max="7789" width="11.7109375" style="136" customWidth="1"/>
    <col min="7790" max="7790" width="13.42578125" style="136" customWidth="1"/>
    <col min="7791" max="7792" width="11.7109375" style="136" customWidth="1"/>
    <col min="7793" max="7793" width="13.42578125" style="136" customWidth="1"/>
    <col min="7794" max="7802" width="11.7109375" style="136" customWidth="1"/>
    <col min="7803" max="7803" width="13.7109375" style="136" customWidth="1"/>
    <col min="7804" max="7804" width="12" style="136" customWidth="1"/>
    <col min="7805" max="7932" width="11.7109375" style="136"/>
    <col min="7933" max="7934" width="2.140625" style="136" customWidth="1"/>
    <col min="7935" max="7935" width="63" style="136" customWidth="1"/>
    <col min="7936" max="7936" width="37.42578125" style="136" customWidth="1"/>
    <col min="7937" max="7937" width="29.7109375" style="136" customWidth="1"/>
    <col min="7938" max="7938" width="12.5703125" style="136" customWidth="1"/>
    <col min="7939" max="7939" width="0" style="136" hidden="1" customWidth="1"/>
    <col min="7940" max="7953" width="11.7109375" style="136" customWidth="1"/>
    <col min="7954" max="7954" width="12" style="136" customWidth="1"/>
    <col min="7955" max="7955" width="13.42578125" style="136" customWidth="1"/>
    <col min="7956" max="7956" width="13.28515625" style="136" customWidth="1"/>
    <col min="7957" max="7957" width="15.85546875" style="136" customWidth="1"/>
    <col min="7958" max="7963" width="11.7109375" style="136" customWidth="1"/>
    <col min="7964" max="7964" width="24.7109375" style="136" customWidth="1"/>
    <col min="7965" max="7967" width="11.7109375" style="136" customWidth="1"/>
    <col min="7968" max="7968" width="20" style="136" customWidth="1"/>
    <col min="7969" max="7969" width="25.85546875" style="136" customWidth="1"/>
    <col min="7970" max="7970" width="23.85546875" style="136" customWidth="1"/>
    <col min="7971" max="7971" width="14.140625" style="136" customWidth="1"/>
    <col min="7972" max="7976" width="11.7109375" style="136" customWidth="1"/>
    <col min="7977" max="7977" width="0" style="136" hidden="1" customWidth="1"/>
    <col min="7978" max="7986" width="11.7109375" style="136" customWidth="1"/>
    <col min="7987" max="7987" width="0" style="136" hidden="1" customWidth="1"/>
    <col min="7988" max="7997" width="11.7109375" style="136" customWidth="1"/>
    <col min="7998" max="7998" width="12.42578125" style="136" customWidth="1"/>
    <col min="7999" max="8002" width="11.7109375" style="136" customWidth="1"/>
    <col min="8003" max="8003" width="20.7109375" style="136" customWidth="1"/>
    <col min="8004" max="8004" width="11.7109375" style="136" customWidth="1"/>
    <col min="8005" max="8005" width="17.42578125" style="136" customWidth="1"/>
    <col min="8006" max="8019" width="11.7109375" style="136" customWidth="1"/>
    <col min="8020" max="8020" width="13.42578125" style="136" customWidth="1"/>
    <col min="8021" max="8023" width="11.7109375" style="136" customWidth="1"/>
    <col min="8024" max="8024" width="0" style="136" hidden="1" customWidth="1"/>
    <col min="8025" max="8035" width="11.7109375" style="136" customWidth="1"/>
    <col min="8036" max="8036" width="16.28515625" style="136" customWidth="1"/>
    <col min="8037" max="8045" width="11.7109375" style="136" customWidth="1"/>
    <col min="8046" max="8046" width="13.42578125" style="136" customWidth="1"/>
    <col min="8047" max="8048" width="11.7109375" style="136" customWidth="1"/>
    <col min="8049" max="8049" width="13.42578125" style="136" customWidth="1"/>
    <col min="8050" max="8058" width="11.7109375" style="136" customWidth="1"/>
    <col min="8059" max="8059" width="13.7109375" style="136" customWidth="1"/>
    <col min="8060" max="8060" width="12" style="136" customWidth="1"/>
    <col min="8061" max="8188" width="11.7109375" style="136"/>
    <col min="8189" max="8190" width="2.140625" style="136" customWidth="1"/>
    <col min="8191" max="8191" width="63" style="136" customWidth="1"/>
    <col min="8192" max="8192" width="37.42578125" style="136" customWidth="1"/>
    <col min="8193" max="8193" width="29.7109375" style="136" customWidth="1"/>
    <col min="8194" max="8194" width="12.5703125" style="136" customWidth="1"/>
    <col min="8195" max="8195" width="0" style="136" hidden="1" customWidth="1"/>
    <col min="8196" max="8209" width="11.7109375" style="136" customWidth="1"/>
    <col min="8210" max="8210" width="12" style="136" customWidth="1"/>
    <col min="8211" max="8211" width="13.42578125" style="136" customWidth="1"/>
    <col min="8212" max="8212" width="13.28515625" style="136" customWidth="1"/>
    <col min="8213" max="8213" width="15.85546875" style="136" customWidth="1"/>
    <col min="8214" max="8219" width="11.7109375" style="136" customWidth="1"/>
    <col min="8220" max="8220" width="24.7109375" style="136" customWidth="1"/>
    <col min="8221" max="8223" width="11.7109375" style="136" customWidth="1"/>
    <col min="8224" max="8224" width="20" style="136" customWidth="1"/>
    <col min="8225" max="8225" width="25.85546875" style="136" customWidth="1"/>
    <col min="8226" max="8226" width="23.85546875" style="136" customWidth="1"/>
    <col min="8227" max="8227" width="14.140625" style="136" customWidth="1"/>
    <col min="8228" max="8232" width="11.7109375" style="136" customWidth="1"/>
    <col min="8233" max="8233" width="0" style="136" hidden="1" customWidth="1"/>
    <col min="8234" max="8242" width="11.7109375" style="136" customWidth="1"/>
    <col min="8243" max="8243" width="0" style="136" hidden="1" customWidth="1"/>
    <col min="8244" max="8253" width="11.7109375" style="136" customWidth="1"/>
    <col min="8254" max="8254" width="12.42578125" style="136" customWidth="1"/>
    <col min="8255" max="8258" width="11.7109375" style="136" customWidth="1"/>
    <col min="8259" max="8259" width="20.7109375" style="136" customWidth="1"/>
    <col min="8260" max="8260" width="11.7109375" style="136" customWidth="1"/>
    <col min="8261" max="8261" width="17.42578125" style="136" customWidth="1"/>
    <col min="8262" max="8275" width="11.7109375" style="136" customWidth="1"/>
    <col min="8276" max="8276" width="13.42578125" style="136" customWidth="1"/>
    <col min="8277" max="8279" width="11.7109375" style="136" customWidth="1"/>
    <col min="8280" max="8280" width="0" style="136" hidden="1" customWidth="1"/>
    <col min="8281" max="8291" width="11.7109375" style="136" customWidth="1"/>
    <col min="8292" max="8292" width="16.28515625" style="136" customWidth="1"/>
    <col min="8293" max="8301" width="11.7109375" style="136" customWidth="1"/>
    <col min="8302" max="8302" width="13.42578125" style="136" customWidth="1"/>
    <col min="8303" max="8304" width="11.7109375" style="136" customWidth="1"/>
    <col min="8305" max="8305" width="13.42578125" style="136" customWidth="1"/>
    <col min="8306" max="8314" width="11.7109375" style="136" customWidth="1"/>
    <col min="8315" max="8315" width="13.7109375" style="136" customWidth="1"/>
    <col min="8316" max="8316" width="12" style="136" customWidth="1"/>
    <col min="8317" max="8444" width="11.7109375" style="136"/>
    <col min="8445" max="8446" width="2.140625" style="136" customWidth="1"/>
    <col min="8447" max="8447" width="63" style="136" customWidth="1"/>
    <col min="8448" max="8448" width="37.42578125" style="136" customWidth="1"/>
    <col min="8449" max="8449" width="29.7109375" style="136" customWidth="1"/>
    <col min="8450" max="8450" width="12.5703125" style="136" customWidth="1"/>
    <col min="8451" max="8451" width="0" style="136" hidden="1" customWidth="1"/>
    <col min="8452" max="8465" width="11.7109375" style="136" customWidth="1"/>
    <col min="8466" max="8466" width="12" style="136" customWidth="1"/>
    <col min="8467" max="8467" width="13.42578125" style="136" customWidth="1"/>
    <col min="8468" max="8468" width="13.28515625" style="136" customWidth="1"/>
    <col min="8469" max="8469" width="15.85546875" style="136" customWidth="1"/>
    <col min="8470" max="8475" width="11.7109375" style="136" customWidth="1"/>
    <col min="8476" max="8476" width="24.7109375" style="136" customWidth="1"/>
    <col min="8477" max="8479" width="11.7109375" style="136" customWidth="1"/>
    <col min="8480" max="8480" width="20" style="136" customWidth="1"/>
    <col min="8481" max="8481" width="25.85546875" style="136" customWidth="1"/>
    <col min="8482" max="8482" width="23.85546875" style="136" customWidth="1"/>
    <col min="8483" max="8483" width="14.140625" style="136" customWidth="1"/>
    <col min="8484" max="8488" width="11.7109375" style="136" customWidth="1"/>
    <col min="8489" max="8489" width="0" style="136" hidden="1" customWidth="1"/>
    <col min="8490" max="8498" width="11.7109375" style="136" customWidth="1"/>
    <col min="8499" max="8499" width="0" style="136" hidden="1" customWidth="1"/>
    <col min="8500" max="8509" width="11.7109375" style="136" customWidth="1"/>
    <col min="8510" max="8510" width="12.42578125" style="136" customWidth="1"/>
    <col min="8511" max="8514" width="11.7109375" style="136" customWidth="1"/>
    <col min="8515" max="8515" width="20.7109375" style="136" customWidth="1"/>
    <col min="8516" max="8516" width="11.7109375" style="136" customWidth="1"/>
    <col min="8517" max="8517" width="17.42578125" style="136" customWidth="1"/>
    <col min="8518" max="8531" width="11.7109375" style="136" customWidth="1"/>
    <col min="8532" max="8532" width="13.42578125" style="136" customWidth="1"/>
    <col min="8533" max="8535" width="11.7109375" style="136" customWidth="1"/>
    <col min="8536" max="8536" width="0" style="136" hidden="1" customWidth="1"/>
    <col min="8537" max="8547" width="11.7109375" style="136" customWidth="1"/>
    <col min="8548" max="8548" width="16.28515625" style="136" customWidth="1"/>
    <col min="8549" max="8557" width="11.7109375" style="136" customWidth="1"/>
    <col min="8558" max="8558" width="13.42578125" style="136" customWidth="1"/>
    <col min="8559" max="8560" width="11.7109375" style="136" customWidth="1"/>
    <col min="8561" max="8561" width="13.42578125" style="136" customWidth="1"/>
    <col min="8562" max="8570" width="11.7109375" style="136" customWidth="1"/>
    <col min="8571" max="8571" width="13.7109375" style="136" customWidth="1"/>
    <col min="8572" max="8572" width="12" style="136" customWidth="1"/>
    <col min="8573" max="8700" width="11.7109375" style="136"/>
    <col min="8701" max="8702" width="2.140625" style="136" customWidth="1"/>
    <col min="8703" max="8703" width="63" style="136" customWidth="1"/>
    <col min="8704" max="8704" width="37.42578125" style="136" customWidth="1"/>
    <col min="8705" max="8705" width="29.7109375" style="136" customWidth="1"/>
    <col min="8706" max="8706" width="12.5703125" style="136" customWidth="1"/>
    <col min="8707" max="8707" width="0" style="136" hidden="1" customWidth="1"/>
    <col min="8708" max="8721" width="11.7109375" style="136" customWidth="1"/>
    <col min="8722" max="8722" width="12" style="136" customWidth="1"/>
    <col min="8723" max="8723" width="13.42578125" style="136" customWidth="1"/>
    <col min="8724" max="8724" width="13.28515625" style="136" customWidth="1"/>
    <col min="8725" max="8725" width="15.85546875" style="136" customWidth="1"/>
    <col min="8726" max="8731" width="11.7109375" style="136" customWidth="1"/>
    <col min="8732" max="8732" width="24.7109375" style="136" customWidth="1"/>
    <col min="8733" max="8735" width="11.7109375" style="136" customWidth="1"/>
    <col min="8736" max="8736" width="20" style="136" customWidth="1"/>
    <col min="8737" max="8737" width="25.85546875" style="136" customWidth="1"/>
    <col min="8738" max="8738" width="23.85546875" style="136" customWidth="1"/>
    <col min="8739" max="8739" width="14.140625" style="136" customWidth="1"/>
    <col min="8740" max="8744" width="11.7109375" style="136" customWidth="1"/>
    <col min="8745" max="8745" width="0" style="136" hidden="1" customWidth="1"/>
    <col min="8746" max="8754" width="11.7109375" style="136" customWidth="1"/>
    <col min="8755" max="8755" width="0" style="136" hidden="1" customWidth="1"/>
    <col min="8756" max="8765" width="11.7109375" style="136" customWidth="1"/>
    <col min="8766" max="8766" width="12.42578125" style="136" customWidth="1"/>
    <col min="8767" max="8770" width="11.7109375" style="136" customWidth="1"/>
    <col min="8771" max="8771" width="20.7109375" style="136" customWidth="1"/>
    <col min="8772" max="8772" width="11.7109375" style="136" customWidth="1"/>
    <col min="8773" max="8773" width="17.42578125" style="136" customWidth="1"/>
    <col min="8774" max="8787" width="11.7109375" style="136" customWidth="1"/>
    <col min="8788" max="8788" width="13.42578125" style="136" customWidth="1"/>
    <col min="8789" max="8791" width="11.7109375" style="136" customWidth="1"/>
    <col min="8792" max="8792" width="0" style="136" hidden="1" customWidth="1"/>
    <col min="8793" max="8803" width="11.7109375" style="136" customWidth="1"/>
    <col min="8804" max="8804" width="16.28515625" style="136" customWidth="1"/>
    <col min="8805" max="8813" width="11.7109375" style="136" customWidth="1"/>
    <col min="8814" max="8814" width="13.42578125" style="136" customWidth="1"/>
    <col min="8815" max="8816" width="11.7109375" style="136" customWidth="1"/>
    <col min="8817" max="8817" width="13.42578125" style="136" customWidth="1"/>
    <col min="8818" max="8826" width="11.7109375" style="136" customWidth="1"/>
    <col min="8827" max="8827" width="13.7109375" style="136" customWidth="1"/>
    <col min="8828" max="8828" width="12" style="136" customWidth="1"/>
    <col min="8829" max="8956" width="11.7109375" style="136"/>
    <col min="8957" max="8958" width="2.140625" style="136" customWidth="1"/>
    <col min="8959" max="8959" width="63" style="136" customWidth="1"/>
    <col min="8960" max="8960" width="37.42578125" style="136" customWidth="1"/>
    <col min="8961" max="8961" width="29.7109375" style="136" customWidth="1"/>
    <col min="8962" max="8962" width="12.5703125" style="136" customWidth="1"/>
    <col min="8963" max="8963" width="0" style="136" hidden="1" customWidth="1"/>
    <col min="8964" max="8977" width="11.7109375" style="136" customWidth="1"/>
    <col min="8978" max="8978" width="12" style="136" customWidth="1"/>
    <col min="8979" max="8979" width="13.42578125" style="136" customWidth="1"/>
    <col min="8980" max="8980" width="13.28515625" style="136" customWidth="1"/>
    <col min="8981" max="8981" width="15.85546875" style="136" customWidth="1"/>
    <col min="8982" max="8987" width="11.7109375" style="136" customWidth="1"/>
    <col min="8988" max="8988" width="24.7109375" style="136" customWidth="1"/>
    <col min="8989" max="8991" width="11.7109375" style="136" customWidth="1"/>
    <col min="8992" max="8992" width="20" style="136" customWidth="1"/>
    <col min="8993" max="8993" width="25.85546875" style="136" customWidth="1"/>
    <col min="8994" max="8994" width="23.85546875" style="136" customWidth="1"/>
    <col min="8995" max="8995" width="14.140625" style="136" customWidth="1"/>
    <col min="8996" max="9000" width="11.7109375" style="136" customWidth="1"/>
    <col min="9001" max="9001" width="0" style="136" hidden="1" customWidth="1"/>
    <col min="9002" max="9010" width="11.7109375" style="136" customWidth="1"/>
    <col min="9011" max="9011" width="0" style="136" hidden="1" customWidth="1"/>
    <col min="9012" max="9021" width="11.7109375" style="136" customWidth="1"/>
    <col min="9022" max="9022" width="12.42578125" style="136" customWidth="1"/>
    <col min="9023" max="9026" width="11.7109375" style="136" customWidth="1"/>
    <col min="9027" max="9027" width="20.7109375" style="136" customWidth="1"/>
    <col min="9028" max="9028" width="11.7109375" style="136" customWidth="1"/>
    <col min="9029" max="9029" width="17.42578125" style="136" customWidth="1"/>
    <col min="9030" max="9043" width="11.7109375" style="136" customWidth="1"/>
    <col min="9044" max="9044" width="13.42578125" style="136" customWidth="1"/>
    <col min="9045" max="9047" width="11.7109375" style="136" customWidth="1"/>
    <col min="9048" max="9048" width="0" style="136" hidden="1" customWidth="1"/>
    <col min="9049" max="9059" width="11.7109375" style="136" customWidth="1"/>
    <col min="9060" max="9060" width="16.28515625" style="136" customWidth="1"/>
    <col min="9061" max="9069" width="11.7109375" style="136" customWidth="1"/>
    <col min="9070" max="9070" width="13.42578125" style="136" customWidth="1"/>
    <col min="9071" max="9072" width="11.7109375" style="136" customWidth="1"/>
    <col min="9073" max="9073" width="13.42578125" style="136" customWidth="1"/>
    <col min="9074" max="9082" width="11.7109375" style="136" customWidth="1"/>
    <col min="9083" max="9083" width="13.7109375" style="136" customWidth="1"/>
    <col min="9084" max="9084" width="12" style="136" customWidth="1"/>
    <col min="9085" max="9212" width="11.7109375" style="136"/>
    <col min="9213" max="9214" width="2.140625" style="136" customWidth="1"/>
    <col min="9215" max="9215" width="63" style="136" customWidth="1"/>
    <col min="9216" max="9216" width="37.42578125" style="136" customWidth="1"/>
    <col min="9217" max="9217" width="29.7109375" style="136" customWidth="1"/>
    <col min="9218" max="9218" width="12.5703125" style="136" customWidth="1"/>
    <col min="9219" max="9219" width="0" style="136" hidden="1" customWidth="1"/>
    <col min="9220" max="9233" width="11.7109375" style="136" customWidth="1"/>
    <col min="9234" max="9234" width="12" style="136" customWidth="1"/>
    <col min="9235" max="9235" width="13.42578125" style="136" customWidth="1"/>
    <col min="9236" max="9236" width="13.28515625" style="136" customWidth="1"/>
    <col min="9237" max="9237" width="15.85546875" style="136" customWidth="1"/>
    <col min="9238" max="9243" width="11.7109375" style="136" customWidth="1"/>
    <col min="9244" max="9244" width="24.7109375" style="136" customWidth="1"/>
    <col min="9245" max="9247" width="11.7109375" style="136" customWidth="1"/>
    <col min="9248" max="9248" width="20" style="136" customWidth="1"/>
    <col min="9249" max="9249" width="25.85546875" style="136" customWidth="1"/>
    <col min="9250" max="9250" width="23.85546875" style="136" customWidth="1"/>
    <col min="9251" max="9251" width="14.140625" style="136" customWidth="1"/>
    <col min="9252" max="9256" width="11.7109375" style="136" customWidth="1"/>
    <col min="9257" max="9257" width="0" style="136" hidden="1" customWidth="1"/>
    <col min="9258" max="9266" width="11.7109375" style="136" customWidth="1"/>
    <col min="9267" max="9267" width="0" style="136" hidden="1" customWidth="1"/>
    <col min="9268" max="9277" width="11.7109375" style="136" customWidth="1"/>
    <col min="9278" max="9278" width="12.42578125" style="136" customWidth="1"/>
    <col min="9279" max="9282" width="11.7109375" style="136" customWidth="1"/>
    <col min="9283" max="9283" width="20.7109375" style="136" customWidth="1"/>
    <col min="9284" max="9284" width="11.7109375" style="136" customWidth="1"/>
    <col min="9285" max="9285" width="17.42578125" style="136" customWidth="1"/>
    <col min="9286" max="9299" width="11.7109375" style="136" customWidth="1"/>
    <col min="9300" max="9300" width="13.42578125" style="136" customWidth="1"/>
    <col min="9301" max="9303" width="11.7109375" style="136" customWidth="1"/>
    <col min="9304" max="9304" width="0" style="136" hidden="1" customWidth="1"/>
    <col min="9305" max="9315" width="11.7109375" style="136" customWidth="1"/>
    <col min="9316" max="9316" width="16.28515625" style="136" customWidth="1"/>
    <col min="9317" max="9325" width="11.7109375" style="136" customWidth="1"/>
    <col min="9326" max="9326" width="13.42578125" style="136" customWidth="1"/>
    <col min="9327" max="9328" width="11.7109375" style="136" customWidth="1"/>
    <col min="9329" max="9329" width="13.42578125" style="136" customWidth="1"/>
    <col min="9330" max="9338" width="11.7109375" style="136" customWidth="1"/>
    <col min="9339" max="9339" width="13.7109375" style="136" customWidth="1"/>
    <col min="9340" max="9340" width="12" style="136" customWidth="1"/>
    <col min="9341" max="9468" width="11.7109375" style="136"/>
    <col min="9469" max="9470" width="2.140625" style="136" customWidth="1"/>
    <col min="9471" max="9471" width="63" style="136" customWidth="1"/>
    <col min="9472" max="9472" width="37.42578125" style="136" customWidth="1"/>
    <col min="9473" max="9473" width="29.7109375" style="136" customWidth="1"/>
    <col min="9474" max="9474" width="12.5703125" style="136" customWidth="1"/>
    <col min="9475" max="9475" width="0" style="136" hidden="1" customWidth="1"/>
    <col min="9476" max="9489" width="11.7109375" style="136" customWidth="1"/>
    <col min="9490" max="9490" width="12" style="136" customWidth="1"/>
    <col min="9491" max="9491" width="13.42578125" style="136" customWidth="1"/>
    <col min="9492" max="9492" width="13.28515625" style="136" customWidth="1"/>
    <col min="9493" max="9493" width="15.85546875" style="136" customWidth="1"/>
    <col min="9494" max="9499" width="11.7109375" style="136" customWidth="1"/>
    <col min="9500" max="9500" width="24.7109375" style="136" customWidth="1"/>
    <col min="9501" max="9503" width="11.7109375" style="136" customWidth="1"/>
    <col min="9504" max="9504" width="20" style="136" customWidth="1"/>
    <col min="9505" max="9505" width="25.85546875" style="136" customWidth="1"/>
    <col min="9506" max="9506" width="23.85546875" style="136" customWidth="1"/>
    <col min="9507" max="9507" width="14.140625" style="136" customWidth="1"/>
    <col min="9508" max="9512" width="11.7109375" style="136" customWidth="1"/>
    <col min="9513" max="9513" width="0" style="136" hidden="1" customWidth="1"/>
    <col min="9514" max="9522" width="11.7109375" style="136" customWidth="1"/>
    <col min="9523" max="9523" width="0" style="136" hidden="1" customWidth="1"/>
    <col min="9524" max="9533" width="11.7109375" style="136" customWidth="1"/>
    <col min="9534" max="9534" width="12.42578125" style="136" customWidth="1"/>
    <col min="9535" max="9538" width="11.7109375" style="136" customWidth="1"/>
    <col min="9539" max="9539" width="20.7109375" style="136" customWidth="1"/>
    <col min="9540" max="9540" width="11.7109375" style="136" customWidth="1"/>
    <col min="9541" max="9541" width="17.42578125" style="136" customWidth="1"/>
    <col min="9542" max="9555" width="11.7109375" style="136" customWidth="1"/>
    <col min="9556" max="9556" width="13.42578125" style="136" customWidth="1"/>
    <col min="9557" max="9559" width="11.7109375" style="136" customWidth="1"/>
    <col min="9560" max="9560" width="0" style="136" hidden="1" customWidth="1"/>
    <col min="9561" max="9571" width="11.7109375" style="136" customWidth="1"/>
    <col min="9572" max="9572" width="16.28515625" style="136" customWidth="1"/>
    <col min="9573" max="9581" width="11.7109375" style="136" customWidth="1"/>
    <col min="9582" max="9582" width="13.42578125" style="136" customWidth="1"/>
    <col min="9583" max="9584" width="11.7109375" style="136" customWidth="1"/>
    <col min="9585" max="9585" width="13.42578125" style="136" customWidth="1"/>
    <col min="9586" max="9594" width="11.7109375" style="136" customWidth="1"/>
    <col min="9595" max="9595" width="13.7109375" style="136" customWidth="1"/>
    <col min="9596" max="9596" width="12" style="136" customWidth="1"/>
    <col min="9597" max="9724" width="11.7109375" style="136"/>
    <col min="9725" max="9726" width="2.140625" style="136" customWidth="1"/>
    <col min="9727" max="9727" width="63" style="136" customWidth="1"/>
    <col min="9728" max="9728" width="37.42578125" style="136" customWidth="1"/>
    <col min="9729" max="9729" width="29.7109375" style="136" customWidth="1"/>
    <col min="9730" max="9730" width="12.5703125" style="136" customWidth="1"/>
    <col min="9731" max="9731" width="0" style="136" hidden="1" customWidth="1"/>
    <col min="9732" max="9745" width="11.7109375" style="136" customWidth="1"/>
    <col min="9746" max="9746" width="12" style="136" customWidth="1"/>
    <col min="9747" max="9747" width="13.42578125" style="136" customWidth="1"/>
    <col min="9748" max="9748" width="13.28515625" style="136" customWidth="1"/>
    <col min="9749" max="9749" width="15.85546875" style="136" customWidth="1"/>
    <col min="9750" max="9755" width="11.7109375" style="136" customWidth="1"/>
    <col min="9756" max="9756" width="24.7109375" style="136" customWidth="1"/>
    <col min="9757" max="9759" width="11.7109375" style="136" customWidth="1"/>
    <col min="9760" max="9760" width="20" style="136" customWidth="1"/>
    <col min="9761" max="9761" width="25.85546875" style="136" customWidth="1"/>
    <col min="9762" max="9762" width="23.85546875" style="136" customWidth="1"/>
    <col min="9763" max="9763" width="14.140625" style="136" customWidth="1"/>
    <col min="9764" max="9768" width="11.7109375" style="136" customWidth="1"/>
    <col min="9769" max="9769" width="0" style="136" hidden="1" customWidth="1"/>
    <col min="9770" max="9778" width="11.7109375" style="136" customWidth="1"/>
    <col min="9779" max="9779" width="0" style="136" hidden="1" customWidth="1"/>
    <col min="9780" max="9789" width="11.7109375" style="136" customWidth="1"/>
    <col min="9790" max="9790" width="12.42578125" style="136" customWidth="1"/>
    <col min="9791" max="9794" width="11.7109375" style="136" customWidth="1"/>
    <col min="9795" max="9795" width="20.7109375" style="136" customWidth="1"/>
    <col min="9796" max="9796" width="11.7109375" style="136" customWidth="1"/>
    <col min="9797" max="9797" width="17.42578125" style="136" customWidth="1"/>
    <col min="9798" max="9811" width="11.7109375" style="136" customWidth="1"/>
    <col min="9812" max="9812" width="13.42578125" style="136" customWidth="1"/>
    <col min="9813" max="9815" width="11.7109375" style="136" customWidth="1"/>
    <col min="9816" max="9816" width="0" style="136" hidden="1" customWidth="1"/>
    <col min="9817" max="9827" width="11.7109375" style="136" customWidth="1"/>
    <col min="9828" max="9828" width="16.28515625" style="136" customWidth="1"/>
    <col min="9829" max="9837" width="11.7109375" style="136" customWidth="1"/>
    <col min="9838" max="9838" width="13.42578125" style="136" customWidth="1"/>
    <col min="9839" max="9840" width="11.7109375" style="136" customWidth="1"/>
    <col min="9841" max="9841" width="13.42578125" style="136" customWidth="1"/>
    <col min="9842" max="9850" width="11.7109375" style="136" customWidth="1"/>
    <col min="9851" max="9851" width="13.7109375" style="136" customWidth="1"/>
    <col min="9852" max="9852" width="12" style="136" customWidth="1"/>
    <col min="9853" max="9980" width="11.7109375" style="136"/>
    <col min="9981" max="9982" width="2.140625" style="136" customWidth="1"/>
    <col min="9983" max="9983" width="63" style="136" customWidth="1"/>
    <col min="9984" max="9984" width="37.42578125" style="136" customWidth="1"/>
    <col min="9985" max="9985" width="29.7109375" style="136" customWidth="1"/>
    <col min="9986" max="9986" width="12.5703125" style="136" customWidth="1"/>
    <col min="9987" max="9987" width="0" style="136" hidden="1" customWidth="1"/>
    <col min="9988" max="10001" width="11.7109375" style="136" customWidth="1"/>
    <col min="10002" max="10002" width="12" style="136" customWidth="1"/>
    <col min="10003" max="10003" width="13.42578125" style="136" customWidth="1"/>
    <col min="10004" max="10004" width="13.28515625" style="136" customWidth="1"/>
    <col min="10005" max="10005" width="15.85546875" style="136" customWidth="1"/>
    <col min="10006" max="10011" width="11.7109375" style="136" customWidth="1"/>
    <col min="10012" max="10012" width="24.7109375" style="136" customWidth="1"/>
    <col min="10013" max="10015" width="11.7109375" style="136" customWidth="1"/>
    <col min="10016" max="10016" width="20" style="136" customWidth="1"/>
    <col min="10017" max="10017" width="25.85546875" style="136" customWidth="1"/>
    <col min="10018" max="10018" width="23.85546875" style="136" customWidth="1"/>
    <col min="10019" max="10019" width="14.140625" style="136" customWidth="1"/>
    <col min="10020" max="10024" width="11.7109375" style="136" customWidth="1"/>
    <col min="10025" max="10025" width="0" style="136" hidden="1" customWidth="1"/>
    <col min="10026" max="10034" width="11.7109375" style="136" customWidth="1"/>
    <col min="10035" max="10035" width="0" style="136" hidden="1" customWidth="1"/>
    <col min="10036" max="10045" width="11.7109375" style="136" customWidth="1"/>
    <col min="10046" max="10046" width="12.42578125" style="136" customWidth="1"/>
    <col min="10047" max="10050" width="11.7109375" style="136" customWidth="1"/>
    <col min="10051" max="10051" width="20.7109375" style="136" customWidth="1"/>
    <col min="10052" max="10052" width="11.7109375" style="136" customWidth="1"/>
    <col min="10053" max="10053" width="17.42578125" style="136" customWidth="1"/>
    <col min="10054" max="10067" width="11.7109375" style="136" customWidth="1"/>
    <col min="10068" max="10068" width="13.42578125" style="136" customWidth="1"/>
    <col min="10069" max="10071" width="11.7109375" style="136" customWidth="1"/>
    <col min="10072" max="10072" width="0" style="136" hidden="1" customWidth="1"/>
    <col min="10073" max="10083" width="11.7109375" style="136" customWidth="1"/>
    <col min="10084" max="10084" width="16.28515625" style="136" customWidth="1"/>
    <col min="10085" max="10093" width="11.7109375" style="136" customWidth="1"/>
    <col min="10094" max="10094" width="13.42578125" style="136" customWidth="1"/>
    <col min="10095" max="10096" width="11.7109375" style="136" customWidth="1"/>
    <col min="10097" max="10097" width="13.42578125" style="136" customWidth="1"/>
    <col min="10098" max="10106" width="11.7109375" style="136" customWidth="1"/>
    <col min="10107" max="10107" width="13.7109375" style="136" customWidth="1"/>
    <col min="10108" max="10108" width="12" style="136" customWidth="1"/>
    <col min="10109" max="10236" width="11.7109375" style="136"/>
    <col min="10237" max="10238" width="2.140625" style="136" customWidth="1"/>
    <col min="10239" max="10239" width="63" style="136" customWidth="1"/>
    <col min="10240" max="10240" width="37.42578125" style="136" customWidth="1"/>
    <col min="10241" max="10241" width="29.7109375" style="136" customWidth="1"/>
    <col min="10242" max="10242" width="12.5703125" style="136" customWidth="1"/>
    <col min="10243" max="10243" width="0" style="136" hidden="1" customWidth="1"/>
    <col min="10244" max="10257" width="11.7109375" style="136" customWidth="1"/>
    <col min="10258" max="10258" width="12" style="136" customWidth="1"/>
    <col min="10259" max="10259" width="13.42578125" style="136" customWidth="1"/>
    <col min="10260" max="10260" width="13.28515625" style="136" customWidth="1"/>
    <col min="10261" max="10261" width="15.85546875" style="136" customWidth="1"/>
    <col min="10262" max="10267" width="11.7109375" style="136" customWidth="1"/>
    <col min="10268" max="10268" width="24.7109375" style="136" customWidth="1"/>
    <col min="10269" max="10271" width="11.7109375" style="136" customWidth="1"/>
    <col min="10272" max="10272" width="20" style="136" customWidth="1"/>
    <col min="10273" max="10273" width="25.85546875" style="136" customWidth="1"/>
    <col min="10274" max="10274" width="23.85546875" style="136" customWidth="1"/>
    <col min="10275" max="10275" width="14.140625" style="136" customWidth="1"/>
    <col min="10276" max="10280" width="11.7109375" style="136" customWidth="1"/>
    <col min="10281" max="10281" width="0" style="136" hidden="1" customWidth="1"/>
    <col min="10282" max="10290" width="11.7109375" style="136" customWidth="1"/>
    <col min="10291" max="10291" width="0" style="136" hidden="1" customWidth="1"/>
    <col min="10292" max="10301" width="11.7109375" style="136" customWidth="1"/>
    <col min="10302" max="10302" width="12.42578125" style="136" customWidth="1"/>
    <col min="10303" max="10306" width="11.7109375" style="136" customWidth="1"/>
    <col min="10307" max="10307" width="20.7109375" style="136" customWidth="1"/>
    <col min="10308" max="10308" width="11.7109375" style="136" customWidth="1"/>
    <col min="10309" max="10309" width="17.42578125" style="136" customWidth="1"/>
    <col min="10310" max="10323" width="11.7109375" style="136" customWidth="1"/>
    <col min="10324" max="10324" width="13.42578125" style="136" customWidth="1"/>
    <col min="10325" max="10327" width="11.7109375" style="136" customWidth="1"/>
    <col min="10328" max="10328" width="0" style="136" hidden="1" customWidth="1"/>
    <col min="10329" max="10339" width="11.7109375" style="136" customWidth="1"/>
    <col min="10340" max="10340" width="16.28515625" style="136" customWidth="1"/>
    <col min="10341" max="10349" width="11.7109375" style="136" customWidth="1"/>
    <col min="10350" max="10350" width="13.42578125" style="136" customWidth="1"/>
    <col min="10351" max="10352" width="11.7109375" style="136" customWidth="1"/>
    <col min="10353" max="10353" width="13.42578125" style="136" customWidth="1"/>
    <col min="10354" max="10362" width="11.7109375" style="136" customWidth="1"/>
    <col min="10363" max="10363" width="13.7109375" style="136" customWidth="1"/>
    <col min="10364" max="10364" width="12" style="136" customWidth="1"/>
    <col min="10365" max="10492" width="11.7109375" style="136"/>
    <col min="10493" max="10494" width="2.140625" style="136" customWidth="1"/>
    <col min="10495" max="10495" width="63" style="136" customWidth="1"/>
    <col min="10496" max="10496" width="37.42578125" style="136" customWidth="1"/>
    <col min="10497" max="10497" width="29.7109375" style="136" customWidth="1"/>
    <col min="10498" max="10498" width="12.5703125" style="136" customWidth="1"/>
    <col min="10499" max="10499" width="0" style="136" hidden="1" customWidth="1"/>
    <col min="10500" max="10513" width="11.7109375" style="136" customWidth="1"/>
    <col min="10514" max="10514" width="12" style="136" customWidth="1"/>
    <col min="10515" max="10515" width="13.42578125" style="136" customWidth="1"/>
    <col min="10516" max="10516" width="13.28515625" style="136" customWidth="1"/>
    <col min="10517" max="10517" width="15.85546875" style="136" customWidth="1"/>
    <col min="10518" max="10523" width="11.7109375" style="136" customWidth="1"/>
    <col min="10524" max="10524" width="24.7109375" style="136" customWidth="1"/>
    <col min="10525" max="10527" width="11.7109375" style="136" customWidth="1"/>
    <col min="10528" max="10528" width="20" style="136" customWidth="1"/>
    <col min="10529" max="10529" width="25.85546875" style="136" customWidth="1"/>
    <col min="10530" max="10530" width="23.85546875" style="136" customWidth="1"/>
    <col min="10531" max="10531" width="14.140625" style="136" customWidth="1"/>
    <col min="10532" max="10536" width="11.7109375" style="136" customWidth="1"/>
    <col min="10537" max="10537" width="0" style="136" hidden="1" customWidth="1"/>
    <col min="10538" max="10546" width="11.7109375" style="136" customWidth="1"/>
    <col min="10547" max="10547" width="0" style="136" hidden="1" customWidth="1"/>
    <col min="10548" max="10557" width="11.7109375" style="136" customWidth="1"/>
    <col min="10558" max="10558" width="12.42578125" style="136" customWidth="1"/>
    <col min="10559" max="10562" width="11.7109375" style="136" customWidth="1"/>
    <col min="10563" max="10563" width="20.7109375" style="136" customWidth="1"/>
    <col min="10564" max="10564" width="11.7109375" style="136" customWidth="1"/>
    <col min="10565" max="10565" width="17.42578125" style="136" customWidth="1"/>
    <col min="10566" max="10579" width="11.7109375" style="136" customWidth="1"/>
    <col min="10580" max="10580" width="13.42578125" style="136" customWidth="1"/>
    <col min="10581" max="10583" width="11.7109375" style="136" customWidth="1"/>
    <col min="10584" max="10584" width="0" style="136" hidden="1" customWidth="1"/>
    <col min="10585" max="10595" width="11.7109375" style="136" customWidth="1"/>
    <col min="10596" max="10596" width="16.28515625" style="136" customWidth="1"/>
    <col min="10597" max="10605" width="11.7109375" style="136" customWidth="1"/>
    <col min="10606" max="10606" width="13.42578125" style="136" customWidth="1"/>
    <col min="10607" max="10608" width="11.7109375" style="136" customWidth="1"/>
    <col min="10609" max="10609" width="13.42578125" style="136" customWidth="1"/>
    <col min="10610" max="10618" width="11.7109375" style="136" customWidth="1"/>
    <col min="10619" max="10619" width="13.7109375" style="136" customWidth="1"/>
    <col min="10620" max="10620" width="12" style="136" customWidth="1"/>
    <col min="10621" max="10748" width="11.7109375" style="136"/>
    <col min="10749" max="10750" width="2.140625" style="136" customWidth="1"/>
    <col min="10751" max="10751" width="63" style="136" customWidth="1"/>
    <col min="10752" max="10752" width="37.42578125" style="136" customWidth="1"/>
    <col min="10753" max="10753" width="29.7109375" style="136" customWidth="1"/>
    <col min="10754" max="10754" width="12.5703125" style="136" customWidth="1"/>
    <col min="10755" max="10755" width="0" style="136" hidden="1" customWidth="1"/>
    <col min="10756" max="10769" width="11.7109375" style="136" customWidth="1"/>
    <col min="10770" max="10770" width="12" style="136" customWidth="1"/>
    <col min="10771" max="10771" width="13.42578125" style="136" customWidth="1"/>
    <col min="10772" max="10772" width="13.28515625" style="136" customWidth="1"/>
    <col min="10773" max="10773" width="15.85546875" style="136" customWidth="1"/>
    <col min="10774" max="10779" width="11.7109375" style="136" customWidth="1"/>
    <col min="10780" max="10780" width="24.7109375" style="136" customWidth="1"/>
    <col min="10781" max="10783" width="11.7109375" style="136" customWidth="1"/>
    <col min="10784" max="10784" width="20" style="136" customWidth="1"/>
    <col min="10785" max="10785" width="25.85546875" style="136" customWidth="1"/>
    <col min="10786" max="10786" width="23.85546875" style="136" customWidth="1"/>
    <col min="10787" max="10787" width="14.140625" style="136" customWidth="1"/>
    <col min="10788" max="10792" width="11.7109375" style="136" customWidth="1"/>
    <col min="10793" max="10793" width="0" style="136" hidden="1" customWidth="1"/>
    <col min="10794" max="10802" width="11.7109375" style="136" customWidth="1"/>
    <col min="10803" max="10803" width="0" style="136" hidden="1" customWidth="1"/>
    <col min="10804" max="10813" width="11.7109375" style="136" customWidth="1"/>
    <col min="10814" max="10814" width="12.42578125" style="136" customWidth="1"/>
    <col min="10815" max="10818" width="11.7109375" style="136" customWidth="1"/>
    <col min="10819" max="10819" width="20.7109375" style="136" customWidth="1"/>
    <col min="10820" max="10820" width="11.7109375" style="136" customWidth="1"/>
    <col min="10821" max="10821" width="17.42578125" style="136" customWidth="1"/>
    <col min="10822" max="10835" width="11.7109375" style="136" customWidth="1"/>
    <col min="10836" max="10836" width="13.42578125" style="136" customWidth="1"/>
    <col min="10837" max="10839" width="11.7109375" style="136" customWidth="1"/>
    <col min="10840" max="10840" width="0" style="136" hidden="1" customWidth="1"/>
    <col min="10841" max="10851" width="11.7109375" style="136" customWidth="1"/>
    <col min="10852" max="10852" width="16.28515625" style="136" customWidth="1"/>
    <col min="10853" max="10861" width="11.7109375" style="136" customWidth="1"/>
    <col min="10862" max="10862" width="13.42578125" style="136" customWidth="1"/>
    <col min="10863" max="10864" width="11.7109375" style="136" customWidth="1"/>
    <col min="10865" max="10865" width="13.42578125" style="136" customWidth="1"/>
    <col min="10866" max="10874" width="11.7109375" style="136" customWidth="1"/>
    <col min="10875" max="10875" width="13.7109375" style="136" customWidth="1"/>
    <col min="10876" max="10876" width="12" style="136" customWidth="1"/>
    <col min="10877" max="11004" width="11.7109375" style="136"/>
    <col min="11005" max="11006" width="2.140625" style="136" customWidth="1"/>
    <col min="11007" max="11007" width="63" style="136" customWidth="1"/>
    <col min="11008" max="11008" width="37.42578125" style="136" customWidth="1"/>
    <col min="11009" max="11009" width="29.7109375" style="136" customWidth="1"/>
    <col min="11010" max="11010" width="12.5703125" style="136" customWidth="1"/>
    <col min="11011" max="11011" width="0" style="136" hidden="1" customWidth="1"/>
    <col min="11012" max="11025" width="11.7109375" style="136" customWidth="1"/>
    <col min="11026" max="11026" width="12" style="136" customWidth="1"/>
    <col min="11027" max="11027" width="13.42578125" style="136" customWidth="1"/>
    <col min="11028" max="11028" width="13.28515625" style="136" customWidth="1"/>
    <col min="11029" max="11029" width="15.85546875" style="136" customWidth="1"/>
    <col min="11030" max="11035" width="11.7109375" style="136" customWidth="1"/>
    <col min="11036" max="11036" width="24.7109375" style="136" customWidth="1"/>
    <col min="11037" max="11039" width="11.7109375" style="136" customWidth="1"/>
    <col min="11040" max="11040" width="20" style="136" customWidth="1"/>
    <col min="11041" max="11041" width="25.85546875" style="136" customWidth="1"/>
    <col min="11042" max="11042" width="23.85546875" style="136" customWidth="1"/>
    <col min="11043" max="11043" width="14.140625" style="136" customWidth="1"/>
    <col min="11044" max="11048" width="11.7109375" style="136" customWidth="1"/>
    <col min="11049" max="11049" width="0" style="136" hidden="1" customWidth="1"/>
    <col min="11050" max="11058" width="11.7109375" style="136" customWidth="1"/>
    <col min="11059" max="11059" width="0" style="136" hidden="1" customWidth="1"/>
    <col min="11060" max="11069" width="11.7109375" style="136" customWidth="1"/>
    <col min="11070" max="11070" width="12.42578125" style="136" customWidth="1"/>
    <col min="11071" max="11074" width="11.7109375" style="136" customWidth="1"/>
    <col min="11075" max="11075" width="20.7109375" style="136" customWidth="1"/>
    <col min="11076" max="11076" width="11.7109375" style="136" customWidth="1"/>
    <col min="11077" max="11077" width="17.42578125" style="136" customWidth="1"/>
    <col min="11078" max="11091" width="11.7109375" style="136" customWidth="1"/>
    <col min="11092" max="11092" width="13.42578125" style="136" customWidth="1"/>
    <col min="11093" max="11095" width="11.7109375" style="136" customWidth="1"/>
    <col min="11096" max="11096" width="0" style="136" hidden="1" customWidth="1"/>
    <col min="11097" max="11107" width="11.7109375" style="136" customWidth="1"/>
    <col min="11108" max="11108" width="16.28515625" style="136" customWidth="1"/>
    <col min="11109" max="11117" width="11.7109375" style="136" customWidth="1"/>
    <col min="11118" max="11118" width="13.42578125" style="136" customWidth="1"/>
    <col min="11119" max="11120" width="11.7109375" style="136" customWidth="1"/>
    <col min="11121" max="11121" width="13.42578125" style="136" customWidth="1"/>
    <col min="11122" max="11130" width="11.7109375" style="136" customWidth="1"/>
    <col min="11131" max="11131" width="13.7109375" style="136" customWidth="1"/>
    <col min="11132" max="11132" width="12" style="136" customWidth="1"/>
    <col min="11133" max="11260" width="11.7109375" style="136"/>
    <col min="11261" max="11262" width="2.140625" style="136" customWidth="1"/>
    <col min="11263" max="11263" width="63" style="136" customWidth="1"/>
    <col min="11264" max="11264" width="37.42578125" style="136" customWidth="1"/>
    <col min="11265" max="11265" width="29.7109375" style="136" customWidth="1"/>
    <col min="11266" max="11266" width="12.5703125" style="136" customWidth="1"/>
    <col min="11267" max="11267" width="0" style="136" hidden="1" customWidth="1"/>
    <col min="11268" max="11281" width="11.7109375" style="136" customWidth="1"/>
    <col min="11282" max="11282" width="12" style="136" customWidth="1"/>
    <col min="11283" max="11283" width="13.42578125" style="136" customWidth="1"/>
    <col min="11284" max="11284" width="13.28515625" style="136" customWidth="1"/>
    <col min="11285" max="11285" width="15.85546875" style="136" customWidth="1"/>
    <col min="11286" max="11291" width="11.7109375" style="136" customWidth="1"/>
    <col min="11292" max="11292" width="24.7109375" style="136" customWidth="1"/>
    <col min="11293" max="11295" width="11.7109375" style="136" customWidth="1"/>
    <col min="11296" max="11296" width="20" style="136" customWidth="1"/>
    <col min="11297" max="11297" width="25.85546875" style="136" customWidth="1"/>
    <col min="11298" max="11298" width="23.85546875" style="136" customWidth="1"/>
    <col min="11299" max="11299" width="14.140625" style="136" customWidth="1"/>
    <col min="11300" max="11304" width="11.7109375" style="136" customWidth="1"/>
    <col min="11305" max="11305" width="0" style="136" hidden="1" customWidth="1"/>
    <col min="11306" max="11314" width="11.7109375" style="136" customWidth="1"/>
    <col min="11315" max="11315" width="0" style="136" hidden="1" customWidth="1"/>
    <col min="11316" max="11325" width="11.7109375" style="136" customWidth="1"/>
    <col min="11326" max="11326" width="12.42578125" style="136" customWidth="1"/>
    <col min="11327" max="11330" width="11.7109375" style="136" customWidth="1"/>
    <col min="11331" max="11331" width="20.7109375" style="136" customWidth="1"/>
    <col min="11332" max="11332" width="11.7109375" style="136" customWidth="1"/>
    <col min="11333" max="11333" width="17.42578125" style="136" customWidth="1"/>
    <col min="11334" max="11347" width="11.7109375" style="136" customWidth="1"/>
    <col min="11348" max="11348" width="13.42578125" style="136" customWidth="1"/>
    <col min="11349" max="11351" width="11.7109375" style="136" customWidth="1"/>
    <col min="11352" max="11352" width="0" style="136" hidden="1" customWidth="1"/>
    <col min="11353" max="11363" width="11.7109375" style="136" customWidth="1"/>
    <col min="11364" max="11364" width="16.28515625" style="136" customWidth="1"/>
    <col min="11365" max="11373" width="11.7109375" style="136" customWidth="1"/>
    <col min="11374" max="11374" width="13.42578125" style="136" customWidth="1"/>
    <col min="11375" max="11376" width="11.7109375" style="136" customWidth="1"/>
    <col min="11377" max="11377" width="13.42578125" style="136" customWidth="1"/>
    <col min="11378" max="11386" width="11.7109375" style="136" customWidth="1"/>
    <col min="11387" max="11387" width="13.7109375" style="136" customWidth="1"/>
    <col min="11388" max="11388" width="12" style="136" customWidth="1"/>
    <col min="11389" max="11516" width="11.7109375" style="136"/>
    <col min="11517" max="11518" width="2.140625" style="136" customWidth="1"/>
    <col min="11519" max="11519" width="63" style="136" customWidth="1"/>
    <col min="11520" max="11520" width="37.42578125" style="136" customWidth="1"/>
    <col min="11521" max="11521" width="29.7109375" style="136" customWidth="1"/>
    <col min="11522" max="11522" width="12.5703125" style="136" customWidth="1"/>
    <col min="11523" max="11523" width="0" style="136" hidden="1" customWidth="1"/>
    <col min="11524" max="11537" width="11.7109375" style="136" customWidth="1"/>
    <col min="11538" max="11538" width="12" style="136" customWidth="1"/>
    <col min="11539" max="11539" width="13.42578125" style="136" customWidth="1"/>
    <col min="11540" max="11540" width="13.28515625" style="136" customWidth="1"/>
    <col min="11541" max="11541" width="15.85546875" style="136" customWidth="1"/>
    <col min="11542" max="11547" width="11.7109375" style="136" customWidth="1"/>
    <col min="11548" max="11548" width="24.7109375" style="136" customWidth="1"/>
    <col min="11549" max="11551" width="11.7109375" style="136" customWidth="1"/>
    <col min="11552" max="11552" width="20" style="136" customWidth="1"/>
    <col min="11553" max="11553" width="25.85546875" style="136" customWidth="1"/>
    <col min="11554" max="11554" width="23.85546875" style="136" customWidth="1"/>
    <col min="11555" max="11555" width="14.140625" style="136" customWidth="1"/>
    <col min="11556" max="11560" width="11.7109375" style="136" customWidth="1"/>
    <col min="11561" max="11561" width="0" style="136" hidden="1" customWidth="1"/>
    <col min="11562" max="11570" width="11.7109375" style="136" customWidth="1"/>
    <col min="11571" max="11571" width="0" style="136" hidden="1" customWidth="1"/>
    <col min="11572" max="11581" width="11.7109375" style="136" customWidth="1"/>
    <col min="11582" max="11582" width="12.42578125" style="136" customWidth="1"/>
    <col min="11583" max="11586" width="11.7109375" style="136" customWidth="1"/>
    <col min="11587" max="11587" width="20.7109375" style="136" customWidth="1"/>
    <col min="11588" max="11588" width="11.7109375" style="136" customWidth="1"/>
    <col min="11589" max="11589" width="17.42578125" style="136" customWidth="1"/>
    <col min="11590" max="11603" width="11.7109375" style="136" customWidth="1"/>
    <col min="11604" max="11604" width="13.42578125" style="136" customWidth="1"/>
    <col min="11605" max="11607" width="11.7109375" style="136" customWidth="1"/>
    <col min="11608" max="11608" width="0" style="136" hidden="1" customWidth="1"/>
    <col min="11609" max="11619" width="11.7109375" style="136" customWidth="1"/>
    <col min="11620" max="11620" width="16.28515625" style="136" customWidth="1"/>
    <col min="11621" max="11629" width="11.7109375" style="136" customWidth="1"/>
    <col min="11630" max="11630" width="13.42578125" style="136" customWidth="1"/>
    <col min="11631" max="11632" width="11.7109375" style="136" customWidth="1"/>
    <col min="11633" max="11633" width="13.42578125" style="136" customWidth="1"/>
    <col min="11634" max="11642" width="11.7109375" style="136" customWidth="1"/>
    <col min="11643" max="11643" width="13.7109375" style="136" customWidth="1"/>
    <col min="11644" max="11644" width="12" style="136" customWidth="1"/>
    <col min="11645" max="11772" width="11.7109375" style="136"/>
    <col min="11773" max="11774" width="2.140625" style="136" customWidth="1"/>
    <col min="11775" max="11775" width="63" style="136" customWidth="1"/>
    <col min="11776" max="11776" width="37.42578125" style="136" customWidth="1"/>
    <col min="11777" max="11777" width="29.7109375" style="136" customWidth="1"/>
    <col min="11778" max="11778" width="12.5703125" style="136" customWidth="1"/>
    <col min="11779" max="11779" width="0" style="136" hidden="1" customWidth="1"/>
    <col min="11780" max="11793" width="11.7109375" style="136" customWidth="1"/>
    <col min="11794" max="11794" width="12" style="136" customWidth="1"/>
    <col min="11795" max="11795" width="13.42578125" style="136" customWidth="1"/>
    <col min="11796" max="11796" width="13.28515625" style="136" customWidth="1"/>
    <col min="11797" max="11797" width="15.85546875" style="136" customWidth="1"/>
    <col min="11798" max="11803" width="11.7109375" style="136" customWidth="1"/>
    <col min="11804" max="11804" width="24.7109375" style="136" customWidth="1"/>
    <col min="11805" max="11807" width="11.7109375" style="136" customWidth="1"/>
    <col min="11808" max="11808" width="20" style="136" customWidth="1"/>
    <col min="11809" max="11809" width="25.85546875" style="136" customWidth="1"/>
    <col min="11810" max="11810" width="23.85546875" style="136" customWidth="1"/>
    <col min="11811" max="11811" width="14.140625" style="136" customWidth="1"/>
    <col min="11812" max="11816" width="11.7109375" style="136" customWidth="1"/>
    <col min="11817" max="11817" width="0" style="136" hidden="1" customWidth="1"/>
    <col min="11818" max="11826" width="11.7109375" style="136" customWidth="1"/>
    <col min="11827" max="11827" width="0" style="136" hidden="1" customWidth="1"/>
    <col min="11828" max="11837" width="11.7109375" style="136" customWidth="1"/>
    <col min="11838" max="11838" width="12.42578125" style="136" customWidth="1"/>
    <col min="11839" max="11842" width="11.7109375" style="136" customWidth="1"/>
    <col min="11843" max="11843" width="20.7109375" style="136" customWidth="1"/>
    <col min="11844" max="11844" width="11.7109375" style="136" customWidth="1"/>
    <col min="11845" max="11845" width="17.42578125" style="136" customWidth="1"/>
    <col min="11846" max="11859" width="11.7109375" style="136" customWidth="1"/>
    <col min="11860" max="11860" width="13.42578125" style="136" customWidth="1"/>
    <col min="11861" max="11863" width="11.7109375" style="136" customWidth="1"/>
    <col min="11864" max="11864" width="0" style="136" hidden="1" customWidth="1"/>
    <col min="11865" max="11875" width="11.7109375" style="136" customWidth="1"/>
    <col min="11876" max="11876" width="16.28515625" style="136" customWidth="1"/>
    <col min="11877" max="11885" width="11.7109375" style="136" customWidth="1"/>
    <col min="11886" max="11886" width="13.42578125" style="136" customWidth="1"/>
    <col min="11887" max="11888" width="11.7109375" style="136" customWidth="1"/>
    <col min="11889" max="11889" width="13.42578125" style="136" customWidth="1"/>
    <col min="11890" max="11898" width="11.7109375" style="136" customWidth="1"/>
    <col min="11899" max="11899" width="13.7109375" style="136" customWidth="1"/>
    <col min="11900" max="11900" width="12" style="136" customWidth="1"/>
    <col min="11901" max="12028" width="11.7109375" style="136"/>
    <col min="12029" max="12030" width="2.140625" style="136" customWidth="1"/>
    <col min="12031" max="12031" width="63" style="136" customWidth="1"/>
    <col min="12032" max="12032" width="37.42578125" style="136" customWidth="1"/>
    <col min="12033" max="12033" width="29.7109375" style="136" customWidth="1"/>
    <col min="12034" max="12034" width="12.5703125" style="136" customWidth="1"/>
    <col min="12035" max="12035" width="0" style="136" hidden="1" customWidth="1"/>
    <col min="12036" max="12049" width="11.7109375" style="136" customWidth="1"/>
    <col min="12050" max="12050" width="12" style="136" customWidth="1"/>
    <col min="12051" max="12051" width="13.42578125" style="136" customWidth="1"/>
    <col min="12052" max="12052" width="13.28515625" style="136" customWidth="1"/>
    <col min="12053" max="12053" width="15.85546875" style="136" customWidth="1"/>
    <col min="12054" max="12059" width="11.7109375" style="136" customWidth="1"/>
    <col min="12060" max="12060" width="24.7109375" style="136" customWidth="1"/>
    <col min="12061" max="12063" width="11.7109375" style="136" customWidth="1"/>
    <col min="12064" max="12064" width="20" style="136" customWidth="1"/>
    <col min="12065" max="12065" width="25.85546875" style="136" customWidth="1"/>
    <col min="12066" max="12066" width="23.85546875" style="136" customWidth="1"/>
    <col min="12067" max="12067" width="14.140625" style="136" customWidth="1"/>
    <col min="12068" max="12072" width="11.7109375" style="136" customWidth="1"/>
    <col min="12073" max="12073" width="0" style="136" hidden="1" customWidth="1"/>
    <col min="12074" max="12082" width="11.7109375" style="136" customWidth="1"/>
    <col min="12083" max="12083" width="0" style="136" hidden="1" customWidth="1"/>
    <col min="12084" max="12093" width="11.7109375" style="136" customWidth="1"/>
    <col min="12094" max="12094" width="12.42578125" style="136" customWidth="1"/>
    <col min="12095" max="12098" width="11.7109375" style="136" customWidth="1"/>
    <col min="12099" max="12099" width="20.7109375" style="136" customWidth="1"/>
    <col min="12100" max="12100" width="11.7109375" style="136" customWidth="1"/>
    <col min="12101" max="12101" width="17.42578125" style="136" customWidth="1"/>
    <col min="12102" max="12115" width="11.7109375" style="136" customWidth="1"/>
    <col min="12116" max="12116" width="13.42578125" style="136" customWidth="1"/>
    <col min="12117" max="12119" width="11.7109375" style="136" customWidth="1"/>
    <col min="12120" max="12120" width="0" style="136" hidden="1" customWidth="1"/>
    <col min="12121" max="12131" width="11.7109375" style="136" customWidth="1"/>
    <col min="12132" max="12132" width="16.28515625" style="136" customWidth="1"/>
    <col min="12133" max="12141" width="11.7109375" style="136" customWidth="1"/>
    <col min="12142" max="12142" width="13.42578125" style="136" customWidth="1"/>
    <col min="12143" max="12144" width="11.7109375" style="136" customWidth="1"/>
    <col min="12145" max="12145" width="13.42578125" style="136" customWidth="1"/>
    <col min="12146" max="12154" width="11.7109375" style="136" customWidth="1"/>
    <col min="12155" max="12155" width="13.7109375" style="136" customWidth="1"/>
    <col min="12156" max="12156" width="12" style="136" customWidth="1"/>
    <col min="12157" max="12284" width="11.7109375" style="136"/>
    <col min="12285" max="12286" width="2.140625" style="136" customWidth="1"/>
    <col min="12287" max="12287" width="63" style="136" customWidth="1"/>
    <col min="12288" max="12288" width="37.42578125" style="136" customWidth="1"/>
    <col min="12289" max="12289" width="29.7109375" style="136" customWidth="1"/>
    <col min="12290" max="12290" width="12.5703125" style="136" customWidth="1"/>
    <col min="12291" max="12291" width="0" style="136" hidden="1" customWidth="1"/>
    <col min="12292" max="12305" width="11.7109375" style="136" customWidth="1"/>
    <col min="12306" max="12306" width="12" style="136" customWidth="1"/>
    <col min="12307" max="12307" width="13.42578125" style="136" customWidth="1"/>
    <col min="12308" max="12308" width="13.28515625" style="136" customWidth="1"/>
    <col min="12309" max="12309" width="15.85546875" style="136" customWidth="1"/>
    <col min="12310" max="12315" width="11.7109375" style="136" customWidth="1"/>
    <col min="12316" max="12316" width="24.7109375" style="136" customWidth="1"/>
    <col min="12317" max="12319" width="11.7109375" style="136" customWidth="1"/>
    <col min="12320" max="12320" width="20" style="136" customWidth="1"/>
    <col min="12321" max="12321" width="25.85546875" style="136" customWidth="1"/>
    <col min="12322" max="12322" width="23.85546875" style="136" customWidth="1"/>
    <col min="12323" max="12323" width="14.140625" style="136" customWidth="1"/>
    <col min="12324" max="12328" width="11.7109375" style="136" customWidth="1"/>
    <col min="12329" max="12329" width="0" style="136" hidden="1" customWidth="1"/>
    <col min="12330" max="12338" width="11.7109375" style="136" customWidth="1"/>
    <col min="12339" max="12339" width="0" style="136" hidden="1" customWidth="1"/>
    <col min="12340" max="12349" width="11.7109375" style="136" customWidth="1"/>
    <col min="12350" max="12350" width="12.42578125" style="136" customWidth="1"/>
    <col min="12351" max="12354" width="11.7109375" style="136" customWidth="1"/>
    <col min="12355" max="12355" width="20.7109375" style="136" customWidth="1"/>
    <col min="12356" max="12356" width="11.7109375" style="136" customWidth="1"/>
    <col min="12357" max="12357" width="17.42578125" style="136" customWidth="1"/>
    <col min="12358" max="12371" width="11.7109375" style="136" customWidth="1"/>
    <col min="12372" max="12372" width="13.42578125" style="136" customWidth="1"/>
    <col min="12373" max="12375" width="11.7109375" style="136" customWidth="1"/>
    <col min="12376" max="12376" width="0" style="136" hidden="1" customWidth="1"/>
    <col min="12377" max="12387" width="11.7109375" style="136" customWidth="1"/>
    <col min="12388" max="12388" width="16.28515625" style="136" customWidth="1"/>
    <col min="12389" max="12397" width="11.7109375" style="136" customWidth="1"/>
    <col min="12398" max="12398" width="13.42578125" style="136" customWidth="1"/>
    <col min="12399" max="12400" width="11.7109375" style="136" customWidth="1"/>
    <col min="12401" max="12401" width="13.42578125" style="136" customWidth="1"/>
    <col min="12402" max="12410" width="11.7109375" style="136" customWidth="1"/>
    <col min="12411" max="12411" width="13.7109375" style="136" customWidth="1"/>
    <col min="12412" max="12412" width="12" style="136" customWidth="1"/>
    <col min="12413" max="12540" width="11.7109375" style="136"/>
    <col min="12541" max="12542" width="2.140625" style="136" customWidth="1"/>
    <col min="12543" max="12543" width="63" style="136" customWidth="1"/>
    <col min="12544" max="12544" width="37.42578125" style="136" customWidth="1"/>
    <col min="12545" max="12545" width="29.7109375" style="136" customWidth="1"/>
    <col min="12546" max="12546" width="12.5703125" style="136" customWidth="1"/>
    <col min="12547" max="12547" width="0" style="136" hidden="1" customWidth="1"/>
    <col min="12548" max="12561" width="11.7109375" style="136" customWidth="1"/>
    <col min="12562" max="12562" width="12" style="136" customWidth="1"/>
    <col min="12563" max="12563" width="13.42578125" style="136" customWidth="1"/>
    <col min="12564" max="12564" width="13.28515625" style="136" customWidth="1"/>
    <col min="12565" max="12565" width="15.85546875" style="136" customWidth="1"/>
    <col min="12566" max="12571" width="11.7109375" style="136" customWidth="1"/>
    <col min="12572" max="12572" width="24.7109375" style="136" customWidth="1"/>
    <col min="12573" max="12575" width="11.7109375" style="136" customWidth="1"/>
    <col min="12576" max="12576" width="20" style="136" customWidth="1"/>
    <col min="12577" max="12577" width="25.85546875" style="136" customWidth="1"/>
    <col min="12578" max="12578" width="23.85546875" style="136" customWidth="1"/>
    <col min="12579" max="12579" width="14.140625" style="136" customWidth="1"/>
    <col min="12580" max="12584" width="11.7109375" style="136" customWidth="1"/>
    <col min="12585" max="12585" width="0" style="136" hidden="1" customWidth="1"/>
    <col min="12586" max="12594" width="11.7109375" style="136" customWidth="1"/>
    <col min="12595" max="12595" width="0" style="136" hidden="1" customWidth="1"/>
    <col min="12596" max="12605" width="11.7109375" style="136" customWidth="1"/>
    <col min="12606" max="12606" width="12.42578125" style="136" customWidth="1"/>
    <col min="12607" max="12610" width="11.7109375" style="136" customWidth="1"/>
    <col min="12611" max="12611" width="20.7109375" style="136" customWidth="1"/>
    <col min="12612" max="12612" width="11.7109375" style="136" customWidth="1"/>
    <col min="12613" max="12613" width="17.42578125" style="136" customWidth="1"/>
    <col min="12614" max="12627" width="11.7109375" style="136" customWidth="1"/>
    <col min="12628" max="12628" width="13.42578125" style="136" customWidth="1"/>
    <col min="12629" max="12631" width="11.7109375" style="136" customWidth="1"/>
    <col min="12632" max="12632" width="0" style="136" hidden="1" customWidth="1"/>
    <col min="12633" max="12643" width="11.7109375" style="136" customWidth="1"/>
    <col min="12644" max="12644" width="16.28515625" style="136" customWidth="1"/>
    <col min="12645" max="12653" width="11.7109375" style="136" customWidth="1"/>
    <col min="12654" max="12654" width="13.42578125" style="136" customWidth="1"/>
    <col min="12655" max="12656" width="11.7109375" style="136" customWidth="1"/>
    <col min="12657" max="12657" width="13.42578125" style="136" customWidth="1"/>
    <col min="12658" max="12666" width="11.7109375" style="136" customWidth="1"/>
    <col min="12667" max="12667" width="13.7109375" style="136" customWidth="1"/>
    <col min="12668" max="12668" width="12" style="136" customWidth="1"/>
    <col min="12669" max="12796" width="11.7109375" style="136"/>
    <col min="12797" max="12798" width="2.140625" style="136" customWidth="1"/>
    <col min="12799" max="12799" width="63" style="136" customWidth="1"/>
    <col min="12800" max="12800" width="37.42578125" style="136" customWidth="1"/>
    <col min="12801" max="12801" width="29.7109375" style="136" customWidth="1"/>
    <col min="12802" max="12802" width="12.5703125" style="136" customWidth="1"/>
    <col min="12803" max="12803" width="0" style="136" hidden="1" customWidth="1"/>
    <col min="12804" max="12817" width="11.7109375" style="136" customWidth="1"/>
    <col min="12818" max="12818" width="12" style="136" customWidth="1"/>
    <col min="12819" max="12819" width="13.42578125" style="136" customWidth="1"/>
    <col min="12820" max="12820" width="13.28515625" style="136" customWidth="1"/>
    <col min="12821" max="12821" width="15.85546875" style="136" customWidth="1"/>
    <col min="12822" max="12827" width="11.7109375" style="136" customWidth="1"/>
    <col min="12828" max="12828" width="24.7109375" style="136" customWidth="1"/>
    <col min="12829" max="12831" width="11.7109375" style="136" customWidth="1"/>
    <col min="12832" max="12832" width="20" style="136" customWidth="1"/>
    <col min="12833" max="12833" width="25.85546875" style="136" customWidth="1"/>
    <col min="12834" max="12834" width="23.85546875" style="136" customWidth="1"/>
    <col min="12835" max="12835" width="14.140625" style="136" customWidth="1"/>
    <col min="12836" max="12840" width="11.7109375" style="136" customWidth="1"/>
    <col min="12841" max="12841" width="0" style="136" hidden="1" customWidth="1"/>
    <col min="12842" max="12850" width="11.7109375" style="136" customWidth="1"/>
    <col min="12851" max="12851" width="0" style="136" hidden="1" customWidth="1"/>
    <col min="12852" max="12861" width="11.7109375" style="136" customWidth="1"/>
    <col min="12862" max="12862" width="12.42578125" style="136" customWidth="1"/>
    <col min="12863" max="12866" width="11.7109375" style="136" customWidth="1"/>
    <col min="12867" max="12867" width="20.7109375" style="136" customWidth="1"/>
    <col min="12868" max="12868" width="11.7109375" style="136" customWidth="1"/>
    <col min="12869" max="12869" width="17.42578125" style="136" customWidth="1"/>
    <col min="12870" max="12883" width="11.7109375" style="136" customWidth="1"/>
    <col min="12884" max="12884" width="13.42578125" style="136" customWidth="1"/>
    <col min="12885" max="12887" width="11.7109375" style="136" customWidth="1"/>
    <col min="12888" max="12888" width="0" style="136" hidden="1" customWidth="1"/>
    <col min="12889" max="12899" width="11.7109375" style="136" customWidth="1"/>
    <col min="12900" max="12900" width="16.28515625" style="136" customWidth="1"/>
    <col min="12901" max="12909" width="11.7109375" style="136" customWidth="1"/>
    <col min="12910" max="12910" width="13.42578125" style="136" customWidth="1"/>
    <col min="12911" max="12912" width="11.7109375" style="136" customWidth="1"/>
    <col min="12913" max="12913" width="13.42578125" style="136" customWidth="1"/>
    <col min="12914" max="12922" width="11.7109375" style="136" customWidth="1"/>
    <col min="12923" max="12923" width="13.7109375" style="136" customWidth="1"/>
    <col min="12924" max="12924" width="12" style="136" customWidth="1"/>
    <col min="12925" max="13052" width="11.7109375" style="136"/>
    <col min="13053" max="13054" width="2.140625" style="136" customWidth="1"/>
    <col min="13055" max="13055" width="63" style="136" customWidth="1"/>
    <col min="13056" max="13056" width="37.42578125" style="136" customWidth="1"/>
    <col min="13057" max="13057" width="29.7109375" style="136" customWidth="1"/>
    <col min="13058" max="13058" width="12.5703125" style="136" customWidth="1"/>
    <col min="13059" max="13059" width="0" style="136" hidden="1" customWidth="1"/>
    <col min="13060" max="13073" width="11.7109375" style="136" customWidth="1"/>
    <col min="13074" max="13074" width="12" style="136" customWidth="1"/>
    <col min="13075" max="13075" width="13.42578125" style="136" customWidth="1"/>
    <col min="13076" max="13076" width="13.28515625" style="136" customWidth="1"/>
    <col min="13077" max="13077" width="15.85546875" style="136" customWidth="1"/>
    <col min="13078" max="13083" width="11.7109375" style="136" customWidth="1"/>
    <col min="13084" max="13084" width="24.7109375" style="136" customWidth="1"/>
    <col min="13085" max="13087" width="11.7109375" style="136" customWidth="1"/>
    <col min="13088" max="13088" width="20" style="136" customWidth="1"/>
    <col min="13089" max="13089" width="25.85546875" style="136" customWidth="1"/>
    <col min="13090" max="13090" width="23.85546875" style="136" customWidth="1"/>
    <col min="13091" max="13091" width="14.140625" style="136" customWidth="1"/>
    <col min="13092" max="13096" width="11.7109375" style="136" customWidth="1"/>
    <col min="13097" max="13097" width="0" style="136" hidden="1" customWidth="1"/>
    <col min="13098" max="13106" width="11.7109375" style="136" customWidth="1"/>
    <col min="13107" max="13107" width="0" style="136" hidden="1" customWidth="1"/>
    <col min="13108" max="13117" width="11.7109375" style="136" customWidth="1"/>
    <col min="13118" max="13118" width="12.42578125" style="136" customWidth="1"/>
    <col min="13119" max="13122" width="11.7109375" style="136" customWidth="1"/>
    <col min="13123" max="13123" width="20.7109375" style="136" customWidth="1"/>
    <col min="13124" max="13124" width="11.7109375" style="136" customWidth="1"/>
    <col min="13125" max="13125" width="17.42578125" style="136" customWidth="1"/>
    <col min="13126" max="13139" width="11.7109375" style="136" customWidth="1"/>
    <col min="13140" max="13140" width="13.42578125" style="136" customWidth="1"/>
    <col min="13141" max="13143" width="11.7109375" style="136" customWidth="1"/>
    <col min="13144" max="13144" width="0" style="136" hidden="1" customWidth="1"/>
    <col min="13145" max="13155" width="11.7109375" style="136" customWidth="1"/>
    <col min="13156" max="13156" width="16.28515625" style="136" customWidth="1"/>
    <col min="13157" max="13165" width="11.7109375" style="136" customWidth="1"/>
    <col min="13166" max="13166" width="13.42578125" style="136" customWidth="1"/>
    <col min="13167" max="13168" width="11.7109375" style="136" customWidth="1"/>
    <col min="13169" max="13169" width="13.42578125" style="136" customWidth="1"/>
    <col min="13170" max="13178" width="11.7109375" style="136" customWidth="1"/>
    <col min="13179" max="13179" width="13.7109375" style="136" customWidth="1"/>
    <col min="13180" max="13180" width="12" style="136" customWidth="1"/>
    <col min="13181" max="13308" width="11.7109375" style="136"/>
    <col min="13309" max="13310" width="2.140625" style="136" customWidth="1"/>
    <col min="13311" max="13311" width="63" style="136" customWidth="1"/>
    <col min="13312" max="13312" width="37.42578125" style="136" customWidth="1"/>
    <col min="13313" max="13313" width="29.7109375" style="136" customWidth="1"/>
    <col min="13314" max="13314" width="12.5703125" style="136" customWidth="1"/>
    <col min="13315" max="13315" width="0" style="136" hidden="1" customWidth="1"/>
    <col min="13316" max="13329" width="11.7109375" style="136" customWidth="1"/>
    <col min="13330" max="13330" width="12" style="136" customWidth="1"/>
    <col min="13331" max="13331" width="13.42578125" style="136" customWidth="1"/>
    <col min="13332" max="13332" width="13.28515625" style="136" customWidth="1"/>
    <col min="13333" max="13333" width="15.85546875" style="136" customWidth="1"/>
    <col min="13334" max="13339" width="11.7109375" style="136" customWidth="1"/>
    <col min="13340" max="13340" width="24.7109375" style="136" customWidth="1"/>
    <col min="13341" max="13343" width="11.7109375" style="136" customWidth="1"/>
    <col min="13344" max="13344" width="20" style="136" customWidth="1"/>
    <col min="13345" max="13345" width="25.85546875" style="136" customWidth="1"/>
    <col min="13346" max="13346" width="23.85546875" style="136" customWidth="1"/>
    <col min="13347" max="13347" width="14.140625" style="136" customWidth="1"/>
    <col min="13348" max="13352" width="11.7109375" style="136" customWidth="1"/>
    <col min="13353" max="13353" width="0" style="136" hidden="1" customWidth="1"/>
    <col min="13354" max="13362" width="11.7109375" style="136" customWidth="1"/>
    <col min="13363" max="13363" width="0" style="136" hidden="1" customWidth="1"/>
    <col min="13364" max="13373" width="11.7109375" style="136" customWidth="1"/>
    <col min="13374" max="13374" width="12.42578125" style="136" customWidth="1"/>
    <col min="13375" max="13378" width="11.7109375" style="136" customWidth="1"/>
    <col min="13379" max="13379" width="20.7109375" style="136" customWidth="1"/>
    <col min="13380" max="13380" width="11.7109375" style="136" customWidth="1"/>
    <col min="13381" max="13381" width="17.42578125" style="136" customWidth="1"/>
    <col min="13382" max="13395" width="11.7109375" style="136" customWidth="1"/>
    <col min="13396" max="13396" width="13.42578125" style="136" customWidth="1"/>
    <col min="13397" max="13399" width="11.7109375" style="136" customWidth="1"/>
    <col min="13400" max="13400" width="0" style="136" hidden="1" customWidth="1"/>
    <col min="13401" max="13411" width="11.7109375" style="136" customWidth="1"/>
    <col min="13412" max="13412" width="16.28515625" style="136" customWidth="1"/>
    <col min="13413" max="13421" width="11.7109375" style="136" customWidth="1"/>
    <col min="13422" max="13422" width="13.42578125" style="136" customWidth="1"/>
    <col min="13423" max="13424" width="11.7109375" style="136" customWidth="1"/>
    <col min="13425" max="13425" width="13.42578125" style="136" customWidth="1"/>
    <col min="13426" max="13434" width="11.7109375" style="136" customWidth="1"/>
    <col min="13435" max="13435" width="13.7109375" style="136" customWidth="1"/>
    <col min="13436" max="13436" width="12" style="136" customWidth="1"/>
    <col min="13437" max="13564" width="11.7109375" style="136"/>
    <col min="13565" max="13566" width="2.140625" style="136" customWidth="1"/>
    <col min="13567" max="13567" width="63" style="136" customWidth="1"/>
    <col min="13568" max="13568" width="37.42578125" style="136" customWidth="1"/>
    <col min="13569" max="13569" width="29.7109375" style="136" customWidth="1"/>
    <col min="13570" max="13570" width="12.5703125" style="136" customWidth="1"/>
    <col min="13571" max="13571" width="0" style="136" hidden="1" customWidth="1"/>
    <col min="13572" max="13585" width="11.7109375" style="136" customWidth="1"/>
    <col min="13586" max="13586" width="12" style="136" customWidth="1"/>
    <col min="13587" max="13587" width="13.42578125" style="136" customWidth="1"/>
    <col min="13588" max="13588" width="13.28515625" style="136" customWidth="1"/>
    <col min="13589" max="13589" width="15.85546875" style="136" customWidth="1"/>
    <col min="13590" max="13595" width="11.7109375" style="136" customWidth="1"/>
    <col min="13596" max="13596" width="24.7109375" style="136" customWidth="1"/>
    <col min="13597" max="13599" width="11.7109375" style="136" customWidth="1"/>
    <col min="13600" max="13600" width="20" style="136" customWidth="1"/>
    <col min="13601" max="13601" width="25.85546875" style="136" customWidth="1"/>
    <col min="13602" max="13602" width="23.85546875" style="136" customWidth="1"/>
    <col min="13603" max="13603" width="14.140625" style="136" customWidth="1"/>
    <col min="13604" max="13608" width="11.7109375" style="136" customWidth="1"/>
    <col min="13609" max="13609" width="0" style="136" hidden="1" customWidth="1"/>
    <col min="13610" max="13618" width="11.7109375" style="136" customWidth="1"/>
    <col min="13619" max="13619" width="0" style="136" hidden="1" customWidth="1"/>
    <col min="13620" max="13629" width="11.7109375" style="136" customWidth="1"/>
    <col min="13630" max="13630" width="12.42578125" style="136" customWidth="1"/>
    <col min="13631" max="13634" width="11.7109375" style="136" customWidth="1"/>
    <col min="13635" max="13635" width="20.7109375" style="136" customWidth="1"/>
    <col min="13636" max="13636" width="11.7109375" style="136" customWidth="1"/>
    <col min="13637" max="13637" width="17.42578125" style="136" customWidth="1"/>
    <col min="13638" max="13651" width="11.7109375" style="136" customWidth="1"/>
    <col min="13652" max="13652" width="13.42578125" style="136" customWidth="1"/>
    <col min="13653" max="13655" width="11.7109375" style="136" customWidth="1"/>
    <col min="13656" max="13656" width="0" style="136" hidden="1" customWidth="1"/>
    <col min="13657" max="13667" width="11.7109375" style="136" customWidth="1"/>
    <col min="13668" max="13668" width="16.28515625" style="136" customWidth="1"/>
    <col min="13669" max="13677" width="11.7109375" style="136" customWidth="1"/>
    <col min="13678" max="13678" width="13.42578125" style="136" customWidth="1"/>
    <col min="13679" max="13680" width="11.7109375" style="136" customWidth="1"/>
    <col min="13681" max="13681" width="13.42578125" style="136" customWidth="1"/>
    <col min="13682" max="13690" width="11.7109375" style="136" customWidth="1"/>
    <col min="13691" max="13691" width="13.7109375" style="136" customWidth="1"/>
    <col min="13692" max="13692" width="12" style="136" customWidth="1"/>
    <col min="13693" max="13820" width="11.7109375" style="136"/>
    <col min="13821" max="13822" width="2.140625" style="136" customWidth="1"/>
    <col min="13823" max="13823" width="63" style="136" customWidth="1"/>
    <col min="13824" max="13824" width="37.42578125" style="136" customWidth="1"/>
    <col min="13825" max="13825" width="29.7109375" style="136" customWidth="1"/>
    <col min="13826" max="13826" width="12.5703125" style="136" customWidth="1"/>
    <col min="13827" max="13827" width="0" style="136" hidden="1" customWidth="1"/>
    <col min="13828" max="13841" width="11.7109375" style="136" customWidth="1"/>
    <col min="13842" max="13842" width="12" style="136" customWidth="1"/>
    <col min="13843" max="13843" width="13.42578125" style="136" customWidth="1"/>
    <col min="13844" max="13844" width="13.28515625" style="136" customWidth="1"/>
    <col min="13845" max="13845" width="15.85546875" style="136" customWidth="1"/>
    <col min="13846" max="13851" width="11.7109375" style="136" customWidth="1"/>
    <col min="13852" max="13852" width="24.7109375" style="136" customWidth="1"/>
    <col min="13853" max="13855" width="11.7109375" style="136" customWidth="1"/>
    <col min="13856" max="13856" width="20" style="136" customWidth="1"/>
    <col min="13857" max="13857" width="25.85546875" style="136" customWidth="1"/>
    <col min="13858" max="13858" width="23.85546875" style="136" customWidth="1"/>
    <col min="13859" max="13859" width="14.140625" style="136" customWidth="1"/>
    <col min="13860" max="13864" width="11.7109375" style="136" customWidth="1"/>
    <col min="13865" max="13865" width="0" style="136" hidden="1" customWidth="1"/>
    <col min="13866" max="13874" width="11.7109375" style="136" customWidth="1"/>
    <col min="13875" max="13875" width="0" style="136" hidden="1" customWidth="1"/>
    <col min="13876" max="13885" width="11.7109375" style="136" customWidth="1"/>
    <col min="13886" max="13886" width="12.42578125" style="136" customWidth="1"/>
    <col min="13887" max="13890" width="11.7109375" style="136" customWidth="1"/>
    <col min="13891" max="13891" width="20.7109375" style="136" customWidth="1"/>
    <col min="13892" max="13892" width="11.7109375" style="136" customWidth="1"/>
    <col min="13893" max="13893" width="17.42578125" style="136" customWidth="1"/>
    <col min="13894" max="13907" width="11.7109375" style="136" customWidth="1"/>
    <col min="13908" max="13908" width="13.42578125" style="136" customWidth="1"/>
    <col min="13909" max="13911" width="11.7109375" style="136" customWidth="1"/>
    <col min="13912" max="13912" width="0" style="136" hidden="1" customWidth="1"/>
    <col min="13913" max="13923" width="11.7109375" style="136" customWidth="1"/>
    <col min="13924" max="13924" width="16.28515625" style="136" customWidth="1"/>
    <col min="13925" max="13933" width="11.7109375" style="136" customWidth="1"/>
    <col min="13934" max="13934" width="13.42578125" style="136" customWidth="1"/>
    <col min="13935" max="13936" width="11.7109375" style="136" customWidth="1"/>
    <col min="13937" max="13937" width="13.42578125" style="136" customWidth="1"/>
    <col min="13938" max="13946" width="11.7109375" style="136" customWidth="1"/>
    <col min="13947" max="13947" width="13.7109375" style="136" customWidth="1"/>
    <col min="13948" max="13948" width="12" style="136" customWidth="1"/>
    <col min="13949" max="14076" width="11.7109375" style="136"/>
    <col min="14077" max="14078" width="2.140625" style="136" customWidth="1"/>
    <col min="14079" max="14079" width="63" style="136" customWidth="1"/>
    <col min="14080" max="14080" width="37.42578125" style="136" customWidth="1"/>
    <col min="14081" max="14081" width="29.7109375" style="136" customWidth="1"/>
    <col min="14082" max="14082" width="12.5703125" style="136" customWidth="1"/>
    <col min="14083" max="14083" width="0" style="136" hidden="1" customWidth="1"/>
    <col min="14084" max="14097" width="11.7109375" style="136" customWidth="1"/>
    <col min="14098" max="14098" width="12" style="136" customWidth="1"/>
    <col min="14099" max="14099" width="13.42578125" style="136" customWidth="1"/>
    <col min="14100" max="14100" width="13.28515625" style="136" customWidth="1"/>
    <col min="14101" max="14101" width="15.85546875" style="136" customWidth="1"/>
    <col min="14102" max="14107" width="11.7109375" style="136" customWidth="1"/>
    <col min="14108" max="14108" width="24.7109375" style="136" customWidth="1"/>
    <col min="14109" max="14111" width="11.7109375" style="136" customWidth="1"/>
    <col min="14112" max="14112" width="20" style="136" customWidth="1"/>
    <col min="14113" max="14113" width="25.85546875" style="136" customWidth="1"/>
    <col min="14114" max="14114" width="23.85546875" style="136" customWidth="1"/>
    <col min="14115" max="14115" width="14.140625" style="136" customWidth="1"/>
    <col min="14116" max="14120" width="11.7109375" style="136" customWidth="1"/>
    <col min="14121" max="14121" width="0" style="136" hidden="1" customWidth="1"/>
    <col min="14122" max="14130" width="11.7109375" style="136" customWidth="1"/>
    <col min="14131" max="14131" width="0" style="136" hidden="1" customWidth="1"/>
    <col min="14132" max="14141" width="11.7109375" style="136" customWidth="1"/>
    <col min="14142" max="14142" width="12.42578125" style="136" customWidth="1"/>
    <col min="14143" max="14146" width="11.7109375" style="136" customWidth="1"/>
    <col min="14147" max="14147" width="20.7109375" style="136" customWidth="1"/>
    <col min="14148" max="14148" width="11.7109375" style="136" customWidth="1"/>
    <col min="14149" max="14149" width="17.42578125" style="136" customWidth="1"/>
    <col min="14150" max="14163" width="11.7109375" style="136" customWidth="1"/>
    <col min="14164" max="14164" width="13.42578125" style="136" customWidth="1"/>
    <col min="14165" max="14167" width="11.7109375" style="136" customWidth="1"/>
    <col min="14168" max="14168" width="0" style="136" hidden="1" customWidth="1"/>
    <col min="14169" max="14179" width="11.7109375" style="136" customWidth="1"/>
    <col min="14180" max="14180" width="16.28515625" style="136" customWidth="1"/>
    <col min="14181" max="14189" width="11.7109375" style="136" customWidth="1"/>
    <col min="14190" max="14190" width="13.42578125" style="136" customWidth="1"/>
    <col min="14191" max="14192" width="11.7109375" style="136" customWidth="1"/>
    <col min="14193" max="14193" width="13.42578125" style="136" customWidth="1"/>
    <col min="14194" max="14202" width="11.7109375" style="136" customWidth="1"/>
    <col min="14203" max="14203" width="13.7109375" style="136" customWidth="1"/>
    <col min="14204" max="14204" width="12" style="136" customWidth="1"/>
    <col min="14205" max="14332" width="11.7109375" style="136"/>
    <col min="14333" max="14334" width="2.140625" style="136" customWidth="1"/>
    <col min="14335" max="14335" width="63" style="136" customWidth="1"/>
    <col min="14336" max="14336" width="37.42578125" style="136" customWidth="1"/>
    <col min="14337" max="14337" width="29.7109375" style="136" customWidth="1"/>
    <col min="14338" max="14338" width="12.5703125" style="136" customWidth="1"/>
    <col min="14339" max="14339" width="0" style="136" hidden="1" customWidth="1"/>
    <col min="14340" max="14353" width="11.7109375" style="136" customWidth="1"/>
    <col min="14354" max="14354" width="12" style="136" customWidth="1"/>
    <col min="14355" max="14355" width="13.42578125" style="136" customWidth="1"/>
    <col min="14356" max="14356" width="13.28515625" style="136" customWidth="1"/>
    <col min="14357" max="14357" width="15.85546875" style="136" customWidth="1"/>
    <col min="14358" max="14363" width="11.7109375" style="136" customWidth="1"/>
    <col min="14364" max="14364" width="24.7109375" style="136" customWidth="1"/>
    <col min="14365" max="14367" width="11.7109375" style="136" customWidth="1"/>
    <col min="14368" max="14368" width="20" style="136" customWidth="1"/>
    <col min="14369" max="14369" width="25.85546875" style="136" customWidth="1"/>
    <col min="14370" max="14370" width="23.85546875" style="136" customWidth="1"/>
    <col min="14371" max="14371" width="14.140625" style="136" customWidth="1"/>
    <col min="14372" max="14376" width="11.7109375" style="136" customWidth="1"/>
    <col min="14377" max="14377" width="0" style="136" hidden="1" customWidth="1"/>
    <col min="14378" max="14386" width="11.7109375" style="136" customWidth="1"/>
    <col min="14387" max="14387" width="0" style="136" hidden="1" customWidth="1"/>
    <col min="14388" max="14397" width="11.7109375" style="136" customWidth="1"/>
    <col min="14398" max="14398" width="12.42578125" style="136" customWidth="1"/>
    <col min="14399" max="14402" width="11.7109375" style="136" customWidth="1"/>
    <col min="14403" max="14403" width="20.7109375" style="136" customWidth="1"/>
    <col min="14404" max="14404" width="11.7109375" style="136" customWidth="1"/>
    <col min="14405" max="14405" width="17.42578125" style="136" customWidth="1"/>
    <col min="14406" max="14419" width="11.7109375" style="136" customWidth="1"/>
    <col min="14420" max="14420" width="13.42578125" style="136" customWidth="1"/>
    <col min="14421" max="14423" width="11.7109375" style="136" customWidth="1"/>
    <col min="14424" max="14424" width="0" style="136" hidden="1" customWidth="1"/>
    <col min="14425" max="14435" width="11.7109375" style="136" customWidth="1"/>
    <col min="14436" max="14436" width="16.28515625" style="136" customWidth="1"/>
    <col min="14437" max="14445" width="11.7109375" style="136" customWidth="1"/>
    <col min="14446" max="14446" width="13.42578125" style="136" customWidth="1"/>
    <col min="14447" max="14448" width="11.7109375" style="136" customWidth="1"/>
    <col min="14449" max="14449" width="13.42578125" style="136" customWidth="1"/>
    <col min="14450" max="14458" width="11.7109375" style="136" customWidth="1"/>
    <col min="14459" max="14459" width="13.7109375" style="136" customWidth="1"/>
    <col min="14460" max="14460" width="12" style="136" customWidth="1"/>
    <col min="14461" max="14588" width="11.7109375" style="136"/>
    <col min="14589" max="14590" width="2.140625" style="136" customWidth="1"/>
    <col min="14591" max="14591" width="63" style="136" customWidth="1"/>
    <col min="14592" max="14592" width="37.42578125" style="136" customWidth="1"/>
    <col min="14593" max="14593" width="29.7109375" style="136" customWidth="1"/>
    <col min="14594" max="14594" width="12.5703125" style="136" customWidth="1"/>
    <col min="14595" max="14595" width="0" style="136" hidden="1" customWidth="1"/>
    <col min="14596" max="14609" width="11.7109375" style="136" customWidth="1"/>
    <col min="14610" max="14610" width="12" style="136" customWidth="1"/>
    <col min="14611" max="14611" width="13.42578125" style="136" customWidth="1"/>
    <col min="14612" max="14612" width="13.28515625" style="136" customWidth="1"/>
    <col min="14613" max="14613" width="15.85546875" style="136" customWidth="1"/>
    <col min="14614" max="14619" width="11.7109375" style="136" customWidth="1"/>
    <col min="14620" max="14620" width="24.7109375" style="136" customWidth="1"/>
    <col min="14621" max="14623" width="11.7109375" style="136" customWidth="1"/>
    <col min="14624" max="14624" width="20" style="136" customWidth="1"/>
    <col min="14625" max="14625" width="25.85546875" style="136" customWidth="1"/>
    <col min="14626" max="14626" width="23.85546875" style="136" customWidth="1"/>
    <col min="14627" max="14627" width="14.140625" style="136" customWidth="1"/>
    <col min="14628" max="14632" width="11.7109375" style="136" customWidth="1"/>
    <col min="14633" max="14633" width="0" style="136" hidden="1" customWidth="1"/>
    <col min="14634" max="14642" width="11.7109375" style="136" customWidth="1"/>
    <col min="14643" max="14643" width="0" style="136" hidden="1" customWidth="1"/>
    <col min="14644" max="14653" width="11.7109375" style="136" customWidth="1"/>
    <col min="14654" max="14654" width="12.42578125" style="136" customWidth="1"/>
    <col min="14655" max="14658" width="11.7109375" style="136" customWidth="1"/>
    <col min="14659" max="14659" width="20.7109375" style="136" customWidth="1"/>
    <col min="14660" max="14660" width="11.7109375" style="136" customWidth="1"/>
    <col min="14661" max="14661" width="17.42578125" style="136" customWidth="1"/>
    <col min="14662" max="14675" width="11.7109375" style="136" customWidth="1"/>
    <col min="14676" max="14676" width="13.42578125" style="136" customWidth="1"/>
    <col min="14677" max="14679" width="11.7109375" style="136" customWidth="1"/>
    <col min="14680" max="14680" width="0" style="136" hidden="1" customWidth="1"/>
    <col min="14681" max="14691" width="11.7109375" style="136" customWidth="1"/>
    <col min="14692" max="14692" width="16.28515625" style="136" customWidth="1"/>
    <col min="14693" max="14701" width="11.7109375" style="136" customWidth="1"/>
    <col min="14702" max="14702" width="13.42578125" style="136" customWidth="1"/>
    <col min="14703" max="14704" width="11.7109375" style="136" customWidth="1"/>
    <col min="14705" max="14705" width="13.42578125" style="136" customWidth="1"/>
    <col min="14706" max="14714" width="11.7109375" style="136" customWidth="1"/>
    <col min="14715" max="14715" width="13.7109375" style="136" customWidth="1"/>
    <col min="14716" max="14716" width="12" style="136" customWidth="1"/>
    <col min="14717" max="14844" width="11.7109375" style="136"/>
    <col min="14845" max="14846" width="2.140625" style="136" customWidth="1"/>
    <col min="14847" max="14847" width="63" style="136" customWidth="1"/>
    <col min="14848" max="14848" width="37.42578125" style="136" customWidth="1"/>
    <col min="14849" max="14849" width="29.7109375" style="136" customWidth="1"/>
    <col min="14850" max="14850" width="12.5703125" style="136" customWidth="1"/>
    <col min="14851" max="14851" width="0" style="136" hidden="1" customWidth="1"/>
    <col min="14852" max="14865" width="11.7109375" style="136" customWidth="1"/>
    <col min="14866" max="14866" width="12" style="136" customWidth="1"/>
    <col min="14867" max="14867" width="13.42578125" style="136" customWidth="1"/>
    <col min="14868" max="14868" width="13.28515625" style="136" customWidth="1"/>
    <col min="14869" max="14869" width="15.85546875" style="136" customWidth="1"/>
    <col min="14870" max="14875" width="11.7109375" style="136" customWidth="1"/>
    <col min="14876" max="14876" width="24.7109375" style="136" customWidth="1"/>
    <col min="14877" max="14879" width="11.7109375" style="136" customWidth="1"/>
    <col min="14880" max="14880" width="20" style="136" customWidth="1"/>
    <col min="14881" max="14881" width="25.85546875" style="136" customWidth="1"/>
    <col min="14882" max="14882" width="23.85546875" style="136" customWidth="1"/>
    <col min="14883" max="14883" width="14.140625" style="136" customWidth="1"/>
    <col min="14884" max="14888" width="11.7109375" style="136" customWidth="1"/>
    <col min="14889" max="14889" width="0" style="136" hidden="1" customWidth="1"/>
    <col min="14890" max="14898" width="11.7109375" style="136" customWidth="1"/>
    <col min="14899" max="14899" width="0" style="136" hidden="1" customWidth="1"/>
    <col min="14900" max="14909" width="11.7109375" style="136" customWidth="1"/>
    <col min="14910" max="14910" width="12.42578125" style="136" customWidth="1"/>
    <col min="14911" max="14914" width="11.7109375" style="136" customWidth="1"/>
    <col min="14915" max="14915" width="20.7109375" style="136" customWidth="1"/>
    <col min="14916" max="14916" width="11.7109375" style="136" customWidth="1"/>
    <col min="14917" max="14917" width="17.42578125" style="136" customWidth="1"/>
    <col min="14918" max="14931" width="11.7109375" style="136" customWidth="1"/>
    <col min="14932" max="14932" width="13.42578125" style="136" customWidth="1"/>
    <col min="14933" max="14935" width="11.7109375" style="136" customWidth="1"/>
    <col min="14936" max="14936" width="0" style="136" hidden="1" customWidth="1"/>
    <col min="14937" max="14947" width="11.7109375" style="136" customWidth="1"/>
    <col min="14948" max="14948" width="16.28515625" style="136" customWidth="1"/>
    <col min="14949" max="14957" width="11.7109375" style="136" customWidth="1"/>
    <col min="14958" max="14958" width="13.42578125" style="136" customWidth="1"/>
    <col min="14959" max="14960" width="11.7109375" style="136" customWidth="1"/>
    <col min="14961" max="14961" width="13.42578125" style="136" customWidth="1"/>
    <col min="14962" max="14970" width="11.7109375" style="136" customWidth="1"/>
    <col min="14971" max="14971" width="13.7109375" style="136" customWidth="1"/>
    <col min="14972" max="14972" width="12" style="136" customWidth="1"/>
    <col min="14973" max="15100" width="11.7109375" style="136"/>
    <col min="15101" max="15102" width="2.140625" style="136" customWidth="1"/>
    <col min="15103" max="15103" width="63" style="136" customWidth="1"/>
    <col min="15104" max="15104" width="37.42578125" style="136" customWidth="1"/>
    <col min="15105" max="15105" width="29.7109375" style="136" customWidth="1"/>
    <col min="15106" max="15106" width="12.5703125" style="136" customWidth="1"/>
    <col min="15107" max="15107" width="0" style="136" hidden="1" customWidth="1"/>
    <col min="15108" max="15121" width="11.7109375" style="136" customWidth="1"/>
    <col min="15122" max="15122" width="12" style="136" customWidth="1"/>
    <col min="15123" max="15123" width="13.42578125" style="136" customWidth="1"/>
    <col min="15124" max="15124" width="13.28515625" style="136" customWidth="1"/>
    <col min="15125" max="15125" width="15.85546875" style="136" customWidth="1"/>
    <col min="15126" max="15131" width="11.7109375" style="136" customWidth="1"/>
    <col min="15132" max="15132" width="24.7109375" style="136" customWidth="1"/>
    <col min="15133" max="15135" width="11.7109375" style="136" customWidth="1"/>
    <col min="15136" max="15136" width="20" style="136" customWidth="1"/>
    <col min="15137" max="15137" width="25.85546875" style="136" customWidth="1"/>
    <col min="15138" max="15138" width="23.85546875" style="136" customWidth="1"/>
    <col min="15139" max="15139" width="14.140625" style="136" customWidth="1"/>
    <col min="15140" max="15144" width="11.7109375" style="136" customWidth="1"/>
    <col min="15145" max="15145" width="0" style="136" hidden="1" customWidth="1"/>
    <col min="15146" max="15154" width="11.7109375" style="136" customWidth="1"/>
    <col min="15155" max="15155" width="0" style="136" hidden="1" customWidth="1"/>
    <col min="15156" max="15165" width="11.7109375" style="136" customWidth="1"/>
    <col min="15166" max="15166" width="12.42578125" style="136" customWidth="1"/>
    <col min="15167" max="15170" width="11.7109375" style="136" customWidth="1"/>
    <col min="15171" max="15171" width="20.7109375" style="136" customWidth="1"/>
    <col min="15172" max="15172" width="11.7109375" style="136" customWidth="1"/>
    <col min="15173" max="15173" width="17.42578125" style="136" customWidth="1"/>
    <col min="15174" max="15187" width="11.7109375" style="136" customWidth="1"/>
    <col min="15188" max="15188" width="13.42578125" style="136" customWidth="1"/>
    <col min="15189" max="15191" width="11.7109375" style="136" customWidth="1"/>
    <col min="15192" max="15192" width="0" style="136" hidden="1" customWidth="1"/>
    <col min="15193" max="15203" width="11.7109375" style="136" customWidth="1"/>
    <col min="15204" max="15204" width="16.28515625" style="136" customWidth="1"/>
    <col min="15205" max="15213" width="11.7109375" style="136" customWidth="1"/>
    <col min="15214" max="15214" width="13.42578125" style="136" customWidth="1"/>
    <col min="15215" max="15216" width="11.7109375" style="136" customWidth="1"/>
    <col min="15217" max="15217" width="13.42578125" style="136" customWidth="1"/>
    <col min="15218" max="15226" width="11.7109375" style="136" customWidth="1"/>
    <col min="15227" max="15227" width="13.7109375" style="136" customWidth="1"/>
    <col min="15228" max="15228" width="12" style="136" customWidth="1"/>
    <col min="15229" max="15356" width="11.7109375" style="136"/>
    <col min="15357" max="15358" width="2.140625" style="136" customWidth="1"/>
    <col min="15359" max="15359" width="63" style="136" customWidth="1"/>
    <col min="15360" max="15360" width="37.42578125" style="136" customWidth="1"/>
    <col min="15361" max="15361" width="29.7109375" style="136" customWidth="1"/>
    <col min="15362" max="15362" width="12.5703125" style="136" customWidth="1"/>
    <col min="15363" max="15363" width="0" style="136" hidden="1" customWidth="1"/>
    <col min="15364" max="15377" width="11.7109375" style="136" customWidth="1"/>
    <col min="15378" max="15378" width="12" style="136" customWidth="1"/>
    <col min="15379" max="15379" width="13.42578125" style="136" customWidth="1"/>
    <col min="15380" max="15380" width="13.28515625" style="136" customWidth="1"/>
    <col min="15381" max="15381" width="15.85546875" style="136" customWidth="1"/>
    <col min="15382" max="15387" width="11.7109375" style="136" customWidth="1"/>
    <col min="15388" max="15388" width="24.7109375" style="136" customWidth="1"/>
    <col min="15389" max="15391" width="11.7109375" style="136" customWidth="1"/>
    <col min="15392" max="15392" width="20" style="136" customWidth="1"/>
    <col min="15393" max="15393" width="25.85546875" style="136" customWidth="1"/>
    <col min="15394" max="15394" width="23.85546875" style="136" customWidth="1"/>
    <col min="15395" max="15395" width="14.140625" style="136" customWidth="1"/>
    <col min="15396" max="15400" width="11.7109375" style="136" customWidth="1"/>
    <col min="15401" max="15401" width="0" style="136" hidden="1" customWidth="1"/>
    <col min="15402" max="15410" width="11.7109375" style="136" customWidth="1"/>
    <col min="15411" max="15411" width="0" style="136" hidden="1" customWidth="1"/>
    <col min="15412" max="15421" width="11.7109375" style="136" customWidth="1"/>
    <col min="15422" max="15422" width="12.42578125" style="136" customWidth="1"/>
    <col min="15423" max="15426" width="11.7109375" style="136" customWidth="1"/>
    <col min="15427" max="15427" width="20.7109375" style="136" customWidth="1"/>
    <col min="15428" max="15428" width="11.7109375" style="136" customWidth="1"/>
    <col min="15429" max="15429" width="17.42578125" style="136" customWidth="1"/>
    <col min="15430" max="15443" width="11.7109375" style="136" customWidth="1"/>
    <col min="15444" max="15444" width="13.42578125" style="136" customWidth="1"/>
    <col min="15445" max="15447" width="11.7109375" style="136" customWidth="1"/>
    <col min="15448" max="15448" width="0" style="136" hidden="1" customWidth="1"/>
    <col min="15449" max="15459" width="11.7109375" style="136" customWidth="1"/>
    <col min="15460" max="15460" width="16.28515625" style="136" customWidth="1"/>
    <col min="15461" max="15469" width="11.7109375" style="136" customWidth="1"/>
    <col min="15470" max="15470" width="13.42578125" style="136" customWidth="1"/>
    <col min="15471" max="15472" width="11.7109375" style="136" customWidth="1"/>
    <col min="15473" max="15473" width="13.42578125" style="136" customWidth="1"/>
    <col min="15474" max="15482" width="11.7109375" style="136" customWidth="1"/>
    <col min="15483" max="15483" width="13.7109375" style="136" customWidth="1"/>
    <col min="15484" max="15484" width="12" style="136" customWidth="1"/>
    <col min="15485" max="15612" width="11.7109375" style="136"/>
    <col min="15613" max="15614" width="2.140625" style="136" customWidth="1"/>
    <col min="15615" max="15615" width="63" style="136" customWidth="1"/>
    <col min="15616" max="15616" width="37.42578125" style="136" customWidth="1"/>
    <col min="15617" max="15617" width="29.7109375" style="136" customWidth="1"/>
    <col min="15618" max="15618" width="12.5703125" style="136" customWidth="1"/>
    <col min="15619" max="15619" width="0" style="136" hidden="1" customWidth="1"/>
    <col min="15620" max="15633" width="11.7109375" style="136" customWidth="1"/>
    <col min="15634" max="15634" width="12" style="136" customWidth="1"/>
    <col min="15635" max="15635" width="13.42578125" style="136" customWidth="1"/>
    <col min="15636" max="15636" width="13.28515625" style="136" customWidth="1"/>
    <col min="15637" max="15637" width="15.85546875" style="136" customWidth="1"/>
    <col min="15638" max="15643" width="11.7109375" style="136" customWidth="1"/>
    <col min="15644" max="15644" width="24.7109375" style="136" customWidth="1"/>
    <col min="15645" max="15647" width="11.7109375" style="136" customWidth="1"/>
    <col min="15648" max="15648" width="20" style="136" customWidth="1"/>
    <col min="15649" max="15649" width="25.85546875" style="136" customWidth="1"/>
    <col min="15650" max="15650" width="23.85546875" style="136" customWidth="1"/>
    <col min="15651" max="15651" width="14.140625" style="136" customWidth="1"/>
    <col min="15652" max="15656" width="11.7109375" style="136" customWidth="1"/>
    <col min="15657" max="15657" width="0" style="136" hidden="1" customWidth="1"/>
    <col min="15658" max="15666" width="11.7109375" style="136" customWidth="1"/>
    <col min="15667" max="15667" width="0" style="136" hidden="1" customWidth="1"/>
    <col min="15668" max="15677" width="11.7109375" style="136" customWidth="1"/>
    <col min="15678" max="15678" width="12.42578125" style="136" customWidth="1"/>
    <col min="15679" max="15682" width="11.7109375" style="136" customWidth="1"/>
    <col min="15683" max="15683" width="20.7109375" style="136" customWidth="1"/>
    <col min="15684" max="15684" width="11.7109375" style="136" customWidth="1"/>
    <col min="15685" max="15685" width="17.42578125" style="136" customWidth="1"/>
    <col min="15686" max="15699" width="11.7109375" style="136" customWidth="1"/>
    <col min="15700" max="15700" width="13.42578125" style="136" customWidth="1"/>
    <col min="15701" max="15703" width="11.7109375" style="136" customWidth="1"/>
    <col min="15704" max="15704" width="0" style="136" hidden="1" customWidth="1"/>
    <col min="15705" max="15715" width="11.7109375" style="136" customWidth="1"/>
    <col min="15716" max="15716" width="16.28515625" style="136" customWidth="1"/>
    <col min="15717" max="15725" width="11.7109375" style="136" customWidth="1"/>
    <col min="15726" max="15726" width="13.42578125" style="136" customWidth="1"/>
    <col min="15727" max="15728" width="11.7109375" style="136" customWidth="1"/>
    <col min="15729" max="15729" width="13.42578125" style="136" customWidth="1"/>
    <col min="15730" max="15738" width="11.7109375" style="136" customWidth="1"/>
    <col min="15739" max="15739" width="13.7109375" style="136" customWidth="1"/>
    <col min="15740" max="15740" width="12" style="136" customWidth="1"/>
    <col min="15741" max="15868" width="11.7109375" style="136"/>
    <col min="15869" max="15870" width="2.140625" style="136" customWidth="1"/>
    <col min="15871" max="15871" width="63" style="136" customWidth="1"/>
    <col min="15872" max="15872" width="37.42578125" style="136" customWidth="1"/>
    <col min="15873" max="15873" width="29.7109375" style="136" customWidth="1"/>
    <col min="15874" max="15874" width="12.5703125" style="136" customWidth="1"/>
    <col min="15875" max="15875" width="0" style="136" hidden="1" customWidth="1"/>
    <col min="15876" max="15889" width="11.7109375" style="136" customWidth="1"/>
    <col min="15890" max="15890" width="12" style="136" customWidth="1"/>
    <col min="15891" max="15891" width="13.42578125" style="136" customWidth="1"/>
    <col min="15892" max="15892" width="13.28515625" style="136" customWidth="1"/>
    <col min="15893" max="15893" width="15.85546875" style="136" customWidth="1"/>
    <col min="15894" max="15899" width="11.7109375" style="136" customWidth="1"/>
    <col min="15900" max="15900" width="24.7109375" style="136" customWidth="1"/>
    <col min="15901" max="15903" width="11.7109375" style="136" customWidth="1"/>
    <col min="15904" max="15904" width="20" style="136" customWidth="1"/>
    <col min="15905" max="15905" width="25.85546875" style="136" customWidth="1"/>
    <col min="15906" max="15906" width="23.85546875" style="136" customWidth="1"/>
    <col min="15907" max="15907" width="14.140625" style="136" customWidth="1"/>
    <col min="15908" max="15912" width="11.7109375" style="136" customWidth="1"/>
    <col min="15913" max="15913" width="0" style="136" hidden="1" customWidth="1"/>
    <col min="15914" max="15922" width="11.7109375" style="136" customWidth="1"/>
    <col min="15923" max="15923" width="0" style="136" hidden="1" customWidth="1"/>
    <col min="15924" max="15933" width="11.7109375" style="136" customWidth="1"/>
    <col min="15934" max="15934" width="12.42578125" style="136" customWidth="1"/>
    <col min="15935" max="15938" width="11.7109375" style="136" customWidth="1"/>
    <col min="15939" max="15939" width="20.7109375" style="136" customWidth="1"/>
    <col min="15940" max="15940" width="11.7109375" style="136" customWidth="1"/>
    <col min="15941" max="15941" width="17.42578125" style="136" customWidth="1"/>
    <col min="15942" max="15955" width="11.7109375" style="136" customWidth="1"/>
    <col min="15956" max="15956" width="13.42578125" style="136" customWidth="1"/>
    <col min="15957" max="15959" width="11.7109375" style="136" customWidth="1"/>
    <col min="15960" max="15960" width="0" style="136" hidden="1" customWidth="1"/>
    <col min="15961" max="15971" width="11.7109375" style="136" customWidth="1"/>
    <col min="15972" max="15972" width="16.28515625" style="136" customWidth="1"/>
    <col min="15973" max="15981" width="11.7109375" style="136" customWidth="1"/>
    <col min="15982" max="15982" width="13.42578125" style="136" customWidth="1"/>
    <col min="15983" max="15984" width="11.7109375" style="136" customWidth="1"/>
    <col min="15985" max="15985" width="13.42578125" style="136" customWidth="1"/>
    <col min="15986" max="15994" width="11.7109375" style="136" customWidth="1"/>
    <col min="15995" max="15995" width="13.7109375" style="136" customWidth="1"/>
    <col min="15996" max="15996" width="12" style="136" customWidth="1"/>
    <col min="15997" max="16124" width="11.7109375" style="136"/>
    <col min="16125" max="16126" width="2.140625" style="136" customWidth="1"/>
    <col min="16127" max="16127" width="63" style="136" customWidth="1"/>
    <col min="16128" max="16128" width="37.42578125" style="136" customWidth="1"/>
    <col min="16129" max="16129" width="29.7109375" style="136" customWidth="1"/>
    <col min="16130" max="16130" width="12.5703125" style="136" customWidth="1"/>
    <col min="16131" max="16131" width="0" style="136" hidden="1" customWidth="1"/>
    <col min="16132" max="16145" width="11.7109375" style="136" customWidth="1"/>
    <col min="16146" max="16146" width="12" style="136" customWidth="1"/>
    <col min="16147" max="16147" width="13.42578125" style="136" customWidth="1"/>
    <col min="16148" max="16148" width="13.28515625" style="136" customWidth="1"/>
    <col min="16149" max="16149" width="15.85546875" style="136" customWidth="1"/>
    <col min="16150" max="16155" width="11.7109375" style="136" customWidth="1"/>
    <col min="16156" max="16156" width="24.7109375" style="136" customWidth="1"/>
    <col min="16157" max="16159" width="11.7109375" style="136" customWidth="1"/>
    <col min="16160" max="16160" width="20" style="136" customWidth="1"/>
    <col min="16161" max="16161" width="25.85546875" style="136" customWidth="1"/>
    <col min="16162" max="16162" width="23.85546875" style="136" customWidth="1"/>
    <col min="16163" max="16163" width="14.140625" style="136" customWidth="1"/>
    <col min="16164" max="16168" width="11.7109375" style="136" customWidth="1"/>
    <col min="16169" max="16169" width="0" style="136" hidden="1" customWidth="1"/>
    <col min="16170" max="16178" width="11.7109375" style="136" customWidth="1"/>
    <col min="16179" max="16179" width="0" style="136" hidden="1" customWidth="1"/>
    <col min="16180" max="16189" width="11.7109375" style="136" customWidth="1"/>
    <col min="16190" max="16190" width="12.42578125" style="136" customWidth="1"/>
    <col min="16191" max="16194" width="11.7109375" style="136" customWidth="1"/>
    <col min="16195" max="16195" width="20.7109375" style="136" customWidth="1"/>
    <col min="16196" max="16196" width="11.7109375" style="136" customWidth="1"/>
    <col min="16197" max="16197" width="17.42578125" style="136" customWidth="1"/>
    <col min="16198" max="16211" width="11.7109375" style="136" customWidth="1"/>
    <col min="16212" max="16212" width="13.42578125" style="136" customWidth="1"/>
    <col min="16213" max="16215" width="11.7109375" style="136" customWidth="1"/>
    <col min="16216" max="16216" width="0" style="136" hidden="1" customWidth="1"/>
    <col min="16217" max="16227" width="11.7109375" style="136" customWidth="1"/>
    <col min="16228" max="16228" width="16.28515625" style="136" customWidth="1"/>
    <col min="16229" max="16237" width="11.7109375" style="136" customWidth="1"/>
    <col min="16238" max="16238" width="13.42578125" style="136" customWidth="1"/>
    <col min="16239" max="16240" width="11.7109375" style="136" customWidth="1"/>
    <col min="16241" max="16241" width="13.42578125" style="136" customWidth="1"/>
    <col min="16242" max="16250" width="11.7109375" style="136" customWidth="1"/>
    <col min="16251" max="16251" width="13.7109375" style="136" customWidth="1"/>
    <col min="16252" max="16252" width="12" style="136" customWidth="1"/>
    <col min="16253" max="16384" width="11.7109375" style="136"/>
  </cols>
  <sheetData>
    <row r="1" spans="1:126" ht="12.75" customHeight="1" x14ac:dyDescent="0.25">
      <c r="E1" s="1015" t="s">
        <v>215</v>
      </c>
    </row>
    <row r="2" spans="1:126" ht="12.75" customHeight="1" x14ac:dyDescent="0.25">
      <c r="E2" s="1016"/>
    </row>
    <row r="3" spans="1:126" ht="12.75" customHeight="1" x14ac:dyDescent="0.25">
      <c r="E3" s="1016"/>
    </row>
    <row r="4" spans="1:126" ht="12.75" customHeight="1" x14ac:dyDescent="0.25">
      <c r="E4" s="1016"/>
    </row>
    <row r="5" spans="1:126" ht="12.75" customHeight="1" x14ac:dyDescent="0.25">
      <c r="E5" s="1016"/>
    </row>
    <row r="6" spans="1:126" ht="13.5" customHeight="1" thickBot="1" x14ac:dyDescent="0.3">
      <c r="E6" s="1017"/>
    </row>
    <row r="7" spans="1:126" ht="15.75" customHeight="1" x14ac:dyDescent="0.25">
      <c r="A7" s="1018" t="s">
        <v>216</v>
      </c>
      <c r="B7" s="1018"/>
      <c r="C7" s="1018"/>
      <c r="D7" s="231" t="s">
        <v>217</v>
      </c>
      <c r="E7" s="231" t="s">
        <v>218</v>
      </c>
      <c r="DK7" s="232"/>
      <c r="DL7" s="232"/>
      <c r="DM7" s="232"/>
      <c r="DN7" s="232"/>
      <c r="DO7" s="232"/>
      <c r="DP7" s="232"/>
      <c r="DQ7" s="232"/>
      <c r="DR7" s="232"/>
      <c r="DV7" s="233"/>
    </row>
    <row r="8" spans="1:126" s="234" customFormat="1" ht="12.75" customHeight="1" x14ac:dyDescent="0.25">
      <c r="A8" s="1019" t="s">
        <v>27</v>
      </c>
      <c r="B8" s="1020"/>
      <c r="C8" s="1020"/>
      <c r="D8" s="1020"/>
      <c r="E8" s="1020"/>
      <c r="V8" s="136"/>
      <c r="W8" s="136"/>
      <c r="X8" s="136"/>
      <c r="Y8" s="136"/>
      <c r="Z8" s="136"/>
      <c r="AA8" s="136"/>
      <c r="AB8" s="136"/>
      <c r="AC8" s="136"/>
      <c r="AD8" s="136"/>
      <c r="AE8" s="136"/>
      <c r="AF8" s="136"/>
      <c r="DK8" s="232"/>
      <c r="DL8" s="232"/>
      <c r="DM8" s="232"/>
      <c r="DN8" s="232"/>
      <c r="DO8" s="232"/>
      <c r="DP8" s="232"/>
      <c r="DQ8" s="232"/>
      <c r="DR8" s="232"/>
      <c r="DV8" s="233"/>
    </row>
    <row r="9" spans="1:126" x14ac:dyDescent="0.25">
      <c r="A9" s="1021" t="s">
        <v>219</v>
      </c>
      <c r="B9" s="1013"/>
      <c r="C9" s="1013"/>
      <c r="D9" s="235" t="s">
        <v>97</v>
      </c>
      <c r="E9" s="235"/>
      <c r="AG9" s="137"/>
      <c r="DK9" s="232"/>
      <c r="DL9" s="232"/>
      <c r="DM9" s="232"/>
      <c r="DN9" s="232"/>
      <c r="DO9" s="232"/>
      <c r="DP9" s="232"/>
      <c r="DQ9" s="232"/>
      <c r="DR9" s="232"/>
      <c r="DS9" s="232"/>
      <c r="DT9" s="233"/>
      <c r="DU9" s="233"/>
      <c r="DV9" s="233"/>
    </row>
    <row r="10" spans="1:126" ht="30" outlineLevel="1" x14ac:dyDescent="0.25">
      <c r="A10" s="236"/>
      <c r="B10" s="1013" t="s">
        <v>220</v>
      </c>
      <c r="C10" s="1014"/>
      <c r="D10" s="235" t="s">
        <v>195</v>
      </c>
      <c r="E10" s="235"/>
      <c r="AF10" s="237"/>
      <c r="AG10" s="137"/>
      <c r="DK10" s="233"/>
      <c r="DL10" s="233"/>
      <c r="DM10" s="232"/>
      <c r="DN10" s="233"/>
      <c r="DO10" s="233"/>
      <c r="DP10" s="238"/>
      <c r="DQ10" s="233"/>
      <c r="DR10" s="238"/>
      <c r="DT10" s="233"/>
      <c r="DU10" s="238"/>
      <c r="DV10" s="233"/>
    </row>
    <row r="11" spans="1:126" outlineLevel="1" x14ac:dyDescent="0.25">
      <c r="A11" s="1022" t="s">
        <v>221</v>
      </c>
      <c r="B11" s="1023"/>
      <c r="C11" s="1024"/>
      <c r="D11" s="239"/>
      <c r="E11" s="239"/>
      <c r="AF11" s="237"/>
      <c r="AG11" s="137"/>
      <c r="DK11" s="233"/>
      <c r="DL11" s="233"/>
      <c r="DM11" s="232"/>
      <c r="DN11" s="233"/>
      <c r="DO11" s="233"/>
      <c r="DP11" s="238"/>
      <c r="DQ11" s="233"/>
      <c r="DR11" s="238"/>
      <c r="DT11" s="233"/>
      <c r="DU11" s="238"/>
      <c r="DV11" s="233"/>
    </row>
    <row r="12" spans="1:126" outlineLevel="1" x14ac:dyDescent="0.25">
      <c r="A12" s="236"/>
      <c r="B12" s="1013" t="s">
        <v>222</v>
      </c>
      <c r="C12" s="1014"/>
      <c r="D12" s="235" t="s">
        <v>97</v>
      </c>
      <c r="E12" s="235"/>
      <c r="AG12" s="137"/>
      <c r="DK12" s="233"/>
      <c r="DL12" s="233"/>
      <c r="DM12" s="232"/>
      <c r="DN12" s="233"/>
      <c r="DO12" s="233"/>
      <c r="DP12" s="238"/>
      <c r="DQ12" s="233"/>
      <c r="DR12" s="238"/>
      <c r="DS12" s="238"/>
      <c r="DT12" s="238"/>
      <c r="DU12" s="238"/>
      <c r="DV12" s="233"/>
    </row>
    <row r="13" spans="1:126" outlineLevel="1" x14ac:dyDescent="0.25">
      <c r="A13" s="236"/>
      <c r="B13" s="240"/>
      <c r="C13" s="241" t="s">
        <v>223</v>
      </c>
      <c r="D13" s="235" t="s">
        <v>224</v>
      </c>
      <c r="E13" s="235"/>
      <c r="AG13" s="137"/>
    </row>
    <row r="14" spans="1:126" ht="27.75" customHeight="1" outlineLevel="1" x14ac:dyDescent="0.25">
      <c r="A14" s="236"/>
      <c r="B14" s="1013" t="s">
        <v>225</v>
      </c>
      <c r="C14" s="1014"/>
      <c r="D14" s="235" t="s">
        <v>97</v>
      </c>
      <c r="E14" s="235"/>
    </row>
    <row r="15" spans="1:126" ht="63.75" outlineLevel="1" x14ac:dyDescent="0.25">
      <c r="A15" s="236"/>
      <c r="B15" s="240"/>
      <c r="C15" s="241" t="s">
        <v>226</v>
      </c>
      <c r="D15" s="242" t="s">
        <v>227</v>
      </c>
      <c r="E15" s="235"/>
    </row>
    <row r="16" spans="1:126" ht="27.75" customHeight="1" outlineLevel="1" x14ac:dyDescent="0.25">
      <c r="A16" s="236"/>
      <c r="B16" s="1013" t="s">
        <v>228</v>
      </c>
      <c r="C16" s="1014"/>
      <c r="D16" s="235" t="s">
        <v>94</v>
      </c>
      <c r="E16" s="235"/>
    </row>
    <row r="17" spans="1:126" outlineLevel="1" x14ac:dyDescent="0.25">
      <c r="A17" s="236"/>
      <c r="B17" s="240"/>
      <c r="C17" s="241" t="s">
        <v>229</v>
      </c>
      <c r="D17" s="235" t="s">
        <v>201</v>
      </c>
      <c r="E17" s="235"/>
      <c r="DK17" s="232"/>
      <c r="DL17" s="232"/>
      <c r="DM17" s="232"/>
      <c r="DN17" s="232"/>
      <c r="DO17" s="232"/>
      <c r="DP17" s="232"/>
      <c r="DQ17" s="232"/>
      <c r="DR17" s="232"/>
      <c r="DS17" s="232"/>
      <c r="DT17" s="232"/>
      <c r="DU17" s="233"/>
      <c r="DV17" s="233"/>
    </row>
    <row r="18" spans="1:126" outlineLevel="1" x14ac:dyDescent="0.25">
      <c r="A18" s="236"/>
      <c r="B18" s="1013" t="s">
        <v>230</v>
      </c>
      <c r="C18" s="1014"/>
      <c r="D18" s="235" t="s">
        <v>97</v>
      </c>
      <c r="E18" s="235"/>
      <c r="DK18" s="232"/>
      <c r="DL18" s="232"/>
      <c r="DM18" s="232"/>
      <c r="DN18" s="233"/>
      <c r="DO18" s="233"/>
      <c r="DP18" s="233"/>
      <c r="DQ18" s="233"/>
      <c r="DR18" s="233"/>
      <c r="DS18" s="233"/>
      <c r="DT18" s="233"/>
      <c r="DU18" s="233"/>
      <c r="DV18" s="233"/>
    </row>
    <row r="19" spans="1:126" outlineLevel="1" x14ac:dyDescent="0.25">
      <c r="A19" s="236"/>
      <c r="B19" s="240"/>
      <c r="C19" s="243" t="s">
        <v>231</v>
      </c>
      <c r="D19" s="235" t="s">
        <v>232</v>
      </c>
      <c r="E19" s="235"/>
      <c r="DK19" s="232"/>
      <c r="DL19" s="232"/>
      <c r="DM19" s="232"/>
      <c r="DN19" s="232"/>
      <c r="DO19" s="232"/>
      <c r="DP19" s="232"/>
      <c r="DQ19" s="232"/>
      <c r="DR19" s="232"/>
      <c r="DS19" s="232"/>
      <c r="DT19" s="232"/>
      <c r="DU19" s="233"/>
      <c r="DV19" s="233"/>
    </row>
    <row r="20" spans="1:126" outlineLevel="1" x14ac:dyDescent="0.25">
      <c r="A20" s="236"/>
      <c r="B20" s="1013" t="s">
        <v>233</v>
      </c>
      <c r="C20" s="1014"/>
      <c r="D20" s="235" t="s">
        <v>97</v>
      </c>
      <c r="E20" s="235"/>
      <c r="DK20" s="232"/>
      <c r="DL20" s="232"/>
      <c r="DM20" s="232"/>
      <c r="DN20" s="232"/>
      <c r="DO20" s="232"/>
      <c r="DP20" s="232"/>
      <c r="DQ20" s="232"/>
      <c r="DR20" s="232"/>
      <c r="DS20" s="232"/>
      <c r="DT20" s="232"/>
      <c r="DU20" s="233"/>
      <c r="DV20" s="233"/>
    </row>
    <row r="21" spans="1:126" outlineLevel="1" x14ac:dyDescent="0.25">
      <c r="A21" s="236"/>
      <c r="B21" s="240"/>
      <c r="C21" s="243" t="s">
        <v>234</v>
      </c>
      <c r="D21" s="235" t="s">
        <v>235</v>
      </c>
      <c r="E21" s="235"/>
      <c r="DK21" s="244"/>
      <c r="DL21" s="244"/>
      <c r="DM21" s="232"/>
      <c r="DN21" s="232"/>
      <c r="DO21" s="232"/>
      <c r="DP21" s="232"/>
      <c r="DQ21" s="232"/>
      <c r="DR21" s="232"/>
      <c r="DS21" s="232"/>
      <c r="DT21" s="232"/>
      <c r="DU21" s="232"/>
      <c r="DV21" s="233"/>
    </row>
    <row r="22" spans="1:126" ht="27" customHeight="1" outlineLevel="1" x14ac:dyDescent="0.25">
      <c r="A22" s="236"/>
      <c r="B22" s="1013" t="s">
        <v>236</v>
      </c>
      <c r="C22" s="1014"/>
      <c r="D22" s="235" t="s">
        <v>97</v>
      </c>
      <c r="E22" s="235"/>
      <c r="DK22" s="232"/>
      <c r="DL22" s="232"/>
      <c r="DM22" s="232"/>
      <c r="DN22" s="232"/>
      <c r="DO22" s="232"/>
      <c r="DP22" s="232"/>
      <c r="DQ22" s="232"/>
      <c r="DR22" s="232"/>
      <c r="DS22" s="232"/>
      <c r="DT22" s="232"/>
      <c r="DU22" s="232"/>
      <c r="DV22" s="233"/>
    </row>
    <row r="23" spans="1:126" outlineLevel="1" x14ac:dyDescent="0.25">
      <c r="A23" s="236"/>
      <c r="B23" s="240"/>
      <c r="C23" s="243" t="s">
        <v>237</v>
      </c>
      <c r="D23" s="235" t="s">
        <v>238</v>
      </c>
      <c r="E23" s="235"/>
      <c r="DK23" s="232"/>
      <c r="DL23" s="232"/>
      <c r="DM23" s="232"/>
      <c r="DN23" s="233"/>
      <c r="DO23" s="233"/>
      <c r="DP23" s="233"/>
      <c r="DQ23" s="233"/>
      <c r="DR23" s="233"/>
      <c r="DS23" s="233"/>
      <c r="DT23" s="233"/>
      <c r="DU23" s="233"/>
      <c r="DV23" s="233"/>
    </row>
    <row r="24" spans="1:126" outlineLevel="1" x14ac:dyDescent="0.25">
      <c r="A24" s="245"/>
      <c r="B24" s="1025" t="s">
        <v>239</v>
      </c>
      <c r="C24" s="1025"/>
      <c r="D24" s="235" t="s">
        <v>94</v>
      </c>
      <c r="E24" s="235" t="s">
        <v>240</v>
      </c>
      <c r="DK24" s="232"/>
      <c r="DL24" s="232"/>
      <c r="DM24" s="232"/>
      <c r="DN24" s="233"/>
      <c r="DO24" s="233"/>
      <c r="DP24" s="233"/>
      <c r="DQ24" s="233"/>
      <c r="DR24" s="233"/>
      <c r="DS24" s="233"/>
      <c r="DV24" s="233"/>
    </row>
    <row r="25" spans="1:126" ht="25.5" outlineLevel="1" x14ac:dyDescent="0.25">
      <c r="A25" s="236"/>
      <c r="B25" s="240"/>
      <c r="C25" s="246" t="s">
        <v>241</v>
      </c>
      <c r="D25" s="235" t="s">
        <v>201</v>
      </c>
      <c r="E25" s="235"/>
    </row>
    <row r="26" spans="1:126" outlineLevel="1" x14ac:dyDescent="0.25">
      <c r="A26" s="236"/>
      <c r="B26" s="1025" t="s">
        <v>242</v>
      </c>
      <c r="C26" s="1026"/>
      <c r="D26" s="235" t="s">
        <v>94</v>
      </c>
      <c r="E26" s="235"/>
    </row>
    <row r="27" spans="1:126" ht="22.5" customHeight="1" x14ac:dyDescent="0.25">
      <c r="A27" s="1007" t="s">
        <v>243</v>
      </c>
      <c r="B27" s="1008"/>
      <c r="C27" s="1008"/>
      <c r="D27" s="247" t="s">
        <v>196</v>
      </c>
      <c r="E27" s="235"/>
    </row>
    <row r="28" spans="1:126" outlineLevel="1" x14ac:dyDescent="0.25">
      <c r="A28" s="1007" t="s">
        <v>244</v>
      </c>
      <c r="B28" s="1008"/>
      <c r="C28" s="1008"/>
      <c r="D28" s="235" t="s">
        <v>94</v>
      </c>
      <c r="E28" s="235"/>
    </row>
    <row r="29" spans="1:126" ht="15.75" thickBot="1" x14ac:dyDescent="0.3">
      <c r="A29" s="1009" t="s">
        <v>245</v>
      </c>
      <c r="B29" s="1010"/>
      <c r="C29" s="1010"/>
      <c r="D29" s="248" t="s">
        <v>94</v>
      </c>
      <c r="E29" s="248"/>
    </row>
    <row r="30" spans="1:126" s="249" customFormat="1" ht="13.5" thickTop="1" x14ac:dyDescent="0.2">
      <c r="A30" s="1011" t="s">
        <v>246</v>
      </c>
      <c r="B30" s="1012"/>
      <c r="C30" s="1012"/>
      <c r="D30" s="1012"/>
      <c r="E30" s="1012"/>
    </row>
    <row r="31" spans="1:126" ht="35.25" customHeight="1" x14ac:dyDescent="0.25">
      <c r="A31" s="1006" t="s">
        <v>247</v>
      </c>
      <c r="B31" s="991"/>
      <c r="C31" s="991"/>
      <c r="D31" s="250" t="s">
        <v>97</v>
      </c>
      <c r="E31" s="250"/>
    </row>
    <row r="32" spans="1:126" ht="42" customHeight="1" x14ac:dyDescent="0.25">
      <c r="A32" s="1006" t="s">
        <v>248</v>
      </c>
      <c r="B32" s="991"/>
      <c r="C32" s="991"/>
      <c r="D32" s="250" t="s">
        <v>97</v>
      </c>
      <c r="E32" s="250"/>
    </row>
    <row r="33" spans="1:5" ht="16.5" customHeight="1" x14ac:dyDescent="0.25">
      <c r="A33" s="251"/>
      <c r="B33" s="991" t="s">
        <v>249</v>
      </c>
      <c r="C33" s="991"/>
      <c r="D33" s="250" t="s">
        <v>250</v>
      </c>
      <c r="E33" s="250"/>
    </row>
    <row r="34" spans="1:5" ht="27.75" customHeight="1" x14ac:dyDescent="0.25">
      <c r="A34" s="251"/>
      <c r="B34" s="991" t="s">
        <v>251</v>
      </c>
      <c r="C34" s="991"/>
      <c r="D34" s="250" t="s">
        <v>97</v>
      </c>
      <c r="E34" s="250"/>
    </row>
    <row r="35" spans="1:5" ht="25.5" x14ac:dyDescent="0.25">
      <c r="A35" s="251"/>
      <c r="B35" s="252"/>
      <c r="C35" s="253" t="s">
        <v>252</v>
      </c>
      <c r="D35" s="254">
        <v>910000</v>
      </c>
      <c r="E35" s="250"/>
    </row>
    <row r="36" spans="1:5" ht="24" customHeight="1" outlineLevel="1" x14ac:dyDescent="0.25">
      <c r="A36" s="251"/>
      <c r="B36" s="991" t="s">
        <v>253</v>
      </c>
      <c r="C36" s="991"/>
      <c r="D36" s="250" t="s">
        <v>94</v>
      </c>
      <c r="E36" s="250"/>
    </row>
    <row r="37" spans="1:5" ht="25.5" outlineLevel="1" x14ac:dyDescent="0.25">
      <c r="A37" s="251"/>
      <c r="B37" s="252"/>
      <c r="C37" s="253" t="s">
        <v>254</v>
      </c>
      <c r="D37" s="254">
        <v>0</v>
      </c>
      <c r="E37" s="250"/>
    </row>
    <row r="38" spans="1:5" ht="28.5" customHeight="1" outlineLevel="1" x14ac:dyDescent="0.25">
      <c r="A38" s="251"/>
      <c r="B38" s="991" t="s">
        <v>255</v>
      </c>
      <c r="C38" s="991"/>
      <c r="D38" s="250" t="s">
        <v>97</v>
      </c>
      <c r="E38" s="250"/>
    </row>
    <row r="39" spans="1:5" ht="30" outlineLevel="1" x14ac:dyDescent="0.25">
      <c r="A39" s="251"/>
      <c r="B39" s="252"/>
      <c r="C39" s="253" t="s">
        <v>256</v>
      </c>
      <c r="D39" s="254">
        <v>11900000</v>
      </c>
      <c r="E39" s="250" t="s">
        <v>257</v>
      </c>
    </row>
    <row r="40" spans="1:5" ht="27" customHeight="1" outlineLevel="1" x14ac:dyDescent="0.25">
      <c r="A40" s="255"/>
      <c r="B40" s="991" t="s">
        <v>258</v>
      </c>
      <c r="C40" s="998"/>
      <c r="D40" s="250" t="s">
        <v>94</v>
      </c>
      <c r="E40" s="250"/>
    </row>
    <row r="41" spans="1:5" outlineLevel="1" x14ac:dyDescent="0.25">
      <c r="A41" s="251"/>
      <c r="B41" s="252"/>
      <c r="C41" s="253" t="s">
        <v>259</v>
      </c>
      <c r="D41" s="250" t="s">
        <v>201</v>
      </c>
      <c r="E41" s="250"/>
    </row>
    <row r="42" spans="1:5" ht="25.5" outlineLevel="1" x14ac:dyDescent="0.25">
      <c r="A42" s="251"/>
      <c r="B42" s="252"/>
      <c r="C42" s="253" t="s">
        <v>260</v>
      </c>
      <c r="D42" s="254">
        <v>0</v>
      </c>
      <c r="E42" s="250"/>
    </row>
    <row r="43" spans="1:5" ht="45.75" customHeight="1" x14ac:dyDescent="0.25">
      <c r="A43" s="255"/>
      <c r="B43" s="999" t="s">
        <v>261</v>
      </c>
      <c r="C43" s="1000"/>
      <c r="D43" s="256">
        <f>D35+D37+D39+D42</f>
        <v>12810000</v>
      </c>
      <c r="E43" s="250"/>
    </row>
    <row r="44" spans="1:5" ht="52.5" customHeight="1" outlineLevel="1" x14ac:dyDescent="0.25">
      <c r="A44" s="1001" t="s">
        <v>262</v>
      </c>
      <c r="B44" s="1002"/>
      <c r="C44" s="1003"/>
      <c r="D44" s="257">
        <v>9000000</v>
      </c>
      <c r="E44" s="250" t="s">
        <v>263</v>
      </c>
    </row>
    <row r="45" spans="1:5" ht="57" customHeight="1" x14ac:dyDescent="0.25">
      <c r="A45" s="1004" t="s">
        <v>264</v>
      </c>
      <c r="B45" s="1005"/>
      <c r="C45" s="1005"/>
      <c r="D45" s="258">
        <f>D43/(D43+D44)</f>
        <v>0.5873452544704264</v>
      </c>
      <c r="E45" s="250"/>
    </row>
    <row r="46" spans="1:5" ht="30" customHeight="1" outlineLevel="1" x14ac:dyDescent="0.25">
      <c r="A46" s="251"/>
      <c r="B46" s="991" t="s">
        <v>265</v>
      </c>
      <c r="C46" s="991"/>
      <c r="D46" s="250" t="s">
        <v>266</v>
      </c>
      <c r="E46" s="250"/>
    </row>
    <row r="47" spans="1:5" x14ac:dyDescent="0.25">
      <c r="A47" s="1006" t="s">
        <v>267</v>
      </c>
      <c r="B47" s="991"/>
      <c r="C47" s="991"/>
      <c r="D47" s="250" t="s">
        <v>268</v>
      </c>
      <c r="E47" s="250"/>
    </row>
    <row r="48" spans="1:5" ht="30" x14ac:dyDescent="0.25">
      <c r="A48" s="251"/>
      <c r="B48" s="991" t="s">
        <v>269</v>
      </c>
      <c r="C48" s="991"/>
      <c r="D48" s="250" t="s">
        <v>270</v>
      </c>
      <c r="E48" s="250"/>
    </row>
    <row r="49" spans="1:5" outlineLevel="1" x14ac:dyDescent="0.25">
      <c r="A49" s="251"/>
      <c r="B49" s="252"/>
      <c r="C49" s="253" t="s">
        <v>271</v>
      </c>
      <c r="D49" s="250" t="s">
        <v>94</v>
      </c>
      <c r="E49" s="250"/>
    </row>
    <row r="50" spans="1:5" ht="30" x14ac:dyDescent="0.25">
      <c r="A50" s="251"/>
      <c r="B50" s="991" t="s">
        <v>272</v>
      </c>
      <c r="C50" s="991"/>
      <c r="D50" s="250" t="s">
        <v>273</v>
      </c>
      <c r="E50" s="250" t="s">
        <v>274</v>
      </c>
    </row>
    <row r="51" spans="1:5" ht="90.75" outlineLevel="1" thickBot="1" x14ac:dyDescent="0.3">
      <c r="A51" s="992" t="s">
        <v>275</v>
      </c>
      <c r="B51" s="993"/>
      <c r="C51" s="993"/>
      <c r="D51" s="259" t="s">
        <v>276</v>
      </c>
      <c r="E51" s="259"/>
    </row>
    <row r="52" spans="1:5" ht="15.75" thickTop="1" x14ac:dyDescent="0.25">
      <c r="A52" s="994" t="s">
        <v>28</v>
      </c>
      <c r="B52" s="995"/>
      <c r="C52" s="995"/>
      <c r="D52" s="995"/>
      <c r="E52" s="996"/>
    </row>
    <row r="53" spans="1:5" s="261" customFormat="1" ht="24.75" customHeight="1" x14ac:dyDescent="0.2">
      <c r="A53" s="997" t="s">
        <v>277</v>
      </c>
      <c r="B53" s="986"/>
      <c r="C53" s="987"/>
      <c r="D53" s="260"/>
      <c r="E53" s="260"/>
    </row>
    <row r="54" spans="1:5" x14ac:dyDescent="0.25">
      <c r="A54" s="262"/>
      <c r="B54" s="986" t="s">
        <v>278</v>
      </c>
      <c r="C54" s="987"/>
      <c r="D54" s="263" t="s">
        <v>97</v>
      </c>
      <c r="E54" s="263"/>
    </row>
    <row r="55" spans="1:5" ht="24.75" customHeight="1" x14ac:dyDescent="0.25">
      <c r="A55" s="262"/>
      <c r="B55" s="986" t="s">
        <v>279</v>
      </c>
      <c r="C55" s="987"/>
      <c r="D55" s="263" t="s">
        <v>97</v>
      </c>
      <c r="E55" s="263"/>
    </row>
    <row r="56" spans="1:5" ht="20.25" customHeight="1" x14ac:dyDescent="0.25">
      <c r="A56" s="262"/>
      <c r="B56" s="986" t="s">
        <v>280</v>
      </c>
      <c r="C56" s="987"/>
      <c r="D56" s="263" t="s">
        <v>97</v>
      </c>
      <c r="E56" s="263"/>
    </row>
    <row r="57" spans="1:5" x14ac:dyDescent="0.25">
      <c r="A57" s="262"/>
      <c r="B57" s="986" t="s">
        <v>281</v>
      </c>
      <c r="C57" s="987"/>
      <c r="D57" s="263" t="s">
        <v>97</v>
      </c>
      <c r="E57" s="263"/>
    </row>
    <row r="58" spans="1:5" x14ac:dyDescent="0.25">
      <c r="A58" s="262"/>
      <c r="B58" s="986" t="s">
        <v>282</v>
      </c>
      <c r="C58" s="987"/>
      <c r="D58" s="263" t="s">
        <v>97</v>
      </c>
      <c r="E58" s="263"/>
    </row>
    <row r="59" spans="1:5" x14ac:dyDescent="0.25">
      <c r="A59" s="262"/>
      <c r="B59" s="986" t="s">
        <v>283</v>
      </c>
      <c r="C59" s="987"/>
      <c r="D59" s="263" t="s">
        <v>97</v>
      </c>
      <c r="E59" s="263"/>
    </row>
    <row r="60" spans="1:5" x14ac:dyDescent="0.25">
      <c r="A60" s="262"/>
      <c r="B60" s="986" t="s">
        <v>284</v>
      </c>
      <c r="C60" s="987"/>
      <c r="D60" s="263" t="s">
        <v>94</v>
      </c>
      <c r="E60" s="263"/>
    </row>
    <row r="61" spans="1:5" ht="24" customHeight="1" x14ac:dyDescent="0.25">
      <c r="A61" s="262"/>
      <c r="B61" s="986" t="s">
        <v>285</v>
      </c>
      <c r="C61" s="987"/>
      <c r="D61" s="263" t="s">
        <v>97</v>
      </c>
      <c r="E61" s="263"/>
    </row>
    <row r="62" spans="1:5" ht="24" customHeight="1" outlineLevel="1" x14ac:dyDescent="0.25">
      <c r="A62" s="262"/>
      <c r="B62" s="986" t="s">
        <v>286</v>
      </c>
      <c r="C62" s="987"/>
      <c r="D62" s="264" t="s">
        <v>287</v>
      </c>
      <c r="E62" s="263"/>
    </row>
    <row r="63" spans="1:5" ht="29.25" customHeight="1" x14ac:dyDescent="0.25">
      <c r="A63" s="988" t="s">
        <v>288</v>
      </c>
      <c r="B63" s="989"/>
      <c r="C63" s="990"/>
      <c r="D63" s="265"/>
      <c r="E63" s="265"/>
    </row>
    <row r="64" spans="1:5" ht="27" customHeight="1" x14ac:dyDescent="0.25">
      <c r="A64" s="262"/>
      <c r="B64" s="986" t="s">
        <v>289</v>
      </c>
      <c r="C64" s="987"/>
      <c r="D64" s="263" t="s">
        <v>97</v>
      </c>
      <c r="E64" s="263"/>
    </row>
    <row r="65" spans="1:5" ht="24.75" customHeight="1" x14ac:dyDescent="0.25">
      <c r="A65" s="262"/>
      <c r="B65" s="986" t="s">
        <v>290</v>
      </c>
      <c r="C65" s="987"/>
      <c r="D65" s="263" t="s">
        <v>97</v>
      </c>
      <c r="E65" s="263"/>
    </row>
    <row r="66" spans="1:5" ht="27" customHeight="1" x14ac:dyDescent="0.25">
      <c r="A66" s="262"/>
      <c r="B66" s="986" t="s">
        <v>291</v>
      </c>
      <c r="C66" s="987"/>
      <c r="D66" s="263" t="s">
        <v>97</v>
      </c>
      <c r="E66" s="263"/>
    </row>
    <row r="67" spans="1:5" x14ac:dyDescent="0.25">
      <c r="A67" s="262"/>
      <c r="B67" s="986" t="s">
        <v>292</v>
      </c>
      <c r="C67" s="987"/>
      <c r="D67" s="263" t="s">
        <v>293</v>
      </c>
      <c r="E67" s="263"/>
    </row>
    <row r="68" spans="1:5" ht="26.25" customHeight="1" x14ac:dyDescent="0.25">
      <c r="A68" s="262"/>
      <c r="B68" s="986" t="s">
        <v>294</v>
      </c>
      <c r="C68" s="987"/>
      <c r="D68" s="263" t="s">
        <v>97</v>
      </c>
      <c r="E68" s="263"/>
    </row>
    <row r="69" spans="1:5" x14ac:dyDescent="0.25">
      <c r="A69" s="262"/>
      <c r="B69" s="986" t="s">
        <v>295</v>
      </c>
      <c r="C69" s="987"/>
      <c r="D69" s="263" t="s">
        <v>97</v>
      </c>
      <c r="E69" s="263"/>
    </row>
    <row r="70" spans="1:5" x14ac:dyDescent="0.25">
      <c r="A70" s="262"/>
      <c r="B70" s="986" t="s">
        <v>296</v>
      </c>
      <c r="C70" s="987"/>
      <c r="D70" s="263" t="s">
        <v>94</v>
      </c>
      <c r="E70" s="263"/>
    </row>
    <row r="71" spans="1:5" ht="32.25" customHeight="1" x14ac:dyDescent="0.25">
      <c r="A71" s="262"/>
      <c r="B71" s="986" t="s">
        <v>297</v>
      </c>
      <c r="C71" s="987"/>
      <c r="D71" s="263" t="s">
        <v>97</v>
      </c>
      <c r="E71" s="263"/>
    </row>
    <row r="72" spans="1:5" outlineLevel="1" x14ac:dyDescent="0.25">
      <c r="A72" s="262"/>
      <c r="B72" s="986" t="s">
        <v>298</v>
      </c>
      <c r="C72" s="987"/>
      <c r="D72" s="266" t="s">
        <v>97</v>
      </c>
      <c r="E72" s="263"/>
    </row>
    <row r="73" spans="1:5" ht="41.25" customHeight="1" outlineLevel="1" thickBot="1" x14ac:dyDescent="0.3">
      <c r="A73" s="981" t="s">
        <v>299</v>
      </c>
      <c r="B73" s="982"/>
      <c r="C73" s="983"/>
      <c r="D73" s="267" t="s">
        <v>287</v>
      </c>
      <c r="E73" s="267"/>
    </row>
    <row r="74" spans="1:5" s="268" customFormat="1" ht="13.5" thickTop="1" x14ac:dyDescent="0.2">
      <c r="A74" s="984" t="s">
        <v>300</v>
      </c>
      <c r="B74" s="985"/>
      <c r="C74" s="985"/>
      <c r="D74" s="985"/>
      <c r="E74" s="985"/>
    </row>
    <row r="75" spans="1:5" ht="38.25" customHeight="1" x14ac:dyDescent="0.25">
      <c r="A75" s="980" t="s">
        <v>301</v>
      </c>
      <c r="B75" s="973"/>
      <c r="C75" s="973"/>
      <c r="D75" s="269" t="s">
        <v>94</v>
      </c>
      <c r="E75" s="269"/>
    </row>
    <row r="76" spans="1:5" outlineLevel="1" x14ac:dyDescent="0.25">
      <c r="A76" s="270"/>
      <c r="B76" s="973" t="s">
        <v>302</v>
      </c>
      <c r="C76" s="973"/>
      <c r="D76" s="269" t="s">
        <v>201</v>
      </c>
      <c r="E76" s="269"/>
    </row>
    <row r="77" spans="1:5" outlineLevel="1" x14ac:dyDescent="0.25">
      <c r="A77" s="270"/>
      <c r="B77" s="973" t="s">
        <v>303</v>
      </c>
      <c r="C77" s="973"/>
      <c r="D77" s="269" t="s">
        <v>201</v>
      </c>
      <c r="E77" s="269"/>
    </row>
    <row r="78" spans="1:5" outlineLevel="1" x14ac:dyDescent="0.25">
      <c r="A78" s="270"/>
      <c r="B78" s="973" t="s">
        <v>304</v>
      </c>
      <c r="C78" s="973"/>
      <c r="D78" s="269" t="s">
        <v>201</v>
      </c>
      <c r="E78" s="269"/>
    </row>
    <row r="79" spans="1:5" x14ac:dyDescent="0.25">
      <c r="A79" s="270"/>
      <c r="B79" s="973" t="s">
        <v>305</v>
      </c>
      <c r="C79" s="973"/>
      <c r="D79" s="269" t="s">
        <v>201</v>
      </c>
      <c r="E79" s="269"/>
    </row>
    <row r="80" spans="1:5" ht="44.25" customHeight="1" x14ac:dyDescent="0.25">
      <c r="A80" s="980" t="s">
        <v>306</v>
      </c>
      <c r="B80" s="973"/>
      <c r="C80" s="973"/>
      <c r="D80" s="269" t="s">
        <v>97</v>
      </c>
      <c r="E80" s="269"/>
    </row>
    <row r="81" spans="1:5" outlineLevel="1" x14ac:dyDescent="0.25">
      <c r="A81" s="270"/>
      <c r="B81" s="973" t="s">
        <v>307</v>
      </c>
      <c r="C81" s="973"/>
      <c r="D81" s="269" t="s">
        <v>308</v>
      </c>
      <c r="E81" s="269"/>
    </row>
    <row r="82" spans="1:5" ht="30" customHeight="1" x14ac:dyDescent="0.25">
      <c r="A82" s="980" t="s">
        <v>309</v>
      </c>
      <c r="B82" s="973"/>
      <c r="C82" s="973"/>
      <c r="D82" s="269" t="s">
        <v>94</v>
      </c>
      <c r="E82" s="269"/>
    </row>
    <row r="83" spans="1:5" outlineLevel="1" x14ac:dyDescent="0.25">
      <c r="A83" s="270"/>
      <c r="B83" s="973" t="s">
        <v>310</v>
      </c>
      <c r="C83" s="973"/>
      <c r="D83" s="269" t="s">
        <v>201</v>
      </c>
      <c r="E83" s="269"/>
    </row>
    <row r="84" spans="1:5" ht="25.5" outlineLevel="1" x14ac:dyDescent="0.25">
      <c r="A84" s="270"/>
      <c r="B84" s="271"/>
      <c r="C84" s="272" t="s">
        <v>311</v>
      </c>
      <c r="D84" s="269" t="s">
        <v>201</v>
      </c>
      <c r="E84" s="269"/>
    </row>
    <row r="85" spans="1:5" ht="25.5" outlineLevel="1" x14ac:dyDescent="0.25">
      <c r="A85" s="270"/>
      <c r="B85" s="271"/>
      <c r="C85" s="272" t="s">
        <v>312</v>
      </c>
      <c r="D85" s="269" t="s">
        <v>201</v>
      </c>
      <c r="E85" s="269"/>
    </row>
    <row r="86" spans="1:5" outlineLevel="1" x14ac:dyDescent="0.25">
      <c r="A86" s="270"/>
      <c r="B86" s="973" t="s">
        <v>313</v>
      </c>
      <c r="C86" s="973"/>
      <c r="D86" s="269" t="s">
        <v>201</v>
      </c>
      <c r="E86" s="269"/>
    </row>
    <row r="87" spans="1:5" ht="25.5" outlineLevel="1" x14ac:dyDescent="0.25">
      <c r="A87" s="270"/>
      <c r="B87" s="271"/>
      <c r="C87" s="272" t="s">
        <v>314</v>
      </c>
      <c r="D87" s="269" t="s">
        <v>201</v>
      </c>
      <c r="E87" s="269"/>
    </row>
    <row r="88" spans="1:5" ht="25.5" outlineLevel="1" x14ac:dyDescent="0.25">
      <c r="A88" s="270"/>
      <c r="B88" s="271"/>
      <c r="C88" s="272" t="s">
        <v>315</v>
      </c>
      <c r="D88" s="269" t="s">
        <v>201</v>
      </c>
      <c r="E88" s="269"/>
    </row>
    <row r="89" spans="1:5" outlineLevel="1" x14ac:dyDescent="0.25">
      <c r="A89" s="270"/>
      <c r="B89" s="973" t="s">
        <v>316</v>
      </c>
      <c r="C89" s="973"/>
      <c r="D89" s="269" t="s">
        <v>201</v>
      </c>
      <c r="E89" s="269"/>
    </row>
    <row r="90" spans="1:5" ht="25.5" outlineLevel="1" x14ac:dyDescent="0.25">
      <c r="A90" s="270"/>
      <c r="B90" s="271"/>
      <c r="C90" s="272" t="s">
        <v>317</v>
      </c>
      <c r="D90" s="269" t="s">
        <v>201</v>
      </c>
      <c r="E90" s="269"/>
    </row>
    <row r="91" spans="1:5" ht="25.5" outlineLevel="1" x14ac:dyDescent="0.25">
      <c r="A91" s="270"/>
      <c r="B91" s="271"/>
      <c r="C91" s="272" t="s">
        <v>318</v>
      </c>
      <c r="D91" s="269" t="s">
        <v>201</v>
      </c>
      <c r="E91" s="269"/>
    </row>
    <row r="92" spans="1:5" ht="45.75" customHeight="1" x14ac:dyDescent="0.25">
      <c r="A92" s="977" t="s">
        <v>319</v>
      </c>
      <c r="B92" s="978"/>
      <c r="C92" s="978"/>
      <c r="D92" s="273"/>
      <c r="E92" s="273"/>
    </row>
    <row r="93" spans="1:5" ht="27" customHeight="1" outlineLevel="1" x14ac:dyDescent="0.25">
      <c r="A93" s="270"/>
      <c r="B93" s="973" t="s">
        <v>320</v>
      </c>
      <c r="C93" s="973"/>
      <c r="D93" s="269" t="s">
        <v>94</v>
      </c>
      <c r="E93" s="269"/>
    </row>
    <row r="94" spans="1:5" ht="29.25" customHeight="1" x14ac:dyDescent="0.25">
      <c r="A94" s="270"/>
      <c r="B94" s="973" t="s">
        <v>321</v>
      </c>
      <c r="C94" s="973"/>
      <c r="D94" s="269" t="s">
        <v>94</v>
      </c>
      <c r="E94" s="269"/>
    </row>
    <row r="95" spans="1:5" ht="25.5" customHeight="1" x14ac:dyDescent="0.25">
      <c r="A95" s="270"/>
      <c r="B95" s="973" t="s">
        <v>322</v>
      </c>
      <c r="C95" s="973"/>
      <c r="D95" s="269" t="s">
        <v>94</v>
      </c>
      <c r="E95" s="269"/>
    </row>
    <row r="96" spans="1:5" ht="30.75" customHeight="1" outlineLevel="1" x14ac:dyDescent="0.25">
      <c r="A96" s="270"/>
      <c r="B96" s="973" t="s">
        <v>323</v>
      </c>
      <c r="C96" s="973"/>
      <c r="D96" s="269" t="s">
        <v>94</v>
      </c>
      <c r="E96" s="269"/>
    </row>
    <row r="97" spans="1:5" outlineLevel="1" x14ac:dyDescent="0.25">
      <c r="A97" s="270"/>
      <c r="B97" s="271"/>
      <c r="C97" s="272" t="s">
        <v>324</v>
      </c>
      <c r="D97" s="269" t="s">
        <v>201</v>
      </c>
      <c r="E97" s="269"/>
    </row>
    <row r="98" spans="1:5" outlineLevel="1" x14ac:dyDescent="0.25">
      <c r="A98" s="270"/>
      <c r="B98" s="973" t="s">
        <v>325</v>
      </c>
      <c r="C98" s="973"/>
      <c r="D98" s="269" t="s">
        <v>201</v>
      </c>
      <c r="E98" s="269"/>
    </row>
    <row r="99" spans="1:5" ht="24.75" customHeight="1" x14ac:dyDescent="0.25">
      <c r="A99" s="980" t="s">
        <v>326</v>
      </c>
      <c r="B99" s="973"/>
      <c r="C99" s="973"/>
      <c r="D99" s="269" t="s">
        <v>94</v>
      </c>
      <c r="E99" s="269"/>
    </row>
    <row r="100" spans="1:5" ht="28.5" customHeight="1" outlineLevel="1" x14ac:dyDescent="0.25">
      <c r="A100" s="270"/>
      <c r="B100" s="973" t="s">
        <v>327</v>
      </c>
      <c r="C100" s="973"/>
      <c r="D100" s="269" t="s">
        <v>201</v>
      </c>
      <c r="E100" s="269"/>
    </row>
    <row r="101" spans="1:5" outlineLevel="1" x14ac:dyDescent="0.25">
      <c r="A101" s="270"/>
      <c r="B101" s="973" t="s">
        <v>328</v>
      </c>
      <c r="C101" s="973"/>
      <c r="D101" s="269" t="s">
        <v>201</v>
      </c>
      <c r="E101" s="269"/>
    </row>
    <row r="102" spans="1:5" ht="33" customHeight="1" x14ac:dyDescent="0.25">
      <c r="A102" s="977" t="s">
        <v>329</v>
      </c>
      <c r="B102" s="978"/>
      <c r="C102" s="978"/>
      <c r="D102" s="273"/>
      <c r="E102" s="273"/>
    </row>
    <row r="103" spans="1:5" x14ac:dyDescent="0.25">
      <c r="A103" s="270"/>
      <c r="B103" s="973" t="s">
        <v>330</v>
      </c>
      <c r="C103" s="973"/>
      <c r="D103" s="269" t="s">
        <v>97</v>
      </c>
      <c r="E103" s="269"/>
    </row>
    <row r="104" spans="1:5" ht="75" x14ac:dyDescent="0.25">
      <c r="A104" s="270"/>
      <c r="B104" s="973" t="s">
        <v>331</v>
      </c>
      <c r="C104" s="973"/>
      <c r="D104" s="269" t="s">
        <v>94</v>
      </c>
      <c r="E104" s="269" t="s">
        <v>332</v>
      </c>
    </row>
    <row r="105" spans="1:5" ht="33" customHeight="1" x14ac:dyDescent="0.25">
      <c r="A105" s="270"/>
      <c r="B105" s="973" t="s">
        <v>333</v>
      </c>
      <c r="C105" s="973"/>
      <c r="D105" s="269" t="s">
        <v>97</v>
      </c>
      <c r="E105" s="269"/>
    </row>
    <row r="106" spans="1:5" ht="30" outlineLevel="1" x14ac:dyDescent="0.25">
      <c r="A106" s="270"/>
      <c r="B106" s="271"/>
      <c r="C106" s="272" t="s">
        <v>334</v>
      </c>
      <c r="D106" s="269" t="s">
        <v>335</v>
      </c>
      <c r="E106" s="269"/>
    </row>
    <row r="107" spans="1:5" x14ac:dyDescent="0.25">
      <c r="A107" s="977" t="s">
        <v>336</v>
      </c>
      <c r="B107" s="978"/>
      <c r="C107" s="978"/>
      <c r="D107" s="273"/>
      <c r="E107" s="273"/>
    </row>
    <row r="108" spans="1:5" outlineLevel="1" x14ac:dyDescent="0.25">
      <c r="A108" s="270"/>
      <c r="B108" s="973" t="s">
        <v>337</v>
      </c>
      <c r="C108" s="979"/>
      <c r="D108" s="269">
        <v>2007</v>
      </c>
      <c r="E108" s="269"/>
    </row>
    <row r="109" spans="1:5" x14ac:dyDescent="0.25">
      <c r="A109" s="270"/>
      <c r="B109" s="973" t="s">
        <v>338</v>
      </c>
      <c r="C109" s="973"/>
      <c r="D109" s="269" t="s">
        <v>97</v>
      </c>
      <c r="E109" s="269"/>
    </row>
    <row r="110" spans="1:5" x14ac:dyDescent="0.25">
      <c r="A110" s="270"/>
      <c r="B110" s="973" t="s">
        <v>339</v>
      </c>
      <c r="C110" s="973"/>
      <c r="D110" s="269" t="s">
        <v>97</v>
      </c>
      <c r="E110" s="269"/>
    </row>
    <row r="111" spans="1:5" ht="27.75" customHeight="1" x14ac:dyDescent="0.25">
      <c r="A111" s="270"/>
      <c r="B111" s="973" t="s">
        <v>340</v>
      </c>
      <c r="C111" s="973"/>
      <c r="D111" s="269" t="s">
        <v>97</v>
      </c>
      <c r="E111" s="269"/>
    </row>
    <row r="112" spans="1:5" x14ac:dyDescent="0.25">
      <c r="A112" s="270"/>
      <c r="B112" s="973" t="s">
        <v>341</v>
      </c>
      <c r="C112" s="973"/>
      <c r="D112" s="269" t="s">
        <v>94</v>
      </c>
      <c r="E112" s="269"/>
    </row>
    <row r="113" spans="1:5" outlineLevel="1" x14ac:dyDescent="0.25">
      <c r="A113" s="270"/>
      <c r="B113" s="973" t="s">
        <v>342</v>
      </c>
      <c r="C113" s="973"/>
      <c r="D113" s="269"/>
      <c r="E113" s="269"/>
    </row>
    <row r="114" spans="1:5" x14ac:dyDescent="0.25">
      <c r="A114" s="977" t="s">
        <v>343</v>
      </c>
      <c r="B114" s="978"/>
      <c r="C114" s="978"/>
      <c r="D114" s="273"/>
      <c r="E114" s="273"/>
    </row>
    <row r="115" spans="1:5" outlineLevel="1" x14ac:dyDescent="0.25">
      <c r="A115" s="270"/>
      <c r="B115" s="973" t="s">
        <v>344</v>
      </c>
      <c r="C115" s="973"/>
      <c r="D115" s="269">
        <v>2004</v>
      </c>
      <c r="E115" s="269"/>
    </row>
    <row r="116" spans="1:5" x14ac:dyDescent="0.25">
      <c r="A116" s="270"/>
      <c r="B116" s="973" t="s">
        <v>345</v>
      </c>
      <c r="C116" s="973"/>
      <c r="D116" s="274" t="s">
        <v>97</v>
      </c>
      <c r="E116" s="269"/>
    </row>
    <row r="117" spans="1:5" x14ac:dyDescent="0.25">
      <c r="A117" s="270"/>
      <c r="B117" s="973" t="s">
        <v>346</v>
      </c>
      <c r="C117" s="973"/>
      <c r="D117" s="274" t="s">
        <v>97</v>
      </c>
      <c r="E117" s="269"/>
    </row>
    <row r="118" spans="1:5" x14ac:dyDescent="0.25">
      <c r="A118" s="270"/>
      <c r="B118" s="973" t="s">
        <v>347</v>
      </c>
      <c r="C118" s="973"/>
      <c r="D118" s="274" t="s">
        <v>97</v>
      </c>
      <c r="E118" s="269"/>
    </row>
    <row r="119" spans="1:5" x14ac:dyDescent="0.25">
      <c r="A119" s="270"/>
      <c r="B119" s="973" t="s">
        <v>348</v>
      </c>
      <c r="C119" s="973"/>
      <c r="D119" s="274" t="s">
        <v>97</v>
      </c>
      <c r="E119" s="269"/>
    </row>
    <row r="120" spans="1:5" x14ac:dyDescent="0.25">
      <c r="A120" s="270"/>
      <c r="B120" s="973" t="s">
        <v>349</v>
      </c>
      <c r="C120" s="973"/>
      <c r="D120" s="274" t="s">
        <v>97</v>
      </c>
      <c r="E120" s="269"/>
    </row>
    <row r="121" spans="1:5" x14ac:dyDescent="0.25">
      <c r="A121" s="270"/>
      <c r="B121" s="973" t="s">
        <v>350</v>
      </c>
      <c r="C121" s="973"/>
      <c r="D121" s="274" t="s">
        <v>97</v>
      </c>
      <c r="E121" s="269"/>
    </row>
    <row r="122" spans="1:5" x14ac:dyDescent="0.25">
      <c r="A122" s="270"/>
      <c r="B122" s="973" t="s">
        <v>351</v>
      </c>
      <c r="C122" s="973"/>
      <c r="D122" s="274" t="s">
        <v>97</v>
      </c>
      <c r="E122" s="269"/>
    </row>
    <row r="123" spans="1:5" ht="38.25" x14ac:dyDescent="0.25">
      <c r="A123" s="270"/>
      <c r="B123" s="973" t="s">
        <v>352</v>
      </c>
      <c r="C123" s="973"/>
      <c r="D123" s="274" t="s">
        <v>353</v>
      </c>
      <c r="E123" s="269"/>
    </row>
    <row r="124" spans="1:5" outlineLevel="1" x14ac:dyDescent="0.25">
      <c r="A124" s="270"/>
      <c r="B124" s="973" t="s">
        <v>354</v>
      </c>
      <c r="C124" s="973"/>
      <c r="D124" s="274" t="s">
        <v>97</v>
      </c>
      <c r="E124" s="274"/>
    </row>
    <row r="125" spans="1:5" outlineLevel="1" x14ac:dyDescent="0.25">
      <c r="A125" s="270"/>
      <c r="B125" s="271"/>
      <c r="C125" s="272" t="s">
        <v>355</v>
      </c>
      <c r="D125" s="274" t="s">
        <v>356</v>
      </c>
      <c r="E125" s="274"/>
    </row>
    <row r="126" spans="1:5" ht="15.75" outlineLevel="1" thickBot="1" x14ac:dyDescent="0.3">
      <c r="A126" s="275"/>
      <c r="B126" s="974" t="s">
        <v>357</v>
      </c>
      <c r="C126" s="974"/>
      <c r="D126" s="276"/>
      <c r="E126" s="276"/>
    </row>
    <row r="127" spans="1:5" ht="15.75" thickTop="1" x14ac:dyDescent="0.25">
      <c r="A127" s="975" t="s">
        <v>358</v>
      </c>
      <c r="B127" s="976"/>
      <c r="C127" s="976"/>
      <c r="D127" s="976"/>
      <c r="E127" s="976"/>
    </row>
    <row r="128" spans="1:5" ht="90" x14ac:dyDescent="0.25">
      <c r="A128" s="970" t="s">
        <v>359</v>
      </c>
      <c r="B128" s="962"/>
      <c r="C128" s="963"/>
      <c r="D128" s="277" t="s">
        <v>97</v>
      </c>
      <c r="E128" s="277" t="s">
        <v>360</v>
      </c>
    </row>
    <row r="129" spans="1:5" ht="45" x14ac:dyDescent="0.25">
      <c r="A129" s="970" t="s">
        <v>361</v>
      </c>
      <c r="B129" s="962"/>
      <c r="C129" s="963"/>
      <c r="D129" s="277" t="s">
        <v>94</v>
      </c>
      <c r="E129" s="277" t="s">
        <v>362</v>
      </c>
    </row>
    <row r="130" spans="1:5" ht="27" customHeight="1" x14ac:dyDescent="0.25">
      <c r="A130" s="970" t="s">
        <v>363</v>
      </c>
      <c r="B130" s="962"/>
      <c r="C130" s="963"/>
      <c r="D130" s="277" t="s">
        <v>364</v>
      </c>
      <c r="E130" s="277"/>
    </row>
    <row r="131" spans="1:5" ht="27.75" customHeight="1" outlineLevel="1" x14ac:dyDescent="0.25">
      <c r="A131" s="970" t="s">
        <v>365</v>
      </c>
      <c r="B131" s="962"/>
      <c r="C131" s="963"/>
      <c r="D131" s="277" t="s">
        <v>97</v>
      </c>
      <c r="E131" s="277"/>
    </row>
    <row r="132" spans="1:5" x14ac:dyDescent="0.25">
      <c r="A132" s="970" t="s">
        <v>366</v>
      </c>
      <c r="B132" s="962"/>
      <c r="C132" s="963"/>
      <c r="D132" s="277" t="s">
        <v>367</v>
      </c>
      <c r="E132" s="277" t="s">
        <v>368</v>
      </c>
    </row>
    <row r="133" spans="1:5" ht="30.75" customHeight="1" x14ac:dyDescent="0.25">
      <c r="A133" s="970" t="s">
        <v>369</v>
      </c>
      <c r="B133" s="962"/>
      <c r="C133" s="963"/>
      <c r="D133" s="277" t="s">
        <v>97</v>
      </c>
      <c r="E133" s="277"/>
    </row>
    <row r="134" spans="1:5" ht="30.75" customHeight="1" x14ac:dyDescent="0.25">
      <c r="A134" s="970" t="s">
        <v>370</v>
      </c>
      <c r="B134" s="962"/>
      <c r="C134" s="963"/>
      <c r="D134" s="277" t="s">
        <v>97</v>
      </c>
      <c r="E134" s="277"/>
    </row>
    <row r="135" spans="1:5" ht="45" x14ac:dyDescent="0.25">
      <c r="A135" s="970" t="s">
        <v>371</v>
      </c>
      <c r="B135" s="962"/>
      <c r="C135" s="963"/>
      <c r="D135" s="277" t="s">
        <v>94</v>
      </c>
      <c r="E135" s="277" t="s">
        <v>372</v>
      </c>
    </row>
    <row r="136" spans="1:5" ht="30.75" customHeight="1" x14ac:dyDescent="0.25">
      <c r="A136" s="970" t="s">
        <v>373</v>
      </c>
      <c r="B136" s="962"/>
      <c r="C136" s="963"/>
      <c r="D136" s="277" t="s">
        <v>97</v>
      </c>
      <c r="E136" s="277"/>
    </row>
    <row r="137" spans="1:5" ht="29.25" customHeight="1" outlineLevel="1" x14ac:dyDescent="0.25">
      <c r="A137" s="970" t="s">
        <v>374</v>
      </c>
      <c r="B137" s="962"/>
      <c r="C137" s="963"/>
      <c r="D137" s="277" t="s">
        <v>94</v>
      </c>
      <c r="E137" s="277"/>
    </row>
    <row r="138" spans="1:5" ht="29.25" customHeight="1" outlineLevel="1" x14ac:dyDescent="0.25">
      <c r="A138" s="970" t="s">
        <v>375</v>
      </c>
      <c r="B138" s="962"/>
      <c r="C138" s="963"/>
      <c r="D138" s="277" t="s">
        <v>97</v>
      </c>
      <c r="E138" s="277"/>
    </row>
    <row r="139" spans="1:5" ht="30.75" customHeight="1" x14ac:dyDescent="0.25">
      <c r="A139" s="971" t="s">
        <v>376</v>
      </c>
      <c r="B139" s="972"/>
      <c r="C139" s="972"/>
      <c r="D139" s="278"/>
      <c r="E139" s="278"/>
    </row>
    <row r="140" spans="1:5" x14ac:dyDescent="0.25">
      <c r="A140" s="279"/>
      <c r="B140" s="962" t="s">
        <v>377</v>
      </c>
      <c r="C140" s="963"/>
      <c r="D140" s="280" t="s">
        <v>94</v>
      </c>
      <c r="E140" s="277"/>
    </row>
    <row r="141" spans="1:5" ht="28.5" customHeight="1" x14ac:dyDescent="0.25">
      <c r="A141" s="279"/>
      <c r="B141" s="962" t="s">
        <v>378</v>
      </c>
      <c r="C141" s="963"/>
      <c r="D141" s="280" t="s">
        <v>94</v>
      </c>
      <c r="E141" s="277"/>
    </row>
    <row r="142" spans="1:5" x14ac:dyDescent="0.25">
      <c r="A142" s="279"/>
      <c r="B142" s="962" t="s">
        <v>379</v>
      </c>
      <c r="C142" s="963"/>
      <c r="D142" s="280" t="s">
        <v>94</v>
      </c>
      <c r="E142" s="277"/>
    </row>
    <row r="143" spans="1:5" x14ac:dyDescent="0.25">
      <c r="A143" s="279"/>
      <c r="B143" s="962" t="s">
        <v>380</v>
      </c>
      <c r="C143" s="963"/>
      <c r="D143" s="280" t="s">
        <v>94</v>
      </c>
      <c r="E143" s="277"/>
    </row>
    <row r="144" spans="1:5" x14ac:dyDescent="0.25">
      <c r="A144" s="279"/>
      <c r="B144" s="962" t="s">
        <v>381</v>
      </c>
      <c r="C144" s="963"/>
      <c r="D144" s="280" t="s">
        <v>94</v>
      </c>
      <c r="E144" s="277"/>
    </row>
    <row r="145" spans="1:5" x14ac:dyDescent="0.25">
      <c r="A145" s="279"/>
      <c r="B145" s="962" t="s">
        <v>382</v>
      </c>
      <c r="C145" s="963"/>
      <c r="D145" s="280" t="s">
        <v>94</v>
      </c>
      <c r="E145" s="277"/>
    </row>
    <row r="146" spans="1:5" x14ac:dyDescent="0.25">
      <c r="A146" s="279"/>
      <c r="B146" s="962" t="s">
        <v>383</v>
      </c>
      <c r="C146" s="963"/>
      <c r="D146" s="280" t="s">
        <v>201</v>
      </c>
      <c r="E146" s="277"/>
    </row>
    <row r="147" spans="1:5" ht="30" customHeight="1" x14ac:dyDescent="0.25">
      <c r="A147" s="279"/>
      <c r="B147" s="962" t="s">
        <v>384</v>
      </c>
      <c r="C147" s="963"/>
      <c r="D147" s="280" t="s">
        <v>201</v>
      </c>
      <c r="E147" s="277"/>
    </row>
    <row r="148" spans="1:5" x14ac:dyDescent="0.25">
      <c r="A148" s="281"/>
      <c r="B148" s="962" t="s">
        <v>385</v>
      </c>
      <c r="C148" s="963"/>
      <c r="D148" s="280" t="s">
        <v>386</v>
      </c>
      <c r="E148" s="277"/>
    </row>
    <row r="149" spans="1:5" ht="15.75" thickBot="1" x14ac:dyDescent="0.3">
      <c r="A149" s="282"/>
      <c r="B149" s="964" t="s">
        <v>387</v>
      </c>
      <c r="C149" s="965"/>
      <c r="D149" s="280" t="s">
        <v>94</v>
      </c>
      <c r="E149" s="283" t="s">
        <v>388</v>
      </c>
    </row>
    <row r="150" spans="1:5" ht="16.5" thickTop="1" thickBot="1" x14ac:dyDescent="0.3">
      <c r="A150" s="966" t="s">
        <v>389</v>
      </c>
      <c r="B150" s="967"/>
      <c r="C150" s="968"/>
      <c r="D150" s="284"/>
      <c r="E150" s="284"/>
    </row>
    <row r="151" spans="1:5" ht="15.75" thickTop="1" x14ac:dyDescent="0.25"/>
    <row r="152" spans="1:5" x14ac:dyDescent="0.25">
      <c r="A152" s="285" t="s">
        <v>390</v>
      </c>
    </row>
    <row r="153" spans="1:5" x14ac:dyDescent="0.25">
      <c r="A153" s="969"/>
      <c r="B153" s="969"/>
      <c r="C153" s="969"/>
    </row>
  </sheetData>
  <mergeCells count="124">
    <mergeCell ref="E1:E6"/>
    <mergeCell ref="A7:C7"/>
    <mergeCell ref="A8:E8"/>
    <mergeCell ref="A9:C9"/>
    <mergeCell ref="B10:C10"/>
    <mergeCell ref="A11:C11"/>
    <mergeCell ref="B24:C24"/>
    <mergeCell ref="B26:C26"/>
    <mergeCell ref="A27:C27"/>
    <mergeCell ref="A28:C28"/>
    <mergeCell ref="A29:C29"/>
    <mergeCell ref="A30:E30"/>
    <mergeCell ref="B12:C12"/>
    <mergeCell ref="B14:C14"/>
    <mergeCell ref="B16:C16"/>
    <mergeCell ref="B18:C18"/>
    <mergeCell ref="B20:C20"/>
    <mergeCell ref="B22:C22"/>
    <mergeCell ref="B40:C40"/>
    <mergeCell ref="B43:C43"/>
    <mergeCell ref="A44:C44"/>
    <mergeCell ref="A45:C45"/>
    <mergeCell ref="B46:C46"/>
    <mergeCell ref="A47:C47"/>
    <mergeCell ref="A31:C31"/>
    <mergeCell ref="A32:C32"/>
    <mergeCell ref="B33:C33"/>
    <mergeCell ref="B34:C34"/>
    <mergeCell ref="B36:C36"/>
    <mergeCell ref="B38:C38"/>
    <mergeCell ref="B55:C55"/>
    <mergeCell ref="B56:C56"/>
    <mergeCell ref="B57:C57"/>
    <mergeCell ref="B58:C58"/>
    <mergeCell ref="B59:C59"/>
    <mergeCell ref="B60:C60"/>
    <mergeCell ref="B48:C48"/>
    <mergeCell ref="B50:C50"/>
    <mergeCell ref="A51:C51"/>
    <mergeCell ref="A52:E52"/>
    <mergeCell ref="A53:C53"/>
    <mergeCell ref="B54:C54"/>
    <mergeCell ref="B67:C67"/>
    <mergeCell ref="B68:C68"/>
    <mergeCell ref="B69:C69"/>
    <mergeCell ref="B70:C70"/>
    <mergeCell ref="B71:C71"/>
    <mergeCell ref="B72:C72"/>
    <mergeCell ref="B61:C61"/>
    <mergeCell ref="B62:C62"/>
    <mergeCell ref="A63:C63"/>
    <mergeCell ref="B64:C64"/>
    <mergeCell ref="B65:C65"/>
    <mergeCell ref="B66:C66"/>
    <mergeCell ref="B79:C79"/>
    <mergeCell ref="A80:C80"/>
    <mergeCell ref="B81:C81"/>
    <mergeCell ref="A82:C82"/>
    <mergeCell ref="B83:C83"/>
    <mergeCell ref="B86:C86"/>
    <mergeCell ref="A73:C73"/>
    <mergeCell ref="A74:E74"/>
    <mergeCell ref="A75:C75"/>
    <mergeCell ref="B76:C76"/>
    <mergeCell ref="B77:C77"/>
    <mergeCell ref="B78:C78"/>
    <mergeCell ref="B98:C98"/>
    <mergeCell ref="A99:C99"/>
    <mergeCell ref="B100:C100"/>
    <mergeCell ref="B101:C101"/>
    <mergeCell ref="A102:C102"/>
    <mergeCell ref="B103:C103"/>
    <mergeCell ref="B89:C89"/>
    <mergeCell ref="A92:C92"/>
    <mergeCell ref="B93:C93"/>
    <mergeCell ref="B94:C94"/>
    <mergeCell ref="B95:C95"/>
    <mergeCell ref="B96:C96"/>
    <mergeCell ref="B111:C111"/>
    <mergeCell ref="B112:C112"/>
    <mergeCell ref="B113:C113"/>
    <mergeCell ref="A114:C114"/>
    <mergeCell ref="B115:C115"/>
    <mergeCell ref="B116:C116"/>
    <mergeCell ref="B104:C104"/>
    <mergeCell ref="B105:C105"/>
    <mergeCell ref="A107:C107"/>
    <mergeCell ref="B108:C108"/>
    <mergeCell ref="B109:C109"/>
    <mergeCell ref="B110:C110"/>
    <mergeCell ref="B123:C123"/>
    <mergeCell ref="B124:C124"/>
    <mergeCell ref="B126:C126"/>
    <mergeCell ref="A127:E127"/>
    <mergeCell ref="A128:C128"/>
    <mergeCell ref="A129:C129"/>
    <mergeCell ref="B117:C117"/>
    <mergeCell ref="B118:C118"/>
    <mergeCell ref="B119:C119"/>
    <mergeCell ref="B120:C120"/>
    <mergeCell ref="B121:C121"/>
    <mergeCell ref="B122:C122"/>
    <mergeCell ref="A136:C136"/>
    <mergeCell ref="A137:C137"/>
    <mergeCell ref="A138:C138"/>
    <mergeCell ref="A139:C139"/>
    <mergeCell ref="B140:C140"/>
    <mergeCell ref="B141:C141"/>
    <mergeCell ref="A130:C130"/>
    <mergeCell ref="A131:C131"/>
    <mergeCell ref="A132:C132"/>
    <mergeCell ref="A133:C133"/>
    <mergeCell ref="A134:C134"/>
    <mergeCell ref="A135:C135"/>
    <mergeCell ref="B148:C148"/>
    <mergeCell ref="B149:C149"/>
    <mergeCell ref="A150:C150"/>
    <mergeCell ref="A153:C153"/>
    <mergeCell ref="B142:C142"/>
    <mergeCell ref="B143:C143"/>
    <mergeCell ref="B144:C144"/>
    <mergeCell ref="B145:C145"/>
    <mergeCell ref="B146:C146"/>
    <mergeCell ref="B147:C147"/>
  </mergeCells>
  <pageMargins left="0.7" right="0.7" top="0.75" bottom="0.75" header="0.3" footer="0.3"/>
  <pageSetup scale="67"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D157"/>
  <sheetViews>
    <sheetView zoomScaleNormal="100" zoomScaleSheetLayoutView="80" workbookViewId="0">
      <selection activeCell="G114" sqref="G114:H122"/>
    </sheetView>
  </sheetViews>
  <sheetFormatPr defaultColWidth="11.7109375" defaultRowHeight="15" x14ac:dyDescent="0.2"/>
  <cols>
    <col min="1" max="2" width="2.140625" style="312" customWidth="1"/>
    <col min="3" max="3" width="63" style="312" customWidth="1"/>
    <col min="4" max="4" width="7.140625" style="312" customWidth="1"/>
    <col min="5" max="6" width="19" style="312" customWidth="1"/>
    <col min="7" max="7" width="19.7109375" style="451" customWidth="1"/>
    <col min="8" max="8" width="19.7109375" style="452" customWidth="1"/>
    <col min="9" max="9" width="127.7109375" style="297" hidden="1" customWidth="1"/>
    <col min="10" max="10" width="38.5703125" style="297" hidden="1" customWidth="1"/>
    <col min="11" max="11" width="64.42578125" style="288" hidden="1" customWidth="1"/>
    <col min="12" max="12" width="87.7109375" style="287" hidden="1" customWidth="1"/>
    <col min="13" max="13" width="37.28515625" style="287" hidden="1" customWidth="1"/>
    <col min="14" max="14" width="75.28515625" style="287" hidden="1" customWidth="1"/>
    <col min="15" max="15" width="81.7109375" style="287" hidden="1" customWidth="1"/>
    <col min="16" max="16" width="69.42578125" style="287" hidden="1" customWidth="1"/>
    <col min="17" max="17" width="57" style="287" hidden="1" customWidth="1"/>
    <col min="18" max="18" width="87.7109375" style="287" hidden="1" customWidth="1"/>
    <col min="19" max="19" width="25.42578125" style="314" hidden="1" customWidth="1"/>
    <col min="20" max="20" width="43.7109375" style="310" hidden="1" customWidth="1"/>
    <col min="21" max="21" width="37.28515625" style="310" hidden="1" customWidth="1"/>
    <col min="22" max="22" width="56.28515625" style="310" hidden="1" customWidth="1"/>
    <col min="23" max="23" width="11.7109375" style="311" hidden="1" customWidth="1"/>
    <col min="24" max="24" width="146.85546875" style="311" hidden="1" customWidth="1"/>
    <col min="25" max="25" width="107.42578125" style="312" hidden="1" customWidth="1"/>
    <col min="26" max="26" width="1.28515625" style="313" customWidth="1"/>
    <col min="27" max="27" width="13.42578125" style="312" customWidth="1"/>
    <col min="28" max="28" width="13.28515625" style="312" customWidth="1"/>
    <col min="29" max="29" width="15.85546875" style="312" customWidth="1"/>
    <col min="30" max="35" width="11.7109375" style="312" customWidth="1"/>
    <col min="36" max="36" width="24.7109375" style="312" customWidth="1"/>
    <col min="37" max="39" width="11.7109375" style="312" customWidth="1"/>
    <col min="40" max="40" width="20" style="312" customWidth="1"/>
    <col min="41" max="41" width="25.85546875" style="312" customWidth="1"/>
    <col min="42" max="42" width="23.85546875" style="312" customWidth="1"/>
    <col min="43" max="43" width="14.140625" style="312" customWidth="1"/>
    <col min="44" max="69" width="11.7109375" style="312" customWidth="1"/>
    <col min="70" max="70" width="12.42578125" style="312" customWidth="1"/>
    <col min="71" max="74" width="11.7109375" style="312" customWidth="1"/>
    <col min="75" max="75" width="20.7109375" style="312" customWidth="1"/>
    <col min="76" max="76" width="11.7109375" style="312" customWidth="1"/>
    <col min="77" max="77" width="17.42578125" style="312" customWidth="1"/>
    <col min="78" max="91" width="11.7109375" style="312" customWidth="1"/>
    <col min="92" max="92" width="13.42578125" style="312" customWidth="1"/>
    <col min="93" max="107" width="11.7109375" style="312" customWidth="1"/>
    <col min="108" max="108" width="16.28515625" style="312" customWidth="1"/>
    <col min="109" max="117" width="11.7109375" style="312" customWidth="1"/>
    <col min="118" max="118" width="13.42578125" style="312" customWidth="1"/>
    <col min="119" max="119" width="11.7109375" style="312" customWidth="1"/>
    <col min="120" max="120" width="15.140625" style="312" customWidth="1"/>
    <col min="121" max="121" width="13.42578125" style="312" customWidth="1"/>
    <col min="122" max="130" width="11.7109375" style="312" customWidth="1"/>
    <col min="131" max="131" width="13.7109375" style="312" customWidth="1"/>
    <col min="132" max="132" width="12" style="312" customWidth="1"/>
    <col min="133" max="256" width="11.7109375" style="312"/>
    <col min="257" max="258" width="2.140625" style="312" customWidth="1"/>
    <col min="259" max="259" width="63" style="312" customWidth="1"/>
    <col min="260" max="260" width="7.140625" style="312" customWidth="1"/>
    <col min="261" max="262" width="19" style="312" customWidth="1"/>
    <col min="263" max="264" width="19.7109375" style="312" customWidth="1"/>
    <col min="265" max="281" width="0" style="312" hidden="1" customWidth="1"/>
    <col min="282" max="282" width="1.28515625" style="312" customWidth="1"/>
    <col min="283" max="283" width="13.42578125" style="312" customWidth="1"/>
    <col min="284" max="284" width="13.28515625" style="312" customWidth="1"/>
    <col min="285" max="285" width="15.85546875" style="312" customWidth="1"/>
    <col min="286" max="291" width="11.7109375" style="312" customWidth="1"/>
    <col min="292" max="292" width="24.7109375" style="312" customWidth="1"/>
    <col min="293" max="295" width="11.7109375" style="312" customWidth="1"/>
    <col min="296" max="296" width="20" style="312" customWidth="1"/>
    <col min="297" max="297" width="25.85546875" style="312" customWidth="1"/>
    <col min="298" max="298" width="23.85546875" style="312" customWidth="1"/>
    <col min="299" max="299" width="14.140625" style="312" customWidth="1"/>
    <col min="300" max="325" width="11.7109375" style="312" customWidth="1"/>
    <col min="326" max="326" width="12.42578125" style="312" customWidth="1"/>
    <col min="327" max="330" width="11.7109375" style="312" customWidth="1"/>
    <col min="331" max="331" width="20.7109375" style="312" customWidth="1"/>
    <col min="332" max="332" width="11.7109375" style="312" customWidth="1"/>
    <col min="333" max="333" width="17.42578125" style="312" customWidth="1"/>
    <col min="334" max="347" width="11.7109375" style="312" customWidth="1"/>
    <col min="348" max="348" width="13.42578125" style="312" customWidth="1"/>
    <col min="349" max="363" width="11.7109375" style="312" customWidth="1"/>
    <col min="364" max="364" width="16.28515625" style="312" customWidth="1"/>
    <col min="365" max="373" width="11.7109375" style="312" customWidth="1"/>
    <col min="374" max="374" width="13.42578125" style="312" customWidth="1"/>
    <col min="375" max="375" width="11.7109375" style="312" customWidth="1"/>
    <col min="376" max="376" width="15.140625" style="312" customWidth="1"/>
    <col min="377" max="377" width="13.42578125" style="312" customWidth="1"/>
    <col min="378" max="386" width="11.7109375" style="312" customWidth="1"/>
    <col min="387" max="387" width="13.7109375" style="312" customWidth="1"/>
    <col min="388" max="388" width="12" style="312" customWidth="1"/>
    <col min="389" max="512" width="11.7109375" style="312"/>
    <col min="513" max="514" width="2.140625" style="312" customWidth="1"/>
    <col min="515" max="515" width="63" style="312" customWidth="1"/>
    <col min="516" max="516" width="7.140625" style="312" customWidth="1"/>
    <col min="517" max="518" width="19" style="312" customWidth="1"/>
    <col min="519" max="520" width="19.7109375" style="312" customWidth="1"/>
    <col min="521" max="537" width="0" style="312" hidden="1" customWidth="1"/>
    <col min="538" max="538" width="1.28515625" style="312" customWidth="1"/>
    <col min="539" max="539" width="13.42578125" style="312" customWidth="1"/>
    <col min="540" max="540" width="13.28515625" style="312" customWidth="1"/>
    <col min="541" max="541" width="15.85546875" style="312" customWidth="1"/>
    <col min="542" max="547" width="11.7109375" style="312" customWidth="1"/>
    <col min="548" max="548" width="24.7109375" style="312" customWidth="1"/>
    <col min="549" max="551" width="11.7109375" style="312" customWidth="1"/>
    <col min="552" max="552" width="20" style="312" customWidth="1"/>
    <col min="553" max="553" width="25.85546875" style="312" customWidth="1"/>
    <col min="554" max="554" width="23.85546875" style="312" customWidth="1"/>
    <col min="555" max="555" width="14.140625" style="312" customWidth="1"/>
    <col min="556" max="581" width="11.7109375" style="312" customWidth="1"/>
    <col min="582" max="582" width="12.42578125" style="312" customWidth="1"/>
    <col min="583" max="586" width="11.7109375" style="312" customWidth="1"/>
    <col min="587" max="587" width="20.7109375" style="312" customWidth="1"/>
    <col min="588" max="588" width="11.7109375" style="312" customWidth="1"/>
    <col min="589" max="589" width="17.42578125" style="312" customWidth="1"/>
    <col min="590" max="603" width="11.7109375" style="312" customWidth="1"/>
    <col min="604" max="604" width="13.42578125" style="312" customWidth="1"/>
    <col min="605" max="619" width="11.7109375" style="312" customWidth="1"/>
    <col min="620" max="620" width="16.28515625" style="312" customWidth="1"/>
    <col min="621" max="629" width="11.7109375" style="312" customWidth="1"/>
    <col min="630" max="630" width="13.42578125" style="312" customWidth="1"/>
    <col min="631" max="631" width="11.7109375" style="312" customWidth="1"/>
    <col min="632" max="632" width="15.140625" style="312" customWidth="1"/>
    <col min="633" max="633" width="13.42578125" style="312" customWidth="1"/>
    <col min="634" max="642" width="11.7109375" style="312" customWidth="1"/>
    <col min="643" max="643" width="13.7109375" style="312" customWidth="1"/>
    <col min="644" max="644" width="12" style="312" customWidth="1"/>
    <col min="645" max="768" width="11.7109375" style="312"/>
    <col min="769" max="770" width="2.140625" style="312" customWidth="1"/>
    <col min="771" max="771" width="63" style="312" customWidth="1"/>
    <col min="772" max="772" width="7.140625" style="312" customWidth="1"/>
    <col min="773" max="774" width="19" style="312" customWidth="1"/>
    <col min="775" max="776" width="19.7109375" style="312" customWidth="1"/>
    <col min="777" max="793" width="0" style="312" hidden="1" customWidth="1"/>
    <col min="794" max="794" width="1.28515625" style="312" customWidth="1"/>
    <col min="795" max="795" width="13.42578125" style="312" customWidth="1"/>
    <col min="796" max="796" width="13.28515625" style="312" customWidth="1"/>
    <col min="797" max="797" width="15.85546875" style="312" customWidth="1"/>
    <col min="798" max="803" width="11.7109375" style="312" customWidth="1"/>
    <col min="804" max="804" width="24.7109375" style="312" customWidth="1"/>
    <col min="805" max="807" width="11.7109375" style="312" customWidth="1"/>
    <col min="808" max="808" width="20" style="312" customWidth="1"/>
    <col min="809" max="809" width="25.85546875" style="312" customWidth="1"/>
    <col min="810" max="810" width="23.85546875" style="312" customWidth="1"/>
    <col min="811" max="811" width="14.140625" style="312" customWidth="1"/>
    <col min="812" max="837" width="11.7109375" style="312" customWidth="1"/>
    <col min="838" max="838" width="12.42578125" style="312" customWidth="1"/>
    <col min="839" max="842" width="11.7109375" style="312" customWidth="1"/>
    <col min="843" max="843" width="20.7109375" style="312" customWidth="1"/>
    <col min="844" max="844" width="11.7109375" style="312" customWidth="1"/>
    <col min="845" max="845" width="17.42578125" style="312" customWidth="1"/>
    <col min="846" max="859" width="11.7109375" style="312" customWidth="1"/>
    <col min="860" max="860" width="13.42578125" style="312" customWidth="1"/>
    <col min="861" max="875" width="11.7109375" style="312" customWidth="1"/>
    <col min="876" max="876" width="16.28515625" style="312" customWidth="1"/>
    <col min="877" max="885" width="11.7109375" style="312" customWidth="1"/>
    <col min="886" max="886" width="13.42578125" style="312" customWidth="1"/>
    <col min="887" max="887" width="11.7109375" style="312" customWidth="1"/>
    <col min="888" max="888" width="15.140625" style="312" customWidth="1"/>
    <col min="889" max="889" width="13.42578125" style="312" customWidth="1"/>
    <col min="890" max="898" width="11.7109375" style="312" customWidth="1"/>
    <col min="899" max="899" width="13.7109375" style="312" customWidth="1"/>
    <col min="900" max="900" width="12" style="312" customWidth="1"/>
    <col min="901" max="1024" width="11.7109375" style="312"/>
    <col min="1025" max="1026" width="2.140625" style="312" customWidth="1"/>
    <col min="1027" max="1027" width="63" style="312" customWidth="1"/>
    <col min="1028" max="1028" width="7.140625" style="312" customWidth="1"/>
    <col min="1029" max="1030" width="19" style="312" customWidth="1"/>
    <col min="1031" max="1032" width="19.7109375" style="312" customWidth="1"/>
    <col min="1033" max="1049" width="0" style="312" hidden="1" customWidth="1"/>
    <col min="1050" max="1050" width="1.28515625" style="312" customWidth="1"/>
    <col min="1051" max="1051" width="13.42578125" style="312" customWidth="1"/>
    <col min="1052" max="1052" width="13.28515625" style="312" customWidth="1"/>
    <col min="1053" max="1053" width="15.85546875" style="312" customWidth="1"/>
    <col min="1054" max="1059" width="11.7109375" style="312" customWidth="1"/>
    <col min="1060" max="1060" width="24.7109375" style="312" customWidth="1"/>
    <col min="1061" max="1063" width="11.7109375" style="312" customWidth="1"/>
    <col min="1064" max="1064" width="20" style="312" customWidth="1"/>
    <col min="1065" max="1065" width="25.85546875" style="312" customWidth="1"/>
    <col min="1066" max="1066" width="23.85546875" style="312" customWidth="1"/>
    <col min="1067" max="1067" width="14.140625" style="312" customWidth="1"/>
    <col min="1068" max="1093" width="11.7109375" style="312" customWidth="1"/>
    <col min="1094" max="1094" width="12.42578125" style="312" customWidth="1"/>
    <col min="1095" max="1098" width="11.7109375" style="312" customWidth="1"/>
    <col min="1099" max="1099" width="20.7109375" style="312" customWidth="1"/>
    <col min="1100" max="1100" width="11.7109375" style="312" customWidth="1"/>
    <col min="1101" max="1101" width="17.42578125" style="312" customWidth="1"/>
    <col min="1102" max="1115" width="11.7109375" style="312" customWidth="1"/>
    <col min="1116" max="1116" width="13.42578125" style="312" customWidth="1"/>
    <col min="1117" max="1131" width="11.7109375" style="312" customWidth="1"/>
    <col min="1132" max="1132" width="16.28515625" style="312" customWidth="1"/>
    <col min="1133" max="1141" width="11.7109375" style="312" customWidth="1"/>
    <col min="1142" max="1142" width="13.42578125" style="312" customWidth="1"/>
    <col min="1143" max="1143" width="11.7109375" style="312" customWidth="1"/>
    <col min="1144" max="1144" width="15.140625" style="312" customWidth="1"/>
    <col min="1145" max="1145" width="13.42578125" style="312" customWidth="1"/>
    <col min="1146" max="1154" width="11.7109375" style="312" customWidth="1"/>
    <col min="1155" max="1155" width="13.7109375" style="312" customWidth="1"/>
    <col min="1156" max="1156" width="12" style="312" customWidth="1"/>
    <col min="1157" max="1280" width="11.7109375" style="312"/>
    <col min="1281" max="1282" width="2.140625" style="312" customWidth="1"/>
    <col min="1283" max="1283" width="63" style="312" customWidth="1"/>
    <col min="1284" max="1284" width="7.140625" style="312" customWidth="1"/>
    <col min="1285" max="1286" width="19" style="312" customWidth="1"/>
    <col min="1287" max="1288" width="19.7109375" style="312" customWidth="1"/>
    <col min="1289" max="1305" width="0" style="312" hidden="1" customWidth="1"/>
    <col min="1306" max="1306" width="1.28515625" style="312" customWidth="1"/>
    <col min="1307" max="1307" width="13.42578125" style="312" customWidth="1"/>
    <col min="1308" max="1308" width="13.28515625" style="312" customWidth="1"/>
    <col min="1309" max="1309" width="15.85546875" style="312" customWidth="1"/>
    <col min="1310" max="1315" width="11.7109375" style="312" customWidth="1"/>
    <col min="1316" max="1316" width="24.7109375" style="312" customWidth="1"/>
    <col min="1317" max="1319" width="11.7109375" style="312" customWidth="1"/>
    <col min="1320" max="1320" width="20" style="312" customWidth="1"/>
    <col min="1321" max="1321" width="25.85546875" style="312" customWidth="1"/>
    <col min="1322" max="1322" width="23.85546875" style="312" customWidth="1"/>
    <col min="1323" max="1323" width="14.140625" style="312" customWidth="1"/>
    <col min="1324" max="1349" width="11.7109375" style="312" customWidth="1"/>
    <col min="1350" max="1350" width="12.42578125" style="312" customWidth="1"/>
    <col min="1351" max="1354" width="11.7109375" style="312" customWidth="1"/>
    <col min="1355" max="1355" width="20.7109375" style="312" customWidth="1"/>
    <col min="1356" max="1356" width="11.7109375" style="312" customWidth="1"/>
    <col min="1357" max="1357" width="17.42578125" style="312" customWidth="1"/>
    <col min="1358" max="1371" width="11.7109375" style="312" customWidth="1"/>
    <col min="1372" max="1372" width="13.42578125" style="312" customWidth="1"/>
    <col min="1373" max="1387" width="11.7109375" style="312" customWidth="1"/>
    <col min="1388" max="1388" width="16.28515625" style="312" customWidth="1"/>
    <col min="1389" max="1397" width="11.7109375" style="312" customWidth="1"/>
    <col min="1398" max="1398" width="13.42578125" style="312" customWidth="1"/>
    <col min="1399" max="1399" width="11.7109375" style="312" customWidth="1"/>
    <col min="1400" max="1400" width="15.140625" style="312" customWidth="1"/>
    <col min="1401" max="1401" width="13.42578125" style="312" customWidth="1"/>
    <col min="1402" max="1410" width="11.7109375" style="312" customWidth="1"/>
    <col min="1411" max="1411" width="13.7109375" style="312" customWidth="1"/>
    <col min="1412" max="1412" width="12" style="312" customWidth="1"/>
    <col min="1413" max="1536" width="11.7109375" style="312"/>
    <col min="1537" max="1538" width="2.140625" style="312" customWidth="1"/>
    <col min="1539" max="1539" width="63" style="312" customWidth="1"/>
    <col min="1540" max="1540" width="7.140625" style="312" customWidth="1"/>
    <col min="1541" max="1542" width="19" style="312" customWidth="1"/>
    <col min="1543" max="1544" width="19.7109375" style="312" customWidth="1"/>
    <col min="1545" max="1561" width="0" style="312" hidden="1" customWidth="1"/>
    <col min="1562" max="1562" width="1.28515625" style="312" customWidth="1"/>
    <col min="1563" max="1563" width="13.42578125" style="312" customWidth="1"/>
    <col min="1564" max="1564" width="13.28515625" style="312" customWidth="1"/>
    <col min="1565" max="1565" width="15.85546875" style="312" customWidth="1"/>
    <col min="1566" max="1571" width="11.7109375" style="312" customWidth="1"/>
    <col min="1572" max="1572" width="24.7109375" style="312" customWidth="1"/>
    <col min="1573" max="1575" width="11.7109375" style="312" customWidth="1"/>
    <col min="1576" max="1576" width="20" style="312" customWidth="1"/>
    <col min="1577" max="1577" width="25.85546875" style="312" customWidth="1"/>
    <col min="1578" max="1578" width="23.85546875" style="312" customWidth="1"/>
    <col min="1579" max="1579" width="14.140625" style="312" customWidth="1"/>
    <col min="1580" max="1605" width="11.7109375" style="312" customWidth="1"/>
    <col min="1606" max="1606" width="12.42578125" style="312" customWidth="1"/>
    <col min="1607" max="1610" width="11.7109375" style="312" customWidth="1"/>
    <col min="1611" max="1611" width="20.7109375" style="312" customWidth="1"/>
    <col min="1612" max="1612" width="11.7109375" style="312" customWidth="1"/>
    <col min="1613" max="1613" width="17.42578125" style="312" customWidth="1"/>
    <col min="1614" max="1627" width="11.7109375" style="312" customWidth="1"/>
    <col min="1628" max="1628" width="13.42578125" style="312" customWidth="1"/>
    <col min="1629" max="1643" width="11.7109375" style="312" customWidth="1"/>
    <col min="1644" max="1644" width="16.28515625" style="312" customWidth="1"/>
    <col min="1645" max="1653" width="11.7109375" style="312" customWidth="1"/>
    <col min="1654" max="1654" width="13.42578125" style="312" customWidth="1"/>
    <col min="1655" max="1655" width="11.7109375" style="312" customWidth="1"/>
    <col min="1656" max="1656" width="15.140625" style="312" customWidth="1"/>
    <col min="1657" max="1657" width="13.42578125" style="312" customWidth="1"/>
    <col min="1658" max="1666" width="11.7109375" style="312" customWidth="1"/>
    <col min="1667" max="1667" width="13.7109375" style="312" customWidth="1"/>
    <col min="1668" max="1668" width="12" style="312" customWidth="1"/>
    <col min="1669" max="1792" width="11.7109375" style="312"/>
    <col min="1793" max="1794" width="2.140625" style="312" customWidth="1"/>
    <col min="1795" max="1795" width="63" style="312" customWidth="1"/>
    <col min="1796" max="1796" width="7.140625" style="312" customWidth="1"/>
    <col min="1797" max="1798" width="19" style="312" customWidth="1"/>
    <col min="1799" max="1800" width="19.7109375" style="312" customWidth="1"/>
    <col min="1801" max="1817" width="0" style="312" hidden="1" customWidth="1"/>
    <col min="1818" max="1818" width="1.28515625" style="312" customWidth="1"/>
    <col min="1819" max="1819" width="13.42578125" style="312" customWidth="1"/>
    <col min="1820" max="1820" width="13.28515625" style="312" customWidth="1"/>
    <col min="1821" max="1821" width="15.85546875" style="312" customWidth="1"/>
    <col min="1822" max="1827" width="11.7109375" style="312" customWidth="1"/>
    <col min="1828" max="1828" width="24.7109375" style="312" customWidth="1"/>
    <col min="1829" max="1831" width="11.7109375" style="312" customWidth="1"/>
    <col min="1832" max="1832" width="20" style="312" customWidth="1"/>
    <col min="1833" max="1833" width="25.85546875" style="312" customWidth="1"/>
    <col min="1834" max="1834" width="23.85546875" style="312" customWidth="1"/>
    <col min="1835" max="1835" width="14.140625" style="312" customWidth="1"/>
    <col min="1836" max="1861" width="11.7109375" style="312" customWidth="1"/>
    <col min="1862" max="1862" width="12.42578125" style="312" customWidth="1"/>
    <col min="1863" max="1866" width="11.7109375" style="312" customWidth="1"/>
    <col min="1867" max="1867" width="20.7109375" style="312" customWidth="1"/>
    <col min="1868" max="1868" width="11.7109375" style="312" customWidth="1"/>
    <col min="1869" max="1869" width="17.42578125" style="312" customWidth="1"/>
    <col min="1870" max="1883" width="11.7109375" style="312" customWidth="1"/>
    <col min="1884" max="1884" width="13.42578125" style="312" customWidth="1"/>
    <col min="1885" max="1899" width="11.7109375" style="312" customWidth="1"/>
    <col min="1900" max="1900" width="16.28515625" style="312" customWidth="1"/>
    <col min="1901" max="1909" width="11.7109375" style="312" customWidth="1"/>
    <col min="1910" max="1910" width="13.42578125" style="312" customWidth="1"/>
    <col min="1911" max="1911" width="11.7109375" style="312" customWidth="1"/>
    <col min="1912" max="1912" width="15.140625" style="312" customWidth="1"/>
    <col min="1913" max="1913" width="13.42578125" style="312" customWidth="1"/>
    <col min="1914" max="1922" width="11.7109375" style="312" customWidth="1"/>
    <col min="1923" max="1923" width="13.7109375" style="312" customWidth="1"/>
    <col min="1924" max="1924" width="12" style="312" customWidth="1"/>
    <col min="1925" max="2048" width="11.7109375" style="312"/>
    <col min="2049" max="2050" width="2.140625" style="312" customWidth="1"/>
    <col min="2051" max="2051" width="63" style="312" customWidth="1"/>
    <col min="2052" max="2052" width="7.140625" style="312" customWidth="1"/>
    <col min="2053" max="2054" width="19" style="312" customWidth="1"/>
    <col min="2055" max="2056" width="19.7109375" style="312" customWidth="1"/>
    <col min="2057" max="2073" width="0" style="312" hidden="1" customWidth="1"/>
    <col min="2074" max="2074" width="1.28515625" style="312" customWidth="1"/>
    <col min="2075" max="2075" width="13.42578125" style="312" customWidth="1"/>
    <col min="2076" max="2076" width="13.28515625" style="312" customWidth="1"/>
    <col min="2077" max="2077" width="15.85546875" style="312" customWidth="1"/>
    <col min="2078" max="2083" width="11.7109375" style="312" customWidth="1"/>
    <col min="2084" max="2084" width="24.7109375" style="312" customWidth="1"/>
    <col min="2085" max="2087" width="11.7109375" style="312" customWidth="1"/>
    <col min="2088" max="2088" width="20" style="312" customWidth="1"/>
    <col min="2089" max="2089" width="25.85546875" style="312" customWidth="1"/>
    <col min="2090" max="2090" width="23.85546875" style="312" customWidth="1"/>
    <col min="2091" max="2091" width="14.140625" style="312" customWidth="1"/>
    <col min="2092" max="2117" width="11.7109375" style="312" customWidth="1"/>
    <col min="2118" max="2118" width="12.42578125" style="312" customWidth="1"/>
    <col min="2119" max="2122" width="11.7109375" style="312" customWidth="1"/>
    <col min="2123" max="2123" width="20.7109375" style="312" customWidth="1"/>
    <col min="2124" max="2124" width="11.7109375" style="312" customWidth="1"/>
    <col min="2125" max="2125" width="17.42578125" style="312" customWidth="1"/>
    <col min="2126" max="2139" width="11.7109375" style="312" customWidth="1"/>
    <col min="2140" max="2140" width="13.42578125" style="312" customWidth="1"/>
    <col min="2141" max="2155" width="11.7109375" style="312" customWidth="1"/>
    <col min="2156" max="2156" width="16.28515625" style="312" customWidth="1"/>
    <col min="2157" max="2165" width="11.7109375" style="312" customWidth="1"/>
    <col min="2166" max="2166" width="13.42578125" style="312" customWidth="1"/>
    <col min="2167" max="2167" width="11.7109375" style="312" customWidth="1"/>
    <col min="2168" max="2168" width="15.140625" style="312" customWidth="1"/>
    <col min="2169" max="2169" width="13.42578125" style="312" customWidth="1"/>
    <col min="2170" max="2178" width="11.7109375" style="312" customWidth="1"/>
    <col min="2179" max="2179" width="13.7109375" style="312" customWidth="1"/>
    <col min="2180" max="2180" width="12" style="312" customWidth="1"/>
    <col min="2181" max="2304" width="11.7109375" style="312"/>
    <col min="2305" max="2306" width="2.140625" style="312" customWidth="1"/>
    <col min="2307" max="2307" width="63" style="312" customWidth="1"/>
    <col min="2308" max="2308" width="7.140625" style="312" customWidth="1"/>
    <col min="2309" max="2310" width="19" style="312" customWidth="1"/>
    <col min="2311" max="2312" width="19.7109375" style="312" customWidth="1"/>
    <col min="2313" max="2329" width="0" style="312" hidden="1" customWidth="1"/>
    <col min="2330" max="2330" width="1.28515625" style="312" customWidth="1"/>
    <col min="2331" max="2331" width="13.42578125" style="312" customWidth="1"/>
    <col min="2332" max="2332" width="13.28515625" style="312" customWidth="1"/>
    <col min="2333" max="2333" width="15.85546875" style="312" customWidth="1"/>
    <col min="2334" max="2339" width="11.7109375" style="312" customWidth="1"/>
    <col min="2340" max="2340" width="24.7109375" style="312" customWidth="1"/>
    <col min="2341" max="2343" width="11.7109375" style="312" customWidth="1"/>
    <col min="2344" max="2344" width="20" style="312" customWidth="1"/>
    <col min="2345" max="2345" width="25.85546875" style="312" customWidth="1"/>
    <col min="2346" max="2346" width="23.85546875" style="312" customWidth="1"/>
    <col min="2347" max="2347" width="14.140625" style="312" customWidth="1"/>
    <col min="2348" max="2373" width="11.7109375" style="312" customWidth="1"/>
    <col min="2374" max="2374" width="12.42578125" style="312" customWidth="1"/>
    <col min="2375" max="2378" width="11.7109375" style="312" customWidth="1"/>
    <col min="2379" max="2379" width="20.7109375" style="312" customWidth="1"/>
    <col min="2380" max="2380" width="11.7109375" style="312" customWidth="1"/>
    <col min="2381" max="2381" width="17.42578125" style="312" customWidth="1"/>
    <col min="2382" max="2395" width="11.7109375" style="312" customWidth="1"/>
    <col min="2396" max="2396" width="13.42578125" style="312" customWidth="1"/>
    <col min="2397" max="2411" width="11.7109375" style="312" customWidth="1"/>
    <col min="2412" max="2412" width="16.28515625" style="312" customWidth="1"/>
    <col min="2413" max="2421" width="11.7109375" style="312" customWidth="1"/>
    <col min="2422" max="2422" width="13.42578125" style="312" customWidth="1"/>
    <col min="2423" max="2423" width="11.7109375" style="312" customWidth="1"/>
    <col min="2424" max="2424" width="15.140625" style="312" customWidth="1"/>
    <col min="2425" max="2425" width="13.42578125" style="312" customWidth="1"/>
    <col min="2426" max="2434" width="11.7109375" style="312" customWidth="1"/>
    <col min="2435" max="2435" width="13.7109375" style="312" customWidth="1"/>
    <col min="2436" max="2436" width="12" style="312" customWidth="1"/>
    <col min="2437" max="2560" width="11.7109375" style="312"/>
    <col min="2561" max="2562" width="2.140625" style="312" customWidth="1"/>
    <col min="2563" max="2563" width="63" style="312" customWidth="1"/>
    <col min="2564" max="2564" width="7.140625" style="312" customWidth="1"/>
    <col min="2565" max="2566" width="19" style="312" customWidth="1"/>
    <col min="2567" max="2568" width="19.7109375" style="312" customWidth="1"/>
    <col min="2569" max="2585" width="0" style="312" hidden="1" customWidth="1"/>
    <col min="2586" max="2586" width="1.28515625" style="312" customWidth="1"/>
    <col min="2587" max="2587" width="13.42578125" style="312" customWidth="1"/>
    <col min="2588" max="2588" width="13.28515625" style="312" customWidth="1"/>
    <col min="2589" max="2589" width="15.85546875" style="312" customWidth="1"/>
    <col min="2590" max="2595" width="11.7109375" style="312" customWidth="1"/>
    <col min="2596" max="2596" width="24.7109375" style="312" customWidth="1"/>
    <col min="2597" max="2599" width="11.7109375" style="312" customWidth="1"/>
    <col min="2600" max="2600" width="20" style="312" customWidth="1"/>
    <col min="2601" max="2601" width="25.85546875" style="312" customWidth="1"/>
    <col min="2602" max="2602" width="23.85546875" style="312" customWidth="1"/>
    <col min="2603" max="2603" width="14.140625" style="312" customWidth="1"/>
    <col min="2604" max="2629" width="11.7109375" style="312" customWidth="1"/>
    <col min="2630" max="2630" width="12.42578125" style="312" customWidth="1"/>
    <col min="2631" max="2634" width="11.7109375" style="312" customWidth="1"/>
    <col min="2635" max="2635" width="20.7109375" style="312" customWidth="1"/>
    <col min="2636" max="2636" width="11.7109375" style="312" customWidth="1"/>
    <col min="2637" max="2637" width="17.42578125" style="312" customWidth="1"/>
    <col min="2638" max="2651" width="11.7109375" style="312" customWidth="1"/>
    <col min="2652" max="2652" width="13.42578125" style="312" customWidth="1"/>
    <col min="2653" max="2667" width="11.7109375" style="312" customWidth="1"/>
    <col min="2668" max="2668" width="16.28515625" style="312" customWidth="1"/>
    <col min="2669" max="2677" width="11.7109375" style="312" customWidth="1"/>
    <col min="2678" max="2678" width="13.42578125" style="312" customWidth="1"/>
    <col min="2679" max="2679" width="11.7109375" style="312" customWidth="1"/>
    <col min="2680" max="2680" width="15.140625" style="312" customWidth="1"/>
    <col min="2681" max="2681" width="13.42578125" style="312" customWidth="1"/>
    <col min="2682" max="2690" width="11.7109375" style="312" customWidth="1"/>
    <col min="2691" max="2691" width="13.7109375" style="312" customWidth="1"/>
    <col min="2692" max="2692" width="12" style="312" customWidth="1"/>
    <col min="2693" max="2816" width="11.7109375" style="312"/>
    <col min="2817" max="2818" width="2.140625" style="312" customWidth="1"/>
    <col min="2819" max="2819" width="63" style="312" customWidth="1"/>
    <col min="2820" max="2820" width="7.140625" style="312" customWidth="1"/>
    <col min="2821" max="2822" width="19" style="312" customWidth="1"/>
    <col min="2823" max="2824" width="19.7109375" style="312" customWidth="1"/>
    <col min="2825" max="2841" width="0" style="312" hidden="1" customWidth="1"/>
    <col min="2842" max="2842" width="1.28515625" style="312" customWidth="1"/>
    <col min="2843" max="2843" width="13.42578125" style="312" customWidth="1"/>
    <col min="2844" max="2844" width="13.28515625" style="312" customWidth="1"/>
    <col min="2845" max="2845" width="15.85546875" style="312" customWidth="1"/>
    <col min="2846" max="2851" width="11.7109375" style="312" customWidth="1"/>
    <col min="2852" max="2852" width="24.7109375" style="312" customWidth="1"/>
    <col min="2853" max="2855" width="11.7109375" style="312" customWidth="1"/>
    <col min="2856" max="2856" width="20" style="312" customWidth="1"/>
    <col min="2857" max="2857" width="25.85546875" style="312" customWidth="1"/>
    <col min="2858" max="2858" width="23.85546875" style="312" customWidth="1"/>
    <col min="2859" max="2859" width="14.140625" style="312" customWidth="1"/>
    <col min="2860" max="2885" width="11.7109375" style="312" customWidth="1"/>
    <col min="2886" max="2886" width="12.42578125" style="312" customWidth="1"/>
    <col min="2887" max="2890" width="11.7109375" style="312" customWidth="1"/>
    <col min="2891" max="2891" width="20.7109375" style="312" customWidth="1"/>
    <col min="2892" max="2892" width="11.7109375" style="312" customWidth="1"/>
    <col min="2893" max="2893" width="17.42578125" style="312" customWidth="1"/>
    <col min="2894" max="2907" width="11.7109375" style="312" customWidth="1"/>
    <col min="2908" max="2908" width="13.42578125" style="312" customWidth="1"/>
    <col min="2909" max="2923" width="11.7109375" style="312" customWidth="1"/>
    <col min="2924" max="2924" width="16.28515625" style="312" customWidth="1"/>
    <col min="2925" max="2933" width="11.7109375" style="312" customWidth="1"/>
    <col min="2934" max="2934" width="13.42578125" style="312" customWidth="1"/>
    <col min="2935" max="2935" width="11.7109375" style="312" customWidth="1"/>
    <col min="2936" max="2936" width="15.140625" style="312" customWidth="1"/>
    <col min="2937" max="2937" width="13.42578125" style="312" customWidth="1"/>
    <col min="2938" max="2946" width="11.7109375" style="312" customWidth="1"/>
    <col min="2947" max="2947" width="13.7109375" style="312" customWidth="1"/>
    <col min="2948" max="2948" width="12" style="312" customWidth="1"/>
    <col min="2949" max="3072" width="11.7109375" style="312"/>
    <col min="3073" max="3074" width="2.140625" style="312" customWidth="1"/>
    <col min="3075" max="3075" width="63" style="312" customWidth="1"/>
    <col min="3076" max="3076" width="7.140625" style="312" customWidth="1"/>
    <col min="3077" max="3078" width="19" style="312" customWidth="1"/>
    <col min="3079" max="3080" width="19.7109375" style="312" customWidth="1"/>
    <col min="3081" max="3097" width="0" style="312" hidden="1" customWidth="1"/>
    <col min="3098" max="3098" width="1.28515625" style="312" customWidth="1"/>
    <col min="3099" max="3099" width="13.42578125" style="312" customWidth="1"/>
    <col min="3100" max="3100" width="13.28515625" style="312" customWidth="1"/>
    <col min="3101" max="3101" width="15.85546875" style="312" customWidth="1"/>
    <col min="3102" max="3107" width="11.7109375" style="312" customWidth="1"/>
    <col min="3108" max="3108" width="24.7109375" style="312" customWidth="1"/>
    <col min="3109" max="3111" width="11.7109375" style="312" customWidth="1"/>
    <col min="3112" max="3112" width="20" style="312" customWidth="1"/>
    <col min="3113" max="3113" width="25.85546875" style="312" customWidth="1"/>
    <col min="3114" max="3114" width="23.85546875" style="312" customWidth="1"/>
    <col min="3115" max="3115" width="14.140625" style="312" customWidth="1"/>
    <col min="3116" max="3141" width="11.7109375" style="312" customWidth="1"/>
    <col min="3142" max="3142" width="12.42578125" style="312" customWidth="1"/>
    <col min="3143" max="3146" width="11.7109375" style="312" customWidth="1"/>
    <col min="3147" max="3147" width="20.7109375" style="312" customWidth="1"/>
    <col min="3148" max="3148" width="11.7109375" style="312" customWidth="1"/>
    <col min="3149" max="3149" width="17.42578125" style="312" customWidth="1"/>
    <col min="3150" max="3163" width="11.7109375" style="312" customWidth="1"/>
    <col min="3164" max="3164" width="13.42578125" style="312" customWidth="1"/>
    <col min="3165" max="3179" width="11.7109375" style="312" customWidth="1"/>
    <col min="3180" max="3180" width="16.28515625" style="312" customWidth="1"/>
    <col min="3181" max="3189" width="11.7109375" style="312" customWidth="1"/>
    <col min="3190" max="3190" width="13.42578125" style="312" customWidth="1"/>
    <col min="3191" max="3191" width="11.7109375" style="312" customWidth="1"/>
    <col min="3192" max="3192" width="15.140625" style="312" customWidth="1"/>
    <col min="3193" max="3193" width="13.42578125" style="312" customWidth="1"/>
    <col min="3194" max="3202" width="11.7109375" style="312" customWidth="1"/>
    <col min="3203" max="3203" width="13.7109375" style="312" customWidth="1"/>
    <col min="3204" max="3204" width="12" style="312" customWidth="1"/>
    <col min="3205" max="3328" width="11.7109375" style="312"/>
    <col min="3329" max="3330" width="2.140625" style="312" customWidth="1"/>
    <col min="3331" max="3331" width="63" style="312" customWidth="1"/>
    <col min="3332" max="3332" width="7.140625" style="312" customWidth="1"/>
    <col min="3333" max="3334" width="19" style="312" customWidth="1"/>
    <col min="3335" max="3336" width="19.7109375" style="312" customWidth="1"/>
    <col min="3337" max="3353" width="0" style="312" hidden="1" customWidth="1"/>
    <col min="3354" max="3354" width="1.28515625" style="312" customWidth="1"/>
    <col min="3355" max="3355" width="13.42578125" style="312" customWidth="1"/>
    <col min="3356" max="3356" width="13.28515625" style="312" customWidth="1"/>
    <col min="3357" max="3357" width="15.85546875" style="312" customWidth="1"/>
    <col min="3358" max="3363" width="11.7109375" style="312" customWidth="1"/>
    <col min="3364" max="3364" width="24.7109375" style="312" customWidth="1"/>
    <col min="3365" max="3367" width="11.7109375" style="312" customWidth="1"/>
    <col min="3368" max="3368" width="20" style="312" customWidth="1"/>
    <col min="3369" max="3369" width="25.85546875" style="312" customWidth="1"/>
    <col min="3370" max="3370" width="23.85546875" style="312" customWidth="1"/>
    <col min="3371" max="3371" width="14.140625" style="312" customWidth="1"/>
    <col min="3372" max="3397" width="11.7109375" style="312" customWidth="1"/>
    <col min="3398" max="3398" width="12.42578125" style="312" customWidth="1"/>
    <col min="3399" max="3402" width="11.7109375" style="312" customWidth="1"/>
    <col min="3403" max="3403" width="20.7109375" style="312" customWidth="1"/>
    <col min="3404" max="3404" width="11.7109375" style="312" customWidth="1"/>
    <col min="3405" max="3405" width="17.42578125" style="312" customWidth="1"/>
    <col min="3406" max="3419" width="11.7109375" style="312" customWidth="1"/>
    <col min="3420" max="3420" width="13.42578125" style="312" customWidth="1"/>
    <col min="3421" max="3435" width="11.7109375" style="312" customWidth="1"/>
    <col min="3436" max="3436" width="16.28515625" style="312" customWidth="1"/>
    <col min="3437" max="3445" width="11.7109375" style="312" customWidth="1"/>
    <col min="3446" max="3446" width="13.42578125" style="312" customWidth="1"/>
    <col min="3447" max="3447" width="11.7109375" style="312" customWidth="1"/>
    <col min="3448" max="3448" width="15.140625" style="312" customWidth="1"/>
    <col min="3449" max="3449" width="13.42578125" style="312" customWidth="1"/>
    <col min="3450" max="3458" width="11.7109375" style="312" customWidth="1"/>
    <col min="3459" max="3459" width="13.7109375" style="312" customWidth="1"/>
    <col min="3460" max="3460" width="12" style="312" customWidth="1"/>
    <col min="3461" max="3584" width="11.7109375" style="312"/>
    <col min="3585" max="3586" width="2.140625" style="312" customWidth="1"/>
    <col min="3587" max="3587" width="63" style="312" customWidth="1"/>
    <col min="3588" max="3588" width="7.140625" style="312" customWidth="1"/>
    <col min="3589" max="3590" width="19" style="312" customWidth="1"/>
    <col min="3591" max="3592" width="19.7109375" style="312" customWidth="1"/>
    <col min="3593" max="3609" width="0" style="312" hidden="1" customWidth="1"/>
    <col min="3610" max="3610" width="1.28515625" style="312" customWidth="1"/>
    <col min="3611" max="3611" width="13.42578125" style="312" customWidth="1"/>
    <col min="3612" max="3612" width="13.28515625" style="312" customWidth="1"/>
    <col min="3613" max="3613" width="15.85546875" style="312" customWidth="1"/>
    <col min="3614" max="3619" width="11.7109375" style="312" customWidth="1"/>
    <col min="3620" max="3620" width="24.7109375" style="312" customWidth="1"/>
    <col min="3621" max="3623" width="11.7109375" style="312" customWidth="1"/>
    <col min="3624" max="3624" width="20" style="312" customWidth="1"/>
    <col min="3625" max="3625" width="25.85546875" style="312" customWidth="1"/>
    <col min="3626" max="3626" width="23.85546875" style="312" customWidth="1"/>
    <col min="3627" max="3627" width="14.140625" style="312" customWidth="1"/>
    <col min="3628" max="3653" width="11.7109375" style="312" customWidth="1"/>
    <col min="3654" max="3654" width="12.42578125" style="312" customWidth="1"/>
    <col min="3655" max="3658" width="11.7109375" style="312" customWidth="1"/>
    <col min="3659" max="3659" width="20.7109375" style="312" customWidth="1"/>
    <col min="3660" max="3660" width="11.7109375" style="312" customWidth="1"/>
    <col min="3661" max="3661" width="17.42578125" style="312" customWidth="1"/>
    <col min="3662" max="3675" width="11.7109375" style="312" customWidth="1"/>
    <col min="3676" max="3676" width="13.42578125" style="312" customWidth="1"/>
    <col min="3677" max="3691" width="11.7109375" style="312" customWidth="1"/>
    <col min="3692" max="3692" width="16.28515625" style="312" customWidth="1"/>
    <col min="3693" max="3701" width="11.7109375" style="312" customWidth="1"/>
    <col min="3702" max="3702" width="13.42578125" style="312" customWidth="1"/>
    <col min="3703" max="3703" width="11.7109375" style="312" customWidth="1"/>
    <col min="3704" max="3704" width="15.140625" style="312" customWidth="1"/>
    <col min="3705" max="3705" width="13.42578125" style="312" customWidth="1"/>
    <col min="3706" max="3714" width="11.7109375" style="312" customWidth="1"/>
    <col min="3715" max="3715" width="13.7109375" style="312" customWidth="1"/>
    <col min="3716" max="3716" width="12" style="312" customWidth="1"/>
    <col min="3717" max="3840" width="11.7109375" style="312"/>
    <col min="3841" max="3842" width="2.140625" style="312" customWidth="1"/>
    <col min="3843" max="3843" width="63" style="312" customWidth="1"/>
    <col min="3844" max="3844" width="7.140625" style="312" customWidth="1"/>
    <col min="3845" max="3846" width="19" style="312" customWidth="1"/>
    <col min="3847" max="3848" width="19.7109375" style="312" customWidth="1"/>
    <col min="3849" max="3865" width="0" style="312" hidden="1" customWidth="1"/>
    <col min="3866" max="3866" width="1.28515625" style="312" customWidth="1"/>
    <col min="3867" max="3867" width="13.42578125" style="312" customWidth="1"/>
    <col min="3868" max="3868" width="13.28515625" style="312" customWidth="1"/>
    <col min="3869" max="3869" width="15.85546875" style="312" customWidth="1"/>
    <col min="3870" max="3875" width="11.7109375" style="312" customWidth="1"/>
    <col min="3876" max="3876" width="24.7109375" style="312" customWidth="1"/>
    <col min="3877" max="3879" width="11.7109375" style="312" customWidth="1"/>
    <col min="3880" max="3880" width="20" style="312" customWidth="1"/>
    <col min="3881" max="3881" width="25.85546875" style="312" customWidth="1"/>
    <col min="3882" max="3882" width="23.85546875" style="312" customWidth="1"/>
    <col min="3883" max="3883" width="14.140625" style="312" customWidth="1"/>
    <col min="3884" max="3909" width="11.7109375" style="312" customWidth="1"/>
    <col min="3910" max="3910" width="12.42578125" style="312" customWidth="1"/>
    <col min="3911" max="3914" width="11.7109375" style="312" customWidth="1"/>
    <col min="3915" max="3915" width="20.7109375" style="312" customWidth="1"/>
    <col min="3916" max="3916" width="11.7109375" style="312" customWidth="1"/>
    <col min="3917" max="3917" width="17.42578125" style="312" customWidth="1"/>
    <col min="3918" max="3931" width="11.7109375" style="312" customWidth="1"/>
    <col min="3932" max="3932" width="13.42578125" style="312" customWidth="1"/>
    <col min="3933" max="3947" width="11.7109375" style="312" customWidth="1"/>
    <col min="3948" max="3948" width="16.28515625" style="312" customWidth="1"/>
    <col min="3949" max="3957" width="11.7109375" style="312" customWidth="1"/>
    <col min="3958" max="3958" width="13.42578125" style="312" customWidth="1"/>
    <col min="3959" max="3959" width="11.7109375" style="312" customWidth="1"/>
    <col min="3960" max="3960" width="15.140625" style="312" customWidth="1"/>
    <col min="3961" max="3961" width="13.42578125" style="312" customWidth="1"/>
    <col min="3962" max="3970" width="11.7109375" style="312" customWidth="1"/>
    <col min="3971" max="3971" width="13.7109375" style="312" customWidth="1"/>
    <col min="3972" max="3972" width="12" style="312" customWidth="1"/>
    <col min="3973" max="4096" width="11.7109375" style="312"/>
    <col min="4097" max="4098" width="2.140625" style="312" customWidth="1"/>
    <col min="4099" max="4099" width="63" style="312" customWidth="1"/>
    <col min="4100" max="4100" width="7.140625" style="312" customWidth="1"/>
    <col min="4101" max="4102" width="19" style="312" customWidth="1"/>
    <col min="4103" max="4104" width="19.7109375" style="312" customWidth="1"/>
    <col min="4105" max="4121" width="0" style="312" hidden="1" customWidth="1"/>
    <col min="4122" max="4122" width="1.28515625" style="312" customWidth="1"/>
    <col min="4123" max="4123" width="13.42578125" style="312" customWidth="1"/>
    <col min="4124" max="4124" width="13.28515625" style="312" customWidth="1"/>
    <col min="4125" max="4125" width="15.85546875" style="312" customWidth="1"/>
    <col min="4126" max="4131" width="11.7109375" style="312" customWidth="1"/>
    <col min="4132" max="4132" width="24.7109375" style="312" customWidth="1"/>
    <col min="4133" max="4135" width="11.7109375" style="312" customWidth="1"/>
    <col min="4136" max="4136" width="20" style="312" customWidth="1"/>
    <col min="4137" max="4137" width="25.85546875" style="312" customWidth="1"/>
    <col min="4138" max="4138" width="23.85546875" style="312" customWidth="1"/>
    <col min="4139" max="4139" width="14.140625" style="312" customWidth="1"/>
    <col min="4140" max="4165" width="11.7109375" style="312" customWidth="1"/>
    <col min="4166" max="4166" width="12.42578125" style="312" customWidth="1"/>
    <col min="4167" max="4170" width="11.7109375" style="312" customWidth="1"/>
    <col min="4171" max="4171" width="20.7109375" style="312" customWidth="1"/>
    <col min="4172" max="4172" width="11.7109375" style="312" customWidth="1"/>
    <col min="4173" max="4173" width="17.42578125" style="312" customWidth="1"/>
    <col min="4174" max="4187" width="11.7109375" style="312" customWidth="1"/>
    <col min="4188" max="4188" width="13.42578125" style="312" customWidth="1"/>
    <col min="4189" max="4203" width="11.7109375" style="312" customWidth="1"/>
    <col min="4204" max="4204" width="16.28515625" style="312" customWidth="1"/>
    <col min="4205" max="4213" width="11.7109375" style="312" customWidth="1"/>
    <col min="4214" max="4214" width="13.42578125" style="312" customWidth="1"/>
    <col min="4215" max="4215" width="11.7109375" style="312" customWidth="1"/>
    <col min="4216" max="4216" width="15.140625" style="312" customWidth="1"/>
    <col min="4217" max="4217" width="13.42578125" style="312" customWidth="1"/>
    <col min="4218" max="4226" width="11.7109375" style="312" customWidth="1"/>
    <col min="4227" max="4227" width="13.7109375" style="312" customWidth="1"/>
    <col min="4228" max="4228" width="12" style="312" customWidth="1"/>
    <col min="4229" max="4352" width="11.7109375" style="312"/>
    <col min="4353" max="4354" width="2.140625" style="312" customWidth="1"/>
    <col min="4355" max="4355" width="63" style="312" customWidth="1"/>
    <col min="4356" max="4356" width="7.140625" style="312" customWidth="1"/>
    <col min="4357" max="4358" width="19" style="312" customWidth="1"/>
    <col min="4359" max="4360" width="19.7109375" style="312" customWidth="1"/>
    <col min="4361" max="4377" width="0" style="312" hidden="1" customWidth="1"/>
    <col min="4378" max="4378" width="1.28515625" style="312" customWidth="1"/>
    <col min="4379" max="4379" width="13.42578125" style="312" customWidth="1"/>
    <col min="4380" max="4380" width="13.28515625" style="312" customWidth="1"/>
    <col min="4381" max="4381" width="15.85546875" style="312" customWidth="1"/>
    <col min="4382" max="4387" width="11.7109375" style="312" customWidth="1"/>
    <col min="4388" max="4388" width="24.7109375" style="312" customWidth="1"/>
    <col min="4389" max="4391" width="11.7109375" style="312" customWidth="1"/>
    <col min="4392" max="4392" width="20" style="312" customWidth="1"/>
    <col min="4393" max="4393" width="25.85546875" style="312" customWidth="1"/>
    <col min="4394" max="4394" width="23.85546875" style="312" customWidth="1"/>
    <col min="4395" max="4395" width="14.140625" style="312" customWidth="1"/>
    <col min="4396" max="4421" width="11.7109375" style="312" customWidth="1"/>
    <col min="4422" max="4422" width="12.42578125" style="312" customWidth="1"/>
    <col min="4423" max="4426" width="11.7109375" style="312" customWidth="1"/>
    <col min="4427" max="4427" width="20.7109375" style="312" customWidth="1"/>
    <col min="4428" max="4428" width="11.7109375" style="312" customWidth="1"/>
    <col min="4429" max="4429" width="17.42578125" style="312" customWidth="1"/>
    <col min="4430" max="4443" width="11.7109375" style="312" customWidth="1"/>
    <col min="4444" max="4444" width="13.42578125" style="312" customWidth="1"/>
    <col min="4445" max="4459" width="11.7109375" style="312" customWidth="1"/>
    <col min="4460" max="4460" width="16.28515625" style="312" customWidth="1"/>
    <col min="4461" max="4469" width="11.7109375" style="312" customWidth="1"/>
    <col min="4470" max="4470" width="13.42578125" style="312" customWidth="1"/>
    <col min="4471" max="4471" width="11.7109375" style="312" customWidth="1"/>
    <col min="4472" max="4472" width="15.140625" style="312" customWidth="1"/>
    <col min="4473" max="4473" width="13.42578125" style="312" customWidth="1"/>
    <col min="4474" max="4482" width="11.7109375" style="312" customWidth="1"/>
    <col min="4483" max="4483" width="13.7109375" style="312" customWidth="1"/>
    <col min="4484" max="4484" width="12" style="312" customWidth="1"/>
    <col min="4485" max="4608" width="11.7109375" style="312"/>
    <col min="4609" max="4610" width="2.140625" style="312" customWidth="1"/>
    <col min="4611" max="4611" width="63" style="312" customWidth="1"/>
    <col min="4612" max="4612" width="7.140625" style="312" customWidth="1"/>
    <col min="4613" max="4614" width="19" style="312" customWidth="1"/>
    <col min="4615" max="4616" width="19.7109375" style="312" customWidth="1"/>
    <col min="4617" max="4633" width="0" style="312" hidden="1" customWidth="1"/>
    <col min="4634" max="4634" width="1.28515625" style="312" customWidth="1"/>
    <col min="4635" max="4635" width="13.42578125" style="312" customWidth="1"/>
    <col min="4636" max="4636" width="13.28515625" style="312" customWidth="1"/>
    <col min="4637" max="4637" width="15.85546875" style="312" customWidth="1"/>
    <col min="4638" max="4643" width="11.7109375" style="312" customWidth="1"/>
    <col min="4644" max="4644" width="24.7109375" style="312" customWidth="1"/>
    <col min="4645" max="4647" width="11.7109375" style="312" customWidth="1"/>
    <col min="4648" max="4648" width="20" style="312" customWidth="1"/>
    <col min="4649" max="4649" width="25.85546875" style="312" customWidth="1"/>
    <col min="4650" max="4650" width="23.85546875" style="312" customWidth="1"/>
    <col min="4651" max="4651" width="14.140625" style="312" customWidth="1"/>
    <col min="4652" max="4677" width="11.7109375" style="312" customWidth="1"/>
    <col min="4678" max="4678" width="12.42578125" style="312" customWidth="1"/>
    <col min="4679" max="4682" width="11.7109375" style="312" customWidth="1"/>
    <col min="4683" max="4683" width="20.7109375" style="312" customWidth="1"/>
    <col min="4684" max="4684" width="11.7109375" style="312" customWidth="1"/>
    <col min="4685" max="4685" width="17.42578125" style="312" customWidth="1"/>
    <col min="4686" max="4699" width="11.7109375" style="312" customWidth="1"/>
    <col min="4700" max="4700" width="13.42578125" style="312" customWidth="1"/>
    <col min="4701" max="4715" width="11.7109375" style="312" customWidth="1"/>
    <col min="4716" max="4716" width="16.28515625" style="312" customWidth="1"/>
    <col min="4717" max="4725" width="11.7109375" style="312" customWidth="1"/>
    <col min="4726" max="4726" width="13.42578125" style="312" customWidth="1"/>
    <col min="4727" max="4727" width="11.7109375" style="312" customWidth="1"/>
    <col min="4728" max="4728" width="15.140625" style="312" customWidth="1"/>
    <col min="4729" max="4729" width="13.42578125" style="312" customWidth="1"/>
    <col min="4730" max="4738" width="11.7109375" style="312" customWidth="1"/>
    <col min="4739" max="4739" width="13.7109375" style="312" customWidth="1"/>
    <col min="4740" max="4740" width="12" style="312" customWidth="1"/>
    <col min="4741" max="4864" width="11.7109375" style="312"/>
    <col min="4865" max="4866" width="2.140625" style="312" customWidth="1"/>
    <col min="4867" max="4867" width="63" style="312" customWidth="1"/>
    <col min="4868" max="4868" width="7.140625" style="312" customWidth="1"/>
    <col min="4869" max="4870" width="19" style="312" customWidth="1"/>
    <col min="4871" max="4872" width="19.7109375" style="312" customWidth="1"/>
    <col min="4873" max="4889" width="0" style="312" hidden="1" customWidth="1"/>
    <col min="4890" max="4890" width="1.28515625" style="312" customWidth="1"/>
    <col min="4891" max="4891" width="13.42578125" style="312" customWidth="1"/>
    <col min="4892" max="4892" width="13.28515625" style="312" customWidth="1"/>
    <col min="4893" max="4893" width="15.85546875" style="312" customWidth="1"/>
    <col min="4894" max="4899" width="11.7109375" style="312" customWidth="1"/>
    <col min="4900" max="4900" width="24.7109375" style="312" customWidth="1"/>
    <col min="4901" max="4903" width="11.7109375" style="312" customWidth="1"/>
    <col min="4904" max="4904" width="20" style="312" customWidth="1"/>
    <col min="4905" max="4905" width="25.85546875" style="312" customWidth="1"/>
    <col min="4906" max="4906" width="23.85546875" style="312" customWidth="1"/>
    <col min="4907" max="4907" width="14.140625" style="312" customWidth="1"/>
    <col min="4908" max="4933" width="11.7109375" style="312" customWidth="1"/>
    <col min="4934" max="4934" width="12.42578125" style="312" customWidth="1"/>
    <col min="4935" max="4938" width="11.7109375" style="312" customWidth="1"/>
    <col min="4939" max="4939" width="20.7109375" style="312" customWidth="1"/>
    <col min="4940" max="4940" width="11.7109375" style="312" customWidth="1"/>
    <col min="4941" max="4941" width="17.42578125" style="312" customWidth="1"/>
    <col min="4942" max="4955" width="11.7109375" style="312" customWidth="1"/>
    <col min="4956" max="4956" width="13.42578125" style="312" customWidth="1"/>
    <col min="4957" max="4971" width="11.7109375" style="312" customWidth="1"/>
    <col min="4972" max="4972" width="16.28515625" style="312" customWidth="1"/>
    <col min="4973" max="4981" width="11.7109375" style="312" customWidth="1"/>
    <col min="4982" max="4982" width="13.42578125" style="312" customWidth="1"/>
    <col min="4983" max="4983" width="11.7109375" style="312" customWidth="1"/>
    <col min="4984" max="4984" width="15.140625" style="312" customWidth="1"/>
    <col min="4985" max="4985" width="13.42578125" style="312" customWidth="1"/>
    <col min="4986" max="4994" width="11.7109375" style="312" customWidth="1"/>
    <col min="4995" max="4995" width="13.7109375" style="312" customWidth="1"/>
    <col min="4996" max="4996" width="12" style="312" customWidth="1"/>
    <col min="4997" max="5120" width="11.7109375" style="312"/>
    <col min="5121" max="5122" width="2.140625" style="312" customWidth="1"/>
    <col min="5123" max="5123" width="63" style="312" customWidth="1"/>
    <col min="5124" max="5124" width="7.140625" style="312" customWidth="1"/>
    <col min="5125" max="5126" width="19" style="312" customWidth="1"/>
    <col min="5127" max="5128" width="19.7109375" style="312" customWidth="1"/>
    <col min="5129" max="5145" width="0" style="312" hidden="1" customWidth="1"/>
    <col min="5146" max="5146" width="1.28515625" style="312" customWidth="1"/>
    <col min="5147" max="5147" width="13.42578125" style="312" customWidth="1"/>
    <col min="5148" max="5148" width="13.28515625" style="312" customWidth="1"/>
    <col min="5149" max="5149" width="15.85546875" style="312" customWidth="1"/>
    <col min="5150" max="5155" width="11.7109375" style="312" customWidth="1"/>
    <col min="5156" max="5156" width="24.7109375" style="312" customWidth="1"/>
    <col min="5157" max="5159" width="11.7109375" style="312" customWidth="1"/>
    <col min="5160" max="5160" width="20" style="312" customWidth="1"/>
    <col min="5161" max="5161" width="25.85546875" style="312" customWidth="1"/>
    <col min="5162" max="5162" width="23.85546875" style="312" customWidth="1"/>
    <col min="5163" max="5163" width="14.140625" style="312" customWidth="1"/>
    <col min="5164" max="5189" width="11.7109375" style="312" customWidth="1"/>
    <col min="5190" max="5190" width="12.42578125" style="312" customWidth="1"/>
    <col min="5191" max="5194" width="11.7109375" style="312" customWidth="1"/>
    <col min="5195" max="5195" width="20.7109375" style="312" customWidth="1"/>
    <col min="5196" max="5196" width="11.7109375" style="312" customWidth="1"/>
    <col min="5197" max="5197" width="17.42578125" style="312" customWidth="1"/>
    <col min="5198" max="5211" width="11.7109375" style="312" customWidth="1"/>
    <col min="5212" max="5212" width="13.42578125" style="312" customWidth="1"/>
    <col min="5213" max="5227" width="11.7109375" style="312" customWidth="1"/>
    <col min="5228" max="5228" width="16.28515625" style="312" customWidth="1"/>
    <col min="5229" max="5237" width="11.7109375" style="312" customWidth="1"/>
    <col min="5238" max="5238" width="13.42578125" style="312" customWidth="1"/>
    <col min="5239" max="5239" width="11.7109375" style="312" customWidth="1"/>
    <col min="5240" max="5240" width="15.140625" style="312" customWidth="1"/>
    <col min="5241" max="5241" width="13.42578125" style="312" customWidth="1"/>
    <col min="5242" max="5250" width="11.7109375" style="312" customWidth="1"/>
    <col min="5251" max="5251" width="13.7109375" style="312" customWidth="1"/>
    <col min="5252" max="5252" width="12" style="312" customWidth="1"/>
    <col min="5253" max="5376" width="11.7109375" style="312"/>
    <col min="5377" max="5378" width="2.140625" style="312" customWidth="1"/>
    <col min="5379" max="5379" width="63" style="312" customWidth="1"/>
    <col min="5380" max="5380" width="7.140625" style="312" customWidth="1"/>
    <col min="5381" max="5382" width="19" style="312" customWidth="1"/>
    <col min="5383" max="5384" width="19.7109375" style="312" customWidth="1"/>
    <col min="5385" max="5401" width="0" style="312" hidden="1" customWidth="1"/>
    <col min="5402" max="5402" width="1.28515625" style="312" customWidth="1"/>
    <col min="5403" max="5403" width="13.42578125" style="312" customWidth="1"/>
    <col min="5404" max="5404" width="13.28515625" style="312" customWidth="1"/>
    <col min="5405" max="5405" width="15.85546875" style="312" customWidth="1"/>
    <col min="5406" max="5411" width="11.7109375" style="312" customWidth="1"/>
    <col min="5412" max="5412" width="24.7109375" style="312" customWidth="1"/>
    <col min="5413" max="5415" width="11.7109375" style="312" customWidth="1"/>
    <col min="5416" max="5416" width="20" style="312" customWidth="1"/>
    <col min="5417" max="5417" width="25.85546875" style="312" customWidth="1"/>
    <col min="5418" max="5418" width="23.85546875" style="312" customWidth="1"/>
    <col min="5419" max="5419" width="14.140625" style="312" customWidth="1"/>
    <col min="5420" max="5445" width="11.7109375" style="312" customWidth="1"/>
    <col min="5446" max="5446" width="12.42578125" style="312" customWidth="1"/>
    <col min="5447" max="5450" width="11.7109375" style="312" customWidth="1"/>
    <col min="5451" max="5451" width="20.7109375" style="312" customWidth="1"/>
    <col min="5452" max="5452" width="11.7109375" style="312" customWidth="1"/>
    <col min="5453" max="5453" width="17.42578125" style="312" customWidth="1"/>
    <col min="5454" max="5467" width="11.7109375" style="312" customWidth="1"/>
    <col min="5468" max="5468" width="13.42578125" style="312" customWidth="1"/>
    <col min="5469" max="5483" width="11.7109375" style="312" customWidth="1"/>
    <col min="5484" max="5484" width="16.28515625" style="312" customWidth="1"/>
    <col min="5485" max="5493" width="11.7109375" style="312" customWidth="1"/>
    <col min="5494" max="5494" width="13.42578125" style="312" customWidth="1"/>
    <col min="5495" max="5495" width="11.7109375" style="312" customWidth="1"/>
    <col min="5496" max="5496" width="15.140625" style="312" customWidth="1"/>
    <col min="5497" max="5497" width="13.42578125" style="312" customWidth="1"/>
    <col min="5498" max="5506" width="11.7109375" style="312" customWidth="1"/>
    <col min="5507" max="5507" width="13.7109375" style="312" customWidth="1"/>
    <col min="5508" max="5508" width="12" style="312" customWidth="1"/>
    <col min="5509" max="5632" width="11.7109375" style="312"/>
    <col min="5633" max="5634" width="2.140625" style="312" customWidth="1"/>
    <col min="5635" max="5635" width="63" style="312" customWidth="1"/>
    <col min="5636" max="5636" width="7.140625" style="312" customWidth="1"/>
    <col min="5637" max="5638" width="19" style="312" customWidth="1"/>
    <col min="5639" max="5640" width="19.7109375" style="312" customWidth="1"/>
    <col min="5641" max="5657" width="0" style="312" hidden="1" customWidth="1"/>
    <col min="5658" max="5658" width="1.28515625" style="312" customWidth="1"/>
    <col min="5659" max="5659" width="13.42578125" style="312" customWidth="1"/>
    <col min="5660" max="5660" width="13.28515625" style="312" customWidth="1"/>
    <col min="5661" max="5661" width="15.85546875" style="312" customWidth="1"/>
    <col min="5662" max="5667" width="11.7109375" style="312" customWidth="1"/>
    <col min="5668" max="5668" width="24.7109375" style="312" customWidth="1"/>
    <col min="5669" max="5671" width="11.7109375" style="312" customWidth="1"/>
    <col min="5672" max="5672" width="20" style="312" customWidth="1"/>
    <col min="5673" max="5673" width="25.85546875" style="312" customWidth="1"/>
    <col min="5674" max="5674" width="23.85546875" style="312" customWidth="1"/>
    <col min="5675" max="5675" width="14.140625" style="312" customWidth="1"/>
    <col min="5676" max="5701" width="11.7109375" style="312" customWidth="1"/>
    <col min="5702" max="5702" width="12.42578125" style="312" customWidth="1"/>
    <col min="5703" max="5706" width="11.7109375" style="312" customWidth="1"/>
    <col min="5707" max="5707" width="20.7109375" style="312" customWidth="1"/>
    <col min="5708" max="5708" width="11.7109375" style="312" customWidth="1"/>
    <col min="5709" max="5709" width="17.42578125" style="312" customWidth="1"/>
    <col min="5710" max="5723" width="11.7109375" style="312" customWidth="1"/>
    <col min="5724" max="5724" width="13.42578125" style="312" customWidth="1"/>
    <col min="5725" max="5739" width="11.7109375" style="312" customWidth="1"/>
    <col min="5740" max="5740" width="16.28515625" style="312" customWidth="1"/>
    <col min="5741" max="5749" width="11.7109375" style="312" customWidth="1"/>
    <col min="5750" max="5750" width="13.42578125" style="312" customWidth="1"/>
    <col min="5751" max="5751" width="11.7109375" style="312" customWidth="1"/>
    <col min="5752" max="5752" width="15.140625" style="312" customWidth="1"/>
    <col min="5753" max="5753" width="13.42578125" style="312" customWidth="1"/>
    <col min="5754" max="5762" width="11.7109375" style="312" customWidth="1"/>
    <col min="5763" max="5763" width="13.7109375" style="312" customWidth="1"/>
    <col min="5764" max="5764" width="12" style="312" customWidth="1"/>
    <col min="5765" max="5888" width="11.7109375" style="312"/>
    <col min="5889" max="5890" width="2.140625" style="312" customWidth="1"/>
    <col min="5891" max="5891" width="63" style="312" customWidth="1"/>
    <col min="5892" max="5892" width="7.140625" style="312" customWidth="1"/>
    <col min="5893" max="5894" width="19" style="312" customWidth="1"/>
    <col min="5895" max="5896" width="19.7109375" style="312" customWidth="1"/>
    <col min="5897" max="5913" width="0" style="312" hidden="1" customWidth="1"/>
    <col min="5914" max="5914" width="1.28515625" style="312" customWidth="1"/>
    <col min="5915" max="5915" width="13.42578125" style="312" customWidth="1"/>
    <col min="5916" max="5916" width="13.28515625" style="312" customWidth="1"/>
    <col min="5917" max="5917" width="15.85546875" style="312" customWidth="1"/>
    <col min="5918" max="5923" width="11.7109375" style="312" customWidth="1"/>
    <col min="5924" max="5924" width="24.7109375" style="312" customWidth="1"/>
    <col min="5925" max="5927" width="11.7109375" style="312" customWidth="1"/>
    <col min="5928" max="5928" width="20" style="312" customWidth="1"/>
    <col min="5929" max="5929" width="25.85546875" style="312" customWidth="1"/>
    <col min="5930" max="5930" width="23.85546875" style="312" customWidth="1"/>
    <col min="5931" max="5931" width="14.140625" style="312" customWidth="1"/>
    <col min="5932" max="5957" width="11.7109375" style="312" customWidth="1"/>
    <col min="5958" max="5958" width="12.42578125" style="312" customWidth="1"/>
    <col min="5959" max="5962" width="11.7109375" style="312" customWidth="1"/>
    <col min="5963" max="5963" width="20.7109375" style="312" customWidth="1"/>
    <col min="5964" max="5964" width="11.7109375" style="312" customWidth="1"/>
    <col min="5965" max="5965" width="17.42578125" style="312" customWidth="1"/>
    <col min="5966" max="5979" width="11.7109375" style="312" customWidth="1"/>
    <col min="5980" max="5980" width="13.42578125" style="312" customWidth="1"/>
    <col min="5981" max="5995" width="11.7109375" style="312" customWidth="1"/>
    <col min="5996" max="5996" width="16.28515625" style="312" customWidth="1"/>
    <col min="5997" max="6005" width="11.7109375" style="312" customWidth="1"/>
    <col min="6006" max="6006" width="13.42578125" style="312" customWidth="1"/>
    <col min="6007" max="6007" width="11.7109375" style="312" customWidth="1"/>
    <col min="6008" max="6008" width="15.140625" style="312" customWidth="1"/>
    <col min="6009" max="6009" width="13.42578125" style="312" customWidth="1"/>
    <col min="6010" max="6018" width="11.7109375" style="312" customWidth="1"/>
    <col min="6019" max="6019" width="13.7109375" style="312" customWidth="1"/>
    <col min="6020" max="6020" width="12" style="312" customWidth="1"/>
    <col min="6021" max="6144" width="11.7109375" style="312"/>
    <col min="6145" max="6146" width="2.140625" style="312" customWidth="1"/>
    <col min="6147" max="6147" width="63" style="312" customWidth="1"/>
    <col min="6148" max="6148" width="7.140625" style="312" customWidth="1"/>
    <col min="6149" max="6150" width="19" style="312" customWidth="1"/>
    <col min="6151" max="6152" width="19.7109375" style="312" customWidth="1"/>
    <col min="6153" max="6169" width="0" style="312" hidden="1" customWidth="1"/>
    <col min="6170" max="6170" width="1.28515625" style="312" customWidth="1"/>
    <col min="6171" max="6171" width="13.42578125" style="312" customWidth="1"/>
    <col min="6172" max="6172" width="13.28515625" style="312" customWidth="1"/>
    <col min="6173" max="6173" width="15.85546875" style="312" customWidth="1"/>
    <col min="6174" max="6179" width="11.7109375" style="312" customWidth="1"/>
    <col min="6180" max="6180" width="24.7109375" style="312" customWidth="1"/>
    <col min="6181" max="6183" width="11.7109375" style="312" customWidth="1"/>
    <col min="6184" max="6184" width="20" style="312" customWidth="1"/>
    <col min="6185" max="6185" width="25.85546875" style="312" customWidth="1"/>
    <col min="6186" max="6186" width="23.85546875" style="312" customWidth="1"/>
    <col min="6187" max="6187" width="14.140625" style="312" customWidth="1"/>
    <col min="6188" max="6213" width="11.7109375" style="312" customWidth="1"/>
    <col min="6214" max="6214" width="12.42578125" style="312" customWidth="1"/>
    <col min="6215" max="6218" width="11.7109375" style="312" customWidth="1"/>
    <col min="6219" max="6219" width="20.7109375" style="312" customWidth="1"/>
    <col min="6220" max="6220" width="11.7109375" style="312" customWidth="1"/>
    <col min="6221" max="6221" width="17.42578125" style="312" customWidth="1"/>
    <col min="6222" max="6235" width="11.7109375" style="312" customWidth="1"/>
    <col min="6236" max="6236" width="13.42578125" style="312" customWidth="1"/>
    <col min="6237" max="6251" width="11.7109375" style="312" customWidth="1"/>
    <col min="6252" max="6252" width="16.28515625" style="312" customWidth="1"/>
    <col min="6253" max="6261" width="11.7109375" style="312" customWidth="1"/>
    <col min="6262" max="6262" width="13.42578125" style="312" customWidth="1"/>
    <col min="6263" max="6263" width="11.7109375" style="312" customWidth="1"/>
    <col min="6264" max="6264" width="15.140625" style="312" customWidth="1"/>
    <col min="6265" max="6265" width="13.42578125" style="312" customWidth="1"/>
    <col min="6266" max="6274" width="11.7109375" style="312" customWidth="1"/>
    <col min="6275" max="6275" width="13.7109375" style="312" customWidth="1"/>
    <col min="6276" max="6276" width="12" style="312" customWidth="1"/>
    <col min="6277" max="6400" width="11.7109375" style="312"/>
    <col min="6401" max="6402" width="2.140625" style="312" customWidth="1"/>
    <col min="6403" max="6403" width="63" style="312" customWidth="1"/>
    <col min="6404" max="6404" width="7.140625" style="312" customWidth="1"/>
    <col min="6405" max="6406" width="19" style="312" customWidth="1"/>
    <col min="6407" max="6408" width="19.7109375" style="312" customWidth="1"/>
    <col min="6409" max="6425" width="0" style="312" hidden="1" customWidth="1"/>
    <col min="6426" max="6426" width="1.28515625" style="312" customWidth="1"/>
    <col min="6427" max="6427" width="13.42578125" style="312" customWidth="1"/>
    <col min="6428" max="6428" width="13.28515625" style="312" customWidth="1"/>
    <col min="6429" max="6429" width="15.85546875" style="312" customWidth="1"/>
    <col min="6430" max="6435" width="11.7109375" style="312" customWidth="1"/>
    <col min="6436" max="6436" width="24.7109375" style="312" customWidth="1"/>
    <col min="6437" max="6439" width="11.7109375" style="312" customWidth="1"/>
    <col min="6440" max="6440" width="20" style="312" customWidth="1"/>
    <col min="6441" max="6441" width="25.85546875" style="312" customWidth="1"/>
    <col min="6442" max="6442" width="23.85546875" style="312" customWidth="1"/>
    <col min="6443" max="6443" width="14.140625" style="312" customWidth="1"/>
    <col min="6444" max="6469" width="11.7109375" style="312" customWidth="1"/>
    <col min="6470" max="6470" width="12.42578125" style="312" customWidth="1"/>
    <col min="6471" max="6474" width="11.7109375" style="312" customWidth="1"/>
    <col min="6475" max="6475" width="20.7109375" style="312" customWidth="1"/>
    <col min="6476" max="6476" width="11.7109375" style="312" customWidth="1"/>
    <col min="6477" max="6477" width="17.42578125" style="312" customWidth="1"/>
    <col min="6478" max="6491" width="11.7109375" style="312" customWidth="1"/>
    <col min="6492" max="6492" width="13.42578125" style="312" customWidth="1"/>
    <col min="6493" max="6507" width="11.7109375" style="312" customWidth="1"/>
    <col min="6508" max="6508" width="16.28515625" style="312" customWidth="1"/>
    <col min="6509" max="6517" width="11.7109375" style="312" customWidth="1"/>
    <col min="6518" max="6518" width="13.42578125" style="312" customWidth="1"/>
    <col min="6519" max="6519" width="11.7109375" style="312" customWidth="1"/>
    <col min="6520" max="6520" width="15.140625" style="312" customWidth="1"/>
    <col min="6521" max="6521" width="13.42578125" style="312" customWidth="1"/>
    <col min="6522" max="6530" width="11.7109375" style="312" customWidth="1"/>
    <col min="6531" max="6531" width="13.7109375" style="312" customWidth="1"/>
    <col min="6532" max="6532" width="12" style="312" customWidth="1"/>
    <col min="6533" max="6656" width="11.7109375" style="312"/>
    <col min="6657" max="6658" width="2.140625" style="312" customWidth="1"/>
    <col min="6659" max="6659" width="63" style="312" customWidth="1"/>
    <col min="6660" max="6660" width="7.140625" style="312" customWidth="1"/>
    <col min="6661" max="6662" width="19" style="312" customWidth="1"/>
    <col min="6663" max="6664" width="19.7109375" style="312" customWidth="1"/>
    <col min="6665" max="6681" width="0" style="312" hidden="1" customWidth="1"/>
    <col min="6682" max="6682" width="1.28515625" style="312" customWidth="1"/>
    <col min="6683" max="6683" width="13.42578125" style="312" customWidth="1"/>
    <col min="6684" max="6684" width="13.28515625" style="312" customWidth="1"/>
    <col min="6685" max="6685" width="15.85546875" style="312" customWidth="1"/>
    <col min="6686" max="6691" width="11.7109375" style="312" customWidth="1"/>
    <col min="6692" max="6692" width="24.7109375" style="312" customWidth="1"/>
    <col min="6693" max="6695" width="11.7109375" style="312" customWidth="1"/>
    <col min="6696" max="6696" width="20" style="312" customWidth="1"/>
    <col min="6697" max="6697" width="25.85546875" style="312" customWidth="1"/>
    <col min="6698" max="6698" width="23.85546875" style="312" customWidth="1"/>
    <col min="6699" max="6699" width="14.140625" style="312" customWidth="1"/>
    <col min="6700" max="6725" width="11.7109375" style="312" customWidth="1"/>
    <col min="6726" max="6726" width="12.42578125" style="312" customWidth="1"/>
    <col min="6727" max="6730" width="11.7109375" style="312" customWidth="1"/>
    <col min="6731" max="6731" width="20.7109375" style="312" customWidth="1"/>
    <col min="6732" max="6732" width="11.7109375" style="312" customWidth="1"/>
    <col min="6733" max="6733" width="17.42578125" style="312" customWidth="1"/>
    <col min="6734" max="6747" width="11.7109375" style="312" customWidth="1"/>
    <col min="6748" max="6748" width="13.42578125" style="312" customWidth="1"/>
    <col min="6749" max="6763" width="11.7109375" style="312" customWidth="1"/>
    <col min="6764" max="6764" width="16.28515625" style="312" customWidth="1"/>
    <col min="6765" max="6773" width="11.7109375" style="312" customWidth="1"/>
    <col min="6774" max="6774" width="13.42578125" style="312" customWidth="1"/>
    <col min="6775" max="6775" width="11.7109375" style="312" customWidth="1"/>
    <col min="6776" max="6776" width="15.140625" style="312" customWidth="1"/>
    <col min="6777" max="6777" width="13.42578125" style="312" customWidth="1"/>
    <col min="6778" max="6786" width="11.7109375" style="312" customWidth="1"/>
    <col min="6787" max="6787" width="13.7109375" style="312" customWidth="1"/>
    <col min="6788" max="6788" width="12" style="312" customWidth="1"/>
    <col min="6789" max="6912" width="11.7109375" style="312"/>
    <col min="6913" max="6914" width="2.140625" style="312" customWidth="1"/>
    <col min="6915" max="6915" width="63" style="312" customWidth="1"/>
    <col min="6916" max="6916" width="7.140625" style="312" customWidth="1"/>
    <col min="6917" max="6918" width="19" style="312" customWidth="1"/>
    <col min="6919" max="6920" width="19.7109375" style="312" customWidth="1"/>
    <col min="6921" max="6937" width="0" style="312" hidden="1" customWidth="1"/>
    <col min="6938" max="6938" width="1.28515625" style="312" customWidth="1"/>
    <col min="6939" max="6939" width="13.42578125" style="312" customWidth="1"/>
    <col min="6940" max="6940" width="13.28515625" style="312" customWidth="1"/>
    <col min="6941" max="6941" width="15.85546875" style="312" customWidth="1"/>
    <col min="6942" max="6947" width="11.7109375" style="312" customWidth="1"/>
    <col min="6948" max="6948" width="24.7109375" style="312" customWidth="1"/>
    <col min="6949" max="6951" width="11.7109375" style="312" customWidth="1"/>
    <col min="6952" max="6952" width="20" style="312" customWidth="1"/>
    <col min="6953" max="6953" width="25.85546875" style="312" customWidth="1"/>
    <col min="6954" max="6954" width="23.85546875" style="312" customWidth="1"/>
    <col min="6955" max="6955" width="14.140625" style="312" customWidth="1"/>
    <col min="6956" max="6981" width="11.7109375" style="312" customWidth="1"/>
    <col min="6982" max="6982" width="12.42578125" style="312" customWidth="1"/>
    <col min="6983" max="6986" width="11.7109375" style="312" customWidth="1"/>
    <col min="6987" max="6987" width="20.7109375" style="312" customWidth="1"/>
    <col min="6988" max="6988" width="11.7109375" style="312" customWidth="1"/>
    <col min="6989" max="6989" width="17.42578125" style="312" customWidth="1"/>
    <col min="6990" max="7003" width="11.7109375" style="312" customWidth="1"/>
    <col min="7004" max="7004" width="13.42578125" style="312" customWidth="1"/>
    <col min="7005" max="7019" width="11.7109375" style="312" customWidth="1"/>
    <col min="7020" max="7020" width="16.28515625" style="312" customWidth="1"/>
    <col min="7021" max="7029" width="11.7109375" style="312" customWidth="1"/>
    <col min="7030" max="7030" width="13.42578125" style="312" customWidth="1"/>
    <col min="7031" max="7031" width="11.7109375" style="312" customWidth="1"/>
    <col min="7032" max="7032" width="15.140625" style="312" customWidth="1"/>
    <col min="7033" max="7033" width="13.42578125" style="312" customWidth="1"/>
    <col min="7034" max="7042" width="11.7109375" style="312" customWidth="1"/>
    <col min="7043" max="7043" width="13.7109375" style="312" customWidth="1"/>
    <col min="7044" max="7044" width="12" style="312" customWidth="1"/>
    <col min="7045" max="7168" width="11.7109375" style="312"/>
    <col min="7169" max="7170" width="2.140625" style="312" customWidth="1"/>
    <col min="7171" max="7171" width="63" style="312" customWidth="1"/>
    <col min="7172" max="7172" width="7.140625" style="312" customWidth="1"/>
    <col min="7173" max="7174" width="19" style="312" customWidth="1"/>
    <col min="7175" max="7176" width="19.7109375" style="312" customWidth="1"/>
    <col min="7177" max="7193" width="0" style="312" hidden="1" customWidth="1"/>
    <col min="7194" max="7194" width="1.28515625" style="312" customWidth="1"/>
    <col min="7195" max="7195" width="13.42578125" style="312" customWidth="1"/>
    <col min="7196" max="7196" width="13.28515625" style="312" customWidth="1"/>
    <col min="7197" max="7197" width="15.85546875" style="312" customWidth="1"/>
    <col min="7198" max="7203" width="11.7109375" style="312" customWidth="1"/>
    <col min="7204" max="7204" width="24.7109375" style="312" customWidth="1"/>
    <col min="7205" max="7207" width="11.7109375" style="312" customWidth="1"/>
    <col min="7208" max="7208" width="20" style="312" customWidth="1"/>
    <col min="7209" max="7209" width="25.85546875" style="312" customWidth="1"/>
    <col min="7210" max="7210" width="23.85546875" style="312" customWidth="1"/>
    <col min="7211" max="7211" width="14.140625" style="312" customWidth="1"/>
    <col min="7212" max="7237" width="11.7109375" style="312" customWidth="1"/>
    <col min="7238" max="7238" width="12.42578125" style="312" customWidth="1"/>
    <col min="7239" max="7242" width="11.7109375" style="312" customWidth="1"/>
    <col min="7243" max="7243" width="20.7109375" style="312" customWidth="1"/>
    <col min="7244" max="7244" width="11.7109375" style="312" customWidth="1"/>
    <col min="7245" max="7245" width="17.42578125" style="312" customWidth="1"/>
    <col min="7246" max="7259" width="11.7109375" style="312" customWidth="1"/>
    <col min="7260" max="7260" width="13.42578125" style="312" customWidth="1"/>
    <col min="7261" max="7275" width="11.7109375" style="312" customWidth="1"/>
    <col min="7276" max="7276" width="16.28515625" style="312" customWidth="1"/>
    <col min="7277" max="7285" width="11.7109375" style="312" customWidth="1"/>
    <col min="7286" max="7286" width="13.42578125" style="312" customWidth="1"/>
    <col min="7287" max="7287" width="11.7109375" style="312" customWidth="1"/>
    <col min="7288" max="7288" width="15.140625" style="312" customWidth="1"/>
    <col min="7289" max="7289" width="13.42578125" style="312" customWidth="1"/>
    <col min="7290" max="7298" width="11.7109375" style="312" customWidth="1"/>
    <col min="7299" max="7299" width="13.7109375" style="312" customWidth="1"/>
    <col min="7300" max="7300" width="12" style="312" customWidth="1"/>
    <col min="7301" max="7424" width="11.7109375" style="312"/>
    <col min="7425" max="7426" width="2.140625" style="312" customWidth="1"/>
    <col min="7427" max="7427" width="63" style="312" customWidth="1"/>
    <col min="7428" max="7428" width="7.140625" style="312" customWidth="1"/>
    <col min="7429" max="7430" width="19" style="312" customWidth="1"/>
    <col min="7431" max="7432" width="19.7109375" style="312" customWidth="1"/>
    <col min="7433" max="7449" width="0" style="312" hidden="1" customWidth="1"/>
    <col min="7450" max="7450" width="1.28515625" style="312" customWidth="1"/>
    <col min="7451" max="7451" width="13.42578125" style="312" customWidth="1"/>
    <col min="7452" max="7452" width="13.28515625" style="312" customWidth="1"/>
    <col min="7453" max="7453" width="15.85546875" style="312" customWidth="1"/>
    <col min="7454" max="7459" width="11.7109375" style="312" customWidth="1"/>
    <col min="7460" max="7460" width="24.7109375" style="312" customWidth="1"/>
    <col min="7461" max="7463" width="11.7109375" style="312" customWidth="1"/>
    <col min="7464" max="7464" width="20" style="312" customWidth="1"/>
    <col min="7465" max="7465" width="25.85546875" style="312" customWidth="1"/>
    <col min="7466" max="7466" width="23.85546875" style="312" customWidth="1"/>
    <col min="7467" max="7467" width="14.140625" style="312" customWidth="1"/>
    <col min="7468" max="7493" width="11.7109375" style="312" customWidth="1"/>
    <col min="7494" max="7494" width="12.42578125" style="312" customWidth="1"/>
    <col min="7495" max="7498" width="11.7109375" style="312" customWidth="1"/>
    <col min="7499" max="7499" width="20.7109375" style="312" customWidth="1"/>
    <col min="7500" max="7500" width="11.7109375" style="312" customWidth="1"/>
    <col min="7501" max="7501" width="17.42578125" style="312" customWidth="1"/>
    <col min="7502" max="7515" width="11.7109375" style="312" customWidth="1"/>
    <col min="7516" max="7516" width="13.42578125" style="312" customWidth="1"/>
    <col min="7517" max="7531" width="11.7109375" style="312" customWidth="1"/>
    <col min="7532" max="7532" width="16.28515625" style="312" customWidth="1"/>
    <col min="7533" max="7541" width="11.7109375" style="312" customWidth="1"/>
    <col min="7542" max="7542" width="13.42578125" style="312" customWidth="1"/>
    <col min="7543" max="7543" width="11.7109375" style="312" customWidth="1"/>
    <col min="7544" max="7544" width="15.140625" style="312" customWidth="1"/>
    <col min="7545" max="7545" width="13.42578125" style="312" customWidth="1"/>
    <col min="7546" max="7554" width="11.7109375" style="312" customWidth="1"/>
    <col min="7555" max="7555" width="13.7109375" style="312" customWidth="1"/>
    <col min="7556" max="7556" width="12" style="312" customWidth="1"/>
    <col min="7557" max="7680" width="11.7109375" style="312"/>
    <col min="7681" max="7682" width="2.140625" style="312" customWidth="1"/>
    <col min="7683" max="7683" width="63" style="312" customWidth="1"/>
    <col min="7684" max="7684" width="7.140625" style="312" customWidth="1"/>
    <col min="7685" max="7686" width="19" style="312" customWidth="1"/>
    <col min="7687" max="7688" width="19.7109375" style="312" customWidth="1"/>
    <col min="7689" max="7705" width="0" style="312" hidden="1" customWidth="1"/>
    <col min="7706" max="7706" width="1.28515625" style="312" customWidth="1"/>
    <col min="7707" max="7707" width="13.42578125" style="312" customWidth="1"/>
    <col min="7708" max="7708" width="13.28515625" style="312" customWidth="1"/>
    <col min="7709" max="7709" width="15.85546875" style="312" customWidth="1"/>
    <col min="7710" max="7715" width="11.7109375" style="312" customWidth="1"/>
    <col min="7716" max="7716" width="24.7109375" style="312" customWidth="1"/>
    <col min="7717" max="7719" width="11.7109375" style="312" customWidth="1"/>
    <col min="7720" max="7720" width="20" style="312" customWidth="1"/>
    <col min="7721" max="7721" width="25.85546875" style="312" customWidth="1"/>
    <col min="7722" max="7722" width="23.85546875" style="312" customWidth="1"/>
    <col min="7723" max="7723" width="14.140625" style="312" customWidth="1"/>
    <col min="7724" max="7749" width="11.7109375" style="312" customWidth="1"/>
    <col min="7750" max="7750" width="12.42578125" style="312" customWidth="1"/>
    <col min="7751" max="7754" width="11.7109375" style="312" customWidth="1"/>
    <col min="7755" max="7755" width="20.7109375" style="312" customWidth="1"/>
    <col min="7756" max="7756" width="11.7109375" style="312" customWidth="1"/>
    <col min="7757" max="7757" width="17.42578125" style="312" customWidth="1"/>
    <col min="7758" max="7771" width="11.7109375" style="312" customWidth="1"/>
    <col min="7772" max="7772" width="13.42578125" style="312" customWidth="1"/>
    <col min="7773" max="7787" width="11.7109375" style="312" customWidth="1"/>
    <col min="7788" max="7788" width="16.28515625" style="312" customWidth="1"/>
    <col min="7789" max="7797" width="11.7109375" style="312" customWidth="1"/>
    <col min="7798" max="7798" width="13.42578125" style="312" customWidth="1"/>
    <col min="7799" max="7799" width="11.7109375" style="312" customWidth="1"/>
    <col min="7800" max="7800" width="15.140625" style="312" customWidth="1"/>
    <col min="7801" max="7801" width="13.42578125" style="312" customWidth="1"/>
    <col min="7802" max="7810" width="11.7109375" style="312" customWidth="1"/>
    <col min="7811" max="7811" width="13.7109375" style="312" customWidth="1"/>
    <col min="7812" max="7812" width="12" style="312" customWidth="1"/>
    <col min="7813" max="7936" width="11.7109375" style="312"/>
    <col min="7937" max="7938" width="2.140625" style="312" customWidth="1"/>
    <col min="7939" max="7939" width="63" style="312" customWidth="1"/>
    <col min="7940" max="7940" width="7.140625" style="312" customWidth="1"/>
    <col min="7941" max="7942" width="19" style="312" customWidth="1"/>
    <col min="7943" max="7944" width="19.7109375" style="312" customWidth="1"/>
    <col min="7945" max="7961" width="0" style="312" hidden="1" customWidth="1"/>
    <col min="7962" max="7962" width="1.28515625" style="312" customWidth="1"/>
    <col min="7963" max="7963" width="13.42578125" style="312" customWidth="1"/>
    <col min="7964" max="7964" width="13.28515625" style="312" customWidth="1"/>
    <col min="7965" max="7965" width="15.85546875" style="312" customWidth="1"/>
    <col min="7966" max="7971" width="11.7109375" style="312" customWidth="1"/>
    <col min="7972" max="7972" width="24.7109375" style="312" customWidth="1"/>
    <col min="7973" max="7975" width="11.7109375" style="312" customWidth="1"/>
    <col min="7976" max="7976" width="20" style="312" customWidth="1"/>
    <col min="7977" max="7977" width="25.85546875" style="312" customWidth="1"/>
    <col min="7978" max="7978" width="23.85546875" style="312" customWidth="1"/>
    <col min="7979" max="7979" width="14.140625" style="312" customWidth="1"/>
    <col min="7980" max="8005" width="11.7109375" style="312" customWidth="1"/>
    <col min="8006" max="8006" width="12.42578125" style="312" customWidth="1"/>
    <col min="8007" max="8010" width="11.7109375" style="312" customWidth="1"/>
    <col min="8011" max="8011" width="20.7109375" style="312" customWidth="1"/>
    <col min="8012" max="8012" width="11.7109375" style="312" customWidth="1"/>
    <col min="8013" max="8013" width="17.42578125" style="312" customWidth="1"/>
    <col min="8014" max="8027" width="11.7109375" style="312" customWidth="1"/>
    <col min="8028" max="8028" width="13.42578125" style="312" customWidth="1"/>
    <col min="8029" max="8043" width="11.7109375" style="312" customWidth="1"/>
    <col min="8044" max="8044" width="16.28515625" style="312" customWidth="1"/>
    <col min="8045" max="8053" width="11.7109375" style="312" customWidth="1"/>
    <col min="8054" max="8054" width="13.42578125" style="312" customWidth="1"/>
    <col min="8055" max="8055" width="11.7109375" style="312" customWidth="1"/>
    <col min="8056" max="8056" width="15.140625" style="312" customWidth="1"/>
    <col min="8057" max="8057" width="13.42578125" style="312" customWidth="1"/>
    <col min="8058" max="8066" width="11.7109375" style="312" customWidth="1"/>
    <col min="8067" max="8067" width="13.7109375" style="312" customWidth="1"/>
    <col min="8068" max="8068" width="12" style="312" customWidth="1"/>
    <col min="8069" max="8192" width="11.7109375" style="312"/>
    <col min="8193" max="8194" width="2.140625" style="312" customWidth="1"/>
    <col min="8195" max="8195" width="63" style="312" customWidth="1"/>
    <col min="8196" max="8196" width="7.140625" style="312" customWidth="1"/>
    <col min="8197" max="8198" width="19" style="312" customWidth="1"/>
    <col min="8199" max="8200" width="19.7109375" style="312" customWidth="1"/>
    <col min="8201" max="8217" width="0" style="312" hidden="1" customWidth="1"/>
    <col min="8218" max="8218" width="1.28515625" style="312" customWidth="1"/>
    <col min="8219" max="8219" width="13.42578125" style="312" customWidth="1"/>
    <col min="8220" max="8220" width="13.28515625" style="312" customWidth="1"/>
    <col min="8221" max="8221" width="15.85546875" style="312" customWidth="1"/>
    <col min="8222" max="8227" width="11.7109375" style="312" customWidth="1"/>
    <col min="8228" max="8228" width="24.7109375" style="312" customWidth="1"/>
    <col min="8229" max="8231" width="11.7109375" style="312" customWidth="1"/>
    <col min="8232" max="8232" width="20" style="312" customWidth="1"/>
    <col min="8233" max="8233" width="25.85546875" style="312" customWidth="1"/>
    <col min="8234" max="8234" width="23.85546875" style="312" customWidth="1"/>
    <col min="8235" max="8235" width="14.140625" style="312" customWidth="1"/>
    <col min="8236" max="8261" width="11.7109375" style="312" customWidth="1"/>
    <col min="8262" max="8262" width="12.42578125" style="312" customWidth="1"/>
    <col min="8263" max="8266" width="11.7109375" style="312" customWidth="1"/>
    <col min="8267" max="8267" width="20.7109375" style="312" customWidth="1"/>
    <col min="8268" max="8268" width="11.7109375" style="312" customWidth="1"/>
    <col min="8269" max="8269" width="17.42578125" style="312" customWidth="1"/>
    <col min="8270" max="8283" width="11.7109375" style="312" customWidth="1"/>
    <col min="8284" max="8284" width="13.42578125" style="312" customWidth="1"/>
    <col min="8285" max="8299" width="11.7109375" style="312" customWidth="1"/>
    <col min="8300" max="8300" width="16.28515625" style="312" customWidth="1"/>
    <col min="8301" max="8309" width="11.7109375" style="312" customWidth="1"/>
    <col min="8310" max="8310" width="13.42578125" style="312" customWidth="1"/>
    <col min="8311" max="8311" width="11.7109375" style="312" customWidth="1"/>
    <col min="8312" max="8312" width="15.140625" style="312" customWidth="1"/>
    <col min="8313" max="8313" width="13.42578125" style="312" customWidth="1"/>
    <col min="8314" max="8322" width="11.7109375" style="312" customWidth="1"/>
    <col min="8323" max="8323" width="13.7109375" style="312" customWidth="1"/>
    <col min="8324" max="8324" width="12" style="312" customWidth="1"/>
    <col min="8325" max="8448" width="11.7109375" style="312"/>
    <col min="8449" max="8450" width="2.140625" style="312" customWidth="1"/>
    <col min="8451" max="8451" width="63" style="312" customWidth="1"/>
    <col min="8452" max="8452" width="7.140625" style="312" customWidth="1"/>
    <col min="8453" max="8454" width="19" style="312" customWidth="1"/>
    <col min="8455" max="8456" width="19.7109375" style="312" customWidth="1"/>
    <col min="8457" max="8473" width="0" style="312" hidden="1" customWidth="1"/>
    <col min="8474" max="8474" width="1.28515625" style="312" customWidth="1"/>
    <col min="8475" max="8475" width="13.42578125" style="312" customWidth="1"/>
    <col min="8476" max="8476" width="13.28515625" style="312" customWidth="1"/>
    <col min="8477" max="8477" width="15.85546875" style="312" customWidth="1"/>
    <col min="8478" max="8483" width="11.7109375" style="312" customWidth="1"/>
    <col min="8484" max="8484" width="24.7109375" style="312" customWidth="1"/>
    <col min="8485" max="8487" width="11.7109375" style="312" customWidth="1"/>
    <col min="8488" max="8488" width="20" style="312" customWidth="1"/>
    <col min="8489" max="8489" width="25.85546875" style="312" customWidth="1"/>
    <col min="8490" max="8490" width="23.85546875" style="312" customWidth="1"/>
    <col min="8491" max="8491" width="14.140625" style="312" customWidth="1"/>
    <col min="8492" max="8517" width="11.7109375" style="312" customWidth="1"/>
    <col min="8518" max="8518" width="12.42578125" style="312" customWidth="1"/>
    <col min="8519" max="8522" width="11.7109375" style="312" customWidth="1"/>
    <col min="8523" max="8523" width="20.7109375" style="312" customWidth="1"/>
    <col min="8524" max="8524" width="11.7109375" style="312" customWidth="1"/>
    <col min="8525" max="8525" width="17.42578125" style="312" customWidth="1"/>
    <col min="8526" max="8539" width="11.7109375" style="312" customWidth="1"/>
    <col min="8540" max="8540" width="13.42578125" style="312" customWidth="1"/>
    <col min="8541" max="8555" width="11.7109375" style="312" customWidth="1"/>
    <col min="8556" max="8556" width="16.28515625" style="312" customWidth="1"/>
    <col min="8557" max="8565" width="11.7109375" style="312" customWidth="1"/>
    <col min="8566" max="8566" width="13.42578125" style="312" customWidth="1"/>
    <col min="8567" max="8567" width="11.7109375" style="312" customWidth="1"/>
    <col min="8568" max="8568" width="15.140625" style="312" customWidth="1"/>
    <col min="8569" max="8569" width="13.42578125" style="312" customWidth="1"/>
    <col min="8570" max="8578" width="11.7109375" style="312" customWidth="1"/>
    <col min="8579" max="8579" width="13.7109375" style="312" customWidth="1"/>
    <col min="8580" max="8580" width="12" style="312" customWidth="1"/>
    <col min="8581" max="8704" width="11.7109375" style="312"/>
    <col min="8705" max="8706" width="2.140625" style="312" customWidth="1"/>
    <col min="8707" max="8707" width="63" style="312" customWidth="1"/>
    <col min="8708" max="8708" width="7.140625" style="312" customWidth="1"/>
    <col min="8709" max="8710" width="19" style="312" customWidth="1"/>
    <col min="8711" max="8712" width="19.7109375" style="312" customWidth="1"/>
    <col min="8713" max="8729" width="0" style="312" hidden="1" customWidth="1"/>
    <col min="8730" max="8730" width="1.28515625" style="312" customWidth="1"/>
    <col min="8731" max="8731" width="13.42578125" style="312" customWidth="1"/>
    <col min="8732" max="8732" width="13.28515625" style="312" customWidth="1"/>
    <col min="8733" max="8733" width="15.85546875" style="312" customWidth="1"/>
    <col min="8734" max="8739" width="11.7109375" style="312" customWidth="1"/>
    <col min="8740" max="8740" width="24.7109375" style="312" customWidth="1"/>
    <col min="8741" max="8743" width="11.7109375" style="312" customWidth="1"/>
    <col min="8744" max="8744" width="20" style="312" customWidth="1"/>
    <col min="8745" max="8745" width="25.85546875" style="312" customWidth="1"/>
    <col min="8746" max="8746" width="23.85546875" style="312" customWidth="1"/>
    <col min="8747" max="8747" width="14.140625" style="312" customWidth="1"/>
    <col min="8748" max="8773" width="11.7109375" style="312" customWidth="1"/>
    <col min="8774" max="8774" width="12.42578125" style="312" customWidth="1"/>
    <col min="8775" max="8778" width="11.7109375" style="312" customWidth="1"/>
    <col min="8779" max="8779" width="20.7109375" style="312" customWidth="1"/>
    <col min="8780" max="8780" width="11.7109375" style="312" customWidth="1"/>
    <col min="8781" max="8781" width="17.42578125" style="312" customWidth="1"/>
    <col min="8782" max="8795" width="11.7109375" style="312" customWidth="1"/>
    <col min="8796" max="8796" width="13.42578125" style="312" customWidth="1"/>
    <col min="8797" max="8811" width="11.7109375" style="312" customWidth="1"/>
    <col min="8812" max="8812" width="16.28515625" style="312" customWidth="1"/>
    <col min="8813" max="8821" width="11.7109375" style="312" customWidth="1"/>
    <col min="8822" max="8822" width="13.42578125" style="312" customWidth="1"/>
    <col min="8823" max="8823" width="11.7109375" style="312" customWidth="1"/>
    <col min="8824" max="8824" width="15.140625" style="312" customWidth="1"/>
    <col min="8825" max="8825" width="13.42578125" style="312" customWidth="1"/>
    <col min="8826" max="8834" width="11.7109375" style="312" customWidth="1"/>
    <col min="8835" max="8835" width="13.7109375" style="312" customWidth="1"/>
    <col min="8836" max="8836" width="12" style="312" customWidth="1"/>
    <col min="8837" max="8960" width="11.7109375" style="312"/>
    <col min="8961" max="8962" width="2.140625" style="312" customWidth="1"/>
    <col min="8963" max="8963" width="63" style="312" customWidth="1"/>
    <col min="8964" max="8964" width="7.140625" style="312" customWidth="1"/>
    <col min="8965" max="8966" width="19" style="312" customWidth="1"/>
    <col min="8967" max="8968" width="19.7109375" style="312" customWidth="1"/>
    <col min="8969" max="8985" width="0" style="312" hidden="1" customWidth="1"/>
    <col min="8986" max="8986" width="1.28515625" style="312" customWidth="1"/>
    <col min="8987" max="8987" width="13.42578125" style="312" customWidth="1"/>
    <col min="8988" max="8988" width="13.28515625" style="312" customWidth="1"/>
    <col min="8989" max="8989" width="15.85546875" style="312" customWidth="1"/>
    <col min="8990" max="8995" width="11.7109375" style="312" customWidth="1"/>
    <col min="8996" max="8996" width="24.7109375" style="312" customWidth="1"/>
    <col min="8997" max="8999" width="11.7109375" style="312" customWidth="1"/>
    <col min="9000" max="9000" width="20" style="312" customWidth="1"/>
    <col min="9001" max="9001" width="25.85546875" style="312" customWidth="1"/>
    <col min="9002" max="9002" width="23.85546875" style="312" customWidth="1"/>
    <col min="9003" max="9003" width="14.140625" style="312" customWidth="1"/>
    <col min="9004" max="9029" width="11.7109375" style="312" customWidth="1"/>
    <col min="9030" max="9030" width="12.42578125" style="312" customWidth="1"/>
    <col min="9031" max="9034" width="11.7109375" style="312" customWidth="1"/>
    <col min="9035" max="9035" width="20.7109375" style="312" customWidth="1"/>
    <col min="9036" max="9036" width="11.7109375" style="312" customWidth="1"/>
    <col min="9037" max="9037" width="17.42578125" style="312" customWidth="1"/>
    <col min="9038" max="9051" width="11.7109375" style="312" customWidth="1"/>
    <col min="9052" max="9052" width="13.42578125" style="312" customWidth="1"/>
    <col min="9053" max="9067" width="11.7109375" style="312" customWidth="1"/>
    <col min="9068" max="9068" width="16.28515625" style="312" customWidth="1"/>
    <col min="9069" max="9077" width="11.7109375" style="312" customWidth="1"/>
    <col min="9078" max="9078" width="13.42578125" style="312" customWidth="1"/>
    <col min="9079" max="9079" width="11.7109375" style="312" customWidth="1"/>
    <col min="9080" max="9080" width="15.140625" style="312" customWidth="1"/>
    <col min="9081" max="9081" width="13.42578125" style="312" customWidth="1"/>
    <col min="9082" max="9090" width="11.7109375" style="312" customWidth="1"/>
    <col min="9091" max="9091" width="13.7109375" style="312" customWidth="1"/>
    <col min="9092" max="9092" width="12" style="312" customWidth="1"/>
    <col min="9093" max="9216" width="11.7109375" style="312"/>
    <col min="9217" max="9218" width="2.140625" style="312" customWidth="1"/>
    <col min="9219" max="9219" width="63" style="312" customWidth="1"/>
    <col min="9220" max="9220" width="7.140625" style="312" customWidth="1"/>
    <col min="9221" max="9222" width="19" style="312" customWidth="1"/>
    <col min="9223" max="9224" width="19.7109375" style="312" customWidth="1"/>
    <col min="9225" max="9241" width="0" style="312" hidden="1" customWidth="1"/>
    <col min="9242" max="9242" width="1.28515625" style="312" customWidth="1"/>
    <col min="9243" max="9243" width="13.42578125" style="312" customWidth="1"/>
    <col min="9244" max="9244" width="13.28515625" style="312" customWidth="1"/>
    <col min="9245" max="9245" width="15.85546875" style="312" customWidth="1"/>
    <col min="9246" max="9251" width="11.7109375" style="312" customWidth="1"/>
    <col min="9252" max="9252" width="24.7109375" style="312" customWidth="1"/>
    <col min="9253" max="9255" width="11.7109375" style="312" customWidth="1"/>
    <col min="9256" max="9256" width="20" style="312" customWidth="1"/>
    <col min="9257" max="9257" width="25.85546875" style="312" customWidth="1"/>
    <col min="9258" max="9258" width="23.85546875" style="312" customWidth="1"/>
    <col min="9259" max="9259" width="14.140625" style="312" customWidth="1"/>
    <col min="9260" max="9285" width="11.7109375" style="312" customWidth="1"/>
    <col min="9286" max="9286" width="12.42578125" style="312" customWidth="1"/>
    <col min="9287" max="9290" width="11.7109375" style="312" customWidth="1"/>
    <col min="9291" max="9291" width="20.7109375" style="312" customWidth="1"/>
    <col min="9292" max="9292" width="11.7109375" style="312" customWidth="1"/>
    <col min="9293" max="9293" width="17.42578125" style="312" customWidth="1"/>
    <col min="9294" max="9307" width="11.7109375" style="312" customWidth="1"/>
    <col min="9308" max="9308" width="13.42578125" style="312" customWidth="1"/>
    <col min="9309" max="9323" width="11.7109375" style="312" customWidth="1"/>
    <col min="9324" max="9324" width="16.28515625" style="312" customWidth="1"/>
    <col min="9325" max="9333" width="11.7109375" style="312" customWidth="1"/>
    <col min="9334" max="9334" width="13.42578125" style="312" customWidth="1"/>
    <col min="9335" max="9335" width="11.7109375" style="312" customWidth="1"/>
    <col min="9336" max="9336" width="15.140625" style="312" customWidth="1"/>
    <col min="9337" max="9337" width="13.42578125" style="312" customWidth="1"/>
    <col min="9338" max="9346" width="11.7109375" style="312" customWidth="1"/>
    <col min="9347" max="9347" width="13.7109375" style="312" customWidth="1"/>
    <col min="9348" max="9348" width="12" style="312" customWidth="1"/>
    <col min="9349" max="9472" width="11.7109375" style="312"/>
    <col min="9473" max="9474" width="2.140625" style="312" customWidth="1"/>
    <col min="9475" max="9475" width="63" style="312" customWidth="1"/>
    <col min="9476" max="9476" width="7.140625" style="312" customWidth="1"/>
    <col min="9477" max="9478" width="19" style="312" customWidth="1"/>
    <col min="9479" max="9480" width="19.7109375" style="312" customWidth="1"/>
    <col min="9481" max="9497" width="0" style="312" hidden="1" customWidth="1"/>
    <col min="9498" max="9498" width="1.28515625" style="312" customWidth="1"/>
    <col min="9499" max="9499" width="13.42578125" style="312" customWidth="1"/>
    <col min="9500" max="9500" width="13.28515625" style="312" customWidth="1"/>
    <col min="9501" max="9501" width="15.85546875" style="312" customWidth="1"/>
    <col min="9502" max="9507" width="11.7109375" style="312" customWidth="1"/>
    <col min="9508" max="9508" width="24.7109375" style="312" customWidth="1"/>
    <col min="9509" max="9511" width="11.7109375" style="312" customWidth="1"/>
    <col min="9512" max="9512" width="20" style="312" customWidth="1"/>
    <col min="9513" max="9513" width="25.85546875" style="312" customWidth="1"/>
    <col min="9514" max="9514" width="23.85546875" style="312" customWidth="1"/>
    <col min="9515" max="9515" width="14.140625" style="312" customWidth="1"/>
    <col min="9516" max="9541" width="11.7109375" style="312" customWidth="1"/>
    <col min="9542" max="9542" width="12.42578125" style="312" customWidth="1"/>
    <col min="9543" max="9546" width="11.7109375" style="312" customWidth="1"/>
    <col min="9547" max="9547" width="20.7109375" style="312" customWidth="1"/>
    <col min="9548" max="9548" width="11.7109375" style="312" customWidth="1"/>
    <col min="9549" max="9549" width="17.42578125" style="312" customWidth="1"/>
    <col min="9550" max="9563" width="11.7109375" style="312" customWidth="1"/>
    <col min="9564" max="9564" width="13.42578125" style="312" customWidth="1"/>
    <col min="9565" max="9579" width="11.7109375" style="312" customWidth="1"/>
    <col min="9580" max="9580" width="16.28515625" style="312" customWidth="1"/>
    <col min="9581" max="9589" width="11.7109375" style="312" customWidth="1"/>
    <col min="9590" max="9590" width="13.42578125" style="312" customWidth="1"/>
    <col min="9591" max="9591" width="11.7109375" style="312" customWidth="1"/>
    <col min="9592" max="9592" width="15.140625" style="312" customWidth="1"/>
    <col min="9593" max="9593" width="13.42578125" style="312" customWidth="1"/>
    <col min="9594" max="9602" width="11.7109375" style="312" customWidth="1"/>
    <col min="9603" max="9603" width="13.7109375" style="312" customWidth="1"/>
    <col min="9604" max="9604" width="12" style="312" customWidth="1"/>
    <col min="9605" max="9728" width="11.7109375" style="312"/>
    <col min="9729" max="9730" width="2.140625" style="312" customWidth="1"/>
    <col min="9731" max="9731" width="63" style="312" customWidth="1"/>
    <col min="9732" max="9732" width="7.140625" style="312" customWidth="1"/>
    <col min="9733" max="9734" width="19" style="312" customWidth="1"/>
    <col min="9735" max="9736" width="19.7109375" style="312" customWidth="1"/>
    <col min="9737" max="9753" width="0" style="312" hidden="1" customWidth="1"/>
    <col min="9754" max="9754" width="1.28515625" style="312" customWidth="1"/>
    <col min="9755" max="9755" width="13.42578125" style="312" customWidth="1"/>
    <col min="9756" max="9756" width="13.28515625" style="312" customWidth="1"/>
    <col min="9757" max="9757" width="15.85546875" style="312" customWidth="1"/>
    <col min="9758" max="9763" width="11.7109375" style="312" customWidth="1"/>
    <col min="9764" max="9764" width="24.7109375" style="312" customWidth="1"/>
    <col min="9765" max="9767" width="11.7109375" style="312" customWidth="1"/>
    <col min="9768" max="9768" width="20" style="312" customWidth="1"/>
    <col min="9769" max="9769" width="25.85546875" style="312" customWidth="1"/>
    <col min="9770" max="9770" width="23.85546875" style="312" customWidth="1"/>
    <col min="9771" max="9771" width="14.140625" style="312" customWidth="1"/>
    <col min="9772" max="9797" width="11.7109375" style="312" customWidth="1"/>
    <col min="9798" max="9798" width="12.42578125" style="312" customWidth="1"/>
    <col min="9799" max="9802" width="11.7109375" style="312" customWidth="1"/>
    <col min="9803" max="9803" width="20.7109375" style="312" customWidth="1"/>
    <col min="9804" max="9804" width="11.7109375" style="312" customWidth="1"/>
    <col min="9805" max="9805" width="17.42578125" style="312" customWidth="1"/>
    <col min="9806" max="9819" width="11.7109375" style="312" customWidth="1"/>
    <col min="9820" max="9820" width="13.42578125" style="312" customWidth="1"/>
    <col min="9821" max="9835" width="11.7109375" style="312" customWidth="1"/>
    <col min="9836" max="9836" width="16.28515625" style="312" customWidth="1"/>
    <col min="9837" max="9845" width="11.7109375" style="312" customWidth="1"/>
    <col min="9846" max="9846" width="13.42578125" style="312" customWidth="1"/>
    <col min="9847" max="9847" width="11.7109375" style="312" customWidth="1"/>
    <col min="9848" max="9848" width="15.140625" style="312" customWidth="1"/>
    <col min="9849" max="9849" width="13.42578125" style="312" customWidth="1"/>
    <col min="9850" max="9858" width="11.7109375" style="312" customWidth="1"/>
    <col min="9859" max="9859" width="13.7109375" style="312" customWidth="1"/>
    <col min="9860" max="9860" width="12" style="312" customWidth="1"/>
    <col min="9861" max="9984" width="11.7109375" style="312"/>
    <col min="9985" max="9986" width="2.140625" style="312" customWidth="1"/>
    <col min="9987" max="9987" width="63" style="312" customWidth="1"/>
    <col min="9988" max="9988" width="7.140625" style="312" customWidth="1"/>
    <col min="9989" max="9990" width="19" style="312" customWidth="1"/>
    <col min="9991" max="9992" width="19.7109375" style="312" customWidth="1"/>
    <col min="9993" max="10009" width="0" style="312" hidden="1" customWidth="1"/>
    <col min="10010" max="10010" width="1.28515625" style="312" customWidth="1"/>
    <col min="10011" max="10011" width="13.42578125" style="312" customWidth="1"/>
    <col min="10012" max="10012" width="13.28515625" style="312" customWidth="1"/>
    <col min="10013" max="10013" width="15.85546875" style="312" customWidth="1"/>
    <col min="10014" max="10019" width="11.7109375" style="312" customWidth="1"/>
    <col min="10020" max="10020" width="24.7109375" style="312" customWidth="1"/>
    <col min="10021" max="10023" width="11.7109375" style="312" customWidth="1"/>
    <col min="10024" max="10024" width="20" style="312" customWidth="1"/>
    <col min="10025" max="10025" width="25.85546875" style="312" customWidth="1"/>
    <col min="10026" max="10026" width="23.85546875" style="312" customWidth="1"/>
    <col min="10027" max="10027" width="14.140625" style="312" customWidth="1"/>
    <col min="10028" max="10053" width="11.7109375" style="312" customWidth="1"/>
    <col min="10054" max="10054" width="12.42578125" style="312" customWidth="1"/>
    <col min="10055" max="10058" width="11.7109375" style="312" customWidth="1"/>
    <col min="10059" max="10059" width="20.7109375" style="312" customWidth="1"/>
    <col min="10060" max="10060" width="11.7109375" style="312" customWidth="1"/>
    <col min="10061" max="10061" width="17.42578125" style="312" customWidth="1"/>
    <col min="10062" max="10075" width="11.7109375" style="312" customWidth="1"/>
    <col min="10076" max="10076" width="13.42578125" style="312" customWidth="1"/>
    <col min="10077" max="10091" width="11.7109375" style="312" customWidth="1"/>
    <col min="10092" max="10092" width="16.28515625" style="312" customWidth="1"/>
    <col min="10093" max="10101" width="11.7109375" style="312" customWidth="1"/>
    <col min="10102" max="10102" width="13.42578125" style="312" customWidth="1"/>
    <col min="10103" max="10103" width="11.7109375" style="312" customWidth="1"/>
    <col min="10104" max="10104" width="15.140625" style="312" customWidth="1"/>
    <col min="10105" max="10105" width="13.42578125" style="312" customWidth="1"/>
    <col min="10106" max="10114" width="11.7109375" style="312" customWidth="1"/>
    <col min="10115" max="10115" width="13.7109375" style="312" customWidth="1"/>
    <col min="10116" max="10116" width="12" style="312" customWidth="1"/>
    <col min="10117" max="10240" width="11.7109375" style="312"/>
    <col min="10241" max="10242" width="2.140625" style="312" customWidth="1"/>
    <col min="10243" max="10243" width="63" style="312" customWidth="1"/>
    <col min="10244" max="10244" width="7.140625" style="312" customWidth="1"/>
    <col min="10245" max="10246" width="19" style="312" customWidth="1"/>
    <col min="10247" max="10248" width="19.7109375" style="312" customWidth="1"/>
    <col min="10249" max="10265" width="0" style="312" hidden="1" customWidth="1"/>
    <col min="10266" max="10266" width="1.28515625" style="312" customWidth="1"/>
    <col min="10267" max="10267" width="13.42578125" style="312" customWidth="1"/>
    <col min="10268" max="10268" width="13.28515625" style="312" customWidth="1"/>
    <col min="10269" max="10269" width="15.85546875" style="312" customWidth="1"/>
    <col min="10270" max="10275" width="11.7109375" style="312" customWidth="1"/>
    <col min="10276" max="10276" width="24.7109375" style="312" customWidth="1"/>
    <col min="10277" max="10279" width="11.7109375" style="312" customWidth="1"/>
    <col min="10280" max="10280" width="20" style="312" customWidth="1"/>
    <col min="10281" max="10281" width="25.85546875" style="312" customWidth="1"/>
    <col min="10282" max="10282" width="23.85546875" style="312" customWidth="1"/>
    <col min="10283" max="10283" width="14.140625" style="312" customWidth="1"/>
    <col min="10284" max="10309" width="11.7109375" style="312" customWidth="1"/>
    <col min="10310" max="10310" width="12.42578125" style="312" customWidth="1"/>
    <col min="10311" max="10314" width="11.7109375" style="312" customWidth="1"/>
    <col min="10315" max="10315" width="20.7109375" style="312" customWidth="1"/>
    <col min="10316" max="10316" width="11.7109375" style="312" customWidth="1"/>
    <col min="10317" max="10317" width="17.42578125" style="312" customWidth="1"/>
    <col min="10318" max="10331" width="11.7109375" style="312" customWidth="1"/>
    <col min="10332" max="10332" width="13.42578125" style="312" customWidth="1"/>
    <col min="10333" max="10347" width="11.7109375" style="312" customWidth="1"/>
    <col min="10348" max="10348" width="16.28515625" style="312" customWidth="1"/>
    <col min="10349" max="10357" width="11.7109375" style="312" customWidth="1"/>
    <col min="10358" max="10358" width="13.42578125" style="312" customWidth="1"/>
    <col min="10359" max="10359" width="11.7109375" style="312" customWidth="1"/>
    <col min="10360" max="10360" width="15.140625" style="312" customWidth="1"/>
    <col min="10361" max="10361" width="13.42578125" style="312" customWidth="1"/>
    <col min="10362" max="10370" width="11.7109375" style="312" customWidth="1"/>
    <col min="10371" max="10371" width="13.7109375" style="312" customWidth="1"/>
    <col min="10372" max="10372" width="12" style="312" customWidth="1"/>
    <col min="10373" max="10496" width="11.7109375" style="312"/>
    <col min="10497" max="10498" width="2.140625" style="312" customWidth="1"/>
    <col min="10499" max="10499" width="63" style="312" customWidth="1"/>
    <col min="10500" max="10500" width="7.140625" style="312" customWidth="1"/>
    <col min="10501" max="10502" width="19" style="312" customWidth="1"/>
    <col min="10503" max="10504" width="19.7109375" style="312" customWidth="1"/>
    <col min="10505" max="10521" width="0" style="312" hidden="1" customWidth="1"/>
    <col min="10522" max="10522" width="1.28515625" style="312" customWidth="1"/>
    <col min="10523" max="10523" width="13.42578125" style="312" customWidth="1"/>
    <col min="10524" max="10524" width="13.28515625" style="312" customWidth="1"/>
    <col min="10525" max="10525" width="15.85546875" style="312" customWidth="1"/>
    <col min="10526" max="10531" width="11.7109375" style="312" customWidth="1"/>
    <col min="10532" max="10532" width="24.7109375" style="312" customWidth="1"/>
    <col min="10533" max="10535" width="11.7109375" style="312" customWidth="1"/>
    <col min="10536" max="10536" width="20" style="312" customWidth="1"/>
    <col min="10537" max="10537" width="25.85546875" style="312" customWidth="1"/>
    <col min="10538" max="10538" width="23.85546875" style="312" customWidth="1"/>
    <col min="10539" max="10539" width="14.140625" style="312" customWidth="1"/>
    <col min="10540" max="10565" width="11.7109375" style="312" customWidth="1"/>
    <col min="10566" max="10566" width="12.42578125" style="312" customWidth="1"/>
    <col min="10567" max="10570" width="11.7109375" style="312" customWidth="1"/>
    <col min="10571" max="10571" width="20.7109375" style="312" customWidth="1"/>
    <col min="10572" max="10572" width="11.7109375" style="312" customWidth="1"/>
    <col min="10573" max="10573" width="17.42578125" style="312" customWidth="1"/>
    <col min="10574" max="10587" width="11.7109375" style="312" customWidth="1"/>
    <col min="10588" max="10588" width="13.42578125" style="312" customWidth="1"/>
    <col min="10589" max="10603" width="11.7109375" style="312" customWidth="1"/>
    <col min="10604" max="10604" width="16.28515625" style="312" customWidth="1"/>
    <col min="10605" max="10613" width="11.7109375" style="312" customWidth="1"/>
    <col min="10614" max="10614" width="13.42578125" style="312" customWidth="1"/>
    <col min="10615" max="10615" width="11.7109375" style="312" customWidth="1"/>
    <col min="10616" max="10616" width="15.140625" style="312" customWidth="1"/>
    <col min="10617" max="10617" width="13.42578125" style="312" customWidth="1"/>
    <col min="10618" max="10626" width="11.7109375" style="312" customWidth="1"/>
    <col min="10627" max="10627" width="13.7109375" style="312" customWidth="1"/>
    <col min="10628" max="10628" width="12" style="312" customWidth="1"/>
    <col min="10629" max="10752" width="11.7109375" style="312"/>
    <col min="10753" max="10754" width="2.140625" style="312" customWidth="1"/>
    <col min="10755" max="10755" width="63" style="312" customWidth="1"/>
    <col min="10756" max="10756" width="7.140625" style="312" customWidth="1"/>
    <col min="10757" max="10758" width="19" style="312" customWidth="1"/>
    <col min="10759" max="10760" width="19.7109375" style="312" customWidth="1"/>
    <col min="10761" max="10777" width="0" style="312" hidden="1" customWidth="1"/>
    <col min="10778" max="10778" width="1.28515625" style="312" customWidth="1"/>
    <col min="10779" max="10779" width="13.42578125" style="312" customWidth="1"/>
    <col min="10780" max="10780" width="13.28515625" style="312" customWidth="1"/>
    <col min="10781" max="10781" width="15.85546875" style="312" customWidth="1"/>
    <col min="10782" max="10787" width="11.7109375" style="312" customWidth="1"/>
    <col min="10788" max="10788" width="24.7109375" style="312" customWidth="1"/>
    <col min="10789" max="10791" width="11.7109375" style="312" customWidth="1"/>
    <col min="10792" max="10792" width="20" style="312" customWidth="1"/>
    <col min="10793" max="10793" width="25.85546875" style="312" customWidth="1"/>
    <col min="10794" max="10794" width="23.85546875" style="312" customWidth="1"/>
    <col min="10795" max="10795" width="14.140625" style="312" customWidth="1"/>
    <col min="10796" max="10821" width="11.7109375" style="312" customWidth="1"/>
    <col min="10822" max="10822" width="12.42578125" style="312" customWidth="1"/>
    <col min="10823" max="10826" width="11.7109375" style="312" customWidth="1"/>
    <col min="10827" max="10827" width="20.7109375" style="312" customWidth="1"/>
    <col min="10828" max="10828" width="11.7109375" style="312" customWidth="1"/>
    <col min="10829" max="10829" width="17.42578125" style="312" customWidth="1"/>
    <col min="10830" max="10843" width="11.7109375" style="312" customWidth="1"/>
    <col min="10844" max="10844" width="13.42578125" style="312" customWidth="1"/>
    <col min="10845" max="10859" width="11.7109375" style="312" customWidth="1"/>
    <col min="10860" max="10860" width="16.28515625" style="312" customWidth="1"/>
    <col min="10861" max="10869" width="11.7109375" style="312" customWidth="1"/>
    <col min="10870" max="10870" width="13.42578125" style="312" customWidth="1"/>
    <col min="10871" max="10871" width="11.7109375" style="312" customWidth="1"/>
    <col min="10872" max="10872" width="15.140625" style="312" customWidth="1"/>
    <col min="10873" max="10873" width="13.42578125" style="312" customWidth="1"/>
    <col min="10874" max="10882" width="11.7109375" style="312" customWidth="1"/>
    <col min="10883" max="10883" width="13.7109375" style="312" customWidth="1"/>
    <col min="10884" max="10884" width="12" style="312" customWidth="1"/>
    <col min="10885" max="11008" width="11.7109375" style="312"/>
    <col min="11009" max="11010" width="2.140625" style="312" customWidth="1"/>
    <col min="11011" max="11011" width="63" style="312" customWidth="1"/>
    <col min="11012" max="11012" width="7.140625" style="312" customWidth="1"/>
    <col min="11013" max="11014" width="19" style="312" customWidth="1"/>
    <col min="11015" max="11016" width="19.7109375" style="312" customWidth="1"/>
    <col min="11017" max="11033" width="0" style="312" hidden="1" customWidth="1"/>
    <col min="11034" max="11034" width="1.28515625" style="312" customWidth="1"/>
    <col min="11035" max="11035" width="13.42578125" style="312" customWidth="1"/>
    <col min="11036" max="11036" width="13.28515625" style="312" customWidth="1"/>
    <col min="11037" max="11037" width="15.85546875" style="312" customWidth="1"/>
    <col min="11038" max="11043" width="11.7109375" style="312" customWidth="1"/>
    <col min="11044" max="11044" width="24.7109375" style="312" customWidth="1"/>
    <col min="11045" max="11047" width="11.7109375" style="312" customWidth="1"/>
    <col min="11048" max="11048" width="20" style="312" customWidth="1"/>
    <col min="11049" max="11049" width="25.85546875" style="312" customWidth="1"/>
    <col min="11050" max="11050" width="23.85546875" style="312" customWidth="1"/>
    <col min="11051" max="11051" width="14.140625" style="312" customWidth="1"/>
    <col min="11052" max="11077" width="11.7109375" style="312" customWidth="1"/>
    <col min="11078" max="11078" width="12.42578125" style="312" customWidth="1"/>
    <col min="11079" max="11082" width="11.7109375" style="312" customWidth="1"/>
    <col min="11083" max="11083" width="20.7109375" style="312" customWidth="1"/>
    <col min="11084" max="11084" width="11.7109375" style="312" customWidth="1"/>
    <col min="11085" max="11085" width="17.42578125" style="312" customWidth="1"/>
    <col min="11086" max="11099" width="11.7109375" style="312" customWidth="1"/>
    <col min="11100" max="11100" width="13.42578125" style="312" customWidth="1"/>
    <col min="11101" max="11115" width="11.7109375" style="312" customWidth="1"/>
    <col min="11116" max="11116" width="16.28515625" style="312" customWidth="1"/>
    <col min="11117" max="11125" width="11.7109375" style="312" customWidth="1"/>
    <col min="11126" max="11126" width="13.42578125" style="312" customWidth="1"/>
    <col min="11127" max="11127" width="11.7109375" style="312" customWidth="1"/>
    <col min="11128" max="11128" width="15.140625" style="312" customWidth="1"/>
    <col min="11129" max="11129" width="13.42578125" style="312" customWidth="1"/>
    <col min="11130" max="11138" width="11.7109375" style="312" customWidth="1"/>
    <col min="11139" max="11139" width="13.7109375" style="312" customWidth="1"/>
    <col min="11140" max="11140" width="12" style="312" customWidth="1"/>
    <col min="11141" max="11264" width="11.7109375" style="312"/>
    <col min="11265" max="11266" width="2.140625" style="312" customWidth="1"/>
    <col min="11267" max="11267" width="63" style="312" customWidth="1"/>
    <col min="11268" max="11268" width="7.140625" style="312" customWidth="1"/>
    <col min="11269" max="11270" width="19" style="312" customWidth="1"/>
    <col min="11271" max="11272" width="19.7109375" style="312" customWidth="1"/>
    <col min="11273" max="11289" width="0" style="312" hidden="1" customWidth="1"/>
    <col min="11290" max="11290" width="1.28515625" style="312" customWidth="1"/>
    <col min="11291" max="11291" width="13.42578125" style="312" customWidth="1"/>
    <col min="11292" max="11292" width="13.28515625" style="312" customWidth="1"/>
    <col min="11293" max="11293" width="15.85546875" style="312" customWidth="1"/>
    <col min="11294" max="11299" width="11.7109375" style="312" customWidth="1"/>
    <col min="11300" max="11300" width="24.7109375" style="312" customWidth="1"/>
    <col min="11301" max="11303" width="11.7109375" style="312" customWidth="1"/>
    <col min="11304" max="11304" width="20" style="312" customWidth="1"/>
    <col min="11305" max="11305" width="25.85546875" style="312" customWidth="1"/>
    <col min="11306" max="11306" width="23.85546875" style="312" customWidth="1"/>
    <col min="11307" max="11307" width="14.140625" style="312" customWidth="1"/>
    <col min="11308" max="11333" width="11.7109375" style="312" customWidth="1"/>
    <col min="11334" max="11334" width="12.42578125" style="312" customWidth="1"/>
    <col min="11335" max="11338" width="11.7109375" style="312" customWidth="1"/>
    <col min="11339" max="11339" width="20.7109375" style="312" customWidth="1"/>
    <col min="11340" max="11340" width="11.7109375" style="312" customWidth="1"/>
    <col min="11341" max="11341" width="17.42578125" style="312" customWidth="1"/>
    <col min="11342" max="11355" width="11.7109375" style="312" customWidth="1"/>
    <col min="11356" max="11356" width="13.42578125" style="312" customWidth="1"/>
    <col min="11357" max="11371" width="11.7109375" style="312" customWidth="1"/>
    <col min="11372" max="11372" width="16.28515625" style="312" customWidth="1"/>
    <col min="11373" max="11381" width="11.7109375" style="312" customWidth="1"/>
    <col min="11382" max="11382" width="13.42578125" style="312" customWidth="1"/>
    <col min="11383" max="11383" width="11.7109375" style="312" customWidth="1"/>
    <col min="11384" max="11384" width="15.140625" style="312" customWidth="1"/>
    <col min="11385" max="11385" width="13.42578125" style="312" customWidth="1"/>
    <col min="11386" max="11394" width="11.7109375" style="312" customWidth="1"/>
    <col min="11395" max="11395" width="13.7109375" style="312" customWidth="1"/>
    <col min="11396" max="11396" width="12" style="312" customWidth="1"/>
    <col min="11397" max="11520" width="11.7109375" style="312"/>
    <col min="11521" max="11522" width="2.140625" style="312" customWidth="1"/>
    <col min="11523" max="11523" width="63" style="312" customWidth="1"/>
    <col min="11524" max="11524" width="7.140625" style="312" customWidth="1"/>
    <col min="11525" max="11526" width="19" style="312" customWidth="1"/>
    <col min="11527" max="11528" width="19.7109375" style="312" customWidth="1"/>
    <col min="11529" max="11545" width="0" style="312" hidden="1" customWidth="1"/>
    <col min="11546" max="11546" width="1.28515625" style="312" customWidth="1"/>
    <col min="11547" max="11547" width="13.42578125" style="312" customWidth="1"/>
    <col min="11548" max="11548" width="13.28515625" style="312" customWidth="1"/>
    <col min="11549" max="11549" width="15.85546875" style="312" customWidth="1"/>
    <col min="11550" max="11555" width="11.7109375" style="312" customWidth="1"/>
    <col min="11556" max="11556" width="24.7109375" style="312" customWidth="1"/>
    <col min="11557" max="11559" width="11.7109375" style="312" customWidth="1"/>
    <col min="11560" max="11560" width="20" style="312" customWidth="1"/>
    <col min="11561" max="11561" width="25.85546875" style="312" customWidth="1"/>
    <col min="11562" max="11562" width="23.85546875" style="312" customWidth="1"/>
    <col min="11563" max="11563" width="14.140625" style="312" customWidth="1"/>
    <col min="11564" max="11589" width="11.7109375" style="312" customWidth="1"/>
    <col min="11590" max="11590" width="12.42578125" style="312" customWidth="1"/>
    <col min="11591" max="11594" width="11.7109375" style="312" customWidth="1"/>
    <col min="11595" max="11595" width="20.7109375" style="312" customWidth="1"/>
    <col min="11596" max="11596" width="11.7109375" style="312" customWidth="1"/>
    <col min="11597" max="11597" width="17.42578125" style="312" customWidth="1"/>
    <col min="11598" max="11611" width="11.7109375" style="312" customWidth="1"/>
    <col min="11612" max="11612" width="13.42578125" style="312" customWidth="1"/>
    <col min="11613" max="11627" width="11.7109375" style="312" customWidth="1"/>
    <col min="11628" max="11628" width="16.28515625" style="312" customWidth="1"/>
    <col min="11629" max="11637" width="11.7109375" style="312" customWidth="1"/>
    <col min="11638" max="11638" width="13.42578125" style="312" customWidth="1"/>
    <col min="11639" max="11639" width="11.7109375" style="312" customWidth="1"/>
    <col min="11640" max="11640" width="15.140625" style="312" customWidth="1"/>
    <col min="11641" max="11641" width="13.42578125" style="312" customWidth="1"/>
    <col min="11642" max="11650" width="11.7109375" style="312" customWidth="1"/>
    <col min="11651" max="11651" width="13.7109375" style="312" customWidth="1"/>
    <col min="11652" max="11652" width="12" style="312" customWidth="1"/>
    <col min="11653" max="11776" width="11.7109375" style="312"/>
    <col min="11777" max="11778" width="2.140625" style="312" customWidth="1"/>
    <col min="11779" max="11779" width="63" style="312" customWidth="1"/>
    <col min="11780" max="11780" width="7.140625" style="312" customWidth="1"/>
    <col min="11781" max="11782" width="19" style="312" customWidth="1"/>
    <col min="11783" max="11784" width="19.7109375" style="312" customWidth="1"/>
    <col min="11785" max="11801" width="0" style="312" hidden="1" customWidth="1"/>
    <col min="11802" max="11802" width="1.28515625" style="312" customWidth="1"/>
    <col min="11803" max="11803" width="13.42578125" style="312" customWidth="1"/>
    <col min="11804" max="11804" width="13.28515625" style="312" customWidth="1"/>
    <col min="11805" max="11805" width="15.85546875" style="312" customWidth="1"/>
    <col min="11806" max="11811" width="11.7109375" style="312" customWidth="1"/>
    <col min="11812" max="11812" width="24.7109375" style="312" customWidth="1"/>
    <col min="11813" max="11815" width="11.7109375" style="312" customWidth="1"/>
    <col min="11816" max="11816" width="20" style="312" customWidth="1"/>
    <col min="11817" max="11817" width="25.85546875" style="312" customWidth="1"/>
    <col min="11818" max="11818" width="23.85546875" style="312" customWidth="1"/>
    <col min="11819" max="11819" width="14.140625" style="312" customWidth="1"/>
    <col min="11820" max="11845" width="11.7109375" style="312" customWidth="1"/>
    <col min="11846" max="11846" width="12.42578125" style="312" customWidth="1"/>
    <col min="11847" max="11850" width="11.7109375" style="312" customWidth="1"/>
    <col min="11851" max="11851" width="20.7109375" style="312" customWidth="1"/>
    <col min="11852" max="11852" width="11.7109375" style="312" customWidth="1"/>
    <col min="11853" max="11853" width="17.42578125" style="312" customWidth="1"/>
    <col min="11854" max="11867" width="11.7109375" style="312" customWidth="1"/>
    <col min="11868" max="11868" width="13.42578125" style="312" customWidth="1"/>
    <col min="11869" max="11883" width="11.7109375" style="312" customWidth="1"/>
    <col min="11884" max="11884" width="16.28515625" style="312" customWidth="1"/>
    <col min="11885" max="11893" width="11.7109375" style="312" customWidth="1"/>
    <col min="11894" max="11894" width="13.42578125" style="312" customWidth="1"/>
    <col min="11895" max="11895" width="11.7109375" style="312" customWidth="1"/>
    <col min="11896" max="11896" width="15.140625" style="312" customWidth="1"/>
    <col min="11897" max="11897" width="13.42578125" style="312" customWidth="1"/>
    <col min="11898" max="11906" width="11.7109375" style="312" customWidth="1"/>
    <col min="11907" max="11907" width="13.7109375" style="312" customWidth="1"/>
    <col min="11908" max="11908" width="12" style="312" customWidth="1"/>
    <col min="11909" max="12032" width="11.7109375" style="312"/>
    <col min="12033" max="12034" width="2.140625" style="312" customWidth="1"/>
    <col min="12035" max="12035" width="63" style="312" customWidth="1"/>
    <col min="12036" max="12036" width="7.140625" style="312" customWidth="1"/>
    <col min="12037" max="12038" width="19" style="312" customWidth="1"/>
    <col min="12039" max="12040" width="19.7109375" style="312" customWidth="1"/>
    <col min="12041" max="12057" width="0" style="312" hidden="1" customWidth="1"/>
    <col min="12058" max="12058" width="1.28515625" style="312" customWidth="1"/>
    <col min="12059" max="12059" width="13.42578125" style="312" customWidth="1"/>
    <col min="12060" max="12060" width="13.28515625" style="312" customWidth="1"/>
    <col min="12061" max="12061" width="15.85546875" style="312" customWidth="1"/>
    <col min="12062" max="12067" width="11.7109375" style="312" customWidth="1"/>
    <col min="12068" max="12068" width="24.7109375" style="312" customWidth="1"/>
    <col min="12069" max="12071" width="11.7109375" style="312" customWidth="1"/>
    <col min="12072" max="12072" width="20" style="312" customWidth="1"/>
    <col min="12073" max="12073" width="25.85546875" style="312" customWidth="1"/>
    <col min="12074" max="12074" width="23.85546875" style="312" customWidth="1"/>
    <col min="12075" max="12075" width="14.140625" style="312" customWidth="1"/>
    <col min="12076" max="12101" width="11.7109375" style="312" customWidth="1"/>
    <col min="12102" max="12102" width="12.42578125" style="312" customWidth="1"/>
    <col min="12103" max="12106" width="11.7109375" style="312" customWidth="1"/>
    <col min="12107" max="12107" width="20.7109375" style="312" customWidth="1"/>
    <col min="12108" max="12108" width="11.7109375" style="312" customWidth="1"/>
    <col min="12109" max="12109" width="17.42578125" style="312" customWidth="1"/>
    <col min="12110" max="12123" width="11.7109375" style="312" customWidth="1"/>
    <col min="12124" max="12124" width="13.42578125" style="312" customWidth="1"/>
    <col min="12125" max="12139" width="11.7109375" style="312" customWidth="1"/>
    <col min="12140" max="12140" width="16.28515625" style="312" customWidth="1"/>
    <col min="12141" max="12149" width="11.7109375" style="312" customWidth="1"/>
    <col min="12150" max="12150" width="13.42578125" style="312" customWidth="1"/>
    <col min="12151" max="12151" width="11.7109375" style="312" customWidth="1"/>
    <col min="12152" max="12152" width="15.140625" style="312" customWidth="1"/>
    <col min="12153" max="12153" width="13.42578125" style="312" customWidth="1"/>
    <col min="12154" max="12162" width="11.7109375" style="312" customWidth="1"/>
    <col min="12163" max="12163" width="13.7109375" style="312" customWidth="1"/>
    <col min="12164" max="12164" width="12" style="312" customWidth="1"/>
    <col min="12165" max="12288" width="11.7109375" style="312"/>
    <col min="12289" max="12290" width="2.140625" style="312" customWidth="1"/>
    <col min="12291" max="12291" width="63" style="312" customWidth="1"/>
    <col min="12292" max="12292" width="7.140625" style="312" customWidth="1"/>
    <col min="12293" max="12294" width="19" style="312" customWidth="1"/>
    <col min="12295" max="12296" width="19.7109375" style="312" customWidth="1"/>
    <col min="12297" max="12313" width="0" style="312" hidden="1" customWidth="1"/>
    <col min="12314" max="12314" width="1.28515625" style="312" customWidth="1"/>
    <col min="12315" max="12315" width="13.42578125" style="312" customWidth="1"/>
    <col min="12316" max="12316" width="13.28515625" style="312" customWidth="1"/>
    <col min="12317" max="12317" width="15.85546875" style="312" customWidth="1"/>
    <col min="12318" max="12323" width="11.7109375" style="312" customWidth="1"/>
    <col min="12324" max="12324" width="24.7109375" style="312" customWidth="1"/>
    <col min="12325" max="12327" width="11.7109375" style="312" customWidth="1"/>
    <col min="12328" max="12328" width="20" style="312" customWidth="1"/>
    <col min="12329" max="12329" width="25.85546875" style="312" customWidth="1"/>
    <col min="12330" max="12330" width="23.85546875" style="312" customWidth="1"/>
    <col min="12331" max="12331" width="14.140625" style="312" customWidth="1"/>
    <col min="12332" max="12357" width="11.7109375" style="312" customWidth="1"/>
    <col min="12358" max="12358" width="12.42578125" style="312" customWidth="1"/>
    <col min="12359" max="12362" width="11.7109375" style="312" customWidth="1"/>
    <col min="12363" max="12363" width="20.7109375" style="312" customWidth="1"/>
    <col min="12364" max="12364" width="11.7109375" style="312" customWidth="1"/>
    <col min="12365" max="12365" width="17.42578125" style="312" customWidth="1"/>
    <col min="12366" max="12379" width="11.7109375" style="312" customWidth="1"/>
    <col min="12380" max="12380" width="13.42578125" style="312" customWidth="1"/>
    <col min="12381" max="12395" width="11.7109375" style="312" customWidth="1"/>
    <col min="12396" max="12396" width="16.28515625" style="312" customWidth="1"/>
    <col min="12397" max="12405" width="11.7109375" style="312" customWidth="1"/>
    <col min="12406" max="12406" width="13.42578125" style="312" customWidth="1"/>
    <col min="12407" max="12407" width="11.7109375" style="312" customWidth="1"/>
    <col min="12408" max="12408" width="15.140625" style="312" customWidth="1"/>
    <col min="12409" max="12409" width="13.42578125" style="312" customWidth="1"/>
    <col min="12410" max="12418" width="11.7109375" style="312" customWidth="1"/>
    <col min="12419" max="12419" width="13.7109375" style="312" customWidth="1"/>
    <col min="12420" max="12420" width="12" style="312" customWidth="1"/>
    <col min="12421" max="12544" width="11.7109375" style="312"/>
    <col min="12545" max="12546" width="2.140625" style="312" customWidth="1"/>
    <col min="12547" max="12547" width="63" style="312" customWidth="1"/>
    <col min="12548" max="12548" width="7.140625" style="312" customWidth="1"/>
    <col min="12549" max="12550" width="19" style="312" customWidth="1"/>
    <col min="12551" max="12552" width="19.7109375" style="312" customWidth="1"/>
    <col min="12553" max="12569" width="0" style="312" hidden="1" customWidth="1"/>
    <col min="12570" max="12570" width="1.28515625" style="312" customWidth="1"/>
    <col min="12571" max="12571" width="13.42578125" style="312" customWidth="1"/>
    <col min="12572" max="12572" width="13.28515625" style="312" customWidth="1"/>
    <col min="12573" max="12573" width="15.85546875" style="312" customWidth="1"/>
    <col min="12574" max="12579" width="11.7109375" style="312" customWidth="1"/>
    <col min="12580" max="12580" width="24.7109375" style="312" customWidth="1"/>
    <col min="12581" max="12583" width="11.7109375" style="312" customWidth="1"/>
    <col min="12584" max="12584" width="20" style="312" customWidth="1"/>
    <col min="12585" max="12585" width="25.85546875" style="312" customWidth="1"/>
    <col min="12586" max="12586" width="23.85546875" style="312" customWidth="1"/>
    <col min="12587" max="12587" width="14.140625" style="312" customWidth="1"/>
    <col min="12588" max="12613" width="11.7109375" style="312" customWidth="1"/>
    <col min="12614" max="12614" width="12.42578125" style="312" customWidth="1"/>
    <col min="12615" max="12618" width="11.7109375" style="312" customWidth="1"/>
    <col min="12619" max="12619" width="20.7109375" style="312" customWidth="1"/>
    <col min="12620" max="12620" width="11.7109375" style="312" customWidth="1"/>
    <col min="12621" max="12621" width="17.42578125" style="312" customWidth="1"/>
    <col min="12622" max="12635" width="11.7109375" style="312" customWidth="1"/>
    <col min="12636" max="12636" width="13.42578125" style="312" customWidth="1"/>
    <col min="12637" max="12651" width="11.7109375" style="312" customWidth="1"/>
    <col min="12652" max="12652" width="16.28515625" style="312" customWidth="1"/>
    <col min="12653" max="12661" width="11.7109375" style="312" customWidth="1"/>
    <col min="12662" max="12662" width="13.42578125" style="312" customWidth="1"/>
    <col min="12663" max="12663" width="11.7109375" style="312" customWidth="1"/>
    <col min="12664" max="12664" width="15.140625" style="312" customWidth="1"/>
    <col min="12665" max="12665" width="13.42578125" style="312" customWidth="1"/>
    <col min="12666" max="12674" width="11.7109375" style="312" customWidth="1"/>
    <col min="12675" max="12675" width="13.7109375" style="312" customWidth="1"/>
    <col min="12676" max="12676" width="12" style="312" customWidth="1"/>
    <col min="12677" max="12800" width="11.7109375" style="312"/>
    <col min="12801" max="12802" width="2.140625" style="312" customWidth="1"/>
    <col min="12803" max="12803" width="63" style="312" customWidth="1"/>
    <col min="12804" max="12804" width="7.140625" style="312" customWidth="1"/>
    <col min="12805" max="12806" width="19" style="312" customWidth="1"/>
    <col min="12807" max="12808" width="19.7109375" style="312" customWidth="1"/>
    <col min="12809" max="12825" width="0" style="312" hidden="1" customWidth="1"/>
    <col min="12826" max="12826" width="1.28515625" style="312" customWidth="1"/>
    <col min="12827" max="12827" width="13.42578125" style="312" customWidth="1"/>
    <col min="12828" max="12828" width="13.28515625" style="312" customWidth="1"/>
    <col min="12829" max="12829" width="15.85546875" style="312" customWidth="1"/>
    <col min="12830" max="12835" width="11.7109375" style="312" customWidth="1"/>
    <col min="12836" max="12836" width="24.7109375" style="312" customWidth="1"/>
    <col min="12837" max="12839" width="11.7109375" style="312" customWidth="1"/>
    <col min="12840" max="12840" width="20" style="312" customWidth="1"/>
    <col min="12841" max="12841" width="25.85546875" style="312" customWidth="1"/>
    <col min="12842" max="12842" width="23.85546875" style="312" customWidth="1"/>
    <col min="12843" max="12843" width="14.140625" style="312" customWidth="1"/>
    <col min="12844" max="12869" width="11.7109375" style="312" customWidth="1"/>
    <col min="12870" max="12870" width="12.42578125" style="312" customWidth="1"/>
    <col min="12871" max="12874" width="11.7109375" style="312" customWidth="1"/>
    <col min="12875" max="12875" width="20.7109375" style="312" customWidth="1"/>
    <col min="12876" max="12876" width="11.7109375" style="312" customWidth="1"/>
    <col min="12877" max="12877" width="17.42578125" style="312" customWidth="1"/>
    <col min="12878" max="12891" width="11.7109375" style="312" customWidth="1"/>
    <col min="12892" max="12892" width="13.42578125" style="312" customWidth="1"/>
    <col min="12893" max="12907" width="11.7109375" style="312" customWidth="1"/>
    <col min="12908" max="12908" width="16.28515625" style="312" customWidth="1"/>
    <col min="12909" max="12917" width="11.7109375" style="312" customWidth="1"/>
    <col min="12918" max="12918" width="13.42578125" style="312" customWidth="1"/>
    <col min="12919" max="12919" width="11.7109375" style="312" customWidth="1"/>
    <col min="12920" max="12920" width="15.140625" style="312" customWidth="1"/>
    <col min="12921" max="12921" width="13.42578125" style="312" customWidth="1"/>
    <col min="12922" max="12930" width="11.7109375" style="312" customWidth="1"/>
    <col min="12931" max="12931" width="13.7109375" style="312" customWidth="1"/>
    <col min="12932" max="12932" width="12" style="312" customWidth="1"/>
    <col min="12933" max="13056" width="11.7109375" style="312"/>
    <col min="13057" max="13058" width="2.140625" style="312" customWidth="1"/>
    <col min="13059" max="13059" width="63" style="312" customWidth="1"/>
    <col min="13060" max="13060" width="7.140625" style="312" customWidth="1"/>
    <col min="13061" max="13062" width="19" style="312" customWidth="1"/>
    <col min="13063" max="13064" width="19.7109375" style="312" customWidth="1"/>
    <col min="13065" max="13081" width="0" style="312" hidden="1" customWidth="1"/>
    <col min="13082" max="13082" width="1.28515625" style="312" customWidth="1"/>
    <col min="13083" max="13083" width="13.42578125" style="312" customWidth="1"/>
    <col min="13084" max="13084" width="13.28515625" style="312" customWidth="1"/>
    <col min="13085" max="13085" width="15.85546875" style="312" customWidth="1"/>
    <col min="13086" max="13091" width="11.7109375" style="312" customWidth="1"/>
    <col min="13092" max="13092" width="24.7109375" style="312" customWidth="1"/>
    <col min="13093" max="13095" width="11.7109375" style="312" customWidth="1"/>
    <col min="13096" max="13096" width="20" style="312" customWidth="1"/>
    <col min="13097" max="13097" width="25.85546875" style="312" customWidth="1"/>
    <col min="13098" max="13098" width="23.85546875" style="312" customWidth="1"/>
    <col min="13099" max="13099" width="14.140625" style="312" customWidth="1"/>
    <col min="13100" max="13125" width="11.7109375" style="312" customWidth="1"/>
    <col min="13126" max="13126" width="12.42578125" style="312" customWidth="1"/>
    <col min="13127" max="13130" width="11.7109375" style="312" customWidth="1"/>
    <col min="13131" max="13131" width="20.7109375" style="312" customWidth="1"/>
    <col min="13132" max="13132" width="11.7109375" style="312" customWidth="1"/>
    <col min="13133" max="13133" width="17.42578125" style="312" customWidth="1"/>
    <col min="13134" max="13147" width="11.7109375" style="312" customWidth="1"/>
    <col min="13148" max="13148" width="13.42578125" style="312" customWidth="1"/>
    <col min="13149" max="13163" width="11.7109375" style="312" customWidth="1"/>
    <col min="13164" max="13164" width="16.28515625" style="312" customWidth="1"/>
    <col min="13165" max="13173" width="11.7109375" style="312" customWidth="1"/>
    <col min="13174" max="13174" width="13.42578125" style="312" customWidth="1"/>
    <col min="13175" max="13175" width="11.7109375" style="312" customWidth="1"/>
    <col min="13176" max="13176" width="15.140625" style="312" customWidth="1"/>
    <col min="13177" max="13177" width="13.42578125" style="312" customWidth="1"/>
    <col min="13178" max="13186" width="11.7109375" style="312" customWidth="1"/>
    <col min="13187" max="13187" width="13.7109375" style="312" customWidth="1"/>
    <col min="13188" max="13188" width="12" style="312" customWidth="1"/>
    <col min="13189" max="13312" width="11.7109375" style="312"/>
    <col min="13313" max="13314" width="2.140625" style="312" customWidth="1"/>
    <col min="13315" max="13315" width="63" style="312" customWidth="1"/>
    <col min="13316" max="13316" width="7.140625" style="312" customWidth="1"/>
    <col min="13317" max="13318" width="19" style="312" customWidth="1"/>
    <col min="13319" max="13320" width="19.7109375" style="312" customWidth="1"/>
    <col min="13321" max="13337" width="0" style="312" hidden="1" customWidth="1"/>
    <col min="13338" max="13338" width="1.28515625" style="312" customWidth="1"/>
    <col min="13339" max="13339" width="13.42578125" style="312" customWidth="1"/>
    <col min="13340" max="13340" width="13.28515625" style="312" customWidth="1"/>
    <col min="13341" max="13341" width="15.85546875" style="312" customWidth="1"/>
    <col min="13342" max="13347" width="11.7109375" style="312" customWidth="1"/>
    <col min="13348" max="13348" width="24.7109375" style="312" customWidth="1"/>
    <col min="13349" max="13351" width="11.7109375" style="312" customWidth="1"/>
    <col min="13352" max="13352" width="20" style="312" customWidth="1"/>
    <col min="13353" max="13353" width="25.85546875" style="312" customWidth="1"/>
    <col min="13354" max="13354" width="23.85546875" style="312" customWidth="1"/>
    <col min="13355" max="13355" width="14.140625" style="312" customWidth="1"/>
    <col min="13356" max="13381" width="11.7109375" style="312" customWidth="1"/>
    <col min="13382" max="13382" width="12.42578125" style="312" customWidth="1"/>
    <col min="13383" max="13386" width="11.7109375" style="312" customWidth="1"/>
    <col min="13387" max="13387" width="20.7109375" style="312" customWidth="1"/>
    <col min="13388" max="13388" width="11.7109375" style="312" customWidth="1"/>
    <col min="13389" max="13389" width="17.42578125" style="312" customWidth="1"/>
    <col min="13390" max="13403" width="11.7109375" style="312" customWidth="1"/>
    <col min="13404" max="13404" width="13.42578125" style="312" customWidth="1"/>
    <col min="13405" max="13419" width="11.7109375" style="312" customWidth="1"/>
    <col min="13420" max="13420" width="16.28515625" style="312" customWidth="1"/>
    <col min="13421" max="13429" width="11.7109375" style="312" customWidth="1"/>
    <col min="13430" max="13430" width="13.42578125" style="312" customWidth="1"/>
    <col min="13431" max="13431" width="11.7109375" style="312" customWidth="1"/>
    <col min="13432" max="13432" width="15.140625" style="312" customWidth="1"/>
    <col min="13433" max="13433" width="13.42578125" style="312" customWidth="1"/>
    <col min="13434" max="13442" width="11.7109375" style="312" customWidth="1"/>
    <col min="13443" max="13443" width="13.7109375" style="312" customWidth="1"/>
    <col min="13444" max="13444" width="12" style="312" customWidth="1"/>
    <col min="13445" max="13568" width="11.7109375" style="312"/>
    <col min="13569" max="13570" width="2.140625" style="312" customWidth="1"/>
    <col min="13571" max="13571" width="63" style="312" customWidth="1"/>
    <col min="13572" max="13572" width="7.140625" style="312" customWidth="1"/>
    <col min="13573" max="13574" width="19" style="312" customWidth="1"/>
    <col min="13575" max="13576" width="19.7109375" style="312" customWidth="1"/>
    <col min="13577" max="13593" width="0" style="312" hidden="1" customWidth="1"/>
    <col min="13594" max="13594" width="1.28515625" style="312" customWidth="1"/>
    <col min="13595" max="13595" width="13.42578125" style="312" customWidth="1"/>
    <col min="13596" max="13596" width="13.28515625" style="312" customWidth="1"/>
    <col min="13597" max="13597" width="15.85546875" style="312" customWidth="1"/>
    <col min="13598" max="13603" width="11.7109375" style="312" customWidth="1"/>
    <col min="13604" max="13604" width="24.7109375" style="312" customWidth="1"/>
    <col min="13605" max="13607" width="11.7109375" style="312" customWidth="1"/>
    <col min="13608" max="13608" width="20" style="312" customWidth="1"/>
    <col min="13609" max="13609" width="25.85546875" style="312" customWidth="1"/>
    <col min="13610" max="13610" width="23.85546875" style="312" customWidth="1"/>
    <col min="13611" max="13611" width="14.140625" style="312" customWidth="1"/>
    <col min="13612" max="13637" width="11.7109375" style="312" customWidth="1"/>
    <col min="13638" max="13638" width="12.42578125" style="312" customWidth="1"/>
    <col min="13639" max="13642" width="11.7109375" style="312" customWidth="1"/>
    <col min="13643" max="13643" width="20.7109375" style="312" customWidth="1"/>
    <col min="13644" max="13644" width="11.7109375" style="312" customWidth="1"/>
    <col min="13645" max="13645" width="17.42578125" style="312" customWidth="1"/>
    <col min="13646" max="13659" width="11.7109375" style="312" customWidth="1"/>
    <col min="13660" max="13660" width="13.42578125" style="312" customWidth="1"/>
    <col min="13661" max="13675" width="11.7109375" style="312" customWidth="1"/>
    <col min="13676" max="13676" width="16.28515625" style="312" customWidth="1"/>
    <col min="13677" max="13685" width="11.7109375" style="312" customWidth="1"/>
    <col min="13686" max="13686" width="13.42578125" style="312" customWidth="1"/>
    <col min="13687" max="13687" width="11.7109375" style="312" customWidth="1"/>
    <col min="13688" max="13688" width="15.140625" style="312" customWidth="1"/>
    <col min="13689" max="13689" width="13.42578125" style="312" customWidth="1"/>
    <col min="13690" max="13698" width="11.7109375" style="312" customWidth="1"/>
    <col min="13699" max="13699" width="13.7109375" style="312" customWidth="1"/>
    <col min="13700" max="13700" width="12" style="312" customWidth="1"/>
    <col min="13701" max="13824" width="11.7109375" style="312"/>
    <col min="13825" max="13826" width="2.140625" style="312" customWidth="1"/>
    <col min="13827" max="13827" width="63" style="312" customWidth="1"/>
    <col min="13828" max="13828" width="7.140625" style="312" customWidth="1"/>
    <col min="13829" max="13830" width="19" style="312" customWidth="1"/>
    <col min="13831" max="13832" width="19.7109375" style="312" customWidth="1"/>
    <col min="13833" max="13849" width="0" style="312" hidden="1" customWidth="1"/>
    <col min="13850" max="13850" width="1.28515625" style="312" customWidth="1"/>
    <col min="13851" max="13851" width="13.42578125" style="312" customWidth="1"/>
    <col min="13852" max="13852" width="13.28515625" style="312" customWidth="1"/>
    <col min="13853" max="13853" width="15.85546875" style="312" customWidth="1"/>
    <col min="13854" max="13859" width="11.7109375" style="312" customWidth="1"/>
    <col min="13860" max="13860" width="24.7109375" style="312" customWidth="1"/>
    <col min="13861" max="13863" width="11.7109375" style="312" customWidth="1"/>
    <col min="13864" max="13864" width="20" style="312" customWidth="1"/>
    <col min="13865" max="13865" width="25.85546875" style="312" customWidth="1"/>
    <col min="13866" max="13866" width="23.85546875" style="312" customWidth="1"/>
    <col min="13867" max="13867" width="14.140625" style="312" customWidth="1"/>
    <col min="13868" max="13893" width="11.7109375" style="312" customWidth="1"/>
    <col min="13894" max="13894" width="12.42578125" style="312" customWidth="1"/>
    <col min="13895" max="13898" width="11.7109375" style="312" customWidth="1"/>
    <col min="13899" max="13899" width="20.7109375" style="312" customWidth="1"/>
    <col min="13900" max="13900" width="11.7109375" style="312" customWidth="1"/>
    <col min="13901" max="13901" width="17.42578125" style="312" customWidth="1"/>
    <col min="13902" max="13915" width="11.7109375" style="312" customWidth="1"/>
    <col min="13916" max="13916" width="13.42578125" style="312" customWidth="1"/>
    <col min="13917" max="13931" width="11.7109375" style="312" customWidth="1"/>
    <col min="13932" max="13932" width="16.28515625" style="312" customWidth="1"/>
    <col min="13933" max="13941" width="11.7109375" style="312" customWidth="1"/>
    <col min="13942" max="13942" width="13.42578125" style="312" customWidth="1"/>
    <col min="13943" max="13943" width="11.7109375" style="312" customWidth="1"/>
    <col min="13944" max="13944" width="15.140625" style="312" customWidth="1"/>
    <col min="13945" max="13945" width="13.42578125" style="312" customWidth="1"/>
    <col min="13946" max="13954" width="11.7109375" style="312" customWidth="1"/>
    <col min="13955" max="13955" width="13.7109375" style="312" customWidth="1"/>
    <col min="13956" max="13956" width="12" style="312" customWidth="1"/>
    <col min="13957" max="14080" width="11.7109375" style="312"/>
    <col min="14081" max="14082" width="2.140625" style="312" customWidth="1"/>
    <col min="14083" max="14083" width="63" style="312" customWidth="1"/>
    <col min="14084" max="14084" width="7.140625" style="312" customWidth="1"/>
    <col min="14085" max="14086" width="19" style="312" customWidth="1"/>
    <col min="14087" max="14088" width="19.7109375" style="312" customWidth="1"/>
    <col min="14089" max="14105" width="0" style="312" hidden="1" customWidth="1"/>
    <col min="14106" max="14106" width="1.28515625" style="312" customWidth="1"/>
    <col min="14107" max="14107" width="13.42578125" style="312" customWidth="1"/>
    <col min="14108" max="14108" width="13.28515625" style="312" customWidth="1"/>
    <col min="14109" max="14109" width="15.85546875" style="312" customWidth="1"/>
    <col min="14110" max="14115" width="11.7109375" style="312" customWidth="1"/>
    <col min="14116" max="14116" width="24.7109375" style="312" customWidth="1"/>
    <col min="14117" max="14119" width="11.7109375" style="312" customWidth="1"/>
    <col min="14120" max="14120" width="20" style="312" customWidth="1"/>
    <col min="14121" max="14121" width="25.85546875" style="312" customWidth="1"/>
    <col min="14122" max="14122" width="23.85546875" style="312" customWidth="1"/>
    <col min="14123" max="14123" width="14.140625" style="312" customWidth="1"/>
    <col min="14124" max="14149" width="11.7109375" style="312" customWidth="1"/>
    <col min="14150" max="14150" width="12.42578125" style="312" customWidth="1"/>
    <col min="14151" max="14154" width="11.7109375" style="312" customWidth="1"/>
    <col min="14155" max="14155" width="20.7109375" style="312" customWidth="1"/>
    <col min="14156" max="14156" width="11.7109375" style="312" customWidth="1"/>
    <col min="14157" max="14157" width="17.42578125" style="312" customWidth="1"/>
    <col min="14158" max="14171" width="11.7109375" style="312" customWidth="1"/>
    <col min="14172" max="14172" width="13.42578125" style="312" customWidth="1"/>
    <col min="14173" max="14187" width="11.7109375" style="312" customWidth="1"/>
    <col min="14188" max="14188" width="16.28515625" style="312" customWidth="1"/>
    <col min="14189" max="14197" width="11.7109375" style="312" customWidth="1"/>
    <col min="14198" max="14198" width="13.42578125" style="312" customWidth="1"/>
    <col min="14199" max="14199" width="11.7109375" style="312" customWidth="1"/>
    <col min="14200" max="14200" width="15.140625" style="312" customWidth="1"/>
    <col min="14201" max="14201" width="13.42578125" style="312" customWidth="1"/>
    <col min="14202" max="14210" width="11.7109375" style="312" customWidth="1"/>
    <col min="14211" max="14211" width="13.7109375" style="312" customWidth="1"/>
    <col min="14212" max="14212" width="12" style="312" customWidth="1"/>
    <col min="14213" max="14336" width="11.7109375" style="312"/>
    <col min="14337" max="14338" width="2.140625" style="312" customWidth="1"/>
    <col min="14339" max="14339" width="63" style="312" customWidth="1"/>
    <col min="14340" max="14340" width="7.140625" style="312" customWidth="1"/>
    <col min="14341" max="14342" width="19" style="312" customWidth="1"/>
    <col min="14343" max="14344" width="19.7109375" style="312" customWidth="1"/>
    <col min="14345" max="14361" width="0" style="312" hidden="1" customWidth="1"/>
    <col min="14362" max="14362" width="1.28515625" style="312" customWidth="1"/>
    <col min="14363" max="14363" width="13.42578125" style="312" customWidth="1"/>
    <col min="14364" max="14364" width="13.28515625" style="312" customWidth="1"/>
    <col min="14365" max="14365" width="15.85546875" style="312" customWidth="1"/>
    <col min="14366" max="14371" width="11.7109375" style="312" customWidth="1"/>
    <col min="14372" max="14372" width="24.7109375" style="312" customWidth="1"/>
    <col min="14373" max="14375" width="11.7109375" style="312" customWidth="1"/>
    <col min="14376" max="14376" width="20" style="312" customWidth="1"/>
    <col min="14377" max="14377" width="25.85546875" style="312" customWidth="1"/>
    <col min="14378" max="14378" width="23.85546875" style="312" customWidth="1"/>
    <col min="14379" max="14379" width="14.140625" style="312" customWidth="1"/>
    <col min="14380" max="14405" width="11.7109375" style="312" customWidth="1"/>
    <col min="14406" max="14406" width="12.42578125" style="312" customWidth="1"/>
    <col min="14407" max="14410" width="11.7109375" style="312" customWidth="1"/>
    <col min="14411" max="14411" width="20.7109375" style="312" customWidth="1"/>
    <col min="14412" max="14412" width="11.7109375" style="312" customWidth="1"/>
    <col min="14413" max="14413" width="17.42578125" style="312" customWidth="1"/>
    <col min="14414" max="14427" width="11.7109375" style="312" customWidth="1"/>
    <col min="14428" max="14428" width="13.42578125" style="312" customWidth="1"/>
    <col min="14429" max="14443" width="11.7109375" style="312" customWidth="1"/>
    <col min="14444" max="14444" width="16.28515625" style="312" customWidth="1"/>
    <col min="14445" max="14453" width="11.7109375" style="312" customWidth="1"/>
    <col min="14454" max="14454" width="13.42578125" style="312" customWidth="1"/>
    <col min="14455" max="14455" width="11.7109375" style="312" customWidth="1"/>
    <col min="14456" max="14456" width="15.140625" style="312" customWidth="1"/>
    <col min="14457" max="14457" width="13.42578125" style="312" customWidth="1"/>
    <col min="14458" max="14466" width="11.7109375" style="312" customWidth="1"/>
    <col min="14467" max="14467" width="13.7109375" style="312" customWidth="1"/>
    <col min="14468" max="14468" width="12" style="312" customWidth="1"/>
    <col min="14469" max="14592" width="11.7109375" style="312"/>
    <col min="14593" max="14594" width="2.140625" style="312" customWidth="1"/>
    <col min="14595" max="14595" width="63" style="312" customWidth="1"/>
    <col min="14596" max="14596" width="7.140625" style="312" customWidth="1"/>
    <col min="14597" max="14598" width="19" style="312" customWidth="1"/>
    <col min="14599" max="14600" width="19.7109375" style="312" customWidth="1"/>
    <col min="14601" max="14617" width="0" style="312" hidden="1" customWidth="1"/>
    <col min="14618" max="14618" width="1.28515625" style="312" customWidth="1"/>
    <col min="14619" max="14619" width="13.42578125" style="312" customWidth="1"/>
    <col min="14620" max="14620" width="13.28515625" style="312" customWidth="1"/>
    <col min="14621" max="14621" width="15.85546875" style="312" customWidth="1"/>
    <col min="14622" max="14627" width="11.7109375" style="312" customWidth="1"/>
    <col min="14628" max="14628" width="24.7109375" style="312" customWidth="1"/>
    <col min="14629" max="14631" width="11.7109375" style="312" customWidth="1"/>
    <col min="14632" max="14632" width="20" style="312" customWidth="1"/>
    <col min="14633" max="14633" width="25.85546875" style="312" customWidth="1"/>
    <col min="14634" max="14634" width="23.85546875" style="312" customWidth="1"/>
    <col min="14635" max="14635" width="14.140625" style="312" customWidth="1"/>
    <col min="14636" max="14661" width="11.7109375" style="312" customWidth="1"/>
    <col min="14662" max="14662" width="12.42578125" style="312" customWidth="1"/>
    <col min="14663" max="14666" width="11.7109375" style="312" customWidth="1"/>
    <col min="14667" max="14667" width="20.7109375" style="312" customWidth="1"/>
    <col min="14668" max="14668" width="11.7109375" style="312" customWidth="1"/>
    <col min="14669" max="14669" width="17.42578125" style="312" customWidth="1"/>
    <col min="14670" max="14683" width="11.7109375" style="312" customWidth="1"/>
    <col min="14684" max="14684" width="13.42578125" style="312" customWidth="1"/>
    <col min="14685" max="14699" width="11.7109375" style="312" customWidth="1"/>
    <col min="14700" max="14700" width="16.28515625" style="312" customWidth="1"/>
    <col min="14701" max="14709" width="11.7109375" style="312" customWidth="1"/>
    <col min="14710" max="14710" width="13.42578125" style="312" customWidth="1"/>
    <col min="14711" max="14711" width="11.7109375" style="312" customWidth="1"/>
    <col min="14712" max="14712" width="15.140625" style="312" customWidth="1"/>
    <col min="14713" max="14713" width="13.42578125" style="312" customWidth="1"/>
    <col min="14714" max="14722" width="11.7109375" style="312" customWidth="1"/>
    <col min="14723" max="14723" width="13.7109375" style="312" customWidth="1"/>
    <col min="14724" max="14724" width="12" style="312" customWidth="1"/>
    <col min="14725" max="14848" width="11.7109375" style="312"/>
    <col min="14849" max="14850" width="2.140625" style="312" customWidth="1"/>
    <col min="14851" max="14851" width="63" style="312" customWidth="1"/>
    <col min="14852" max="14852" width="7.140625" style="312" customWidth="1"/>
    <col min="14853" max="14854" width="19" style="312" customWidth="1"/>
    <col min="14855" max="14856" width="19.7109375" style="312" customWidth="1"/>
    <col min="14857" max="14873" width="0" style="312" hidden="1" customWidth="1"/>
    <col min="14874" max="14874" width="1.28515625" style="312" customWidth="1"/>
    <col min="14875" max="14875" width="13.42578125" style="312" customWidth="1"/>
    <col min="14876" max="14876" width="13.28515625" style="312" customWidth="1"/>
    <col min="14877" max="14877" width="15.85546875" style="312" customWidth="1"/>
    <col min="14878" max="14883" width="11.7109375" style="312" customWidth="1"/>
    <col min="14884" max="14884" width="24.7109375" style="312" customWidth="1"/>
    <col min="14885" max="14887" width="11.7109375" style="312" customWidth="1"/>
    <col min="14888" max="14888" width="20" style="312" customWidth="1"/>
    <col min="14889" max="14889" width="25.85546875" style="312" customWidth="1"/>
    <col min="14890" max="14890" width="23.85546875" style="312" customWidth="1"/>
    <col min="14891" max="14891" width="14.140625" style="312" customWidth="1"/>
    <col min="14892" max="14917" width="11.7109375" style="312" customWidth="1"/>
    <col min="14918" max="14918" width="12.42578125" style="312" customWidth="1"/>
    <col min="14919" max="14922" width="11.7109375" style="312" customWidth="1"/>
    <col min="14923" max="14923" width="20.7109375" style="312" customWidth="1"/>
    <col min="14924" max="14924" width="11.7109375" style="312" customWidth="1"/>
    <col min="14925" max="14925" width="17.42578125" style="312" customWidth="1"/>
    <col min="14926" max="14939" width="11.7109375" style="312" customWidth="1"/>
    <col min="14940" max="14940" width="13.42578125" style="312" customWidth="1"/>
    <col min="14941" max="14955" width="11.7109375" style="312" customWidth="1"/>
    <col min="14956" max="14956" width="16.28515625" style="312" customWidth="1"/>
    <col min="14957" max="14965" width="11.7109375" style="312" customWidth="1"/>
    <col min="14966" max="14966" width="13.42578125" style="312" customWidth="1"/>
    <col min="14967" max="14967" width="11.7109375" style="312" customWidth="1"/>
    <col min="14968" max="14968" width="15.140625" style="312" customWidth="1"/>
    <col min="14969" max="14969" width="13.42578125" style="312" customWidth="1"/>
    <col min="14970" max="14978" width="11.7109375" style="312" customWidth="1"/>
    <col min="14979" max="14979" width="13.7109375" style="312" customWidth="1"/>
    <col min="14980" max="14980" width="12" style="312" customWidth="1"/>
    <col min="14981" max="15104" width="11.7109375" style="312"/>
    <col min="15105" max="15106" width="2.140625" style="312" customWidth="1"/>
    <col min="15107" max="15107" width="63" style="312" customWidth="1"/>
    <col min="15108" max="15108" width="7.140625" style="312" customWidth="1"/>
    <col min="15109" max="15110" width="19" style="312" customWidth="1"/>
    <col min="15111" max="15112" width="19.7109375" style="312" customWidth="1"/>
    <col min="15113" max="15129" width="0" style="312" hidden="1" customWidth="1"/>
    <col min="15130" max="15130" width="1.28515625" style="312" customWidth="1"/>
    <col min="15131" max="15131" width="13.42578125" style="312" customWidth="1"/>
    <col min="15132" max="15132" width="13.28515625" style="312" customWidth="1"/>
    <col min="15133" max="15133" width="15.85546875" style="312" customWidth="1"/>
    <col min="15134" max="15139" width="11.7109375" style="312" customWidth="1"/>
    <col min="15140" max="15140" width="24.7109375" style="312" customWidth="1"/>
    <col min="15141" max="15143" width="11.7109375" style="312" customWidth="1"/>
    <col min="15144" max="15144" width="20" style="312" customWidth="1"/>
    <col min="15145" max="15145" width="25.85546875" style="312" customWidth="1"/>
    <col min="15146" max="15146" width="23.85546875" style="312" customWidth="1"/>
    <col min="15147" max="15147" width="14.140625" style="312" customWidth="1"/>
    <col min="15148" max="15173" width="11.7109375" style="312" customWidth="1"/>
    <col min="15174" max="15174" width="12.42578125" style="312" customWidth="1"/>
    <col min="15175" max="15178" width="11.7109375" style="312" customWidth="1"/>
    <col min="15179" max="15179" width="20.7109375" style="312" customWidth="1"/>
    <col min="15180" max="15180" width="11.7109375" style="312" customWidth="1"/>
    <col min="15181" max="15181" width="17.42578125" style="312" customWidth="1"/>
    <col min="15182" max="15195" width="11.7109375" style="312" customWidth="1"/>
    <col min="15196" max="15196" width="13.42578125" style="312" customWidth="1"/>
    <col min="15197" max="15211" width="11.7109375" style="312" customWidth="1"/>
    <col min="15212" max="15212" width="16.28515625" style="312" customWidth="1"/>
    <col min="15213" max="15221" width="11.7109375" style="312" customWidth="1"/>
    <col min="15222" max="15222" width="13.42578125" style="312" customWidth="1"/>
    <col min="15223" max="15223" width="11.7109375" style="312" customWidth="1"/>
    <col min="15224" max="15224" width="15.140625" style="312" customWidth="1"/>
    <col min="15225" max="15225" width="13.42578125" style="312" customWidth="1"/>
    <col min="15226" max="15234" width="11.7109375" style="312" customWidth="1"/>
    <col min="15235" max="15235" width="13.7109375" style="312" customWidth="1"/>
    <col min="15236" max="15236" width="12" style="312" customWidth="1"/>
    <col min="15237" max="15360" width="11.7109375" style="312"/>
    <col min="15361" max="15362" width="2.140625" style="312" customWidth="1"/>
    <col min="15363" max="15363" width="63" style="312" customWidth="1"/>
    <col min="15364" max="15364" width="7.140625" style="312" customWidth="1"/>
    <col min="15365" max="15366" width="19" style="312" customWidth="1"/>
    <col min="15367" max="15368" width="19.7109375" style="312" customWidth="1"/>
    <col min="15369" max="15385" width="0" style="312" hidden="1" customWidth="1"/>
    <col min="15386" max="15386" width="1.28515625" style="312" customWidth="1"/>
    <col min="15387" max="15387" width="13.42578125" style="312" customWidth="1"/>
    <col min="15388" max="15388" width="13.28515625" style="312" customWidth="1"/>
    <col min="15389" max="15389" width="15.85546875" style="312" customWidth="1"/>
    <col min="15390" max="15395" width="11.7109375" style="312" customWidth="1"/>
    <col min="15396" max="15396" width="24.7109375" style="312" customWidth="1"/>
    <col min="15397" max="15399" width="11.7109375" style="312" customWidth="1"/>
    <col min="15400" max="15400" width="20" style="312" customWidth="1"/>
    <col min="15401" max="15401" width="25.85546875" style="312" customWidth="1"/>
    <col min="15402" max="15402" width="23.85546875" style="312" customWidth="1"/>
    <col min="15403" max="15403" width="14.140625" style="312" customWidth="1"/>
    <col min="15404" max="15429" width="11.7109375" style="312" customWidth="1"/>
    <col min="15430" max="15430" width="12.42578125" style="312" customWidth="1"/>
    <col min="15431" max="15434" width="11.7109375" style="312" customWidth="1"/>
    <col min="15435" max="15435" width="20.7109375" style="312" customWidth="1"/>
    <col min="15436" max="15436" width="11.7109375" style="312" customWidth="1"/>
    <col min="15437" max="15437" width="17.42578125" style="312" customWidth="1"/>
    <col min="15438" max="15451" width="11.7109375" style="312" customWidth="1"/>
    <col min="15452" max="15452" width="13.42578125" style="312" customWidth="1"/>
    <col min="15453" max="15467" width="11.7109375" style="312" customWidth="1"/>
    <col min="15468" max="15468" width="16.28515625" style="312" customWidth="1"/>
    <col min="15469" max="15477" width="11.7109375" style="312" customWidth="1"/>
    <col min="15478" max="15478" width="13.42578125" style="312" customWidth="1"/>
    <col min="15479" max="15479" width="11.7109375" style="312" customWidth="1"/>
    <col min="15480" max="15480" width="15.140625" style="312" customWidth="1"/>
    <col min="15481" max="15481" width="13.42578125" style="312" customWidth="1"/>
    <col min="15482" max="15490" width="11.7109375" style="312" customWidth="1"/>
    <col min="15491" max="15491" width="13.7109375" style="312" customWidth="1"/>
    <col min="15492" max="15492" width="12" style="312" customWidth="1"/>
    <col min="15493" max="15616" width="11.7109375" style="312"/>
    <col min="15617" max="15618" width="2.140625" style="312" customWidth="1"/>
    <col min="15619" max="15619" width="63" style="312" customWidth="1"/>
    <col min="15620" max="15620" width="7.140625" style="312" customWidth="1"/>
    <col min="15621" max="15622" width="19" style="312" customWidth="1"/>
    <col min="15623" max="15624" width="19.7109375" style="312" customWidth="1"/>
    <col min="15625" max="15641" width="0" style="312" hidden="1" customWidth="1"/>
    <col min="15642" max="15642" width="1.28515625" style="312" customWidth="1"/>
    <col min="15643" max="15643" width="13.42578125" style="312" customWidth="1"/>
    <col min="15644" max="15644" width="13.28515625" style="312" customWidth="1"/>
    <col min="15645" max="15645" width="15.85546875" style="312" customWidth="1"/>
    <col min="15646" max="15651" width="11.7109375" style="312" customWidth="1"/>
    <col min="15652" max="15652" width="24.7109375" style="312" customWidth="1"/>
    <col min="15653" max="15655" width="11.7109375" style="312" customWidth="1"/>
    <col min="15656" max="15656" width="20" style="312" customWidth="1"/>
    <col min="15657" max="15657" width="25.85546875" style="312" customWidth="1"/>
    <col min="15658" max="15658" width="23.85546875" style="312" customWidth="1"/>
    <col min="15659" max="15659" width="14.140625" style="312" customWidth="1"/>
    <col min="15660" max="15685" width="11.7109375" style="312" customWidth="1"/>
    <col min="15686" max="15686" width="12.42578125" style="312" customWidth="1"/>
    <col min="15687" max="15690" width="11.7109375" style="312" customWidth="1"/>
    <col min="15691" max="15691" width="20.7109375" style="312" customWidth="1"/>
    <col min="15692" max="15692" width="11.7109375" style="312" customWidth="1"/>
    <col min="15693" max="15693" width="17.42578125" style="312" customWidth="1"/>
    <col min="15694" max="15707" width="11.7109375" style="312" customWidth="1"/>
    <col min="15708" max="15708" width="13.42578125" style="312" customWidth="1"/>
    <col min="15709" max="15723" width="11.7109375" style="312" customWidth="1"/>
    <col min="15724" max="15724" width="16.28515625" style="312" customWidth="1"/>
    <col min="15725" max="15733" width="11.7109375" style="312" customWidth="1"/>
    <col min="15734" max="15734" width="13.42578125" style="312" customWidth="1"/>
    <col min="15735" max="15735" width="11.7109375" style="312" customWidth="1"/>
    <col min="15736" max="15736" width="15.140625" style="312" customWidth="1"/>
    <col min="15737" max="15737" width="13.42578125" style="312" customWidth="1"/>
    <col min="15738" max="15746" width="11.7109375" style="312" customWidth="1"/>
    <col min="15747" max="15747" width="13.7109375" style="312" customWidth="1"/>
    <col min="15748" max="15748" width="12" style="312" customWidth="1"/>
    <col min="15749" max="15872" width="11.7109375" style="312"/>
    <col min="15873" max="15874" width="2.140625" style="312" customWidth="1"/>
    <col min="15875" max="15875" width="63" style="312" customWidth="1"/>
    <col min="15876" max="15876" width="7.140625" style="312" customWidth="1"/>
    <col min="15877" max="15878" width="19" style="312" customWidth="1"/>
    <col min="15879" max="15880" width="19.7109375" style="312" customWidth="1"/>
    <col min="15881" max="15897" width="0" style="312" hidden="1" customWidth="1"/>
    <col min="15898" max="15898" width="1.28515625" style="312" customWidth="1"/>
    <col min="15899" max="15899" width="13.42578125" style="312" customWidth="1"/>
    <col min="15900" max="15900" width="13.28515625" style="312" customWidth="1"/>
    <col min="15901" max="15901" width="15.85546875" style="312" customWidth="1"/>
    <col min="15902" max="15907" width="11.7109375" style="312" customWidth="1"/>
    <col min="15908" max="15908" width="24.7109375" style="312" customWidth="1"/>
    <col min="15909" max="15911" width="11.7109375" style="312" customWidth="1"/>
    <col min="15912" max="15912" width="20" style="312" customWidth="1"/>
    <col min="15913" max="15913" width="25.85546875" style="312" customWidth="1"/>
    <col min="15914" max="15914" width="23.85546875" style="312" customWidth="1"/>
    <col min="15915" max="15915" width="14.140625" style="312" customWidth="1"/>
    <col min="15916" max="15941" width="11.7109375" style="312" customWidth="1"/>
    <col min="15942" max="15942" width="12.42578125" style="312" customWidth="1"/>
    <col min="15943" max="15946" width="11.7109375" style="312" customWidth="1"/>
    <col min="15947" max="15947" width="20.7109375" style="312" customWidth="1"/>
    <col min="15948" max="15948" width="11.7109375" style="312" customWidth="1"/>
    <col min="15949" max="15949" width="17.42578125" style="312" customWidth="1"/>
    <col min="15950" max="15963" width="11.7109375" style="312" customWidth="1"/>
    <col min="15964" max="15964" width="13.42578125" style="312" customWidth="1"/>
    <col min="15965" max="15979" width="11.7109375" style="312" customWidth="1"/>
    <col min="15980" max="15980" width="16.28515625" style="312" customWidth="1"/>
    <col min="15981" max="15989" width="11.7109375" style="312" customWidth="1"/>
    <col min="15990" max="15990" width="13.42578125" style="312" customWidth="1"/>
    <col min="15991" max="15991" width="11.7109375" style="312" customWidth="1"/>
    <col min="15992" max="15992" width="15.140625" style="312" customWidth="1"/>
    <col min="15993" max="15993" width="13.42578125" style="312" customWidth="1"/>
    <col min="15994" max="16002" width="11.7109375" style="312" customWidth="1"/>
    <col min="16003" max="16003" width="13.7109375" style="312" customWidth="1"/>
    <col min="16004" max="16004" width="12" style="312" customWidth="1"/>
    <col min="16005" max="16128" width="11.7109375" style="312"/>
    <col min="16129" max="16130" width="2.140625" style="312" customWidth="1"/>
    <col min="16131" max="16131" width="63" style="312" customWidth="1"/>
    <col min="16132" max="16132" width="7.140625" style="312" customWidth="1"/>
    <col min="16133" max="16134" width="19" style="312" customWidth="1"/>
    <col min="16135" max="16136" width="19.7109375" style="312" customWidth="1"/>
    <col min="16137" max="16153" width="0" style="312" hidden="1" customWidth="1"/>
    <col min="16154" max="16154" width="1.28515625" style="312" customWidth="1"/>
    <col min="16155" max="16155" width="13.42578125" style="312" customWidth="1"/>
    <col min="16156" max="16156" width="13.28515625" style="312" customWidth="1"/>
    <col min="16157" max="16157" width="15.85546875" style="312" customWidth="1"/>
    <col min="16158" max="16163" width="11.7109375" style="312" customWidth="1"/>
    <col min="16164" max="16164" width="24.7109375" style="312" customWidth="1"/>
    <col min="16165" max="16167" width="11.7109375" style="312" customWidth="1"/>
    <col min="16168" max="16168" width="20" style="312" customWidth="1"/>
    <col min="16169" max="16169" width="25.85546875" style="312" customWidth="1"/>
    <col min="16170" max="16170" width="23.85546875" style="312" customWidth="1"/>
    <col min="16171" max="16171" width="14.140625" style="312" customWidth="1"/>
    <col min="16172" max="16197" width="11.7109375" style="312" customWidth="1"/>
    <col min="16198" max="16198" width="12.42578125" style="312" customWidth="1"/>
    <col min="16199" max="16202" width="11.7109375" style="312" customWidth="1"/>
    <col min="16203" max="16203" width="20.7109375" style="312" customWidth="1"/>
    <col min="16204" max="16204" width="11.7109375" style="312" customWidth="1"/>
    <col min="16205" max="16205" width="17.42578125" style="312" customWidth="1"/>
    <col min="16206" max="16219" width="11.7109375" style="312" customWidth="1"/>
    <col min="16220" max="16220" width="13.42578125" style="312" customWidth="1"/>
    <col min="16221" max="16235" width="11.7109375" style="312" customWidth="1"/>
    <col min="16236" max="16236" width="16.28515625" style="312" customWidth="1"/>
    <col min="16237" max="16245" width="11.7109375" style="312" customWidth="1"/>
    <col min="16246" max="16246" width="13.42578125" style="312" customWidth="1"/>
    <col min="16247" max="16247" width="11.7109375" style="312" customWidth="1"/>
    <col min="16248" max="16248" width="15.140625" style="312" customWidth="1"/>
    <col min="16249" max="16249" width="13.42578125" style="312" customWidth="1"/>
    <col min="16250" max="16258" width="11.7109375" style="312" customWidth="1"/>
    <col min="16259" max="16259" width="13.7109375" style="312" customWidth="1"/>
    <col min="16260" max="16260" width="12" style="312" customWidth="1"/>
    <col min="16261" max="16384" width="11.7109375" style="312"/>
  </cols>
  <sheetData>
    <row r="1" spans="1:134" s="293" customFormat="1" ht="30" x14ac:dyDescent="0.2">
      <c r="A1" s="1157"/>
      <c r="B1" s="1157"/>
      <c r="C1" s="1157"/>
      <c r="D1" s="1157"/>
      <c r="E1" s="1157"/>
      <c r="F1" s="1157"/>
      <c r="G1" s="1157"/>
      <c r="H1" s="1157"/>
      <c r="I1" s="286"/>
      <c r="J1" s="287" t="s">
        <v>391</v>
      </c>
      <c r="K1" s="288"/>
      <c r="L1" s="287" t="s">
        <v>392</v>
      </c>
      <c r="M1" s="287" t="s">
        <v>393</v>
      </c>
      <c r="N1" s="288" t="s">
        <v>394</v>
      </c>
      <c r="O1" s="289" t="s">
        <v>395</v>
      </c>
      <c r="P1" s="287"/>
      <c r="Q1" s="287"/>
      <c r="R1" s="288" t="s">
        <v>396</v>
      </c>
      <c r="S1" s="287"/>
      <c r="T1" s="287"/>
      <c r="U1" s="287"/>
      <c r="V1" s="287"/>
      <c r="W1" s="290" t="s">
        <v>97</v>
      </c>
      <c r="X1" s="291" t="s">
        <v>397</v>
      </c>
      <c r="Y1" s="292"/>
      <c r="Z1" s="292"/>
    </row>
    <row r="2" spans="1:134" s="293" customFormat="1" ht="15.75" x14ac:dyDescent="0.2">
      <c r="A2" s="1158"/>
      <c r="B2" s="1158"/>
      <c r="C2" s="1158"/>
      <c r="D2" s="1159"/>
      <c r="E2" s="1159"/>
      <c r="F2" s="294"/>
      <c r="G2" s="295"/>
      <c r="H2" s="295"/>
      <c r="I2" s="296"/>
      <c r="J2" s="297"/>
      <c r="K2" s="288" t="s">
        <v>398</v>
      </c>
      <c r="L2" s="287"/>
      <c r="M2" s="287"/>
      <c r="N2" s="288" t="s">
        <v>394</v>
      </c>
      <c r="O2" s="289" t="s">
        <v>399</v>
      </c>
      <c r="P2" s="287" t="s">
        <v>400</v>
      </c>
      <c r="Q2" s="287"/>
      <c r="R2" s="288" t="s">
        <v>401</v>
      </c>
      <c r="S2" s="287" t="s">
        <v>402</v>
      </c>
      <c r="T2" s="298" t="s">
        <v>403</v>
      </c>
      <c r="U2" s="299" t="s">
        <v>404</v>
      </c>
      <c r="V2" s="299" t="s">
        <v>405</v>
      </c>
      <c r="W2" s="300" t="s">
        <v>94</v>
      </c>
      <c r="X2" s="300"/>
      <c r="Z2" s="292"/>
    </row>
    <row r="3" spans="1:134" s="293" customFormat="1" ht="15.75" x14ac:dyDescent="0.2">
      <c r="A3" s="1160"/>
      <c r="B3" s="1160"/>
      <c r="C3" s="1160"/>
      <c r="D3" s="1160"/>
      <c r="E3" s="1160"/>
      <c r="F3" s="1160"/>
      <c r="G3" s="1160"/>
      <c r="H3" s="1160"/>
      <c r="I3" s="296"/>
      <c r="J3" s="297"/>
      <c r="K3" s="288"/>
      <c r="L3" s="287"/>
      <c r="M3" s="287"/>
      <c r="N3" s="288"/>
      <c r="O3" s="289" t="s">
        <v>406</v>
      </c>
      <c r="P3" s="287"/>
      <c r="Q3" s="287"/>
      <c r="R3" s="288" t="s">
        <v>407</v>
      </c>
      <c r="S3" s="287"/>
      <c r="T3" s="298"/>
      <c r="U3" s="299"/>
      <c r="V3" s="299"/>
      <c r="W3" s="300"/>
      <c r="X3" s="300"/>
      <c r="Z3" s="292"/>
    </row>
    <row r="4" spans="1:134" s="293" customFormat="1" ht="33.75" customHeight="1" x14ac:dyDescent="0.2">
      <c r="A4" s="292"/>
      <c r="B4" s="292"/>
      <c r="C4" s="292"/>
      <c r="D4" s="1161"/>
      <c r="E4" s="1161"/>
      <c r="F4" s="1162"/>
      <c r="G4" s="1162"/>
      <c r="H4" s="1162"/>
      <c r="I4" s="301"/>
      <c r="J4" s="297"/>
      <c r="K4" s="288"/>
      <c r="L4" s="287"/>
      <c r="M4" s="287"/>
      <c r="N4" s="288"/>
      <c r="O4" s="288" t="s">
        <v>198</v>
      </c>
      <c r="P4" s="287"/>
      <c r="Q4" s="287"/>
      <c r="R4" s="288" t="s">
        <v>408</v>
      </c>
      <c r="S4" s="287"/>
      <c r="T4" s="298"/>
      <c r="U4" s="299"/>
      <c r="V4" s="299"/>
      <c r="W4" s="300" t="s">
        <v>201</v>
      </c>
      <c r="X4" s="300"/>
      <c r="Z4" s="292"/>
    </row>
    <row r="5" spans="1:134" s="293" customFormat="1" ht="15.75" hidden="1" x14ac:dyDescent="0.2">
      <c r="A5" s="1153" t="s">
        <v>409</v>
      </c>
      <c r="B5" s="1153"/>
      <c r="C5" s="1153"/>
      <c r="D5" s="294"/>
      <c r="E5" s="302"/>
      <c r="F5" s="294"/>
      <c r="G5" s="303"/>
      <c r="H5" s="303"/>
      <c r="I5" s="301"/>
      <c r="J5" s="297"/>
      <c r="K5" s="288"/>
      <c r="L5" s="287"/>
      <c r="M5" s="287"/>
      <c r="N5" s="288"/>
      <c r="O5" s="288"/>
      <c r="P5" s="287"/>
      <c r="Q5" s="287"/>
      <c r="R5" s="300" t="s">
        <v>410</v>
      </c>
      <c r="S5" s="287"/>
      <c r="T5" s="298"/>
      <c r="U5" s="299"/>
      <c r="V5" s="299"/>
      <c r="W5" s="300" t="s">
        <v>411</v>
      </c>
      <c r="X5" s="300"/>
      <c r="Z5" s="292"/>
    </row>
    <row r="6" spans="1:134" s="293" customFormat="1" ht="20.25" hidden="1" customHeight="1" x14ac:dyDescent="0.3">
      <c r="A6" s="304"/>
      <c r="B6" s="305"/>
      <c r="C6" s="305"/>
      <c r="D6" s="292"/>
      <c r="E6" s="292"/>
      <c r="F6" s="292"/>
      <c r="G6" s="292"/>
      <c r="H6" s="292"/>
      <c r="I6" s="306"/>
      <c r="J6" s="297"/>
      <c r="K6" s="288"/>
      <c r="L6" s="287"/>
      <c r="M6" s="287"/>
      <c r="N6" s="287"/>
      <c r="O6" s="288" t="s">
        <v>201</v>
      </c>
      <c r="P6" s="287"/>
      <c r="Q6" s="287"/>
      <c r="R6" s="287"/>
      <c r="S6" s="287"/>
      <c r="T6" s="299"/>
      <c r="U6" s="299"/>
      <c r="V6" s="299"/>
      <c r="W6" s="300"/>
      <c r="X6" s="300"/>
      <c r="Z6" s="292"/>
    </row>
    <row r="7" spans="1:134" s="293" customFormat="1" ht="20.25" x14ac:dyDescent="0.2">
      <c r="A7" s="1154" t="s">
        <v>412</v>
      </c>
      <c r="B7" s="1154"/>
      <c r="C7" s="1154"/>
      <c r="D7" s="1154"/>
      <c r="E7" s="302"/>
      <c r="F7" s="294"/>
      <c r="G7" s="303"/>
      <c r="H7" s="303"/>
      <c r="I7" s="301"/>
      <c r="J7" s="297"/>
      <c r="K7" s="288"/>
      <c r="L7" s="287"/>
      <c r="M7" s="287"/>
      <c r="N7" s="288"/>
      <c r="O7" s="288" t="s">
        <v>411</v>
      </c>
      <c r="P7" s="287"/>
      <c r="Q7" s="287"/>
      <c r="R7" s="288" t="s">
        <v>201</v>
      </c>
      <c r="S7" s="287"/>
      <c r="T7" s="298"/>
      <c r="U7" s="299"/>
      <c r="V7" s="299"/>
      <c r="W7" s="300"/>
      <c r="X7" s="300"/>
      <c r="Z7" s="292"/>
    </row>
    <row r="8" spans="1:134" s="293" customFormat="1" ht="19.5" x14ac:dyDescent="0.2">
      <c r="A8" s="1155" t="s">
        <v>413</v>
      </c>
      <c r="B8" s="1155"/>
      <c r="C8" s="1155"/>
      <c r="D8" s="1156"/>
      <c r="E8" s="1156"/>
      <c r="F8" s="1156"/>
      <c r="G8" s="1156"/>
      <c r="H8" s="1156"/>
      <c r="I8" s="307"/>
      <c r="J8" s="296">
        <f>G8</f>
        <v>0</v>
      </c>
      <c r="K8" s="288" t="str">
        <f>A8</f>
        <v>Country: Ethiopia</v>
      </c>
      <c r="L8" s="287"/>
      <c r="M8" s="287"/>
      <c r="N8" s="288"/>
      <c r="O8" s="287"/>
      <c r="P8" s="287" t="s">
        <v>414</v>
      </c>
      <c r="Q8" s="287"/>
      <c r="R8" s="288" t="s">
        <v>411</v>
      </c>
      <c r="S8" s="287"/>
      <c r="T8" s="298">
        <f>D8</f>
        <v>0</v>
      </c>
      <c r="U8" s="299"/>
      <c r="V8" s="299"/>
      <c r="W8" s="300"/>
      <c r="X8" s="300"/>
      <c r="Z8" s="292"/>
    </row>
    <row r="9" spans="1:134" hidden="1" x14ac:dyDescent="0.2">
      <c r="A9" s="1156"/>
      <c r="B9" s="1156"/>
      <c r="C9" s="1156"/>
      <c r="D9" s="1156"/>
      <c r="E9" s="1156"/>
      <c r="F9" s="308"/>
      <c r="G9" s="1156"/>
      <c r="H9" s="1156"/>
      <c r="J9" s="296">
        <f>G9</f>
        <v>0</v>
      </c>
      <c r="K9" s="288">
        <f>A9</f>
        <v>0</v>
      </c>
      <c r="O9" s="288" t="s">
        <v>415</v>
      </c>
      <c r="Q9" s="287" t="s">
        <v>416</v>
      </c>
      <c r="S9" s="309">
        <f>D9</f>
        <v>0</v>
      </c>
    </row>
    <row r="10" spans="1:134" ht="139.5" customHeight="1" thickBot="1" x14ac:dyDescent="0.3">
      <c r="A10" s="1145" t="s">
        <v>417</v>
      </c>
      <c r="B10" s="1146"/>
      <c r="C10" s="1146"/>
      <c r="D10" s="1146"/>
      <c r="E10" s="1146"/>
      <c r="F10" s="1146"/>
      <c r="G10" s="1146"/>
      <c r="H10" s="1146"/>
      <c r="I10" s="286" t="s">
        <v>418</v>
      </c>
      <c r="J10" s="287"/>
      <c r="O10" s="288"/>
      <c r="R10" s="287" t="s">
        <v>392</v>
      </c>
      <c r="T10" s="314"/>
      <c r="U10" s="314"/>
      <c r="V10" s="314"/>
      <c r="W10" s="315"/>
      <c r="X10" s="316" t="str">
        <f>A10</f>
        <v>Notes:
  -  Answers are indicated in the white spaces. Some questions contain dropdown lists for selection.
  -  N/A = not applicable. No data = data not available.
  -  If the answer entered is cut off, you can manually adjust the  row height or select the answers and go to Format-Row-Autofit to see the whole response.
  -  There may be a few inserted comments. If you cannot already see them, click on View - Comments.</v>
      </c>
      <c r="Y10" s="313"/>
      <c r="AA10" s="313"/>
    </row>
    <row r="11" spans="1:134" s="293" customFormat="1" ht="16.5" thickBot="1" x14ac:dyDescent="0.25">
      <c r="A11" s="1117" t="s">
        <v>419</v>
      </c>
      <c r="B11" s="1118"/>
      <c r="C11" s="1118"/>
      <c r="D11" s="1118"/>
      <c r="E11" s="1118"/>
      <c r="F11" s="1118"/>
      <c r="G11" s="1118"/>
      <c r="H11" s="317"/>
      <c r="I11" s="318"/>
      <c r="J11" s="297"/>
      <c r="K11" s="288"/>
      <c r="L11" s="287"/>
      <c r="M11" s="287"/>
      <c r="N11" s="287"/>
      <c r="O11" s="287"/>
      <c r="P11" s="287"/>
      <c r="Q11" s="287"/>
      <c r="R11" s="287"/>
      <c r="S11" s="287"/>
      <c r="T11" s="299"/>
      <c r="U11" s="299"/>
      <c r="V11" s="299"/>
      <c r="W11" s="300"/>
      <c r="X11" s="300"/>
      <c r="Z11" s="292"/>
    </row>
    <row r="12" spans="1:134" s="321" customFormat="1" ht="45" x14ac:dyDescent="0.2">
      <c r="A12" s="1083" t="s">
        <v>420</v>
      </c>
      <c r="B12" s="1084"/>
      <c r="C12" s="1084"/>
      <c r="D12" s="1084"/>
      <c r="E12" s="1084"/>
      <c r="F12" s="1084"/>
      <c r="G12" s="1147"/>
      <c r="H12" s="319" t="s">
        <v>97</v>
      </c>
      <c r="I12" s="3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Planning/Reproductive Health/Maternal Mortality/Essential Medicine Committee, etc.)  </v>
      </c>
      <c r="J12" s="297"/>
      <c r="K12" s="288"/>
      <c r="L12" s="287"/>
      <c r="M12" s="287"/>
      <c r="N12" s="287"/>
      <c r="O12" s="287"/>
      <c r="P12" s="287"/>
      <c r="Q12" s="287"/>
      <c r="R12" s="287"/>
      <c r="S12" s="287"/>
      <c r="T12" s="299"/>
      <c r="U12" s="299"/>
      <c r="V12" s="299"/>
      <c r="W12" s="300"/>
      <c r="X12" s="300"/>
      <c r="Z12" s="322"/>
      <c r="DS12" s="299"/>
      <c r="DT12" s="299"/>
      <c r="DU12" s="299"/>
      <c r="DV12" s="299"/>
      <c r="DW12" s="299"/>
      <c r="DX12" s="299"/>
      <c r="DY12" s="299"/>
      <c r="DZ12" s="299"/>
      <c r="EA12" s="299"/>
      <c r="EB12" s="299"/>
      <c r="EC12" s="323"/>
      <c r="ED12" s="323"/>
    </row>
    <row r="13" spans="1:134" s="321" customFormat="1" x14ac:dyDescent="0.2">
      <c r="A13" s="324"/>
      <c r="B13" s="1027" t="s">
        <v>421</v>
      </c>
      <c r="C13" s="1028"/>
      <c r="D13" s="1090" t="s">
        <v>197</v>
      </c>
      <c r="E13" s="1074"/>
      <c r="F13" s="1074"/>
      <c r="G13" s="1074"/>
      <c r="H13" s="1075"/>
      <c r="I13" s="307"/>
      <c r="J13" s="297"/>
      <c r="K13" s="288" t="str">
        <f>B13</f>
        <v>a. What is the name of the committee?</v>
      </c>
      <c r="L13" s="325" t="str">
        <f>D13</f>
        <v>Family Planning and Logistics Technical Working Group</v>
      </c>
      <c r="M13" s="287"/>
      <c r="N13" s="287"/>
      <c r="O13" s="289" t="str">
        <f>D13</f>
        <v>Family Planning and Logistics Technical Working Group</v>
      </c>
      <c r="P13" s="287"/>
      <c r="Q13" s="287"/>
      <c r="R13" s="287"/>
      <c r="S13" s="287"/>
      <c r="T13" s="299"/>
      <c r="U13" s="299"/>
      <c r="V13" s="299"/>
      <c r="W13" s="300"/>
      <c r="X13" s="300"/>
      <c r="Z13" s="322"/>
      <c r="DS13" s="299"/>
      <c r="DT13" s="299"/>
      <c r="DU13" s="299"/>
      <c r="DV13" s="323"/>
      <c r="DW13" s="323"/>
      <c r="DX13" s="323"/>
      <c r="DY13" s="323"/>
      <c r="DZ13" s="323"/>
      <c r="EA13" s="323"/>
      <c r="EB13" s="323"/>
      <c r="EC13" s="323"/>
      <c r="ED13" s="323"/>
    </row>
    <row r="14" spans="1:134" s="321" customFormat="1" ht="30" x14ac:dyDescent="0.2">
      <c r="A14" s="1148" t="s">
        <v>422</v>
      </c>
      <c r="B14" s="1149"/>
      <c r="C14" s="1149"/>
      <c r="D14" s="1150" t="s">
        <v>423</v>
      </c>
      <c r="E14" s="1151"/>
      <c r="F14" s="1151"/>
      <c r="G14" s="1151"/>
      <c r="H14" s="1152"/>
      <c r="I14" s="320"/>
      <c r="J14" s="297"/>
      <c r="K14" s="288" t="str">
        <f>A14</f>
        <v>A2. Are the following organizations represented on the committee?</v>
      </c>
      <c r="L14" s="287"/>
      <c r="M14" s="287"/>
      <c r="N14" s="287"/>
      <c r="O14" s="288"/>
      <c r="P14" s="287"/>
      <c r="Q14" s="287"/>
      <c r="R14" s="287"/>
      <c r="S14" s="287"/>
      <c r="T14" s="299"/>
      <c r="U14" s="299"/>
      <c r="V14" s="299"/>
      <c r="W14" s="300"/>
      <c r="X14" s="300"/>
      <c r="Z14" s="322"/>
      <c r="DS14" s="299"/>
      <c r="DT14" s="299"/>
      <c r="DU14" s="299"/>
      <c r="DV14" s="323"/>
      <c r="DW14" s="323"/>
      <c r="DX14" s="323"/>
      <c r="DY14" s="323"/>
      <c r="DZ14" s="323"/>
      <c r="EA14" s="323"/>
      <c r="EB14" s="323"/>
      <c r="EC14" s="323"/>
      <c r="ED14" s="323"/>
    </row>
    <row r="15" spans="1:134" s="321" customFormat="1" ht="45" x14ac:dyDescent="0.2">
      <c r="A15" s="326"/>
      <c r="B15" s="1059" t="s">
        <v>424</v>
      </c>
      <c r="C15" s="1144"/>
      <c r="D15" s="319" t="s">
        <v>97</v>
      </c>
      <c r="E15" s="326" t="s">
        <v>425</v>
      </c>
      <c r="F15" s="1039" t="s">
        <v>224</v>
      </c>
      <c r="G15" s="1040"/>
      <c r="H15" s="1041"/>
      <c r="I15" s="307"/>
      <c r="J15" s="297"/>
      <c r="K15" s="288" t="str">
        <f t="shared" ref="K15:K22" si="0">B15</f>
        <v>a. Social marketing</v>
      </c>
      <c r="L15" s="287"/>
      <c r="M15" s="287"/>
      <c r="N15" s="287"/>
      <c r="O15" s="288"/>
      <c r="P15" s="287"/>
      <c r="Q15" s="288" t="str">
        <f t="shared" ref="Q15:Q22" si="1">F15</f>
        <v>DKT Ethiopia</v>
      </c>
      <c r="R15" s="287"/>
      <c r="S15" s="287"/>
      <c r="T15" s="299"/>
      <c r="U15" s="299"/>
      <c r="V15" s="299"/>
      <c r="W15" s="300"/>
      <c r="X15" s="300"/>
      <c r="Z15" s="322"/>
      <c r="DS15" s="299"/>
      <c r="DT15" s="299"/>
      <c r="DU15" s="299"/>
      <c r="DV15" s="299"/>
      <c r="DW15" s="299"/>
      <c r="DX15" s="299"/>
      <c r="DY15" s="299"/>
      <c r="DZ15" s="299"/>
      <c r="EA15" s="299"/>
      <c r="EB15" s="299"/>
      <c r="EC15" s="323"/>
      <c r="ED15" s="323"/>
    </row>
    <row r="16" spans="1:134" s="321" customFormat="1" ht="60" x14ac:dyDescent="0.2">
      <c r="A16" s="327"/>
      <c r="B16" s="1038" t="s">
        <v>426</v>
      </c>
      <c r="C16" s="1045"/>
      <c r="D16" s="328" t="s">
        <v>97</v>
      </c>
      <c r="E16" s="327" t="s">
        <v>425</v>
      </c>
      <c r="F16" s="1039" t="s">
        <v>427</v>
      </c>
      <c r="G16" s="1040"/>
      <c r="H16" s="1041"/>
      <c r="I16" s="307"/>
      <c r="J16" s="297"/>
      <c r="K16" s="288" t="str">
        <f t="shared" si="0"/>
        <v>b. NGO (for example: service delivery, advocacy, Planned Parenthood affiliate, Marie Stopes affiliate, faith-based organizations, etc.)</v>
      </c>
      <c r="L16" s="287"/>
      <c r="M16" s="287"/>
      <c r="N16" s="287"/>
      <c r="O16" s="288"/>
      <c r="P16" s="287"/>
      <c r="Q16" s="288" t="str">
        <f t="shared" si="1"/>
        <v>CARE, EngenderHealth, Family Guidance Association of Ethiopia (FGAE), Family Health International (FHI), Integrated Family Health Program (IFHP), IPAS, Marie Stopes International</v>
      </c>
      <c r="R16" s="287"/>
      <c r="S16" s="287"/>
      <c r="T16" s="299"/>
      <c r="U16" s="299"/>
      <c r="V16" s="299"/>
      <c r="W16" s="300"/>
      <c r="X16" s="300"/>
      <c r="Z16" s="322"/>
      <c r="DS16" s="299"/>
      <c r="DT16" s="299"/>
      <c r="DU16" s="299"/>
      <c r="DV16" s="299"/>
      <c r="DW16" s="299"/>
      <c r="DX16" s="299"/>
      <c r="DY16" s="299"/>
      <c r="DZ16" s="299"/>
      <c r="EA16" s="299"/>
      <c r="EB16" s="299"/>
      <c r="EC16" s="323"/>
      <c r="ED16" s="323"/>
    </row>
    <row r="17" spans="1:134" s="321" customFormat="1" ht="45" x14ac:dyDescent="0.2">
      <c r="A17" s="327"/>
      <c r="B17" s="1038" t="s">
        <v>428</v>
      </c>
      <c r="C17" s="1045"/>
      <c r="D17" s="328" t="s">
        <v>94</v>
      </c>
      <c r="E17" s="327" t="s">
        <v>425</v>
      </c>
      <c r="F17" s="1039"/>
      <c r="G17" s="1040"/>
      <c r="H17" s="1041"/>
      <c r="I17" s="307"/>
      <c r="J17" s="297"/>
      <c r="K17" s="288" t="str">
        <f t="shared" si="0"/>
        <v>c. Commercial sector (for example: pharmacy associations, manufacturers, etc.)</v>
      </c>
      <c r="L17" s="287"/>
      <c r="M17" s="287"/>
      <c r="N17" s="287"/>
      <c r="O17" s="288"/>
      <c r="P17" s="287"/>
      <c r="Q17" s="288">
        <f t="shared" si="1"/>
        <v>0</v>
      </c>
      <c r="R17" s="287"/>
      <c r="S17" s="287"/>
      <c r="T17" s="299"/>
      <c r="U17" s="299"/>
      <c r="V17" s="299"/>
      <c r="W17" s="300"/>
      <c r="X17" s="300"/>
      <c r="Z17" s="322"/>
      <c r="DS17" s="299"/>
      <c r="DT17" s="299"/>
      <c r="DU17" s="299"/>
      <c r="DV17" s="299"/>
      <c r="DW17" s="299"/>
      <c r="DX17" s="299"/>
      <c r="DY17" s="299"/>
      <c r="DZ17" s="299"/>
      <c r="EA17" s="299"/>
      <c r="EB17" s="299"/>
      <c r="EC17" s="299"/>
      <c r="ED17" s="323"/>
    </row>
    <row r="18" spans="1:134" s="321" customFormat="1" ht="45" x14ac:dyDescent="0.2">
      <c r="A18" s="327"/>
      <c r="B18" s="1038" t="s">
        <v>429</v>
      </c>
      <c r="C18" s="1045"/>
      <c r="D18" s="328" t="s">
        <v>97</v>
      </c>
      <c r="E18" s="327" t="s">
        <v>430</v>
      </c>
      <c r="F18" s="1039" t="s">
        <v>431</v>
      </c>
      <c r="G18" s="1040"/>
      <c r="H18" s="1041"/>
      <c r="I18" s="307"/>
      <c r="J18" s="297"/>
      <c r="K18" s="288" t="str">
        <f t="shared" si="0"/>
        <v>d. Donors</v>
      </c>
      <c r="L18" s="287"/>
      <c r="M18" s="287"/>
      <c r="N18" s="287"/>
      <c r="O18" s="288"/>
      <c r="P18" s="287"/>
      <c r="Q18" s="288" t="str">
        <f t="shared" si="1"/>
        <v>UNFPA, USAID, Packard</v>
      </c>
      <c r="R18" s="287"/>
      <c r="S18" s="287"/>
      <c r="T18" s="299"/>
      <c r="U18" s="299"/>
      <c r="V18" s="299"/>
      <c r="W18" s="300"/>
      <c r="X18" s="300"/>
      <c r="Z18" s="322"/>
      <c r="DS18" s="299"/>
      <c r="DT18" s="299"/>
      <c r="DU18" s="299"/>
      <c r="DV18" s="299"/>
      <c r="DW18" s="299"/>
      <c r="DX18" s="299"/>
      <c r="DY18" s="299"/>
      <c r="DZ18" s="299"/>
      <c r="EA18" s="299"/>
      <c r="EB18" s="299"/>
      <c r="EC18" s="299"/>
      <c r="ED18" s="323"/>
    </row>
    <row r="19" spans="1:134" s="321" customFormat="1" ht="45" x14ac:dyDescent="0.2">
      <c r="A19" s="327"/>
      <c r="B19" s="1038" t="s">
        <v>432</v>
      </c>
      <c r="C19" s="1045"/>
      <c r="D19" s="328" t="s">
        <v>97</v>
      </c>
      <c r="E19" s="327" t="s">
        <v>433</v>
      </c>
      <c r="F19" s="1039" t="s">
        <v>273</v>
      </c>
      <c r="G19" s="1040"/>
      <c r="H19" s="1041"/>
      <c r="I19" s="307"/>
      <c r="J19" s="297"/>
      <c r="K19" s="288" t="str">
        <f t="shared" si="0"/>
        <v>e. UN agencies</v>
      </c>
      <c r="L19" s="287"/>
      <c r="M19" s="287"/>
      <c r="N19" s="287"/>
      <c r="O19" s="288"/>
      <c r="P19" s="287"/>
      <c r="Q19" s="288" t="str">
        <f t="shared" si="1"/>
        <v>UNFPA</v>
      </c>
      <c r="R19" s="287"/>
      <c r="S19" s="287"/>
      <c r="T19" s="299"/>
      <c r="U19" s="299"/>
      <c r="V19" s="299"/>
      <c r="W19" s="300"/>
      <c r="X19" s="300"/>
      <c r="Z19" s="322"/>
      <c r="DS19" s="299"/>
      <c r="DT19" s="299"/>
      <c r="DU19" s="299"/>
      <c r="DV19" s="323"/>
      <c r="DW19" s="323"/>
      <c r="DX19" s="323"/>
      <c r="DY19" s="323"/>
      <c r="DZ19" s="323"/>
      <c r="EA19" s="323"/>
      <c r="EB19" s="323"/>
      <c r="EC19" s="323"/>
      <c r="ED19" s="323"/>
    </row>
    <row r="20" spans="1:134" s="321" customFormat="1" ht="45" x14ac:dyDescent="0.2">
      <c r="A20" s="327"/>
      <c r="B20" s="1038" t="s">
        <v>434</v>
      </c>
      <c r="C20" s="1045"/>
      <c r="D20" s="328" t="s">
        <v>97</v>
      </c>
      <c r="E20" s="327" t="s">
        <v>435</v>
      </c>
      <c r="F20" s="1039" t="s">
        <v>436</v>
      </c>
      <c r="G20" s="1040"/>
      <c r="H20" s="1041"/>
      <c r="I20" s="307"/>
      <c r="J20" s="297"/>
      <c r="K20" s="288" t="str">
        <f t="shared" si="0"/>
        <v>f. Ministry of Health (for example: logistics, reproductive health, family planning, maternal and child health, HIV/AIDS, pharmacy units, etc.)</v>
      </c>
      <c r="L20" s="287"/>
      <c r="M20" s="287"/>
      <c r="N20" s="287"/>
      <c r="O20" s="288"/>
      <c r="P20" s="287"/>
      <c r="Q20" s="329" t="str">
        <f t="shared" si="1"/>
        <v>Health Promotion &amp; Disease Prevention directorate</v>
      </c>
      <c r="R20" s="287"/>
      <c r="S20" s="287"/>
      <c r="T20" s="299"/>
      <c r="U20" s="299"/>
      <c r="V20" s="299"/>
      <c r="W20" s="300"/>
      <c r="X20" s="300"/>
      <c r="Z20" s="322"/>
      <c r="DS20" s="299"/>
      <c r="DT20" s="299"/>
      <c r="DU20" s="299"/>
      <c r="DV20" s="323"/>
      <c r="DW20" s="323"/>
      <c r="DX20" s="323"/>
      <c r="DY20" s="323"/>
      <c r="DZ20" s="323"/>
      <c r="EA20" s="323"/>
      <c r="ED20" s="323"/>
    </row>
    <row r="21" spans="1:134" s="321" customFormat="1" ht="32.25" customHeight="1" x14ac:dyDescent="0.2">
      <c r="A21" s="327"/>
      <c r="B21" s="1059" t="s">
        <v>437</v>
      </c>
      <c r="C21" s="1059"/>
      <c r="D21" s="328" t="s">
        <v>94</v>
      </c>
      <c r="E21" s="327" t="s">
        <v>438</v>
      </c>
      <c r="F21" s="1039" t="s">
        <v>439</v>
      </c>
      <c r="G21" s="1040"/>
      <c r="H21" s="1041"/>
      <c r="I21" s="307"/>
      <c r="J21" s="297"/>
      <c r="K21" s="288" t="str">
        <f>B21</f>
        <v>g. Central Medical Store or Central Warehouse</v>
      </c>
      <c r="L21" s="287"/>
      <c r="M21" s="287"/>
      <c r="N21" s="287"/>
      <c r="O21" s="288"/>
      <c r="P21" s="287"/>
      <c r="Q21" s="288" t="str">
        <f t="shared" si="1"/>
        <v>(expecting Pharmaceutical Fund and Supply Agency [PFSA] in the future)</v>
      </c>
      <c r="R21" s="287"/>
      <c r="S21" s="287"/>
      <c r="T21" s="299"/>
      <c r="U21" s="299"/>
      <c r="V21" s="299"/>
      <c r="W21" s="300"/>
      <c r="X21" s="300"/>
      <c r="Z21" s="322"/>
    </row>
    <row r="22" spans="1:134" s="321" customFormat="1" ht="32.25" customHeight="1" x14ac:dyDescent="0.2">
      <c r="A22" s="327"/>
      <c r="B22" s="1059" t="s">
        <v>440</v>
      </c>
      <c r="C22" s="1059"/>
      <c r="D22" s="328" t="s">
        <v>97</v>
      </c>
      <c r="E22" s="327" t="s">
        <v>438</v>
      </c>
      <c r="F22" s="1039" t="s">
        <v>441</v>
      </c>
      <c r="G22" s="1040"/>
      <c r="H22" s="1041"/>
      <c r="I22" s="307"/>
      <c r="J22" s="297"/>
      <c r="K22" s="288" t="str">
        <f t="shared" si="0"/>
        <v xml:space="preserve">h. Ministry of Finance or Ministry of Planning </v>
      </c>
      <c r="L22" s="287"/>
      <c r="M22" s="287"/>
      <c r="N22" s="287"/>
      <c r="O22" s="288"/>
      <c r="P22" s="287"/>
      <c r="Q22" s="288" t="str">
        <f t="shared" si="1"/>
        <v>Population Department of Ministry of Finance and Economic Development (MOFED)</v>
      </c>
      <c r="R22" s="287"/>
      <c r="S22" s="287"/>
      <c r="T22" s="299"/>
      <c r="U22" s="299"/>
      <c r="V22" s="299"/>
      <c r="W22" s="300"/>
      <c r="X22" s="300"/>
      <c r="Z22" s="322"/>
    </row>
    <row r="23" spans="1:134" s="321" customFormat="1" x14ac:dyDescent="0.2">
      <c r="A23" s="1055" t="s">
        <v>442</v>
      </c>
      <c r="B23" s="1038"/>
      <c r="C23" s="1038"/>
      <c r="D23" s="1038"/>
      <c r="E23" s="1038"/>
      <c r="F23" s="1038"/>
      <c r="G23" s="1038"/>
      <c r="H23" s="330" t="s">
        <v>198</v>
      </c>
      <c r="I23" s="331" t="str">
        <f>A23</f>
        <v>A3. How many times did the committee meet during the last year? (0, 1-2, 3-5, or 6+)  (Please select from the dropdown.)</v>
      </c>
      <c r="J23" s="297"/>
      <c r="K23" s="288"/>
      <c r="L23" s="287"/>
      <c r="M23" s="287"/>
      <c r="N23" s="287"/>
      <c r="O23" s="288"/>
      <c r="P23" s="287"/>
      <c r="Q23" s="287"/>
      <c r="R23" s="287"/>
      <c r="S23" s="287"/>
      <c r="T23" s="299"/>
      <c r="U23" s="299"/>
      <c r="V23" s="299"/>
      <c r="W23" s="300"/>
      <c r="X23" s="300"/>
      <c r="Z23" s="322"/>
    </row>
    <row r="24" spans="1:134" s="321" customFormat="1" x14ac:dyDescent="0.2">
      <c r="A24" s="1058" t="s">
        <v>443</v>
      </c>
      <c r="B24" s="1059"/>
      <c r="C24" s="1059"/>
      <c r="D24" s="1059"/>
      <c r="E24" s="1059"/>
      <c r="F24" s="1059"/>
      <c r="G24" s="1044"/>
      <c r="H24" s="330" t="s">
        <v>94</v>
      </c>
      <c r="I24" s="331" t="str">
        <f>A24</f>
        <v xml:space="preserve">A4. Does the committee have legal status?  </v>
      </c>
      <c r="J24" s="297"/>
      <c r="K24" s="288"/>
      <c r="L24" s="287"/>
      <c r="M24" s="287"/>
      <c r="N24" s="287"/>
      <c r="O24" s="288"/>
      <c r="P24" s="287"/>
      <c r="Q24" s="287"/>
      <c r="R24" s="287"/>
      <c r="S24" s="287"/>
      <c r="T24" s="299"/>
      <c r="U24" s="299"/>
      <c r="V24" s="299"/>
      <c r="W24" s="300"/>
      <c r="X24" s="300"/>
      <c r="Z24" s="322"/>
    </row>
    <row r="25" spans="1:134" s="321" customFormat="1" ht="135.75" thickBot="1" x14ac:dyDescent="0.25">
      <c r="A25" s="1042" t="s">
        <v>444</v>
      </c>
      <c r="B25" s="1027"/>
      <c r="C25" s="1027"/>
      <c r="D25" s="332" t="s">
        <v>97</v>
      </c>
      <c r="E25" s="324" t="s">
        <v>445</v>
      </c>
      <c r="F25" s="333" t="s">
        <v>446</v>
      </c>
      <c r="G25" s="334" t="s">
        <v>447</v>
      </c>
      <c r="H25" s="333"/>
      <c r="I25" s="331"/>
      <c r="J25" s="297"/>
      <c r="K25" s="288" t="str">
        <f>A25</f>
        <v>A5. Is there a Contraceptive Security "champion"? (someone who consistently brings up and advocates for contraceptive supplies)</v>
      </c>
      <c r="L25" s="287"/>
      <c r="M25" s="287"/>
      <c r="N25" s="287"/>
      <c r="O25" s="288"/>
      <c r="P25" s="287"/>
      <c r="Q25" s="287"/>
      <c r="R25" s="287"/>
      <c r="S25" s="287"/>
      <c r="T25" s="299"/>
      <c r="U25" s="299"/>
      <c r="V25" s="299"/>
      <c r="W25" s="300"/>
      <c r="X25" s="300"/>
      <c r="Z25" s="322"/>
    </row>
    <row r="26" spans="1:134" s="338" customFormat="1" ht="16.5" thickBot="1" x14ac:dyDescent="0.3">
      <c r="A26" s="1117" t="s">
        <v>448</v>
      </c>
      <c r="B26" s="1118"/>
      <c r="C26" s="1118"/>
      <c r="D26" s="1118"/>
      <c r="E26" s="1118"/>
      <c r="F26" s="1118"/>
      <c r="G26" s="1118"/>
      <c r="H26" s="317"/>
      <c r="I26" s="318"/>
      <c r="J26" s="335"/>
      <c r="K26" s="303"/>
      <c r="L26" s="336"/>
      <c r="M26" s="336"/>
      <c r="N26" s="336"/>
      <c r="O26" s="336"/>
      <c r="P26" s="336"/>
      <c r="Q26" s="336"/>
      <c r="R26" s="336"/>
      <c r="S26" s="336"/>
      <c r="T26" s="335"/>
      <c r="U26" s="335"/>
      <c r="V26" s="335"/>
      <c r="W26" s="337"/>
      <c r="X26" s="337"/>
      <c r="Z26" s="339"/>
    </row>
    <row r="27" spans="1:134" s="321" customFormat="1" x14ac:dyDescent="0.2">
      <c r="A27" s="1058" t="s">
        <v>449</v>
      </c>
      <c r="B27" s="1059"/>
      <c r="C27" s="1059"/>
      <c r="D27" s="1059"/>
      <c r="E27" s="1059"/>
      <c r="F27" s="1059"/>
      <c r="G27" s="1044"/>
      <c r="H27" s="319" t="s">
        <v>97</v>
      </c>
      <c r="I27" s="331" t="str">
        <f>A27</f>
        <v>B2. Is there a health basket funding mechanism?</v>
      </c>
      <c r="J27" s="340"/>
      <c r="K27" s="288"/>
      <c r="L27" s="287"/>
      <c r="M27" s="287"/>
      <c r="N27" s="287"/>
      <c r="O27" s="287"/>
      <c r="P27" s="287"/>
      <c r="Q27" s="287"/>
      <c r="R27" s="287"/>
      <c r="S27" s="287"/>
      <c r="T27" s="299"/>
      <c r="U27" s="299"/>
      <c r="V27" s="299"/>
      <c r="W27" s="300"/>
      <c r="X27" s="300"/>
      <c r="Z27" s="322"/>
    </row>
    <row r="28" spans="1:134" s="321" customFormat="1" x14ac:dyDescent="0.2">
      <c r="A28" s="1055" t="s">
        <v>450</v>
      </c>
      <c r="B28" s="1038"/>
      <c r="C28" s="1038"/>
      <c r="D28" s="1038"/>
      <c r="E28" s="1038"/>
      <c r="F28" s="1038"/>
      <c r="G28" s="1045"/>
      <c r="H28" s="330" t="s">
        <v>97</v>
      </c>
      <c r="I28" s="331" t="str">
        <f>A28</f>
        <v>B3. Is there a government budget line item for the procurement of contraceptives?</v>
      </c>
      <c r="J28" s="340"/>
      <c r="K28" s="288"/>
      <c r="L28" s="287"/>
      <c r="M28" s="287"/>
      <c r="N28" s="287"/>
      <c r="O28" s="287"/>
      <c r="P28" s="287"/>
      <c r="Q28" s="287"/>
      <c r="R28" s="287"/>
      <c r="S28" s="287"/>
      <c r="T28" s="299"/>
      <c r="U28" s="299"/>
      <c r="V28" s="299"/>
      <c r="W28" s="300"/>
      <c r="X28" s="300"/>
      <c r="Z28" s="322"/>
    </row>
    <row r="29" spans="1:134" s="321" customFormat="1" ht="75" x14ac:dyDescent="0.2">
      <c r="A29" s="1058" t="s">
        <v>451</v>
      </c>
      <c r="B29" s="1059"/>
      <c r="C29" s="1059"/>
      <c r="D29" s="1059"/>
      <c r="E29" s="1059"/>
      <c r="F29" s="1059"/>
      <c r="G29" s="1044"/>
      <c r="H29" s="330" t="s">
        <v>97</v>
      </c>
      <c r="I29" s="331" t="str">
        <f>A29</f>
        <v xml:space="preserve">B4. Were government funds spent on contraceptive procurement for the public sector in the most recent complete fiscal year? 
(Government funds include internally generated funds, basket funds, World Bank credits or loans, and other donor funds given to the government.)
</v>
      </c>
      <c r="J29" s="340"/>
      <c r="K29" s="288"/>
      <c r="L29" s="287"/>
      <c r="M29" s="287"/>
      <c r="N29" s="287"/>
      <c r="O29" s="287"/>
      <c r="P29" s="287"/>
      <c r="Q29" s="287"/>
      <c r="R29" s="287"/>
      <c r="S29" s="287"/>
      <c r="T29" s="299"/>
      <c r="U29" s="299"/>
      <c r="V29" s="299"/>
      <c r="W29" s="300"/>
      <c r="X29" s="300"/>
      <c r="Z29" s="322"/>
    </row>
    <row r="30" spans="1:134" s="321" customFormat="1" ht="75" x14ac:dyDescent="0.2">
      <c r="A30" s="1055" t="s">
        <v>452</v>
      </c>
      <c r="B30" s="1038"/>
      <c r="C30" s="1038"/>
      <c r="D30" s="1038"/>
      <c r="E30" s="1038"/>
      <c r="F30" s="1038"/>
      <c r="G30" s="1038"/>
      <c r="H30" s="1045"/>
      <c r="I30" s="341"/>
      <c r="J30" s="340"/>
      <c r="K30" s="288"/>
      <c r="L30" s="287"/>
      <c r="M30" s="287"/>
      <c r="N30" s="287"/>
      <c r="O30" s="287"/>
      <c r="P30" s="287"/>
      <c r="Q30" s="287"/>
      <c r="R30" s="287"/>
      <c r="S30" s="287"/>
      <c r="T30" s="299"/>
      <c r="U30" s="299"/>
      <c r="V30" s="299"/>
      <c r="W30" s="300"/>
      <c r="X30" s="342" t="str">
        <f>A30</f>
        <v xml:space="preserve">B4 &amp; 5. Please complete the tables below to indicate expenditures on contraceptive procurement for the public sector, by source, in the most recent complete fiscal year. 
(This is how much was spenton contraceptive procurement (not what was committed or allocated). How much of this funding was provided from each source?)
</v>
      </c>
      <c r="Z30" s="322"/>
    </row>
    <row r="31" spans="1:134" s="321" customFormat="1" ht="15.75" thickBot="1" x14ac:dyDescent="0.25">
      <c r="A31" s="1142" t="s">
        <v>453</v>
      </c>
      <c r="B31" s="1143"/>
      <c r="C31" s="1143"/>
      <c r="D31" s="1143"/>
      <c r="E31" s="1143"/>
      <c r="F31" s="1143"/>
      <c r="G31" s="343"/>
      <c r="H31" s="344"/>
      <c r="I31" s="345"/>
      <c r="J31" s="340"/>
      <c r="K31" s="288"/>
      <c r="L31" s="287"/>
      <c r="M31" s="287"/>
      <c r="N31" s="287"/>
      <c r="O31" s="287"/>
      <c r="P31" s="287"/>
      <c r="Q31" s="287"/>
      <c r="R31" s="287"/>
      <c r="S31" s="287"/>
      <c r="T31" s="299"/>
      <c r="U31" s="299"/>
      <c r="V31" s="299"/>
      <c r="W31" s="300"/>
      <c r="X31" s="300"/>
      <c r="Z31" s="322"/>
    </row>
    <row r="32" spans="1:134" s="321" customFormat="1" ht="93.75" x14ac:dyDescent="0.2">
      <c r="A32" s="1058" t="s">
        <v>454</v>
      </c>
      <c r="B32" s="1059"/>
      <c r="C32" s="1044"/>
      <c r="D32" s="346" t="s">
        <v>455</v>
      </c>
      <c r="E32" s="346" t="s">
        <v>456</v>
      </c>
      <c r="F32" s="346" t="s">
        <v>457</v>
      </c>
      <c r="G32" s="347" t="s">
        <v>458</v>
      </c>
      <c r="H32" s="348" t="s">
        <v>218</v>
      </c>
      <c r="I32" s="349"/>
      <c r="J32" s="350"/>
      <c r="K32" s="288" t="str">
        <f>A32</f>
        <v>B4. Source of government funds spent on contraceptive procurement for the public sector</v>
      </c>
      <c r="L32" s="287"/>
      <c r="M32" s="287"/>
      <c r="N32" s="287"/>
      <c r="O32" s="287"/>
      <c r="P32" s="287"/>
      <c r="Q32" s="287"/>
      <c r="R32" s="287"/>
      <c r="S32" s="287"/>
      <c r="T32" s="299"/>
      <c r="U32" s="299"/>
      <c r="V32" s="299"/>
      <c r="W32" s="300"/>
      <c r="X32" s="300"/>
      <c r="Z32" s="322"/>
    </row>
    <row r="33" spans="1:26" s="321" customFormat="1" ht="45" x14ac:dyDescent="0.2">
      <c r="A33" s="327"/>
      <c r="B33" s="1038" t="s">
        <v>459</v>
      </c>
      <c r="C33" s="1045"/>
      <c r="D33" s="351" t="s">
        <v>97</v>
      </c>
      <c r="E33" s="352">
        <v>889000</v>
      </c>
      <c r="F33" s="353" t="s">
        <v>460</v>
      </c>
      <c r="G33" s="354" t="s">
        <v>461</v>
      </c>
      <c r="H33" s="354" t="s">
        <v>462</v>
      </c>
      <c r="I33" s="355"/>
      <c r="J33" s="340"/>
      <c r="K33" s="288" t="str">
        <f>B33</f>
        <v>a. Internally generated funds 
(for example, from public sector sources, taxes, or user fees used for procurement)</v>
      </c>
      <c r="L33" s="287"/>
      <c r="M33" s="287"/>
      <c r="N33" s="287"/>
      <c r="O33" s="287"/>
      <c r="P33" s="287"/>
      <c r="Q33" s="287"/>
      <c r="R33" s="287"/>
      <c r="S33" s="287"/>
      <c r="T33" s="299"/>
      <c r="U33" s="299"/>
      <c r="V33" s="299"/>
      <c r="W33" s="300"/>
      <c r="X33" s="300"/>
      <c r="Z33" s="322"/>
    </row>
    <row r="34" spans="1:26" s="321" customFormat="1" ht="90" x14ac:dyDescent="0.2">
      <c r="A34" s="327"/>
      <c r="B34" s="1038" t="s">
        <v>463</v>
      </c>
      <c r="C34" s="1045"/>
      <c r="D34" s="351" t="s">
        <v>97</v>
      </c>
      <c r="E34" s="352">
        <v>20000000</v>
      </c>
      <c r="F34" s="353" t="s">
        <v>460</v>
      </c>
      <c r="G34" s="354" t="s">
        <v>461</v>
      </c>
      <c r="H34" s="353"/>
      <c r="I34" s="355"/>
      <c r="J34" s="340"/>
      <c r="K34" s="288" t="str">
        <f>B34</f>
        <v>b. Total of all other government funds (basket funds, World Bank credits or loans, and other donor funds given to the government, such as from UNFPA, CIDA, DANIDA, etc.)
(This does NOT include contraceptive supplies donated to the government (so for example, NOT in-kind donations from USAID).)</v>
      </c>
      <c r="L34" s="287"/>
      <c r="M34" s="287"/>
      <c r="N34" s="287"/>
      <c r="O34" s="287"/>
      <c r="P34" s="287"/>
      <c r="Q34" s="287"/>
      <c r="R34" s="287"/>
      <c r="S34" s="287"/>
      <c r="T34" s="299"/>
      <c r="U34" s="299"/>
      <c r="V34" s="299"/>
      <c r="W34" s="300"/>
      <c r="X34" s="300"/>
      <c r="Z34" s="322"/>
    </row>
    <row r="35" spans="1:26" s="321" customFormat="1" x14ac:dyDescent="0.2">
      <c r="A35" s="327"/>
      <c r="B35" s="356"/>
      <c r="C35" s="357" t="s">
        <v>464</v>
      </c>
      <c r="D35" s="1090" t="s">
        <v>465</v>
      </c>
      <c r="E35" s="1074"/>
      <c r="F35" s="1074"/>
      <c r="G35" s="1074"/>
      <c r="H35" s="1075"/>
      <c r="I35" s="358"/>
      <c r="J35" s="340"/>
      <c r="K35" s="288" t="str">
        <f>C35</f>
        <v>i. Specify source(s) of funding from donors</v>
      </c>
      <c r="L35" s="287"/>
      <c r="M35" s="287"/>
      <c r="N35" s="287"/>
      <c r="O35" s="289" t="str">
        <f>D35</f>
        <v>PBS II (Protecting Basic Services II)</v>
      </c>
      <c r="P35" s="287"/>
      <c r="Q35" s="287"/>
      <c r="R35" s="287"/>
      <c r="S35" s="287"/>
      <c r="T35" s="299"/>
      <c r="U35" s="299"/>
      <c r="V35" s="299"/>
      <c r="W35" s="300"/>
      <c r="X35" s="300"/>
      <c r="Z35" s="322"/>
    </row>
    <row r="36" spans="1:26" s="321" customFormat="1" ht="30" x14ac:dyDescent="0.2">
      <c r="A36" s="327"/>
      <c r="B36" s="1038" t="s">
        <v>466</v>
      </c>
      <c r="C36" s="1045"/>
      <c r="D36" s="359"/>
      <c r="E36" s="360">
        <f>E33+E34</f>
        <v>20889000</v>
      </c>
      <c r="F36" s="359"/>
      <c r="G36" s="359"/>
      <c r="H36" s="353"/>
      <c r="I36" s="355"/>
      <c r="J36" s="340"/>
      <c r="K36" s="288" t="str">
        <f>B36</f>
        <v>c. TOTAL government funding 
This will auto-calculate.  (It will sum a &amp; b above.)</v>
      </c>
      <c r="L36" s="287"/>
      <c r="M36" s="287"/>
      <c r="N36" s="287"/>
      <c r="O36" s="289"/>
      <c r="P36" s="287"/>
      <c r="Q36" s="287"/>
      <c r="R36" s="287"/>
      <c r="S36" s="287"/>
      <c r="T36" s="299"/>
      <c r="U36" s="299"/>
      <c r="V36" s="299"/>
      <c r="W36" s="300"/>
      <c r="X36" s="300"/>
      <c r="Z36" s="322"/>
    </row>
    <row r="37" spans="1:26" s="293" customFormat="1" x14ac:dyDescent="0.2">
      <c r="A37" s="361"/>
      <c r="B37" s="362"/>
      <c r="C37" s="362"/>
      <c r="D37" s="363"/>
      <c r="E37" s="364"/>
      <c r="F37" s="364"/>
      <c r="G37" s="365"/>
      <c r="H37" s="366"/>
      <c r="I37" s="367"/>
      <c r="J37" s="340"/>
      <c r="K37" s="288">
        <f>A37</f>
        <v>0</v>
      </c>
      <c r="L37" s="287"/>
      <c r="M37" s="287"/>
      <c r="N37" s="287"/>
      <c r="O37" s="289"/>
      <c r="P37" s="287"/>
      <c r="Q37" s="287"/>
      <c r="R37" s="287"/>
      <c r="S37" s="287"/>
      <c r="T37" s="299"/>
      <c r="U37" s="299"/>
      <c r="V37" s="299"/>
      <c r="W37" s="300"/>
      <c r="X37" s="300"/>
      <c r="Z37" s="292"/>
    </row>
    <row r="38" spans="1:26" s="321" customFormat="1" ht="93.75" x14ac:dyDescent="0.2">
      <c r="A38" s="1055" t="s">
        <v>467</v>
      </c>
      <c r="B38" s="1038"/>
      <c r="C38" s="1045"/>
      <c r="D38" s="348" t="s">
        <v>455</v>
      </c>
      <c r="E38" s="348" t="s">
        <v>468</v>
      </c>
      <c r="F38" s="348" t="s">
        <v>469</v>
      </c>
      <c r="G38" s="368" t="s">
        <v>470</v>
      </c>
      <c r="H38" s="348" t="s">
        <v>218</v>
      </c>
      <c r="I38" s="369"/>
      <c r="J38" s="340"/>
      <c r="K38" s="288" t="str">
        <f>A38</f>
        <v>B5. In-kind donations of contraceptives provided for public sector</v>
      </c>
      <c r="L38" s="287"/>
      <c r="M38" s="287"/>
      <c r="N38" s="287"/>
      <c r="O38" s="289"/>
      <c r="P38" s="287"/>
      <c r="Q38" s="287"/>
      <c r="R38" s="287"/>
      <c r="S38" s="287"/>
      <c r="T38" s="299"/>
      <c r="U38" s="299"/>
      <c r="V38" s="299"/>
      <c r="W38" s="300"/>
      <c r="X38" s="300"/>
      <c r="Z38" s="322"/>
    </row>
    <row r="39" spans="1:26" s="321" customFormat="1" ht="90" x14ac:dyDescent="0.2">
      <c r="A39" s="324"/>
      <c r="B39" s="1027" t="s">
        <v>471</v>
      </c>
      <c r="C39" s="1028"/>
      <c r="D39" s="351" t="s">
        <v>97</v>
      </c>
      <c r="E39" s="352">
        <v>9500000</v>
      </c>
      <c r="F39" s="353" t="s">
        <v>460</v>
      </c>
      <c r="G39" s="370" t="s">
        <v>472</v>
      </c>
      <c r="H39" s="371" t="s">
        <v>473</v>
      </c>
      <c r="I39" s="372"/>
      <c r="J39" s="340"/>
      <c r="K39" s="288" t="str">
        <f>B39</f>
        <v xml:space="preserve">a. In-kind (non-monetary) donations provided (including emergency supplies)
(This includes contraceptive supplies donated to the government and procured by donors (for example, by USAID). </v>
      </c>
      <c r="L39" s="287"/>
      <c r="M39" s="287"/>
      <c r="N39" s="287"/>
      <c r="O39" s="289"/>
      <c r="P39" s="287"/>
      <c r="Q39" s="287"/>
      <c r="R39" s="287"/>
      <c r="S39" s="287"/>
      <c r="T39" s="299"/>
      <c r="U39" s="299"/>
      <c r="V39" s="299"/>
      <c r="W39" s="300"/>
      <c r="X39" s="300"/>
      <c r="Z39" s="322"/>
    </row>
    <row r="40" spans="1:26" s="321" customFormat="1" ht="36.75" customHeight="1" x14ac:dyDescent="0.2">
      <c r="A40" s="327"/>
      <c r="B40" s="356"/>
      <c r="C40" s="357" t="s">
        <v>474</v>
      </c>
      <c r="D40" s="1133" t="s">
        <v>475</v>
      </c>
      <c r="E40" s="1134"/>
      <c r="F40" s="1134"/>
      <c r="G40" s="1134"/>
      <c r="H40" s="1135"/>
      <c r="I40" s="373"/>
      <c r="J40" s="340"/>
      <c r="K40" s="288" t="str">
        <f>C40</f>
        <v>i. Specify source(s) of in-kind donations</v>
      </c>
      <c r="L40" s="287"/>
      <c r="M40" s="287"/>
      <c r="N40" s="287"/>
      <c r="O40" s="289" t="str">
        <f>D40</f>
        <v>USAID and UNFPA/Global Program. (DKT also donated in-kind to the public sector for Regional Health Bureaus (RHBs), but the exact amount is not known.)</v>
      </c>
      <c r="P40" s="287"/>
      <c r="Q40" s="287"/>
      <c r="R40" s="287"/>
      <c r="S40" s="287"/>
      <c r="T40" s="299"/>
      <c r="U40" s="299"/>
      <c r="V40" s="299"/>
      <c r="W40" s="300"/>
      <c r="X40" s="300"/>
      <c r="Z40" s="322"/>
    </row>
    <row r="41" spans="1:26" s="293" customFormat="1" x14ac:dyDescent="0.2">
      <c r="A41" s="374"/>
      <c r="B41" s="375"/>
      <c r="C41" s="375"/>
      <c r="D41" s="376"/>
      <c r="E41" s="364"/>
      <c r="F41" s="364"/>
      <c r="G41" s="365"/>
      <c r="H41" s="366"/>
      <c r="I41" s="367"/>
      <c r="J41" s="340"/>
      <c r="K41" s="288">
        <f>A41</f>
        <v>0</v>
      </c>
      <c r="L41" s="287"/>
      <c r="M41" s="287"/>
      <c r="N41" s="287"/>
      <c r="O41" s="289"/>
      <c r="P41" s="287"/>
      <c r="Q41" s="287"/>
      <c r="R41" s="287"/>
      <c r="S41" s="287"/>
      <c r="T41" s="299"/>
      <c r="U41" s="299"/>
      <c r="V41" s="299"/>
      <c r="W41" s="300"/>
      <c r="X41" s="300"/>
      <c r="Z41" s="292"/>
    </row>
    <row r="42" spans="1:26" s="321" customFormat="1" ht="165" x14ac:dyDescent="0.2">
      <c r="A42" s="1136" t="s">
        <v>476</v>
      </c>
      <c r="B42" s="1137"/>
      <c r="C42" s="1137"/>
      <c r="D42" s="1137"/>
      <c r="E42" s="1138"/>
      <c r="F42" s="377">
        <f>E36/(E36+E39)</f>
        <v>0.6873868834117608</v>
      </c>
      <c r="G42" s="1139"/>
      <c r="H42" s="1140"/>
      <c r="I42" s="372"/>
      <c r="J42" s="378">
        <f>G42</f>
        <v>0</v>
      </c>
      <c r="K42" s="288"/>
      <c r="L42" s="287"/>
      <c r="M42" s="287"/>
      <c r="N42" s="287"/>
      <c r="O42" s="289"/>
      <c r="P42" s="287"/>
      <c r="Q42" s="287"/>
      <c r="R42" s="325" t="str">
        <f>A42</f>
        <v xml:space="preserve">B6. Government Share of Spending on Contraceptive Procurement for the Public Sector - 
Of the total amount of financing spent on contraceptives for the public sector in the most recent complete fiscal year, what percent was covered by government funding (including internally generated funds, basket funds, World Bank credits or loans, and other funds given to the government)? 
This will auto-calculate. (It contains the following formula: Total government funding (Question B4c /
Grand total of all funding for public sector contraceptives (Questions B4c+B5))
</v>
      </c>
      <c r="S42" s="287"/>
      <c r="T42" s="299"/>
      <c r="U42" s="299"/>
      <c r="V42" s="299"/>
      <c r="W42" s="300"/>
      <c r="X42" s="300"/>
      <c r="Z42" s="322"/>
    </row>
    <row r="43" spans="1:26" s="321" customFormat="1" ht="30" x14ac:dyDescent="0.2">
      <c r="A43" s="1095" t="s">
        <v>477</v>
      </c>
      <c r="B43" s="1043"/>
      <c r="C43" s="1043"/>
      <c r="D43" s="1043"/>
      <c r="E43" s="1141"/>
      <c r="F43" s="1046" t="s">
        <v>401</v>
      </c>
      <c r="G43" s="1126"/>
      <c r="H43" s="1047"/>
      <c r="I43" s="379"/>
      <c r="J43" s="340"/>
      <c r="K43" s="288"/>
      <c r="L43" s="287"/>
      <c r="M43" s="287"/>
      <c r="N43" s="287"/>
      <c r="O43" s="287"/>
      <c r="P43" s="287"/>
      <c r="Q43" s="288" t="str">
        <f>F43</f>
        <v>Third-party agent (e.g., UNFPA, Crown Agents)</v>
      </c>
      <c r="R43" s="325" t="str">
        <f>A43</f>
        <v>B7. If the government is financing contraceptive procurement, which entity does the procurement? (Please select from the dropdown.)</v>
      </c>
      <c r="S43" s="287"/>
      <c r="T43" s="299"/>
      <c r="U43" s="299"/>
      <c r="V43" s="299"/>
      <c r="W43" s="300"/>
      <c r="X43" s="300"/>
      <c r="Z43" s="322"/>
    </row>
    <row r="44" spans="1:26" s="321" customFormat="1" ht="30" x14ac:dyDescent="0.2">
      <c r="A44" s="327"/>
      <c r="B44" s="1038" t="s">
        <v>478</v>
      </c>
      <c r="C44" s="1038"/>
      <c r="D44" s="1038"/>
      <c r="E44" s="1038"/>
      <c r="F44" s="1039" t="s">
        <v>479</v>
      </c>
      <c r="G44" s="1040"/>
      <c r="H44" s="1041"/>
      <c r="I44" s="372"/>
      <c r="J44" s="340"/>
      <c r="K44" s="288"/>
      <c r="L44" s="287"/>
      <c r="M44" s="380">
        <f>E44</f>
        <v>0</v>
      </c>
      <c r="N44" s="287"/>
      <c r="O44" s="287"/>
      <c r="P44" s="287"/>
      <c r="Q44" s="288" t="str">
        <f>F44</f>
        <v>UNFPA (but PFSA - a parastatal - is likely to procure in the future)</v>
      </c>
      <c r="R44" s="289" t="str">
        <f>B44</f>
        <v>a. Specify entity</v>
      </c>
      <c r="S44" s="287"/>
      <c r="T44" s="299"/>
      <c r="U44" s="299"/>
      <c r="V44" s="299"/>
      <c r="W44" s="300"/>
      <c r="X44" s="300"/>
      <c r="Z44" s="322"/>
    </row>
    <row r="45" spans="1:26" s="321" customFormat="1" x14ac:dyDescent="0.2">
      <c r="A45" s="381"/>
      <c r="B45" s="341"/>
      <c r="C45" s="1038" t="s">
        <v>480</v>
      </c>
      <c r="D45" s="1038"/>
      <c r="E45" s="1045"/>
      <c r="F45" s="1046" t="s">
        <v>201</v>
      </c>
      <c r="G45" s="1126"/>
      <c r="H45" s="1047"/>
      <c r="I45" s="372"/>
      <c r="J45" s="340"/>
      <c r="K45" s="288"/>
      <c r="L45" s="287"/>
      <c r="M45" s="287"/>
      <c r="N45" s="287"/>
      <c r="O45" s="287"/>
      <c r="P45" s="287"/>
      <c r="Q45" s="288" t="str">
        <f>F45</f>
        <v>N/A</v>
      </c>
      <c r="R45" s="289" t="str">
        <f>C45</f>
        <v>i. Is this a parastatal?</v>
      </c>
      <c r="S45" s="287"/>
      <c r="T45" s="299"/>
      <c r="U45" s="299"/>
      <c r="V45" s="299"/>
      <c r="W45" s="300"/>
      <c r="X45" s="300"/>
      <c r="Z45" s="322"/>
    </row>
    <row r="46" spans="1:26" s="321" customFormat="1" ht="15.75" x14ac:dyDescent="0.25">
      <c r="A46" s="1127"/>
      <c r="B46" s="1128"/>
      <c r="C46" s="1128"/>
      <c r="D46" s="1128"/>
      <c r="E46" s="1128"/>
      <c r="F46" s="1128"/>
      <c r="G46" s="1128"/>
      <c r="H46" s="1129"/>
      <c r="I46" s="372"/>
      <c r="J46" s="340"/>
      <c r="K46" s="288"/>
      <c r="L46" s="287"/>
      <c r="M46" s="287"/>
      <c r="N46" s="287"/>
      <c r="O46" s="287"/>
      <c r="P46" s="287"/>
      <c r="Q46" s="288"/>
      <c r="R46" s="289"/>
      <c r="S46" s="287"/>
      <c r="T46" s="299"/>
      <c r="U46" s="299"/>
      <c r="V46" s="299"/>
      <c r="W46" s="300"/>
      <c r="X46" s="300"/>
      <c r="Z46" s="322"/>
    </row>
    <row r="47" spans="1:26" s="321" customFormat="1" ht="225.75" thickBot="1" x14ac:dyDescent="0.25">
      <c r="A47" s="1042" t="s">
        <v>481</v>
      </c>
      <c r="B47" s="1027"/>
      <c r="C47" s="1028"/>
      <c r="D47" s="1130" t="s">
        <v>482</v>
      </c>
      <c r="E47" s="1131"/>
      <c r="F47" s="1131"/>
      <c r="G47" s="1131"/>
      <c r="H47" s="1132"/>
      <c r="I47" s="307"/>
      <c r="J47" s="340"/>
      <c r="K47" s="288" t="str">
        <f>A47</f>
        <v xml:space="preserve">B9. Comments about finance and procurement
</v>
      </c>
      <c r="L47" s="287"/>
      <c r="M47" s="287"/>
      <c r="N47" s="287"/>
      <c r="O47" s="288" t="str">
        <f>D47</f>
        <v xml:space="preserve">UNFPA was delegated on the Ministry's behalf for the procurement of contraceptives funded by PBS I and PBS II. However, experience from PBS I procurement indicates that the procurement process is extremely lengthy. PFSA is a newly established government procurement entity and is expected to take on procurement responsibilities in the future. DELIVER continues to support the facilitation of contraceptive procurement by sharing information with the FMOH through the FPTWG.
Regarding financing, even though the amounts are not significant, the central Government and some of the Regional Government’s continue to finance contraceptive procurement from internally generated (budget) funds. The existence of basket funds and the possibility of future funding as well as an overall increase in donor support for FP have put the country in a better position when compared to previous years.
</v>
      </c>
      <c r="P47" s="287"/>
      <c r="Q47" s="287"/>
      <c r="R47" s="288"/>
      <c r="S47" s="287"/>
      <c r="T47" s="299"/>
      <c r="U47" s="299"/>
      <c r="V47" s="299"/>
      <c r="W47" s="300"/>
      <c r="X47" s="300"/>
      <c r="Z47" s="322"/>
    </row>
    <row r="48" spans="1:26" s="321" customFormat="1" ht="16.5" thickBot="1" x14ac:dyDescent="0.25">
      <c r="A48" s="1117" t="s">
        <v>483</v>
      </c>
      <c r="B48" s="1118"/>
      <c r="C48" s="1118"/>
      <c r="D48" s="1118"/>
      <c r="E48" s="1118"/>
      <c r="F48" s="1118"/>
      <c r="G48" s="1118"/>
      <c r="H48" s="382"/>
      <c r="I48" s="318"/>
      <c r="J48" s="340"/>
      <c r="K48" s="288"/>
      <c r="L48" s="287"/>
      <c r="M48" s="287"/>
      <c r="N48" s="287"/>
      <c r="O48" s="287"/>
      <c r="P48" s="287"/>
      <c r="Q48" s="287"/>
      <c r="R48" s="288"/>
      <c r="S48" s="287"/>
      <c r="T48" s="299"/>
      <c r="U48" s="299"/>
      <c r="V48" s="299"/>
      <c r="W48" s="300"/>
      <c r="X48" s="300"/>
      <c r="Z48" s="322"/>
    </row>
    <row r="49" spans="1:26" s="321" customFormat="1" ht="45" x14ac:dyDescent="0.2">
      <c r="A49" s="1119" t="s">
        <v>484</v>
      </c>
      <c r="B49" s="1120"/>
      <c r="C49" s="1120"/>
      <c r="D49" s="1120"/>
      <c r="E49" s="1120"/>
      <c r="F49" s="1120"/>
      <c r="G49" s="1120"/>
      <c r="H49" s="1121"/>
      <c r="I49" s="383"/>
      <c r="J49" s="340"/>
      <c r="K49" s="288"/>
      <c r="L49" s="287"/>
      <c r="M49" s="287"/>
      <c r="N49" s="287"/>
      <c r="O49" s="287"/>
      <c r="P49" s="287"/>
      <c r="Q49" s="287"/>
      <c r="R49" s="288"/>
      <c r="S49" s="287"/>
      <c r="T49" s="299"/>
      <c r="U49" s="299"/>
      <c r="V49" s="299"/>
      <c r="W49" s="300"/>
      <c r="X49" s="342" t="str">
        <f>A49</f>
        <v>C1. Are the following contraceptive methods offered in private sector, public sector, and/or NGO facilities? (Please select from the dropdown list.)
(Please indicate which methods are intended to be offered. This question is not asking whether the method is in stock.)</v>
      </c>
      <c r="Z49" s="322"/>
    </row>
    <row r="50" spans="1:26" s="391" customFormat="1" ht="30" x14ac:dyDescent="0.25">
      <c r="A50" s="1122" t="s">
        <v>485</v>
      </c>
      <c r="B50" s="1123"/>
      <c r="C50" s="1124"/>
      <c r="D50" s="1125" t="s">
        <v>486</v>
      </c>
      <c r="E50" s="1125"/>
      <c r="F50" s="384" t="s">
        <v>487</v>
      </c>
      <c r="G50" s="385" t="s">
        <v>488</v>
      </c>
      <c r="H50" s="386" t="s">
        <v>218</v>
      </c>
      <c r="I50" s="387"/>
      <c r="J50" s="388"/>
      <c r="K50" s="288" t="str">
        <f>A50</f>
        <v>Contraceptive Method</v>
      </c>
      <c r="L50" s="336"/>
      <c r="M50" s="336"/>
      <c r="N50" s="336"/>
      <c r="O50" s="336"/>
      <c r="P50" s="336"/>
      <c r="Q50" s="336"/>
      <c r="R50" s="303"/>
      <c r="S50" s="336"/>
      <c r="T50" s="389"/>
      <c r="U50" s="389"/>
      <c r="V50" s="389"/>
      <c r="W50" s="390"/>
      <c r="X50" s="390"/>
      <c r="Z50" s="392"/>
    </row>
    <row r="51" spans="1:26" s="321" customFormat="1" ht="30" x14ac:dyDescent="0.2">
      <c r="A51" s="393"/>
      <c r="B51" s="1108" t="s">
        <v>489</v>
      </c>
      <c r="C51" s="1109"/>
      <c r="D51" s="1110" t="s">
        <v>97</v>
      </c>
      <c r="E51" s="1111"/>
      <c r="F51" s="351" t="s">
        <v>97</v>
      </c>
      <c r="G51" s="351" t="s">
        <v>97</v>
      </c>
      <c r="H51" s="394"/>
      <c r="I51" s="307"/>
      <c r="J51" s="340"/>
      <c r="K51" s="288" t="str">
        <f>B51</f>
        <v>a. Combined oral hormonal pills (estrogen + progestin - for  example, LoFemenol, Microgynon)</v>
      </c>
      <c r="L51" s="287"/>
      <c r="M51" s="287"/>
      <c r="N51" s="287"/>
      <c r="O51" s="287"/>
      <c r="P51" s="287"/>
      <c r="Q51" s="287"/>
      <c r="R51" s="288"/>
      <c r="S51" s="287"/>
      <c r="T51" s="299"/>
      <c r="U51" s="299"/>
      <c r="V51" s="299"/>
      <c r="W51" s="300"/>
      <c r="X51" s="300"/>
      <c r="Z51" s="322"/>
    </row>
    <row r="52" spans="1:26" s="321" customFormat="1" ht="30" x14ac:dyDescent="0.2">
      <c r="A52" s="395"/>
      <c r="B52" s="1108" t="s">
        <v>490</v>
      </c>
      <c r="C52" s="1109"/>
      <c r="D52" s="1110" t="s">
        <v>97</v>
      </c>
      <c r="E52" s="1111"/>
      <c r="F52" s="351" t="s">
        <v>97</v>
      </c>
      <c r="G52" s="351" t="s">
        <v>97</v>
      </c>
      <c r="H52" s="394"/>
      <c r="I52" s="307"/>
      <c r="J52" s="340"/>
      <c r="K52" s="288" t="str">
        <f t="shared" ref="K52:K62" si="2">B52</f>
        <v>b. Progestin-only oral hormonal pills (for example, Ovrette, Microlut)</v>
      </c>
      <c r="L52" s="287"/>
      <c r="M52" s="287"/>
      <c r="N52" s="287"/>
      <c r="O52" s="287"/>
      <c r="P52" s="287"/>
      <c r="Q52" s="287"/>
      <c r="R52" s="288"/>
      <c r="S52" s="287"/>
      <c r="T52" s="299"/>
      <c r="U52" s="299"/>
      <c r="V52" s="299"/>
      <c r="W52" s="300"/>
      <c r="X52" s="300"/>
      <c r="Z52" s="322"/>
    </row>
    <row r="53" spans="1:26" s="321" customFormat="1" x14ac:dyDescent="0.2">
      <c r="A53" s="395"/>
      <c r="B53" s="1108" t="s">
        <v>491</v>
      </c>
      <c r="C53" s="1109"/>
      <c r="D53" s="1110" t="s">
        <v>97</v>
      </c>
      <c r="E53" s="1111"/>
      <c r="F53" s="351" t="s">
        <v>97</v>
      </c>
      <c r="G53" s="351" t="s">
        <v>97</v>
      </c>
      <c r="H53" s="394"/>
      <c r="I53" s="307"/>
      <c r="J53" s="340"/>
      <c r="K53" s="288" t="str">
        <f t="shared" si="2"/>
        <v>c. Hormonal injections (for example, DepoProvera, Noristerat)</v>
      </c>
      <c r="L53" s="287"/>
      <c r="M53" s="287"/>
      <c r="N53" s="287"/>
      <c r="O53" s="287"/>
      <c r="P53" s="287"/>
      <c r="Q53" s="287"/>
      <c r="R53" s="288"/>
      <c r="S53" s="287"/>
      <c r="T53" s="299"/>
      <c r="U53" s="299"/>
      <c r="V53" s="299"/>
      <c r="W53" s="300"/>
      <c r="X53" s="300"/>
      <c r="Z53" s="322"/>
    </row>
    <row r="54" spans="1:26" s="321" customFormat="1" ht="270" x14ac:dyDescent="0.2">
      <c r="A54" s="395"/>
      <c r="B54" s="1108" t="s">
        <v>492</v>
      </c>
      <c r="C54" s="1109"/>
      <c r="D54" s="1110" t="s">
        <v>97</v>
      </c>
      <c r="E54" s="1111"/>
      <c r="F54" s="351" t="s">
        <v>97</v>
      </c>
      <c r="G54" s="351" t="s">
        <v>97</v>
      </c>
      <c r="H54" s="394" t="s">
        <v>493</v>
      </c>
      <c r="I54" s="307"/>
      <c r="J54" s="340"/>
      <c r="K54" s="288" t="str">
        <f t="shared" si="2"/>
        <v>d. Hormonal implants (for example, Jadelle, Implanon)</v>
      </c>
      <c r="L54" s="287"/>
      <c r="M54" s="287"/>
      <c r="N54" s="287"/>
      <c r="O54" s="287"/>
      <c r="P54" s="287"/>
      <c r="Q54" s="287"/>
      <c r="R54" s="288"/>
      <c r="S54" s="287"/>
      <c r="T54" s="299"/>
      <c r="U54" s="299"/>
      <c r="V54" s="299"/>
      <c r="W54" s="300"/>
      <c r="X54" s="300"/>
      <c r="Z54" s="322"/>
    </row>
    <row r="55" spans="1:26" s="321" customFormat="1" x14ac:dyDescent="0.2">
      <c r="A55" s="395"/>
      <c r="B55" s="1108" t="s">
        <v>494</v>
      </c>
      <c r="C55" s="1109"/>
      <c r="D55" s="1110" t="s">
        <v>97</v>
      </c>
      <c r="E55" s="1111"/>
      <c r="F55" s="351" t="s">
        <v>97</v>
      </c>
      <c r="G55" s="351" t="s">
        <v>97</v>
      </c>
      <c r="H55" s="394"/>
      <c r="I55" s="307"/>
      <c r="J55" s="340"/>
      <c r="K55" s="288" t="str">
        <f t="shared" si="2"/>
        <v>e. Intrauterine devices (IUDs) (for example, Optima Copper T)</v>
      </c>
      <c r="L55" s="287"/>
      <c r="M55" s="287"/>
      <c r="N55" s="287"/>
      <c r="O55" s="287"/>
      <c r="P55" s="287"/>
      <c r="Q55" s="287"/>
      <c r="R55" s="288"/>
      <c r="S55" s="287"/>
      <c r="T55" s="299"/>
      <c r="U55" s="299"/>
      <c r="V55" s="299"/>
      <c r="W55" s="300"/>
      <c r="X55" s="300"/>
      <c r="Z55" s="322"/>
    </row>
    <row r="56" spans="1:26" s="321" customFormat="1" x14ac:dyDescent="0.2">
      <c r="A56" s="395"/>
      <c r="B56" s="1108" t="s">
        <v>495</v>
      </c>
      <c r="C56" s="1109"/>
      <c r="D56" s="1110" t="s">
        <v>97</v>
      </c>
      <c r="E56" s="1111"/>
      <c r="F56" s="351" t="s">
        <v>97</v>
      </c>
      <c r="G56" s="351" t="s">
        <v>97</v>
      </c>
      <c r="H56" s="394"/>
      <c r="I56" s="307"/>
      <c r="J56" s="340"/>
      <c r="K56" s="288" t="str">
        <f t="shared" si="2"/>
        <v>f. Male condoms</v>
      </c>
      <c r="L56" s="287"/>
      <c r="M56" s="287"/>
      <c r="N56" s="287"/>
      <c r="O56" s="287"/>
      <c r="P56" s="287"/>
      <c r="Q56" s="287"/>
      <c r="R56" s="288"/>
      <c r="S56" s="287"/>
      <c r="T56" s="299"/>
      <c r="U56" s="299"/>
      <c r="V56" s="299"/>
      <c r="W56" s="300"/>
      <c r="X56" s="300"/>
      <c r="Z56" s="322"/>
    </row>
    <row r="57" spans="1:26" s="321" customFormat="1" x14ac:dyDescent="0.2">
      <c r="A57" s="395"/>
      <c r="B57" s="1108" t="s">
        <v>496</v>
      </c>
      <c r="C57" s="1109"/>
      <c r="D57" s="1110" t="s">
        <v>411</v>
      </c>
      <c r="E57" s="1111"/>
      <c r="F57" s="351" t="s">
        <v>94</v>
      </c>
      <c r="G57" s="351" t="s">
        <v>411</v>
      </c>
      <c r="H57" s="394"/>
      <c r="I57" s="307"/>
      <c r="J57" s="340"/>
      <c r="K57" s="288" t="str">
        <f t="shared" si="2"/>
        <v>g. Female condoms</v>
      </c>
      <c r="L57" s="287"/>
      <c r="M57" s="287"/>
      <c r="N57" s="287"/>
      <c r="O57" s="287"/>
      <c r="P57" s="287"/>
      <c r="Q57" s="287"/>
      <c r="R57" s="288"/>
      <c r="S57" s="287"/>
      <c r="T57" s="299"/>
      <c r="U57" s="299"/>
      <c r="V57" s="299"/>
      <c r="W57" s="300"/>
      <c r="X57" s="300"/>
      <c r="Z57" s="322"/>
    </row>
    <row r="58" spans="1:26" s="321" customFormat="1" ht="30" x14ac:dyDescent="0.2">
      <c r="A58" s="395"/>
      <c r="B58" s="1108" t="s">
        <v>497</v>
      </c>
      <c r="C58" s="1109"/>
      <c r="D58" s="1110" t="s">
        <v>97</v>
      </c>
      <c r="E58" s="1111"/>
      <c r="F58" s="351" t="s">
        <v>97</v>
      </c>
      <c r="G58" s="351" t="s">
        <v>97</v>
      </c>
      <c r="H58" s="394"/>
      <c r="I58" s="307"/>
      <c r="J58" s="340"/>
      <c r="K58" s="288" t="str">
        <f t="shared" si="2"/>
        <v>h. Emergency contraceptive oral hormonal pills (for example, Postinor)</v>
      </c>
      <c r="L58" s="287"/>
      <c r="M58" s="287"/>
      <c r="N58" s="287"/>
      <c r="O58" s="287"/>
      <c r="P58" s="287"/>
      <c r="Q58" s="287"/>
      <c r="R58" s="288"/>
      <c r="S58" s="287"/>
      <c r="T58" s="299"/>
      <c r="U58" s="299"/>
      <c r="V58" s="299"/>
      <c r="W58" s="300"/>
      <c r="X58" s="300"/>
      <c r="Z58" s="322"/>
    </row>
    <row r="59" spans="1:26" s="321" customFormat="1" ht="120" x14ac:dyDescent="0.2">
      <c r="A59" s="395"/>
      <c r="B59" s="1108" t="s">
        <v>498</v>
      </c>
      <c r="C59" s="1109"/>
      <c r="D59" s="1110" t="s">
        <v>411</v>
      </c>
      <c r="E59" s="1111"/>
      <c r="F59" s="351" t="s">
        <v>97</v>
      </c>
      <c r="G59" s="351" t="s">
        <v>97</v>
      </c>
      <c r="H59" s="394" t="s">
        <v>499</v>
      </c>
      <c r="I59" s="307"/>
      <c r="J59" s="340"/>
      <c r="K59" s="288" t="str">
        <f t="shared" si="2"/>
        <v>i. Long-acting permanent method for males (for example, vasectomy)</v>
      </c>
      <c r="L59" s="287"/>
      <c r="M59" s="287"/>
      <c r="N59" s="287"/>
      <c r="O59" s="287"/>
      <c r="P59" s="287"/>
      <c r="Q59" s="287"/>
      <c r="R59" s="288"/>
      <c r="S59" s="287"/>
      <c r="T59" s="299"/>
      <c r="U59" s="299"/>
      <c r="V59" s="299"/>
      <c r="W59" s="300"/>
      <c r="X59" s="300"/>
      <c r="Z59" s="322"/>
    </row>
    <row r="60" spans="1:26" s="321" customFormat="1" ht="105" x14ac:dyDescent="0.2">
      <c r="A60" s="395"/>
      <c r="B60" s="1108" t="s">
        <v>500</v>
      </c>
      <c r="C60" s="1109"/>
      <c r="D60" s="1110" t="s">
        <v>411</v>
      </c>
      <c r="E60" s="1111"/>
      <c r="F60" s="351" t="s">
        <v>97</v>
      </c>
      <c r="G60" s="351" t="s">
        <v>97</v>
      </c>
      <c r="H60" s="394" t="s">
        <v>501</v>
      </c>
      <c r="I60" s="307"/>
      <c r="J60" s="340"/>
      <c r="K60" s="288" t="str">
        <f t="shared" si="2"/>
        <v>j. Long-acting permanent method for females (for example, tubal ligation)</v>
      </c>
      <c r="L60" s="287"/>
      <c r="M60" s="287"/>
      <c r="N60" s="287"/>
      <c r="O60" s="287"/>
      <c r="P60" s="287"/>
      <c r="Q60" s="287"/>
      <c r="R60" s="288"/>
      <c r="S60" s="287"/>
      <c r="T60" s="299"/>
      <c r="U60" s="299"/>
      <c r="V60" s="299"/>
      <c r="W60" s="300"/>
      <c r="X60" s="300"/>
      <c r="Z60" s="322"/>
    </row>
    <row r="61" spans="1:26" s="321" customFormat="1" x14ac:dyDescent="0.2">
      <c r="A61" s="395"/>
      <c r="B61" s="1108" t="s">
        <v>502</v>
      </c>
      <c r="C61" s="1109"/>
      <c r="D61" s="1110" t="s">
        <v>94</v>
      </c>
      <c r="E61" s="1111"/>
      <c r="F61" s="351" t="s">
        <v>94</v>
      </c>
      <c r="G61" s="351" t="s">
        <v>94</v>
      </c>
      <c r="H61" s="394"/>
      <c r="I61" s="307"/>
      <c r="J61" s="340"/>
      <c r="K61" s="288" t="str">
        <f t="shared" si="2"/>
        <v>k. CycleBeads</v>
      </c>
      <c r="L61" s="287"/>
      <c r="M61" s="287"/>
      <c r="N61" s="287"/>
      <c r="O61" s="287"/>
      <c r="P61" s="287"/>
      <c r="Q61" s="287"/>
      <c r="R61" s="288"/>
      <c r="S61" s="287"/>
      <c r="T61" s="299"/>
      <c r="U61" s="299"/>
      <c r="V61" s="299"/>
      <c r="W61" s="300"/>
      <c r="X61" s="300"/>
      <c r="Z61" s="322"/>
    </row>
    <row r="62" spans="1:26" s="321" customFormat="1" ht="45.75" thickBot="1" x14ac:dyDescent="0.25">
      <c r="A62" s="396"/>
      <c r="B62" s="1112" t="s">
        <v>503</v>
      </c>
      <c r="C62" s="1113"/>
      <c r="D62" s="1114" t="s">
        <v>201</v>
      </c>
      <c r="E62" s="1114"/>
      <c r="F62" s="397" t="s">
        <v>201</v>
      </c>
      <c r="G62" s="397" t="s">
        <v>201</v>
      </c>
      <c r="H62" s="398"/>
      <c r="I62" s="307"/>
      <c r="J62" s="340"/>
      <c r="K62" s="288" t="str">
        <f t="shared" si="2"/>
        <v>l. Other contraceptives - specify 
(Please provide the name of the other contraceptive(s) offered, by sector.)</v>
      </c>
      <c r="L62" s="287"/>
      <c r="M62" s="287"/>
      <c r="N62" s="287"/>
      <c r="O62" s="287"/>
      <c r="P62" s="287"/>
      <c r="Q62" s="287"/>
      <c r="R62" s="288"/>
      <c r="S62" s="287"/>
      <c r="T62" s="299"/>
      <c r="U62" s="299"/>
      <c r="V62" s="299"/>
      <c r="W62" s="300"/>
      <c r="X62" s="300"/>
      <c r="Z62" s="322"/>
    </row>
    <row r="63" spans="1:26" s="400" customFormat="1" ht="16.5" thickBot="1" x14ac:dyDescent="0.3">
      <c r="A63" s="1115" t="s">
        <v>504</v>
      </c>
      <c r="B63" s="1116"/>
      <c r="C63" s="1116"/>
      <c r="D63" s="1116"/>
      <c r="E63" s="1116"/>
      <c r="F63" s="1116"/>
      <c r="G63" s="1116"/>
      <c r="H63" s="399"/>
      <c r="I63" s="318"/>
      <c r="J63" s="388"/>
      <c r="K63" s="288"/>
      <c r="L63" s="336"/>
      <c r="M63" s="336"/>
      <c r="N63" s="336"/>
      <c r="O63" s="336"/>
      <c r="P63" s="336"/>
      <c r="Q63" s="336"/>
      <c r="R63" s="303"/>
      <c r="S63" s="336"/>
      <c r="T63" s="389"/>
      <c r="U63" s="389"/>
      <c r="V63" s="389"/>
      <c r="W63" s="390"/>
      <c r="X63" s="390"/>
      <c r="Z63" s="401"/>
    </row>
    <row r="64" spans="1:26" s="321" customFormat="1" ht="30" x14ac:dyDescent="0.2">
      <c r="A64" s="1058" t="s">
        <v>505</v>
      </c>
      <c r="B64" s="1059"/>
      <c r="C64" s="1059"/>
      <c r="D64" s="1059"/>
      <c r="E64" s="1059"/>
      <c r="F64" s="1059"/>
      <c r="G64" s="1044"/>
      <c r="H64" s="402" t="s">
        <v>97</v>
      </c>
      <c r="I64" s="403" t="str">
        <f>A64</f>
        <v>D1. Is there a contraceptive security or reproductive health commodity security strategy or is contraceptive security explicitly included in a country strategy?</v>
      </c>
      <c r="J64" s="340"/>
      <c r="K64" s="288"/>
      <c r="L64" s="287"/>
      <c r="M64" s="287"/>
      <c r="N64" s="287"/>
      <c r="O64" s="287"/>
      <c r="P64" s="287"/>
      <c r="Q64" s="287"/>
      <c r="R64" s="288"/>
      <c r="S64" s="287"/>
      <c r="T64" s="299"/>
      <c r="U64" s="299"/>
      <c r="V64" s="299"/>
      <c r="W64" s="300"/>
      <c r="X64" s="300"/>
      <c r="Z64" s="322"/>
    </row>
    <row r="65" spans="1:26" s="321" customFormat="1" ht="15.75" thickBot="1" x14ac:dyDescent="0.25">
      <c r="A65" s="1099" t="s">
        <v>506</v>
      </c>
      <c r="B65" s="1100"/>
      <c r="C65" s="1100"/>
      <c r="D65" s="404"/>
      <c r="E65" s="404"/>
      <c r="F65" s="404"/>
      <c r="G65" s="404"/>
      <c r="H65" s="405"/>
      <c r="I65" s="404"/>
      <c r="J65" s="340"/>
      <c r="K65" s="288"/>
      <c r="L65" s="287"/>
      <c r="M65" s="287"/>
      <c r="N65" s="287"/>
      <c r="O65" s="287"/>
      <c r="P65" s="287"/>
      <c r="Q65" s="287"/>
      <c r="R65" s="288"/>
      <c r="S65" s="287"/>
      <c r="T65" s="299"/>
      <c r="U65" s="299"/>
      <c r="V65" s="299"/>
      <c r="W65" s="300"/>
      <c r="X65" s="300"/>
      <c r="Z65" s="322"/>
    </row>
    <row r="66" spans="1:26" s="321" customFormat="1" ht="60" x14ac:dyDescent="0.2">
      <c r="A66" s="327"/>
      <c r="B66" s="1101" t="s">
        <v>507</v>
      </c>
      <c r="C66" s="1102"/>
      <c r="D66" s="1102" t="s">
        <v>508</v>
      </c>
      <c r="E66" s="1102"/>
      <c r="F66" s="406" t="s">
        <v>509</v>
      </c>
      <c r="G66" s="1102" t="s">
        <v>510</v>
      </c>
      <c r="H66" s="1103"/>
      <c r="I66" s="403"/>
      <c r="J66" s="378" t="str">
        <f>G66</f>
        <v>Is the contraceptive security strategy being implemented?</v>
      </c>
      <c r="K66" s="288" t="str">
        <f>B66</f>
        <v>Strategy name</v>
      </c>
      <c r="L66" s="287"/>
      <c r="M66" s="325">
        <f>E66</f>
        <v>0</v>
      </c>
      <c r="N66" s="287"/>
      <c r="O66" s="287"/>
      <c r="P66" s="287"/>
      <c r="Q66" s="287"/>
      <c r="R66" s="288"/>
      <c r="S66" s="288" t="str">
        <f>D66</f>
        <v>Years Covered</v>
      </c>
      <c r="T66" s="299"/>
      <c r="U66" s="299"/>
      <c r="V66" s="299"/>
      <c r="W66" s="300"/>
      <c r="X66" s="300"/>
      <c r="Z66" s="322"/>
    </row>
    <row r="67" spans="1:26" s="321" customFormat="1" ht="15.75" thickBot="1" x14ac:dyDescent="0.25">
      <c r="A67" s="327"/>
      <c r="B67" s="407" t="s">
        <v>511</v>
      </c>
      <c r="C67" s="408" t="s">
        <v>207</v>
      </c>
      <c r="D67" s="1104" t="s">
        <v>512</v>
      </c>
      <c r="E67" s="1105"/>
      <c r="F67" s="409" t="s">
        <v>97</v>
      </c>
      <c r="G67" s="1106" t="s">
        <v>97</v>
      </c>
      <c r="H67" s="1107"/>
      <c r="I67" s="403"/>
      <c r="J67" s="378" t="str">
        <f>G67</f>
        <v>Yes</v>
      </c>
      <c r="K67" s="288" t="str">
        <f>B67</f>
        <v>a</v>
      </c>
      <c r="L67" s="287"/>
      <c r="M67" s="325">
        <f>E67</f>
        <v>0</v>
      </c>
      <c r="N67" s="287"/>
      <c r="O67" s="287"/>
      <c r="P67" s="287"/>
      <c r="Q67" s="287"/>
      <c r="R67" s="288"/>
      <c r="S67" s="288" t="str">
        <f>D67</f>
        <v>2006-2015</v>
      </c>
      <c r="T67" s="299"/>
      <c r="U67" s="299"/>
      <c r="V67" s="299"/>
      <c r="W67" s="300"/>
      <c r="X67" s="300"/>
      <c r="Z67" s="322"/>
    </row>
    <row r="68" spans="1:26" s="321" customFormat="1" ht="30" x14ac:dyDescent="0.2">
      <c r="A68" s="1095" t="s">
        <v>513</v>
      </c>
      <c r="B68" s="1043"/>
      <c r="C68" s="1043"/>
      <c r="D68" s="1043"/>
      <c r="E68" s="1043"/>
      <c r="F68" s="1096" t="s">
        <v>94</v>
      </c>
      <c r="G68" s="1097"/>
      <c r="H68" s="1098"/>
      <c r="I68" s="403"/>
      <c r="J68" s="378"/>
      <c r="K68" s="288"/>
      <c r="L68" s="287"/>
      <c r="M68" s="287"/>
      <c r="N68" s="287"/>
      <c r="O68" s="287"/>
      <c r="P68" s="287"/>
      <c r="Q68" s="289" t="str">
        <f>F68</f>
        <v>No</v>
      </c>
      <c r="R68" s="288" t="str">
        <f>A68</f>
        <v>D2. Are any family planning commodities subject to duties, import taxes, or other fees?</v>
      </c>
      <c r="S68" s="287"/>
      <c r="T68" s="299"/>
      <c r="U68" s="299"/>
      <c r="V68" s="299"/>
      <c r="W68" s="300"/>
      <c r="X68" s="300"/>
      <c r="Z68" s="322"/>
    </row>
    <row r="69" spans="1:26" s="321" customFormat="1" ht="30" x14ac:dyDescent="0.2">
      <c r="A69" s="324"/>
      <c r="B69" s="1027" t="s">
        <v>514</v>
      </c>
      <c r="C69" s="1027"/>
      <c r="D69" s="1028"/>
      <c r="E69" s="327" t="s">
        <v>515</v>
      </c>
      <c r="F69" s="1040"/>
      <c r="G69" s="1040"/>
      <c r="H69" s="1041"/>
      <c r="I69" s="403"/>
      <c r="J69" s="378"/>
      <c r="K69" s="288"/>
      <c r="L69" s="287"/>
      <c r="M69" s="287"/>
      <c r="N69" s="287"/>
      <c r="O69" s="287"/>
      <c r="P69" s="288" t="str">
        <f>B69</f>
        <v>a. If yes, for which methods and for which sectors (public, NGO, commercial sector)?</v>
      </c>
      <c r="Q69" s="289">
        <f>F69</f>
        <v>0</v>
      </c>
      <c r="R69" s="288"/>
      <c r="S69" s="287"/>
      <c r="T69" s="299"/>
      <c r="U69" s="299"/>
      <c r="V69" s="299"/>
      <c r="W69" s="300"/>
      <c r="X69" s="300"/>
      <c r="Z69" s="322"/>
    </row>
    <row r="70" spans="1:26" s="321" customFormat="1" x14ac:dyDescent="0.2">
      <c r="A70" s="326"/>
      <c r="B70" s="1059"/>
      <c r="C70" s="1059"/>
      <c r="D70" s="1044"/>
      <c r="E70" s="327" t="s">
        <v>516</v>
      </c>
      <c r="F70" s="1040"/>
      <c r="G70" s="1040"/>
      <c r="H70" s="1041"/>
      <c r="I70" s="403"/>
      <c r="J70" s="378"/>
      <c r="K70" s="288"/>
      <c r="L70" s="287"/>
      <c r="M70" s="287"/>
      <c r="N70" s="287"/>
      <c r="O70" s="287"/>
      <c r="P70" s="288">
        <f>B70</f>
        <v>0</v>
      </c>
      <c r="Q70" s="289">
        <f>F70</f>
        <v>0</v>
      </c>
      <c r="R70" s="288"/>
      <c r="S70" s="287"/>
      <c r="T70" s="299"/>
      <c r="U70" s="299"/>
      <c r="V70" s="299"/>
      <c r="W70" s="300"/>
      <c r="X70" s="300"/>
      <c r="Z70" s="322"/>
    </row>
    <row r="71" spans="1:26" s="321" customFormat="1" ht="37.5" customHeight="1" x14ac:dyDescent="0.2">
      <c r="A71" s="327"/>
      <c r="B71" s="1038" t="s">
        <v>517</v>
      </c>
      <c r="C71" s="1038"/>
      <c r="D71" s="1045"/>
      <c r="E71" s="1090" t="s">
        <v>518</v>
      </c>
      <c r="F71" s="1074"/>
      <c r="G71" s="1074"/>
      <c r="H71" s="1075"/>
      <c r="I71" s="403"/>
      <c r="J71" s="378"/>
      <c r="K71" s="288"/>
      <c r="L71" s="287"/>
      <c r="M71" s="325" t="str">
        <f>E71</f>
        <v>In late 2008 the government announced that there would not be any taxes/duties for contraceptives in any sector.</v>
      </c>
      <c r="N71" s="325" t="str">
        <f>E71</f>
        <v>In late 2008 the government announced that there would not be any taxes/duties for contraceptives in any sector.</v>
      </c>
      <c r="O71" s="287"/>
      <c r="P71" s="288"/>
      <c r="Q71" s="287"/>
      <c r="R71" s="288" t="str">
        <f>B71</f>
        <v>b. If yes, how much are the duties, taxes, or fees?</v>
      </c>
      <c r="S71" s="287"/>
      <c r="T71" s="299"/>
      <c r="U71" s="299"/>
      <c r="V71" s="299"/>
      <c r="W71" s="300"/>
      <c r="X71" s="300"/>
      <c r="Z71" s="322"/>
    </row>
    <row r="72" spans="1:26" s="321" customFormat="1" ht="30" x14ac:dyDescent="0.2">
      <c r="A72" s="1042" t="s">
        <v>519</v>
      </c>
      <c r="B72" s="1027"/>
      <c r="C72" s="1027"/>
      <c r="D72" s="1027"/>
      <c r="E72" s="1027"/>
      <c r="F72" s="1027"/>
      <c r="G72" s="1028"/>
      <c r="H72" s="330" t="s">
        <v>94</v>
      </c>
      <c r="I72" s="403" t="str">
        <f>A72</f>
        <v>D3. Are there policies that affect the ability of the private sector (commercial sector or NGOs) to provide contraceptives (for example: price controls, distribution limitations, taxes/duties, advertising bans, etc.)?</v>
      </c>
      <c r="J72" s="378"/>
      <c r="K72" s="288"/>
      <c r="L72" s="287"/>
      <c r="M72" s="287"/>
      <c r="N72" s="287"/>
      <c r="O72" s="287"/>
      <c r="P72" s="288"/>
      <c r="Q72" s="287"/>
      <c r="R72" s="288"/>
      <c r="S72" s="287"/>
      <c r="T72" s="299"/>
      <c r="U72" s="299"/>
      <c r="V72" s="299"/>
      <c r="W72" s="300"/>
      <c r="X72" s="300"/>
      <c r="Z72" s="322"/>
    </row>
    <row r="73" spans="1:26" s="321" customFormat="1" x14ac:dyDescent="0.2">
      <c r="A73" s="327"/>
      <c r="B73" s="1038" t="s">
        <v>520</v>
      </c>
      <c r="C73" s="1038"/>
      <c r="D73" s="1090"/>
      <c r="E73" s="1074"/>
      <c r="F73" s="1074"/>
      <c r="G73" s="1074"/>
      <c r="H73" s="1075"/>
      <c r="I73" s="403"/>
      <c r="J73" s="378"/>
      <c r="K73" s="288" t="str">
        <f>B73</f>
        <v>a. If yes, describe the policies.</v>
      </c>
      <c r="L73" s="287"/>
      <c r="M73" s="287"/>
      <c r="N73" s="410"/>
      <c r="O73" s="289">
        <f>D73</f>
        <v>0</v>
      </c>
      <c r="P73" s="288"/>
      <c r="Q73" s="287"/>
      <c r="R73" s="287"/>
      <c r="S73" s="287"/>
      <c r="T73" s="299"/>
      <c r="U73" s="299"/>
      <c r="V73" s="299"/>
      <c r="W73" s="300"/>
      <c r="X73" s="300"/>
      <c r="Z73" s="322"/>
    </row>
    <row r="74" spans="1:26" s="321" customFormat="1" x14ac:dyDescent="0.2">
      <c r="A74" s="1055" t="s">
        <v>521</v>
      </c>
      <c r="B74" s="1038"/>
      <c r="C74" s="1038"/>
      <c r="D74" s="1038"/>
      <c r="E74" s="1038"/>
      <c r="F74" s="1038"/>
      <c r="G74" s="1045"/>
      <c r="H74" s="330" t="s">
        <v>97</v>
      </c>
      <c r="I74" s="403" t="str">
        <f>A74</f>
        <v>D4. Do policies or regulations exist that restrict who can sell or dispense particular contraceptive methods?</v>
      </c>
      <c r="J74" s="378"/>
      <c r="K74" s="288"/>
      <c r="L74" s="287"/>
      <c r="M74" s="287"/>
      <c r="N74" s="287"/>
      <c r="O74" s="288"/>
      <c r="P74" s="288"/>
      <c r="Q74" s="287"/>
      <c r="R74" s="287"/>
      <c r="S74" s="287"/>
      <c r="T74" s="299"/>
      <c r="U74" s="299"/>
      <c r="V74" s="299"/>
      <c r="W74" s="300"/>
      <c r="X74" s="300"/>
      <c r="Z74" s="322"/>
    </row>
    <row r="75" spans="1:26" s="321" customFormat="1" ht="15.75" thickBot="1" x14ac:dyDescent="0.25">
      <c r="A75" s="411"/>
      <c r="B75" s="1027" t="s">
        <v>522</v>
      </c>
      <c r="C75" s="1027"/>
      <c r="D75" s="412"/>
      <c r="E75" s="413"/>
      <c r="F75" s="413"/>
      <c r="G75" s="413"/>
      <c r="H75" s="414"/>
      <c r="I75" s="415"/>
      <c r="J75" s="378"/>
      <c r="K75" s="288"/>
      <c r="L75" s="287"/>
      <c r="M75" s="287"/>
      <c r="N75" s="287"/>
      <c r="O75" s="288"/>
      <c r="P75" s="288"/>
      <c r="Q75" s="287"/>
      <c r="R75" s="287"/>
      <c r="S75" s="287"/>
      <c r="T75" s="299"/>
      <c r="U75" s="299"/>
      <c r="V75" s="299"/>
      <c r="W75" s="300"/>
      <c r="X75" s="300"/>
      <c r="Z75" s="322"/>
    </row>
    <row r="76" spans="1:26" s="321" customFormat="1" ht="45" x14ac:dyDescent="0.2">
      <c r="A76" s="416"/>
      <c r="B76" s="1091" t="s">
        <v>523</v>
      </c>
      <c r="C76" s="1092"/>
      <c r="D76" s="1093"/>
      <c r="E76" s="1085" t="s">
        <v>524</v>
      </c>
      <c r="F76" s="1087"/>
      <c r="G76" s="1085" t="s">
        <v>525</v>
      </c>
      <c r="H76" s="1094"/>
      <c r="I76" s="417"/>
      <c r="J76" s="418" t="str">
        <f>G76</f>
        <v>Describe private sector restriction on who is allowed to sell or dispense the method</v>
      </c>
      <c r="K76" s="288"/>
      <c r="L76" s="287"/>
      <c r="M76" s="287"/>
      <c r="N76" s="287"/>
      <c r="O76" s="288"/>
      <c r="P76" s="288" t="str">
        <f>B76</f>
        <v>Contraceptive Method(s)</v>
      </c>
      <c r="Q76" s="287"/>
      <c r="R76" s="287"/>
      <c r="S76" s="287"/>
      <c r="T76" s="299"/>
      <c r="U76" s="419" t="str">
        <f>E76</f>
        <v>Describe public sector restriction on who is allowed to sell or dispense the method</v>
      </c>
      <c r="V76" s="299"/>
      <c r="W76" s="300"/>
      <c r="X76" s="300"/>
      <c r="Z76" s="322"/>
    </row>
    <row r="77" spans="1:26" s="321" customFormat="1" ht="135" x14ac:dyDescent="0.2">
      <c r="A77" s="420"/>
      <c r="B77" s="421" t="s">
        <v>511</v>
      </c>
      <c r="C77" s="1040" t="s">
        <v>526</v>
      </c>
      <c r="D77" s="1041"/>
      <c r="E77" s="1088" t="s">
        <v>527</v>
      </c>
      <c r="F77" s="1088"/>
      <c r="G77" s="1088" t="s">
        <v>201</v>
      </c>
      <c r="H77" s="1089"/>
      <c r="I77" s="422"/>
      <c r="J77" s="378" t="str">
        <f>G77</f>
        <v>N/A</v>
      </c>
      <c r="K77" s="288"/>
      <c r="L77" s="287"/>
      <c r="M77" s="325" t="str">
        <f>E77</f>
        <v xml:space="preserve">Task-shifting policy positively affects the family planning program. Midwives, nurses, health officers, and doctors can provide any kind of implant (1 or 2 rods). Trained health extension workers (HEWs) can provide 1-rod implants (i.e., Implanon). (They can also provide injectables, pills, and condoms.) </v>
      </c>
      <c r="N77" s="287"/>
      <c r="O77" s="288"/>
      <c r="P77" s="288" t="str">
        <f>C77</f>
        <v>One-rod implants</v>
      </c>
      <c r="Q77" s="287"/>
      <c r="R77" s="287"/>
      <c r="S77" s="287"/>
      <c r="T77" s="299"/>
      <c r="U77" s="419" t="str">
        <f>E77</f>
        <v xml:space="preserve">Task-shifting policy positively affects the family planning program. Midwives, nurses, health officers, and doctors can provide any kind of implant (1 or 2 rods). Trained health extension workers (HEWs) can provide 1-rod implants (i.e., Implanon). (They can also provide injectables, pills, and condoms.) </v>
      </c>
      <c r="V77" s="299"/>
      <c r="W77" s="300"/>
      <c r="X77" s="300"/>
      <c r="Z77" s="322"/>
    </row>
    <row r="78" spans="1:26" s="321" customFormat="1" ht="33.75" customHeight="1" x14ac:dyDescent="0.2">
      <c r="A78" s="420"/>
      <c r="B78" s="421" t="s">
        <v>528</v>
      </c>
      <c r="C78" s="1040" t="s">
        <v>529</v>
      </c>
      <c r="D78" s="1041"/>
      <c r="E78" s="1088" t="s">
        <v>530</v>
      </c>
      <c r="F78" s="1088"/>
      <c r="G78" s="1088" t="s">
        <v>201</v>
      </c>
      <c r="H78" s="1089"/>
      <c r="I78" s="422"/>
      <c r="J78" s="378" t="str">
        <f>G78</f>
        <v>N/A</v>
      </c>
      <c r="K78" s="288"/>
      <c r="L78" s="287"/>
      <c r="M78" s="325" t="str">
        <f>E78</f>
        <v>Trained midwives, nurses, health officers, and doctors can provide.</v>
      </c>
      <c r="N78" s="287"/>
      <c r="O78" s="288"/>
      <c r="P78" s="288" t="str">
        <f>C78</f>
        <v>IUDs</v>
      </c>
      <c r="Q78" s="287"/>
      <c r="R78" s="287"/>
      <c r="S78" s="287"/>
      <c r="T78" s="299"/>
      <c r="U78" s="419" t="str">
        <f>E78</f>
        <v>Trained midwives, nurses, health officers, and doctors can provide.</v>
      </c>
      <c r="V78" s="299"/>
      <c r="W78" s="300"/>
      <c r="X78" s="300"/>
      <c r="Z78" s="322"/>
    </row>
    <row r="79" spans="1:26" s="321" customFormat="1" ht="30" customHeight="1" thickBot="1" x14ac:dyDescent="0.25">
      <c r="A79" s="420"/>
      <c r="B79" s="423" t="s">
        <v>531</v>
      </c>
      <c r="C79" s="1076" t="s">
        <v>532</v>
      </c>
      <c r="D79" s="1077"/>
      <c r="E79" s="1078" t="s">
        <v>533</v>
      </c>
      <c r="F79" s="1078"/>
      <c r="G79" s="1078" t="s">
        <v>201</v>
      </c>
      <c r="H79" s="1079"/>
      <c r="I79" s="422"/>
      <c r="J79" s="378" t="str">
        <f>G79</f>
        <v>N/A</v>
      </c>
      <c r="K79" s="288"/>
      <c r="L79" s="287"/>
      <c r="M79" s="325" t="str">
        <f>E79</f>
        <v>Only doctors can provide surgical methods.</v>
      </c>
      <c r="N79" s="287"/>
      <c r="O79" s="288"/>
      <c r="P79" s="288" t="str">
        <f>C79</f>
        <v>Permanent methods</v>
      </c>
      <c r="Q79" s="287"/>
      <c r="R79" s="287"/>
      <c r="S79" s="287"/>
      <c r="T79" s="299"/>
      <c r="U79" s="419" t="str">
        <f>E79</f>
        <v>Only doctors can provide surgical methods.</v>
      </c>
      <c r="V79" s="299"/>
      <c r="W79" s="300"/>
      <c r="X79" s="300"/>
      <c r="Z79" s="322"/>
    </row>
    <row r="80" spans="1:26" s="428" customFormat="1" ht="15.75" thickBot="1" x14ac:dyDescent="0.25">
      <c r="A80" s="1080"/>
      <c r="B80" s="1081"/>
      <c r="C80" s="1081"/>
      <c r="D80" s="1081"/>
      <c r="E80" s="1081"/>
      <c r="F80" s="1081"/>
      <c r="G80" s="1081"/>
      <c r="H80" s="1082"/>
      <c r="I80" s="424"/>
      <c r="J80" s="425"/>
      <c r="K80" s="426">
        <f>C80</f>
        <v>0</v>
      </c>
      <c r="L80" s="426"/>
      <c r="M80" s="426"/>
      <c r="N80" s="426"/>
      <c r="O80" s="426"/>
      <c r="P80" s="426"/>
      <c r="Q80" s="426"/>
      <c r="R80" s="426"/>
      <c r="S80" s="426"/>
      <c r="T80" s="426"/>
      <c r="U80" s="426"/>
      <c r="V80" s="426"/>
      <c r="W80" s="427"/>
      <c r="X80" s="427"/>
    </row>
    <row r="81" spans="1:26" s="321" customFormat="1" ht="45" x14ac:dyDescent="0.2">
      <c r="A81" s="1083" t="s">
        <v>534</v>
      </c>
      <c r="B81" s="1084"/>
      <c r="C81" s="1084"/>
      <c r="D81" s="429" t="s">
        <v>455</v>
      </c>
      <c r="E81" s="1085" t="s">
        <v>535</v>
      </c>
      <c r="F81" s="1086"/>
      <c r="G81" s="1087"/>
      <c r="H81" s="430" t="s">
        <v>536</v>
      </c>
      <c r="I81" s="387"/>
      <c r="J81" s="378"/>
      <c r="K81" s="288" t="str">
        <f>A81</f>
        <v>D5. Does the country have laws, regulations, or policies that make it difficult for the following sub-populations to access effective family planning services?</v>
      </c>
      <c r="L81" s="287"/>
      <c r="M81" s="287"/>
      <c r="N81" s="287"/>
      <c r="O81" s="288"/>
      <c r="P81" s="287"/>
      <c r="Q81" s="287"/>
      <c r="R81" s="287"/>
      <c r="S81" s="287"/>
      <c r="T81" s="299"/>
      <c r="U81" s="299"/>
      <c r="V81" s="419" t="str">
        <f>E81</f>
        <v xml:space="preserve">If yes, describe laws/regulations/policies affecting access </v>
      </c>
      <c r="W81" s="300"/>
      <c r="X81" s="300"/>
      <c r="Z81" s="322"/>
    </row>
    <row r="82" spans="1:26" s="321" customFormat="1" x14ac:dyDescent="0.2">
      <c r="A82" s="327"/>
      <c r="B82" s="1038" t="s">
        <v>537</v>
      </c>
      <c r="C82" s="1038"/>
      <c r="D82" s="330" t="s">
        <v>94</v>
      </c>
      <c r="E82" s="1074"/>
      <c r="F82" s="1074"/>
      <c r="G82" s="1075"/>
      <c r="H82" s="330"/>
      <c r="I82" s="379"/>
      <c r="J82" s="378"/>
      <c r="K82" s="288" t="str">
        <f>B82</f>
        <v>a. Unmarried women</v>
      </c>
      <c r="L82" s="287"/>
      <c r="M82" s="325">
        <f>E82</f>
        <v>0</v>
      </c>
      <c r="N82" s="287"/>
      <c r="O82" s="288"/>
      <c r="P82" s="287"/>
      <c r="Q82" s="287"/>
      <c r="R82" s="287"/>
      <c r="S82" s="287"/>
      <c r="T82" s="299"/>
      <c r="U82" s="299"/>
      <c r="V82" s="419">
        <f>E82</f>
        <v>0</v>
      </c>
      <c r="W82" s="300"/>
      <c r="X82" s="300"/>
      <c r="Z82" s="322"/>
    </row>
    <row r="83" spans="1:26" s="321" customFormat="1" x14ac:dyDescent="0.2">
      <c r="A83" s="327"/>
      <c r="B83" s="1038" t="s">
        <v>538</v>
      </c>
      <c r="C83" s="1038"/>
      <c r="D83" s="330" t="s">
        <v>94</v>
      </c>
      <c r="E83" s="1074"/>
      <c r="F83" s="1074"/>
      <c r="G83" s="1075"/>
      <c r="H83" s="330"/>
      <c r="I83" s="379"/>
      <c r="J83" s="378"/>
      <c r="K83" s="288" t="str">
        <f>B83</f>
        <v>b. Young people</v>
      </c>
      <c r="L83" s="287"/>
      <c r="M83" s="325">
        <f>E83</f>
        <v>0</v>
      </c>
      <c r="N83" s="287"/>
      <c r="O83" s="288"/>
      <c r="P83" s="287"/>
      <c r="Q83" s="287"/>
      <c r="R83" s="287"/>
      <c r="S83" s="287"/>
      <c r="T83" s="299"/>
      <c r="U83" s="299"/>
      <c r="V83" s="419">
        <f>E83</f>
        <v>0</v>
      </c>
      <c r="W83" s="300"/>
      <c r="X83" s="300"/>
      <c r="Z83" s="322"/>
    </row>
    <row r="84" spans="1:26" s="321" customFormat="1" x14ac:dyDescent="0.2">
      <c r="A84" s="324"/>
      <c r="B84" s="1027" t="s">
        <v>539</v>
      </c>
      <c r="C84" s="1027"/>
      <c r="D84" s="330" t="s">
        <v>94</v>
      </c>
      <c r="E84" s="1066"/>
      <c r="F84" s="1066"/>
      <c r="G84" s="1067"/>
      <c r="H84" s="330"/>
      <c r="I84" s="379"/>
      <c r="J84" s="378"/>
      <c r="K84" s="288" t="str">
        <f>B84</f>
        <v>c. Other</v>
      </c>
      <c r="L84" s="287"/>
      <c r="M84" s="325">
        <f>E84</f>
        <v>0</v>
      </c>
      <c r="N84" s="287"/>
      <c r="O84" s="288"/>
      <c r="P84" s="287"/>
      <c r="Q84" s="287"/>
      <c r="R84" s="287"/>
      <c r="S84" s="287"/>
      <c r="T84" s="299"/>
      <c r="U84" s="299"/>
      <c r="V84" s="419">
        <f>E84</f>
        <v>0</v>
      </c>
      <c r="W84" s="300"/>
      <c r="X84" s="300"/>
      <c r="Z84" s="322"/>
    </row>
    <row r="85" spans="1:26" s="433" customFormat="1" x14ac:dyDescent="0.2">
      <c r="A85" s="1071"/>
      <c r="B85" s="1072"/>
      <c r="C85" s="1072"/>
      <c r="D85" s="1072"/>
      <c r="E85" s="1072"/>
      <c r="F85" s="1072"/>
      <c r="G85" s="1072"/>
      <c r="H85" s="1073"/>
      <c r="I85" s="431"/>
      <c r="J85" s="378"/>
      <c r="K85" s="296">
        <f>C85</f>
        <v>0</v>
      </c>
      <c r="L85" s="297"/>
      <c r="M85" s="297"/>
      <c r="N85" s="297"/>
      <c r="O85" s="296"/>
      <c r="P85" s="297"/>
      <c r="Q85" s="297"/>
      <c r="R85" s="297"/>
      <c r="S85" s="297"/>
      <c r="T85" s="297"/>
      <c r="U85" s="297"/>
      <c r="V85" s="297"/>
      <c r="W85" s="432"/>
      <c r="X85" s="432"/>
    </row>
    <row r="86" spans="1:26" s="321" customFormat="1" ht="45" x14ac:dyDescent="0.2">
      <c r="A86" s="1055" t="s">
        <v>540</v>
      </c>
      <c r="B86" s="1038"/>
      <c r="C86" s="1038"/>
      <c r="D86" s="1038"/>
      <c r="E86" s="1038"/>
      <c r="F86" s="1038"/>
      <c r="G86" s="1038"/>
      <c r="H86" s="1045"/>
      <c r="I86" s="387"/>
      <c r="J86" s="378"/>
      <c r="K86" s="288"/>
      <c r="L86" s="287"/>
      <c r="M86" s="287"/>
      <c r="N86" s="287"/>
      <c r="O86" s="288"/>
      <c r="P86" s="287"/>
      <c r="Q86" s="287"/>
      <c r="R86" s="287"/>
      <c r="S86" s="287"/>
      <c r="T86" s="299"/>
      <c r="U86" s="299"/>
      <c r="V86" s="299"/>
      <c r="W86" s="300"/>
      <c r="X86" s="298" t="str">
        <f>A86</f>
        <v xml:space="preserve">D6. Are there charges* to the client in the public sector for family planning:
*(This question refers to charges by policy, not under-the-table charges.)
</v>
      </c>
      <c r="Z86" s="322"/>
    </row>
    <row r="87" spans="1:26" s="321" customFormat="1" x14ac:dyDescent="0.2">
      <c r="A87" s="327"/>
      <c r="B87" s="1038" t="s">
        <v>541</v>
      </c>
      <c r="C87" s="1038"/>
      <c r="D87" s="1038"/>
      <c r="E87" s="1038"/>
      <c r="F87" s="1038"/>
      <c r="G87" s="1046" t="s">
        <v>94</v>
      </c>
      <c r="H87" s="1047"/>
      <c r="I87" s="422"/>
      <c r="J87" s="378" t="str">
        <f>G87</f>
        <v>No</v>
      </c>
      <c r="K87" s="288"/>
      <c r="L87" s="287"/>
      <c r="M87" s="287"/>
      <c r="N87" s="287"/>
      <c r="O87" s="288"/>
      <c r="P87" s="287"/>
      <c r="Q87" s="287"/>
      <c r="R87" s="287"/>
      <c r="S87" s="287"/>
      <c r="T87" s="299"/>
      <c r="U87" s="299"/>
      <c r="V87" s="299"/>
      <c r="W87" s="300"/>
      <c r="X87" s="300"/>
      <c r="Y87" s="342" t="str">
        <f>B87</f>
        <v>a. Services?</v>
      </c>
      <c r="Z87" s="322"/>
    </row>
    <row r="88" spans="1:26" s="321" customFormat="1" x14ac:dyDescent="0.2">
      <c r="A88" s="327"/>
      <c r="B88" s="1038" t="s">
        <v>542</v>
      </c>
      <c r="C88" s="1038"/>
      <c r="D88" s="1038"/>
      <c r="E88" s="1038"/>
      <c r="F88" s="1038"/>
      <c r="G88" s="1046" t="s">
        <v>94</v>
      </c>
      <c r="H88" s="1047"/>
      <c r="I88" s="422"/>
      <c r="J88" s="378" t="str">
        <f>G88</f>
        <v>No</v>
      </c>
      <c r="K88" s="288"/>
      <c r="L88" s="287"/>
      <c r="M88" s="287"/>
      <c r="N88" s="287"/>
      <c r="O88" s="288"/>
      <c r="P88" s="287"/>
      <c r="Q88" s="287"/>
      <c r="R88" s="287"/>
      <c r="S88" s="287"/>
      <c r="T88" s="299"/>
      <c r="U88" s="299"/>
      <c r="V88" s="299"/>
      <c r="W88" s="300"/>
      <c r="X88" s="300"/>
      <c r="Y88" s="342" t="str">
        <f>B88</f>
        <v>b. Commodities?</v>
      </c>
      <c r="Z88" s="322"/>
    </row>
    <row r="89" spans="1:26" s="321" customFormat="1" x14ac:dyDescent="0.2">
      <c r="A89" s="327"/>
      <c r="B89" s="1038" t="s">
        <v>543</v>
      </c>
      <c r="C89" s="1038"/>
      <c r="D89" s="1038"/>
      <c r="E89" s="1038"/>
      <c r="F89" s="1038"/>
      <c r="G89" s="1046" t="s">
        <v>201</v>
      </c>
      <c r="H89" s="1047"/>
      <c r="I89" s="422"/>
      <c r="J89" s="378" t="str">
        <f>G89</f>
        <v>N/A</v>
      </c>
      <c r="K89" s="288"/>
      <c r="L89" s="287"/>
      <c r="M89" s="287"/>
      <c r="N89" s="287"/>
      <c r="O89" s="288"/>
      <c r="P89" s="287"/>
      <c r="Q89" s="287"/>
      <c r="R89" s="287"/>
      <c r="S89" s="287"/>
      <c r="T89" s="299"/>
      <c r="U89" s="299"/>
      <c r="V89" s="299"/>
      <c r="W89" s="300"/>
      <c r="X89" s="300"/>
      <c r="Y89" s="342" t="str">
        <f>B89</f>
        <v>c. If yes, are there exemptions for people who cannot afford to pay?</v>
      </c>
      <c r="Z89" s="322"/>
    </row>
    <row r="90" spans="1:26" s="321" customFormat="1" ht="60" x14ac:dyDescent="0.2">
      <c r="A90" s="324"/>
      <c r="B90" s="334"/>
      <c r="C90" s="434" t="s">
        <v>544</v>
      </c>
      <c r="D90" s="1065" t="s">
        <v>545</v>
      </c>
      <c r="E90" s="1066"/>
      <c r="F90" s="1066"/>
      <c r="G90" s="1066"/>
      <c r="H90" s="1067"/>
      <c r="I90" s="422"/>
      <c r="J90" s="378"/>
      <c r="K90" s="288" t="str">
        <f>C90</f>
        <v>i. If yes, describe the exemptions.</v>
      </c>
      <c r="L90" s="287"/>
      <c r="M90" s="287"/>
      <c r="N90" s="410"/>
      <c r="O90" s="289" t="str">
        <f>D90</f>
        <v>There are no charges now, but in the future the health care financing (HCF) policy will be implemented for hospitals to charge (in order to promote clients to access contraceptives from health centers instead of from hospitals). There will be a fee waiver for those who cannot afford to pay.</v>
      </c>
      <c r="P90" s="287"/>
      <c r="Q90" s="287"/>
      <c r="R90" s="287"/>
      <c r="S90" s="287"/>
      <c r="T90" s="299"/>
      <c r="U90" s="299"/>
      <c r="V90" s="299"/>
      <c r="W90" s="300"/>
      <c r="X90" s="300"/>
      <c r="Z90" s="322"/>
    </row>
    <row r="91" spans="1:26" s="321" customFormat="1" ht="30" x14ac:dyDescent="0.2">
      <c r="A91" s="1042" t="s">
        <v>546</v>
      </c>
      <c r="B91" s="1027"/>
      <c r="C91" s="1027"/>
      <c r="D91" s="1027"/>
      <c r="E91" s="1027"/>
      <c r="F91" s="1027"/>
      <c r="G91" s="1038"/>
      <c r="H91" s="1045"/>
      <c r="I91" s="341"/>
      <c r="J91" s="378"/>
      <c r="K91" s="288"/>
      <c r="L91" s="287"/>
      <c r="M91" s="287"/>
      <c r="N91" s="287"/>
      <c r="O91" s="288"/>
      <c r="P91" s="287"/>
      <c r="Q91" s="287"/>
      <c r="R91" s="287"/>
      <c r="S91" s="287"/>
      <c r="T91" s="299"/>
      <c r="U91" s="299"/>
      <c r="V91" s="299"/>
      <c r="W91" s="300"/>
      <c r="X91" s="298" t="str">
        <f>A91</f>
        <v xml:space="preserve">D7.  Information on country's Poverty Reduction Strategy Paper (PRSP)
</v>
      </c>
      <c r="Z91" s="322"/>
    </row>
    <row r="92" spans="1:26" s="436" customFormat="1" ht="30.75" customHeight="1" x14ac:dyDescent="0.25">
      <c r="A92" s="435"/>
      <c r="B92" s="1068" t="s">
        <v>547</v>
      </c>
      <c r="C92" s="1069"/>
      <c r="D92" s="1069"/>
      <c r="E92" s="1070"/>
      <c r="F92" s="1052">
        <v>2007</v>
      </c>
      <c r="G92" s="1053"/>
      <c r="H92" s="1054"/>
      <c r="I92" s="336"/>
      <c r="J92" s="378">
        <f>G92</f>
        <v>0</v>
      </c>
      <c r="K92" s="288"/>
      <c r="L92" s="288"/>
      <c r="M92" s="287"/>
      <c r="N92" s="287"/>
      <c r="O92" s="288"/>
      <c r="P92" s="287"/>
      <c r="R92" s="288" t="str">
        <f>B92</f>
        <v>a. What year is the Poverty Reduction Strategy Paper from? (most recent actual PRSP on IMF's site [not progress or summary report])</v>
      </c>
      <c r="S92" s="314"/>
      <c r="T92" s="310"/>
      <c r="U92" s="310"/>
      <c r="V92" s="310"/>
      <c r="W92" s="311"/>
      <c r="X92" s="311"/>
      <c r="Z92" s="437"/>
    </row>
    <row r="93" spans="1:26" s="436" customFormat="1" ht="15.75" x14ac:dyDescent="0.2">
      <c r="A93" s="438"/>
      <c r="B93" s="1038" t="s">
        <v>548</v>
      </c>
      <c r="C93" s="1038"/>
      <c r="D93" s="1038"/>
      <c r="E93" s="1038"/>
      <c r="F93" s="1045"/>
      <c r="G93" s="1046" t="s">
        <v>97</v>
      </c>
      <c r="H93" s="1047"/>
      <c r="I93" s="336"/>
      <c r="J93" s="378" t="str">
        <f>G93</f>
        <v>Yes</v>
      </c>
      <c r="K93" s="288"/>
      <c r="L93" s="288"/>
      <c r="M93" s="287"/>
      <c r="N93" s="287"/>
      <c r="O93" s="288"/>
      <c r="P93" s="287"/>
      <c r="R93" s="287"/>
      <c r="S93" s="314"/>
      <c r="T93" s="310"/>
      <c r="U93" s="310"/>
      <c r="V93" s="310"/>
      <c r="W93" s="311"/>
      <c r="X93" s="311"/>
      <c r="Y93" s="342" t="str">
        <f>B93</f>
        <v>b. Is family planning or reproductive health a priority in the PRSP?</v>
      </c>
      <c r="Z93" s="437"/>
    </row>
    <row r="94" spans="1:26" s="436" customFormat="1" ht="15.75" x14ac:dyDescent="0.2">
      <c r="A94" s="438"/>
      <c r="B94" s="1038" t="s">
        <v>549</v>
      </c>
      <c r="C94" s="1038"/>
      <c r="D94" s="1038"/>
      <c r="E94" s="1038"/>
      <c r="F94" s="1045"/>
      <c r="G94" s="1046" t="s">
        <v>97</v>
      </c>
      <c r="H94" s="1047"/>
      <c r="I94" s="336"/>
      <c r="J94" s="378" t="str">
        <f>G94</f>
        <v>Yes</v>
      </c>
      <c r="K94" s="288"/>
      <c r="L94" s="288"/>
      <c r="M94" s="287"/>
      <c r="N94" s="287"/>
      <c r="O94" s="288"/>
      <c r="P94" s="287"/>
      <c r="R94" s="287"/>
      <c r="S94" s="314"/>
      <c r="T94" s="310"/>
      <c r="U94" s="310"/>
      <c r="V94" s="310"/>
      <c r="W94" s="311"/>
      <c r="X94" s="311"/>
      <c r="Y94" s="342" t="str">
        <f>B94</f>
        <v>c. Is contraceptive security included in the PRSP?</v>
      </c>
      <c r="Z94" s="437"/>
    </row>
    <row r="95" spans="1:26" s="436" customFormat="1" ht="15.75" x14ac:dyDescent="0.2">
      <c r="A95" s="438"/>
      <c r="B95" s="1038" t="s">
        <v>550</v>
      </c>
      <c r="C95" s="1038"/>
      <c r="D95" s="1038"/>
      <c r="E95" s="1038"/>
      <c r="F95" s="1038"/>
      <c r="G95" s="1046" t="s">
        <v>97</v>
      </c>
      <c r="H95" s="1047"/>
      <c r="I95" s="336"/>
      <c r="J95" s="378" t="str">
        <f>G95</f>
        <v>Yes</v>
      </c>
      <c r="K95" s="288"/>
      <c r="L95" s="288"/>
      <c r="M95" s="287"/>
      <c r="N95" s="287"/>
      <c r="O95" s="288"/>
      <c r="P95" s="287"/>
      <c r="R95" s="287"/>
      <c r="S95" s="314"/>
      <c r="T95" s="310"/>
      <c r="U95" s="310"/>
      <c r="V95" s="310"/>
      <c r="W95" s="311"/>
      <c r="X95" s="311"/>
      <c r="Y95" s="342" t="str">
        <f>B95</f>
        <v>d. Is contraceptive prevalence rate (CPR) included as an indicator in the PRSP?</v>
      </c>
      <c r="Z95" s="437"/>
    </row>
    <row r="96" spans="1:26" s="436" customFormat="1" ht="15.75" x14ac:dyDescent="0.2">
      <c r="A96" s="438"/>
      <c r="B96" s="1038" t="s">
        <v>551</v>
      </c>
      <c r="C96" s="1038"/>
      <c r="D96" s="1038"/>
      <c r="E96" s="1038"/>
      <c r="F96" s="1045"/>
      <c r="G96" s="1046" t="s">
        <v>94</v>
      </c>
      <c r="H96" s="1047"/>
      <c r="I96" s="336"/>
      <c r="J96" s="378" t="str">
        <f>G96</f>
        <v>No</v>
      </c>
      <c r="K96" s="288"/>
      <c r="L96" s="288"/>
      <c r="M96" s="287"/>
      <c r="N96" s="287"/>
      <c r="O96" s="288"/>
      <c r="P96" s="287"/>
      <c r="R96" s="287"/>
      <c r="S96" s="314"/>
      <c r="T96" s="310"/>
      <c r="U96" s="310"/>
      <c r="V96" s="310"/>
      <c r="W96" s="311"/>
      <c r="X96" s="311"/>
      <c r="Y96" s="342" t="str">
        <f>B96</f>
        <v>e. Are contraceptive supply indicators included in the PRSP?</v>
      </c>
      <c r="Z96" s="437"/>
    </row>
    <row r="97" spans="1:26" s="436" customFormat="1" ht="15.75" customHeight="1" x14ac:dyDescent="0.2">
      <c r="A97" s="327" t="s">
        <v>552</v>
      </c>
      <c r="B97" s="1038" t="s">
        <v>553</v>
      </c>
      <c r="C97" s="1045"/>
      <c r="D97" s="1039"/>
      <c r="E97" s="1040"/>
      <c r="F97" s="1040"/>
      <c r="G97" s="1040"/>
      <c r="H97" s="1041"/>
      <c r="I97" s="336"/>
      <c r="J97" s="439"/>
      <c r="K97" s="288" t="str">
        <f>B97</f>
        <v>f. Notes about the Poverty Reduction Strategy Paper</v>
      </c>
      <c r="L97" s="288"/>
      <c r="M97" s="287"/>
      <c r="N97" s="287"/>
      <c r="O97" s="288">
        <f>D97</f>
        <v>0</v>
      </c>
      <c r="P97" s="287"/>
      <c r="R97" s="287"/>
      <c r="S97" s="314"/>
      <c r="T97" s="310"/>
      <c r="U97" s="310"/>
      <c r="V97" s="310"/>
      <c r="W97" s="311"/>
      <c r="X97" s="311"/>
      <c r="Z97" s="437"/>
    </row>
    <row r="98" spans="1:26" s="436" customFormat="1" ht="30" x14ac:dyDescent="0.2">
      <c r="A98" s="1055" t="s">
        <v>554</v>
      </c>
      <c r="B98" s="1038"/>
      <c r="C98" s="1038"/>
      <c r="D98" s="1038"/>
      <c r="E98" s="1038"/>
      <c r="F98" s="1038"/>
      <c r="G98" s="1038"/>
      <c r="H98" s="1045"/>
      <c r="I98" s="336"/>
      <c r="J98" s="439"/>
      <c r="K98" s="288"/>
      <c r="L98" s="288"/>
      <c r="M98" s="287"/>
      <c r="N98" s="287"/>
      <c r="O98" s="288"/>
      <c r="P98" s="287"/>
      <c r="R98" s="287"/>
      <c r="S98" s="314"/>
      <c r="T98" s="310"/>
      <c r="U98" s="310"/>
      <c r="V98" s="310"/>
      <c r="W98" s="311"/>
      <c r="X98" s="298" t="str">
        <f>A98</f>
        <v xml:space="preserve">D8. Are the following contraceptives included in the country's National Essential Medicine List (NEML)?
</v>
      </c>
      <c r="Z98" s="437"/>
    </row>
    <row r="99" spans="1:26" s="436" customFormat="1" ht="15.75" customHeight="1" x14ac:dyDescent="0.2">
      <c r="A99" s="438"/>
      <c r="B99" s="1038" t="s">
        <v>555</v>
      </c>
      <c r="C99" s="1038"/>
      <c r="D99" s="1038"/>
      <c r="E99" s="1038"/>
      <c r="F99" s="1045"/>
      <c r="G99" s="1046" t="s">
        <v>97</v>
      </c>
      <c r="H99" s="1047"/>
      <c r="I99" s="336"/>
      <c r="J99" s="378" t="str">
        <f t="shared" ref="J99:J109" si="3">G99</f>
        <v>Yes</v>
      </c>
      <c r="K99" s="288"/>
      <c r="L99" s="288"/>
      <c r="M99" s="287"/>
      <c r="N99" s="287"/>
      <c r="O99" s="288"/>
      <c r="P99" s="287"/>
      <c r="R99" s="287"/>
      <c r="S99" s="314"/>
      <c r="T99" s="310"/>
      <c r="U99" s="310"/>
      <c r="V99" s="310"/>
      <c r="W99" s="311"/>
      <c r="X99" s="311"/>
      <c r="Y99" s="342" t="str">
        <f t="shared" ref="Y99:Y107" si="4">B99</f>
        <v>a. Combined oral hormonal pills</v>
      </c>
      <c r="Z99" s="437"/>
    </row>
    <row r="100" spans="1:26" s="436" customFormat="1" ht="15.75" customHeight="1" x14ac:dyDescent="0.2">
      <c r="A100" s="438"/>
      <c r="B100" s="1038" t="s">
        <v>556</v>
      </c>
      <c r="C100" s="1038"/>
      <c r="D100" s="1038"/>
      <c r="E100" s="1038"/>
      <c r="F100" s="1045"/>
      <c r="G100" s="1046" t="s">
        <v>97</v>
      </c>
      <c r="H100" s="1047"/>
      <c r="I100" s="336"/>
      <c r="J100" s="378" t="str">
        <f t="shared" si="3"/>
        <v>Yes</v>
      </c>
      <c r="K100" s="288"/>
      <c r="L100" s="288"/>
      <c r="M100" s="287"/>
      <c r="N100" s="287"/>
      <c r="O100" s="288"/>
      <c r="P100" s="287"/>
      <c r="R100" s="287"/>
      <c r="S100" s="314"/>
      <c r="T100" s="310"/>
      <c r="U100" s="310"/>
      <c r="V100" s="310"/>
      <c r="W100" s="311"/>
      <c r="X100" s="311"/>
      <c r="Y100" s="342" t="str">
        <f t="shared" si="4"/>
        <v>b. Progestin-only oral hormonal pills</v>
      </c>
      <c r="Z100" s="437"/>
    </row>
    <row r="101" spans="1:26" s="436" customFormat="1" ht="15.75" customHeight="1" x14ac:dyDescent="0.2">
      <c r="A101" s="438"/>
      <c r="B101" s="1038" t="s">
        <v>557</v>
      </c>
      <c r="C101" s="1038"/>
      <c r="D101" s="1038"/>
      <c r="E101" s="1038"/>
      <c r="F101" s="1045"/>
      <c r="G101" s="1046" t="s">
        <v>97</v>
      </c>
      <c r="H101" s="1047"/>
      <c r="I101" s="336"/>
      <c r="J101" s="378" t="str">
        <f t="shared" si="3"/>
        <v>Yes</v>
      </c>
      <c r="K101" s="288"/>
      <c r="L101" s="288"/>
      <c r="M101" s="287"/>
      <c r="N101" s="287"/>
      <c r="O101" s="288"/>
      <c r="P101" s="287"/>
      <c r="R101" s="287"/>
      <c r="S101" s="314"/>
      <c r="T101" s="310"/>
      <c r="U101" s="310"/>
      <c r="V101" s="310"/>
      <c r="W101" s="311"/>
      <c r="X101" s="311"/>
      <c r="Y101" s="342" t="str">
        <f t="shared" si="4"/>
        <v>c. Hormonal injections</v>
      </c>
      <c r="Z101" s="437"/>
    </row>
    <row r="102" spans="1:26" s="436" customFormat="1" ht="15.75" customHeight="1" x14ac:dyDescent="0.2">
      <c r="A102" s="438"/>
      <c r="B102" s="1038" t="s">
        <v>558</v>
      </c>
      <c r="C102" s="1038"/>
      <c r="D102" s="1038"/>
      <c r="E102" s="1038"/>
      <c r="F102" s="1045"/>
      <c r="G102" s="1046" t="s">
        <v>97</v>
      </c>
      <c r="H102" s="1047"/>
      <c r="I102" s="336"/>
      <c r="J102" s="378" t="str">
        <f t="shared" si="3"/>
        <v>Yes</v>
      </c>
      <c r="K102" s="288"/>
      <c r="L102" s="288"/>
      <c r="M102" s="287"/>
      <c r="N102" s="287"/>
      <c r="O102" s="288"/>
      <c r="P102" s="287"/>
      <c r="R102" s="287"/>
      <c r="S102" s="314"/>
      <c r="T102" s="310"/>
      <c r="U102" s="310"/>
      <c r="V102" s="310"/>
      <c r="W102" s="311"/>
      <c r="X102" s="311"/>
      <c r="Y102" s="342" t="str">
        <f t="shared" si="4"/>
        <v>d. Hormonal implants</v>
      </c>
      <c r="Z102" s="437"/>
    </row>
    <row r="103" spans="1:26" s="436" customFormat="1" ht="15.75" customHeight="1" x14ac:dyDescent="0.2">
      <c r="A103" s="438"/>
      <c r="B103" s="1038" t="s">
        <v>559</v>
      </c>
      <c r="C103" s="1038"/>
      <c r="D103" s="1038"/>
      <c r="E103" s="1038"/>
      <c r="F103" s="1045"/>
      <c r="G103" s="1046" t="s">
        <v>97</v>
      </c>
      <c r="H103" s="1047"/>
      <c r="I103" s="336"/>
      <c r="J103" s="378" t="str">
        <f t="shared" si="3"/>
        <v>Yes</v>
      </c>
      <c r="K103" s="288"/>
      <c r="L103" s="288"/>
      <c r="M103" s="287"/>
      <c r="N103" s="287"/>
      <c r="O103" s="288"/>
      <c r="P103" s="287"/>
      <c r="R103" s="287"/>
      <c r="S103" s="314"/>
      <c r="T103" s="310"/>
      <c r="U103" s="310"/>
      <c r="V103" s="310"/>
      <c r="W103" s="311"/>
      <c r="X103" s="311"/>
      <c r="Y103" s="342" t="str">
        <f t="shared" si="4"/>
        <v>e. Intrauterine devices (IUDs)</v>
      </c>
      <c r="Z103" s="437"/>
    </row>
    <row r="104" spans="1:26" s="436" customFormat="1" ht="15.75" customHeight="1" x14ac:dyDescent="0.2">
      <c r="A104" s="438"/>
      <c r="B104" s="1038" t="s">
        <v>495</v>
      </c>
      <c r="C104" s="1038"/>
      <c r="D104" s="1038"/>
      <c r="E104" s="1038"/>
      <c r="F104" s="1045"/>
      <c r="G104" s="1046" t="s">
        <v>97</v>
      </c>
      <c r="H104" s="1047"/>
      <c r="I104" s="336"/>
      <c r="J104" s="378" t="str">
        <f t="shared" si="3"/>
        <v>Yes</v>
      </c>
      <c r="K104" s="288"/>
      <c r="L104" s="288"/>
      <c r="M104" s="287"/>
      <c r="N104" s="287"/>
      <c r="O104" s="288"/>
      <c r="P104" s="287"/>
      <c r="R104" s="287"/>
      <c r="S104" s="314"/>
      <c r="T104" s="310"/>
      <c r="U104" s="310"/>
      <c r="V104" s="310"/>
      <c r="W104" s="311"/>
      <c r="X104" s="311"/>
      <c r="Y104" s="342" t="str">
        <f t="shared" si="4"/>
        <v>f. Male condoms</v>
      </c>
      <c r="Z104" s="437"/>
    </row>
    <row r="105" spans="1:26" s="436" customFormat="1" ht="15.75" customHeight="1" x14ac:dyDescent="0.2">
      <c r="A105" s="438"/>
      <c r="B105" s="1038" t="s">
        <v>496</v>
      </c>
      <c r="C105" s="1038"/>
      <c r="D105" s="1038"/>
      <c r="E105" s="1038"/>
      <c r="F105" s="1045"/>
      <c r="G105" s="1046" t="s">
        <v>97</v>
      </c>
      <c r="H105" s="1047"/>
      <c r="I105" s="336"/>
      <c r="J105" s="378" t="str">
        <f t="shared" si="3"/>
        <v>Yes</v>
      </c>
      <c r="K105" s="288"/>
      <c r="L105" s="288"/>
      <c r="M105" s="287"/>
      <c r="N105" s="287"/>
      <c r="O105" s="288"/>
      <c r="P105" s="287"/>
      <c r="R105" s="287"/>
      <c r="S105" s="314"/>
      <c r="T105" s="310"/>
      <c r="U105" s="310"/>
      <c r="V105" s="310"/>
      <c r="W105" s="311"/>
      <c r="X105" s="311"/>
      <c r="Y105" s="342" t="str">
        <f t="shared" si="4"/>
        <v>g. Female condoms</v>
      </c>
      <c r="Z105" s="437"/>
    </row>
    <row r="106" spans="1:26" s="436" customFormat="1" ht="15.75" customHeight="1" x14ac:dyDescent="0.2">
      <c r="A106" s="438"/>
      <c r="B106" s="1038" t="s">
        <v>560</v>
      </c>
      <c r="C106" s="1038"/>
      <c r="D106" s="1038"/>
      <c r="E106" s="1038"/>
      <c r="F106" s="1045"/>
      <c r="G106" s="1046" t="s">
        <v>94</v>
      </c>
      <c r="H106" s="1047"/>
      <c r="I106" s="336"/>
      <c r="J106" s="378" t="str">
        <f t="shared" si="3"/>
        <v>No</v>
      </c>
      <c r="K106" s="288"/>
      <c r="L106" s="288"/>
      <c r="M106" s="287"/>
      <c r="N106" s="287"/>
      <c r="O106" s="288"/>
      <c r="P106" s="287"/>
      <c r="R106" s="287"/>
      <c r="S106" s="314"/>
      <c r="T106" s="310"/>
      <c r="U106" s="310"/>
      <c r="V106" s="310"/>
      <c r="W106" s="311"/>
      <c r="X106" s="311"/>
      <c r="Y106" s="342" t="str">
        <f t="shared" si="4"/>
        <v>h. Emergency contraceptive oral hormonal pills</v>
      </c>
      <c r="Z106" s="437"/>
    </row>
    <row r="107" spans="1:26" s="436" customFormat="1" ht="15.75" customHeight="1" x14ac:dyDescent="0.2">
      <c r="A107" s="438"/>
      <c r="B107" s="1038" t="s">
        <v>561</v>
      </c>
      <c r="C107" s="1038"/>
      <c r="D107" s="1038"/>
      <c r="E107" s="1038"/>
      <c r="F107" s="1045"/>
      <c r="G107" s="1046" t="s">
        <v>97</v>
      </c>
      <c r="H107" s="1047"/>
      <c r="I107" s="336"/>
      <c r="J107" s="378" t="str">
        <f t="shared" si="3"/>
        <v>Yes</v>
      </c>
      <c r="K107" s="288"/>
      <c r="L107" s="288"/>
      <c r="M107" s="287"/>
      <c r="N107" s="287"/>
      <c r="O107" s="288"/>
      <c r="P107" s="287"/>
      <c r="R107" s="287"/>
      <c r="S107" s="314"/>
      <c r="T107" s="310"/>
      <c r="U107" s="310"/>
      <c r="V107" s="310"/>
      <c r="W107" s="311"/>
      <c r="X107" s="311"/>
      <c r="Y107" s="342" t="str">
        <f t="shared" si="4"/>
        <v>i. Any other contraceptive(s)?</v>
      </c>
      <c r="Z107" s="437"/>
    </row>
    <row r="108" spans="1:26" s="436" customFormat="1" ht="15.75" customHeight="1" x14ac:dyDescent="0.2">
      <c r="A108" s="438"/>
      <c r="B108" s="440"/>
      <c r="C108" s="1038" t="s">
        <v>562</v>
      </c>
      <c r="D108" s="1038"/>
      <c r="E108" s="1045"/>
      <c r="F108" s="1062" t="s">
        <v>563</v>
      </c>
      <c r="G108" s="1063"/>
      <c r="H108" s="1064"/>
      <c r="I108" s="336"/>
      <c r="J108" s="378">
        <f t="shared" si="3"/>
        <v>0</v>
      </c>
      <c r="K108" s="288"/>
      <c r="L108" s="288"/>
      <c r="M108" s="287"/>
      <c r="N108" s="287"/>
      <c r="O108" s="288"/>
      <c r="P108" s="287"/>
      <c r="R108" s="288">
        <f>B108</f>
        <v>0</v>
      </c>
      <c r="S108" s="314"/>
      <c r="T108" s="310"/>
      <c r="U108" s="310"/>
      <c r="V108" s="310"/>
      <c r="W108" s="311"/>
      <c r="X108" s="311"/>
      <c r="Z108" s="437"/>
    </row>
    <row r="109" spans="1:26" s="436" customFormat="1" ht="15.75" customHeight="1" x14ac:dyDescent="0.2">
      <c r="A109" s="1048" t="s">
        <v>564</v>
      </c>
      <c r="B109" s="1049"/>
      <c r="C109" s="1049"/>
      <c r="D109" s="1050"/>
      <c r="E109" s="1051"/>
      <c r="F109" s="1052">
        <v>2004</v>
      </c>
      <c r="G109" s="1053"/>
      <c r="H109" s="1054"/>
      <c r="I109" s="336"/>
      <c r="J109" s="378">
        <f t="shared" si="3"/>
        <v>0</v>
      </c>
      <c r="K109" s="288"/>
      <c r="L109" s="288"/>
      <c r="M109" s="287"/>
      <c r="N109" s="287"/>
      <c r="O109" s="288"/>
      <c r="P109" s="287"/>
      <c r="R109" s="288">
        <f>B109</f>
        <v>0</v>
      </c>
      <c r="S109" s="314"/>
      <c r="T109" s="310"/>
      <c r="U109" s="310"/>
      <c r="V109" s="310"/>
      <c r="W109" s="311"/>
      <c r="X109" s="311"/>
      <c r="Z109" s="437"/>
    </row>
    <row r="110" spans="1:26" s="436" customFormat="1" ht="60.75" thickBot="1" x14ac:dyDescent="0.25">
      <c r="A110" s="1055" t="s">
        <v>565</v>
      </c>
      <c r="B110" s="1038"/>
      <c r="C110" s="1045"/>
      <c r="D110" s="1039" t="s">
        <v>566</v>
      </c>
      <c r="E110" s="1040"/>
      <c r="F110" s="1040"/>
      <c r="G110" s="1040"/>
      <c r="H110" s="1041"/>
      <c r="I110" s="336"/>
      <c r="J110" s="439"/>
      <c r="K110" s="288" t="str">
        <f>A110</f>
        <v xml:space="preserve">D10. Notes about the National Essential Medicine List
</v>
      </c>
      <c r="L110" s="288"/>
      <c r="M110" s="287"/>
      <c r="N110" s="287"/>
      <c r="O110" s="288" t="str">
        <f>D110</f>
        <v>Emergency contraceptives are not confirmed- the list is under revision since 2007 and comments have been made to incorporate emergency contraceptives.</v>
      </c>
      <c r="P110" s="287"/>
      <c r="R110" s="287"/>
      <c r="S110" s="314"/>
      <c r="T110" s="310"/>
      <c r="U110" s="310"/>
      <c r="V110" s="310"/>
      <c r="W110" s="311"/>
      <c r="X110" s="311"/>
      <c r="Z110" s="437"/>
    </row>
    <row r="111" spans="1:26" s="321" customFormat="1" ht="16.5" thickBot="1" x14ac:dyDescent="0.25">
      <c r="A111" s="1056" t="s">
        <v>567</v>
      </c>
      <c r="B111" s="1057"/>
      <c r="C111" s="1057"/>
      <c r="D111" s="1057"/>
      <c r="E111" s="1057"/>
      <c r="F111" s="1057"/>
      <c r="G111" s="1057"/>
      <c r="H111" s="441"/>
      <c r="I111" s="442"/>
      <c r="J111" s="378"/>
      <c r="K111" s="288"/>
      <c r="L111" s="287"/>
      <c r="M111" s="287"/>
      <c r="N111" s="287"/>
      <c r="O111" s="288"/>
      <c r="P111" s="287"/>
      <c r="Q111" s="287"/>
      <c r="R111" s="287"/>
      <c r="S111" s="287"/>
      <c r="T111" s="299"/>
      <c r="U111" s="299"/>
      <c r="V111" s="299"/>
      <c r="W111" s="300"/>
      <c r="X111" s="300"/>
      <c r="Z111" s="322"/>
    </row>
    <row r="112" spans="1:26" s="321" customFormat="1" ht="30" x14ac:dyDescent="0.2">
      <c r="A112" s="1058" t="s">
        <v>568</v>
      </c>
      <c r="B112" s="1059"/>
      <c r="C112" s="1059"/>
      <c r="D112" s="1059"/>
      <c r="E112" s="1059"/>
      <c r="F112" s="1044"/>
      <c r="G112" s="1060" t="s">
        <v>97</v>
      </c>
      <c r="H112" s="1061"/>
      <c r="I112" s="307"/>
      <c r="J112" s="378" t="str">
        <f>G112</f>
        <v>Yes</v>
      </c>
      <c r="K112" s="288"/>
      <c r="L112" s="287"/>
      <c r="M112" s="287"/>
      <c r="N112" s="287"/>
      <c r="O112" s="288"/>
      <c r="P112" s="287"/>
      <c r="Q112" s="287"/>
      <c r="R112" s="287"/>
      <c r="S112" s="287"/>
      <c r="T112" s="299"/>
      <c r="U112" s="299"/>
      <c r="V112" s="299"/>
      <c r="W112" s="300"/>
      <c r="X112" s="300"/>
      <c r="Y112" s="342" t="str">
        <f>A112</f>
        <v>E1. Have stockouts occurred for any contraceptive at the central* level in the last 12 months?  
*(The central level refers to the central level warehouse for the public sector.)</v>
      </c>
      <c r="Z112" s="322"/>
    </row>
    <row r="113" spans="1:26" s="321" customFormat="1" ht="30" x14ac:dyDescent="0.2">
      <c r="A113" s="1042" t="s">
        <v>569</v>
      </c>
      <c r="B113" s="1027"/>
      <c r="C113" s="1027"/>
      <c r="D113" s="1027"/>
      <c r="E113" s="1027"/>
      <c r="F113" s="1027"/>
      <c r="G113" s="1038"/>
      <c r="H113" s="1045"/>
      <c r="I113" s="341"/>
      <c r="J113" s="378"/>
      <c r="K113" s="288"/>
      <c r="L113" s="287"/>
      <c r="M113" s="287"/>
      <c r="N113" s="287"/>
      <c r="O113" s="288"/>
      <c r="P113" s="287"/>
      <c r="Q113" s="287"/>
      <c r="R113" s="287"/>
      <c r="S113" s="287"/>
      <c r="T113" s="299"/>
      <c r="U113" s="299"/>
      <c r="V113" s="299"/>
      <c r="W113" s="300"/>
      <c r="X113" s="298" t="str">
        <f>A113</f>
        <v xml:space="preserve">E2. In the last 12 months, has there ever been a stockout at the central level of any of the following contraceptives?
</v>
      </c>
      <c r="Z113" s="322"/>
    </row>
    <row r="114" spans="1:26" s="321" customFormat="1" x14ac:dyDescent="0.2">
      <c r="A114" s="411"/>
      <c r="B114" s="1038" t="s">
        <v>555</v>
      </c>
      <c r="C114" s="1038"/>
      <c r="D114" s="1038"/>
      <c r="E114" s="1038"/>
      <c r="F114" s="1045"/>
      <c r="G114" s="1046" t="s">
        <v>94</v>
      </c>
      <c r="H114" s="1047"/>
      <c r="I114" s="307"/>
      <c r="J114" s="378" t="str">
        <f t="shared" ref="J114:J124" si="5">G114</f>
        <v>No</v>
      </c>
      <c r="K114" s="288"/>
      <c r="L114" s="287"/>
      <c r="M114" s="287"/>
      <c r="N114" s="287"/>
      <c r="O114" s="288"/>
      <c r="P114" s="287"/>
      <c r="Q114" s="287"/>
      <c r="R114" s="287"/>
      <c r="S114" s="287"/>
      <c r="T114" s="299"/>
      <c r="U114" s="299"/>
      <c r="V114" s="299"/>
      <c r="W114" s="300"/>
      <c r="X114" s="300"/>
      <c r="Y114" s="342" t="str">
        <f t="shared" ref="Y114:Y122" si="6">B114</f>
        <v>a. Combined oral hormonal pills</v>
      </c>
      <c r="Z114" s="322"/>
    </row>
    <row r="115" spans="1:26" s="321" customFormat="1" x14ac:dyDescent="0.2">
      <c r="A115" s="443"/>
      <c r="B115" s="1038" t="s">
        <v>556</v>
      </c>
      <c r="C115" s="1038"/>
      <c r="D115" s="1038"/>
      <c r="E115" s="1038"/>
      <c r="F115" s="1045"/>
      <c r="G115" s="1046" t="s">
        <v>97</v>
      </c>
      <c r="H115" s="1047"/>
      <c r="I115" s="307"/>
      <c r="J115" s="378" t="str">
        <f t="shared" si="5"/>
        <v>Yes</v>
      </c>
      <c r="K115" s="288"/>
      <c r="L115" s="287"/>
      <c r="M115" s="287"/>
      <c r="N115" s="287"/>
      <c r="O115" s="287"/>
      <c r="P115" s="287"/>
      <c r="Q115" s="287"/>
      <c r="R115" s="287"/>
      <c r="S115" s="287"/>
      <c r="T115" s="299"/>
      <c r="U115" s="299"/>
      <c r="V115" s="299"/>
      <c r="W115" s="300"/>
      <c r="X115" s="300"/>
      <c r="Y115" s="342" t="str">
        <f t="shared" si="6"/>
        <v>b. Progestin-only oral hormonal pills</v>
      </c>
      <c r="Z115" s="322"/>
    </row>
    <row r="116" spans="1:26" s="321" customFormat="1" x14ac:dyDescent="0.2">
      <c r="A116" s="411"/>
      <c r="B116" s="1038" t="s">
        <v>557</v>
      </c>
      <c r="C116" s="1038"/>
      <c r="D116" s="1038"/>
      <c r="E116" s="1038"/>
      <c r="F116" s="1045"/>
      <c r="G116" s="1046" t="s">
        <v>94</v>
      </c>
      <c r="H116" s="1047"/>
      <c r="I116" s="307"/>
      <c r="J116" s="378" t="str">
        <f t="shared" si="5"/>
        <v>No</v>
      </c>
      <c r="K116" s="288"/>
      <c r="L116" s="287"/>
      <c r="M116" s="287"/>
      <c r="N116" s="287"/>
      <c r="O116" s="287"/>
      <c r="P116" s="287"/>
      <c r="Q116" s="287"/>
      <c r="R116" s="287"/>
      <c r="S116" s="287"/>
      <c r="T116" s="299"/>
      <c r="U116" s="299"/>
      <c r="V116" s="299"/>
      <c r="W116" s="300"/>
      <c r="X116" s="300"/>
      <c r="Y116" s="342" t="str">
        <f t="shared" si="6"/>
        <v>c. Hormonal injections</v>
      </c>
      <c r="Z116" s="322"/>
    </row>
    <row r="117" spans="1:26" s="321" customFormat="1" x14ac:dyDescent="0.2">
      <c r="A117" s="411"/>
      <c r="B117" s="1038" t="s">
        <v>558</v>
      </c>
      <c r="C117" s="1038"/>
      <c r="D117" s="1038"/>
      <c r="E117" s="1038"/>
      <c r="F117" s="1045"/>
      <c r="G117" s="1046" t="s">
        <v>94</v>
      </c>
      <c r="H117" s="1047"/>
      <c r="I117" s="307"/>
      <c r="J117" s="378" t="str">
        <f t="shared" si="5"/>
        <v>No</v>
      </c>
      <c r="K117" s="288"/>
      <c r="L117" s="287"/>
      <c r="M117" s="287"/>
      <c r="N117" s="287"/>
      <c r="O117" s="287"/>
      <c r="P117" s="287"/>
      <c r="Q117" s="287"/>
      <c r="R117" s="287"/>
      <c r="S117" s="287"/>
      <c r="T117" s="299"/>
      <c r="U117" s="299"/>
      <c r="V117" s="299"/>
      <c r="W117" s="300"/>
      <c r="X117" s="300"/>
      <c r="Y117" s="342" t="str">
        <f t="shared" si="6"/>
        <v>d. Hormonal implants</v>
      </c>
      <c r="Z117" s="322"/>
    </row>
    <row r="118" spans="1:26" s="321" customFormat="1" x14ac:dyDescent="0.2">
      <c r="A118" s="411"/>
      <c r="B118" s="1038" t="s">
        <v>559</v>
      </c>
      <c r="C118" s="1038"/>
      <c r="D118" s="1038"/>
      <c r="E118" s="1038"/>
      <c r="F118" s="1045"/>
      <c r="G118" s="1046" t="s">
        <v>97</v>
      </c>
      <c r="H118" s="1047"/>
      <c r="I118" s="307"/>
      <c r="J118" s="378" t="str">
        <f t="shared" si="5"/>
        <v>Yes</v>
      </c>
      <c r="K118" s="288"/>
      <c r="L118" s="287"/>
      <c r="M118" s="287"/>
      <c r="N118" s="287"/>
      <c r="O118" s="287"/>
      <c r="P118" s="287"/>
      <c r="Q118" s="287"/>
      <c r="R118" s="287"/>
      <c r="S118" s="287"/>
      <c r="T118" s="299"/>
      <c r="U118" s="299"/>
      <c r="V118" s="299"/>
      <c r="W118" s="300"/>
      <c r="X118" s="300"/>
      <c r="Y118" s="342" t="str">
        <f t="shared" si="6"/>
        <v>e. Intrauterine devices (IUDs)</v>
      </c>
      <c r="Z118" s="322"/>
    </row>
    <row r="119" spans="1:26" s="321" customFormat="1" x14ac:dyDescent="0.2">
      <c r="A119" s="411"/>
      <c r="B119" s="1038" t="s">
        <v>495</v>
      </c>
      <c r="C119" s="1038"/>
      <c r="D119" s="1038"/>
      <c r="E119" s="1038"/>
      <c r="F119" s="1045"/>
      <c r="G119" s="1046" t="s">
        <v>94</v>
      </c>
      <c r="H119" s="1047"/>
      <c r="I119" s="307"/>
      <c r="J119" s="378" t="str">
        <f t="shared" si="5"/>
        <v>No</v>
      </c>
      <c r="K119" s="288"/>
      <c r="L119" s="287"/>
      <c r="M119" s="287"/>
      <c r="N119" s="287"/>
      <c r="O119" s="287"/>
      <c r="P119" s="287"/>
      <c r="Q119" s="287"/>
      <c r="R119" s="287"/>
      <c r="S119" s="287"/>
      <c r="T119" s="299"/>
      <c r="U119" s="299"/>
      <c r="V119" s="299"/>
      <c r="W119" s="300"/>
      <c r="X119" s="300"/>
      <c r="Y119" s="342" t="str">
        <f t="shared" si="6"/>
        <v>f. Male condoms</v>
      </c>
      <c r="Z119" s="322"/>
    </row>
    <row r="120" spans="1:26" s="321" customFormat="1" x14ac:dyDescent="0.2">
      <c r="A120" s="411"/>
      <c r="B120" s="1038" t="s">
        <v>496</v>
      </c>
      <c r="C120" s="1038"/>
      <c r="D120" s="1038"/>
      <c r="E120" s="1038"/>
      <c r="F120" s="1045"/>
      <c r="G120" s="1046" t="s">
        <v>201</v>
      </c>
      <c r="H120" s="1047"/>
      <c r="I120" s="307"/>
      <c r="J120" s="378" t="str">
        <f t="shared" si="5"/>
        <v>N/A</v>
      </c>
      <c r="K120" s="288"/>
      <c r="L120" s="287"/>
      <c r="M120" s="287"/>
      <c r="N120" s="287"/>
      <c r="O120" s="287"/>
      <c r="P120" s="287"/>
      <c r="Q120" s="287"/>
      <c r="R120" s="287"/>
      <c r="S120" s="287"/>
      <c r="T120" s="299"/>
      <c r="U120" s="299"/>
      <c r="V120" s="299"/>
      <c r="W120" s="300"/>
      <c r="X120" s="300"/>
      <c r="Y120" s="342" t="str">
        <f t="shared" si="6"/>
        <v>g. Female condoms</v>
      </c>
      <c r="Z120" s="322"/>
    </row>
    <row r="121" spans="1:26" s="321" customFormat="1" x14ac:dyDescent="0.2">
      <c r="A121" s="411"/>
      <c r="B121" s="1038" t="s">
        <v>560</v>
      </c>
      <c r="C121" s="1038"/>
      <c r="D121" s="1038"/>
      <c r="E121" s="1038"/>
      <c r="F121" s="1045"/>
      <c r="G121" s="1046" t="s">
        <v>97</v>
      </c>
      <c r="H121" s="1047"/>
      <c r="I121" s="307"/>
      <c r="J121" s="378" t="str">
        <f t="shared" si="5"/>
        <v>Yes</v>
      </c>
      <c r="K121" s="288"/>
      <c r="L121" s="287"/>
      <c r="M121" s="287"/>
      <c r="N121" s="287"/>
      <c r="O121" s="287"/>
      <c r="P121" s="287"/>
      <c r="Q121" s="287"/>
      <c r="R121" s="287"/>
      <c r="S121" s="287"/>
      <c r="T121" s="299"/>
      <c r="U121" s="299"/>
      <c r="V121" s="299"/>
      <c r="W121" s="300"/>
      <c r="X121" s="300"/>
      <c r="Y121" s="342" t="str">
        <f t="shared" si="6"/>
        <v>h. Emergency contraceptive oral hormonal pills</v>
      </c>
      <c r="Z121" s="322"/>
    </row>
    <row r="122" spans="1:26" s="321" customFormat="1" x14ac:dyDescent="0.2">
      <c r="A122" s="411"/>
      <c r="B122" s="1038" t="s">
        <v>570</v>
      </c>
      <c r="C122" s="1038"/>
      <c r="D122" s="1038"/>
      <c r="E122" s="1038"/>
      <c r="F122" s="1045"/>
      <c r="G122" s="1046" t="s">
        <v>201</v>
      </c>
      <c r="H122" s="1047"/>
      <c r="I122" s="307"/>
      <c r="J122" s="378" t="str">
        <f t="shared" si="5"/>
        <v>N/A</v>
      </c>
      <c r="K122" s="288"/>
      <c r="L122" s="287"/>
      <c r="M122" s="287"/>
      <c r="N122" s="287"/>
      <c r="O122" s="287"/>
      <c r="P122" s="287"/>
      <c r="Q122" s="287"/>
      <c r="R122" s="287"/>
      <c r="S122" s="287"/>
      <c r="T122" s="299"/>
      <c r="U122" s="299"/>
      <c r="V122" s="299"/>
      <c r="W122" s="300"/>
      <c r="X122" s="300"/>
      <c r="Y122" s="342" t="str">
        <f t="shared" si="6"/>
        <v>i. CycleBeads</v>
      </c>
      <c r="Z122" s="322"/>
    </row>
    <row r="123" spans="1:26" s="321" customFormat="1" ht="15" customHeight="1" x14ac:dyDescent="0.2">
      <c r="A123" s="411"/>
      <c r="B123" s="1038" t="s">
        <v>571</v>
      </c>
      <c r="C123" s="1038"/>
      <c r="D123" s="1038"/>
      <c r="E123" s="1038"/>
      <c r="F123" s="1039" t="s">
        <v>572</v>
      </c>
      <c r="G123" s="1040"/>
      <c r="H123" s="1041"/>
      <c r="I123" s="307"/>
      <c r="J123" s="378">
        <f t="shared" si="5"/>
        <v>0</v>
      </c>
      <c r="K123" s="288"/>
      <c r="L123" s="287"/>
      <c r="M123" s="288">
        <f>E123</f>
        <v>0</v>
      </c>
      <c r="N123" s="287"/>
      <c r="O123" s="287"/>
      <c r="P123" s="287"/>
      <c r="Q123" s="288" t="str">
        <f>F123</f>
        <v>January - December 2009</v>
      </c>
      <c r="R123" s="287"/>
      <c r="S123" s="287"/>
      <c r="T123" s="299"/>
      <c r="U123" s="299"/>
      <c r="V123" s="299"/>
      <c r="W123" s="300"/>
      <c r="X123" s="300"/>
      <c r="Z123" s="322"/>
    </row>
    <row r="124" spans="1:26" s="321" customFormat="1" ht="45" x14ac:dyDescent="0.2">
      <c r="A124" s="327"/>
      <c r="B124" s="1038" t="s">
        <v>573</v>
      </c>
      <c r="C124" s="1038"/>
      <c r="D124" s="1038"/>
      <c r="E124" s="1038"/>
      <c r="F124" s="1039" t="s">
        <v>574</v>
      </c>
      <c r="G124" s="1040"/>
      <c r="H124" s="1041"/>
      <c r="I124" s="307"/>
      <c r="J124" s="378">
        <f t="shared" si="5"/>
        <v>0</v>
      </c>
      <c r="K124" s="288"/>
      <c r="L124" s="288"/>
      <c r="M124" s="287"/>
      <c r="N124" s="287"/>
      <c r="O124" s="287"/>
      <c r="P124" s="287"/>
      <c r="Q124" s="288" t="str">
        <f>F124</f>
        <v>Procurement Planning and Monitoring Report (PPMR), which for Ethiopia includes central, regional, and IFHP data.</v>
      </c>
      <c r="R124" s="288" t="str">
        <f>B124</f>
        <v>k. Data source
(for example: Procurement Planning and Monitoring Report, Logistics Management Information System, periodic physical inventory, warehouse reports)</v>
      </c>
      <c r="S124" s="287"/>
      <c r="T124" s="299"/>
      <c r="U124" s="299"/>
      <c r="V124" s="299"/>
      <c r="W124" s="300"/>
      <c r="X124" s="300"/>
      <c r="Z124" s="322"/>
    </row>
    <row r="125" spans="1:26" s="321" customFormat="1" x14ac:dyDescent="0.2">
      <c r="A125" s="1042" t="s">
        <v>575</v>
      </c>
      <c r="B125" s="1027"/>
      <c r="C125" s="1027"/>
      <c r="D125" s="1027"/>
      <c r="E125" s="1027"/>
      <c r="F125" s="1043"/>
      <c r="G125" s="1038"/>
      <c r="H125" s="1044"/>
      <c r="I125" s="341"/>
      <c r="J125" s="340"/>
      <c r="K125" s="288"/>
      <c r="L125" s="287"/>
      <c r="M125" s="287"/>
      <c r="N125" s="287"/>
      <c r="O125" s="288"/>
      <c r="P125" s="287"/>
      <c r="Q125" s="287"/>
      <c r="R125" s="287"/>
      <c r="S125" s="287"/>
      <c r="T125" s="299"/>
      <c r="U125" s="299"/>
      <c r="V125" s="299"/>
      <c r="W125" s="300"/>
      <c r="X125" s="300"/>
      <c r="Z125" s="322"/>
    </row>
    <row r="126" spans="1:26" s="321" customFormat="1" x14ac:dyDescent="0.2">
      <c r="A126" s="411"/>
      <c r="B126" s="1038" t="s">
        <v>576</v>
      </c>
      <c r="C126" s="1038"/>
      <c r="D126" s="1038"/>
      <c r="E126" s="1038"/>
      <c r="F126" s="1045"/>
      <c r="G126" s="1046" t="s">
        <v>94</v>
      </c>
      <c r="H126" s="1047"/>
      <c r="I126" s="307"/>
      <c r="J126" s="378" t="str">
        <f>G126</f>
        <v>No</v>
      </c>
      <c r="K126" s="288"/>
      <c r="L126" s="287"/>
      <c r="M126" s="287"/>
      <c r="N126" s="287"/>
      <c r="O126" s="288"/>
      <c r="P126" s="287"/>
      <c r="Q126" s="287"/>
      <c r="R126" s="287"/>
      <c r="S126" s="287"/>
      <c r="T126" s="299"/>
      <c r="U126" s="299"/>
      <c r="V126" s="299"/>
      <c r="W126" s="300"/>
      <c r="X126" s="300"/>
      <c r="Y126" s="342" t="str">
        <f>B126</f>
        <v>a. service delivery point level</v>
      </c>
      <c r="Z126" s="322"/>
    </row>
    <row r="127" spans="1:26" s="321" customFormat="1" ht="15.75" thickBot="1" x14ac:dyDescent="0.25">
      <c r="A127" s="381"/>
      <c r="B127" s="1027" t="s">
        <v>577</v>
      </c>
      <c r="C127" s="1027"/>
      <c r="D127" s="1027"/>
      <c r="E127" s="1027"/>
      <c r="F127" s="1028"/>
      <c r="G127" s="1029" t="s">
        <v>94</v>
      </c>
      <c r="H127" s="1030"/>
      <c r="I127" s="307"/>
      <c r="J127" s="378" t="str">
        <f>G127</f>
        <v>No</v>
      </c>
      <c r="K127" s="288"/>
      <c r="L127" s="287"/>
      <c r="M127" s="287"/>
      <c r="N127" s="287"/>
      <c r="O127" s="288"/>
      <c r="P127" s="287"/>
      <c r="Q127" s="287"/>
      <c r="R127" s="287"/>
      <c r="S127" s="287"/>
      <c r="T127" s="299"/>
      <c r="U127" s="299"/>
      <c r="V127" s="299"/>
      <c r="W127" s="300"/>
      <c r="X127" s="300"/>
      <c r="Y127" s="342" t="str">
        <f>B127</f>
        <v>b. central level</v>
      </c>
      <c r="Z127" s="322"/>
    </row>
    <row r="128" spans="1:26" s="321" customFormat="1" ht="120.75" thickBot="1" x14ac:dyDescent="0.25">
      <c r="A128" s="1031" t="s">
        <v>578</v>
      </c>
      <c r="B128" s="1032"/>
      <c r="C128" s="1033"/>
      <c r="D128" s="1034" t="s">
        <v>579</v>
      </c>
      <c r="E128" s="1035"/>
      <c r="F128" s="1035"/>
      <c r="G128" s="1035"/>
      <c r="H128" s="1036"/>
      <c r="I128" s="307"/>
      <c r="J128" s="378"/>
      <c r="K128" s="288" t="str">
        <f>A128</f>
        <v xml:space="preserve">F. Overall comments about issues with contraceptive security
</v>
      </c>
      <c r="L128" s="287"/>
      <c r="M128" s="287"/>
      <c r="N128" s="287"/>
      <c r="O128" s="288" t="str">
        <f>D128</f>
        <v xml:space="preserve">Contraceptive availability improved compared to previous years. Stockouts at service delivery points are below 10% for most tracer contraceptives (injectables, combined orals). Regarding condoms, stockout at service delivery points was a little bit higher (17%) because condoms were procured by PEPFAR HIV/AIDS funds and directly distributed to ART sites. But very recently UNFPA procured 7.5 million condoms and we're hoping stockouts will decrease this quarter (Jan-March 2010). The Ministry's plan for Implanon significantly increased the financial demand for contraceptives for 2010. </v>
      </c>
      <c r="P128" s="287"/>
      <c r="Q128" s="287"/>
      <c r="R128" s="287"/>
      <c r="S128" s="287"/>
      <c r="T128" s="299"/>
      <c r="U128" s="299"/>
      <c r="V128" s="299"/>
      <c r="W128" s="300"/>
      <c r="X128" s="300"/>
      <c r="Z128" s="322"/>
    </row>
    <row r="129" spans="1:26" s="436" customFormat="1" ht="15.75" x14ac:dyDescent="0.2">
      <c r="A129" s="1037"/>
      <c r="B129" s="1037"/>
      <c r="C129" s="1037"/>
      <c r="D129" s="1037"/>
      <c r="E129" s="1037"/>
      <c r="F129" s="1037"/>
      <c r="G129" s="1037"/>
      <c r="H129" s="1037"/>
      <c r="I129" s="336"/>
      <c r="J129" s="439"/>
      <c r="K129" s="288"/>
      <c r="L129" s="288"/>
      <c r="M129" s="287"/>
      <c r="N129" s="287"/>
      <c r="O129" s="288"/>
      <c r="P129" s="287"/>
      <c r="R129" s="287"/>
      <c r="S129" s="314"/>
      <c r="T129" s="310"/>
      <c r="U129" s="310"/>
      <c r="V129" s="310"/>
      <c r="W129" s="311"/>
      <c r="X129" s="311"/>
      <c r="Z129" s="437"/>
    </row>
    <row r="130" spans="1:26" ht="18" x14ac:dyDescent="0.25">
      <c r="A130" s="136"/>
      <c r="B130" s="136"/>
      <c r="C130" s="136"/>
      <c r="D130" s="136"/>
      <c r="E130" s="136"/>
      <c r="F130" s="136"/>
      <c r="G130" s="136"/>
      <c r="H130" s="136"/>
      <c r="I130" s="444"/>
      <c r="O130" s="288"/>
      <c r="X130" s="445">
        <f>A130</f>
        <v>0</v>
      </c>
    </row>
    <row r="131" spans="1:26" s="436" customFormat="1" ht="15.75" x14ac:dyDescent="0.25">
      <c r="A131" s="136"/>
      <c r="B131" s="136"/>
      <c r="C131" s="136"/>
      <c r="D131" s="136"/>
      <c r="E131" s="136"/>
      <c r="F131" s="136"/>
      <c r="G131" s="136"/>
      <c r="H131" s="136"/>
      <c r="I131" s="288"/>
      <c r="J131" s="439"/>
      <c r="K131" s="288"/>
      <c r="L131" s="287"/>
      <c r="M131" s="287"/>
      <c r="N131" s="287"/>
      <c r="O131" s="288"/>
      <c r="P131" s="287"/>
      <c r="Q131" s="287"/>
      <c r="R131" s="287"/>
      <c r="S131" s="314"/>
      <c r="T131" s="310"/>
      <c r="U131" s="310"/>
      <c r="V131" s="310"/>
      <c r="W131" s="311"/>
      <c r="X131" s="311"/>
      <c r="Z131" s="437"/>
    </row>
    <row r="132" spans="1:26" s="436" customFormat="1" ht="15.75" x14ac:dyDescent="0.25">
      <c r="A132" s="136"/>
      <c r="B132" s="136"/>
      <c r="C132" s="136"/>
      <c r="D132" s="136"/>
      <c r="E132" s="136"/>
      <c r="F132" s="136"/>
      <c r="G132" s="136"/>
      <c r="H132" s="136"/>
      <c r="I132" s="288"/>
      <c r="J132" s="297"/>
      <c r="K132" s="288"/>
      <c r="L132" s="287"/>
      <c r="M132" s="287"/>
      <c r="N132" s="287"/>
      <c r="O132" s="288"/>
      <c r="P132" s="287"/>
      <c r="Q132" s="287"/>
      <c r="R132" s="287"/>
      <c r="S132" s="314"/>
      <c r="T132" s="310"/>
      <c r="U132" s="310"/>
      <c r="V132" s="310"/>
      <c r="W132" s="311"/>
      <c r="X132" s="311"/>
      <c r="Z132" s="437"/>
    </row>
    <row r="133" spans="1:26" x14ac:dyDescent="0.2">
      <c r="A133" s="446"/>
      <c r="B133" s="447"/>
      <c r="C133" s="447"/>
      <c r="D133" s="447"/>
      <c r="E133" s="447"/>
      <c r="F133" s="447"/>
      <c r="G133" s="448"/>
      <c r="H133" s="295"/>
      <c r="I133" s="287"/>
      <c r="O133" s="288"/>
    </row>
    <row r="134" spans="1:26" x14ac:dyDescent="0.2">
      <c r="A134" s="313"/>
      <c r="B134" s="313"/>
      <c r="G134" s="449"/>
      <c r="H134" s="450"/>
      <c r="I134" s="287"/>
    </row>
    <row r="135" spans="1:26" x14ac:dyDescent="0.2">
      <c r="A135" s="313"/>
      <c r="B135" s="313"/>
      <c r="G135" s="449"/>
      <c r="H135" s="450"/>
      <c r="I135" s="287"/>
    </row>
    <row r="136" spans="1:26" x14ac:dyDescent="0.2">
      <c r="A136" s="313"/>
      <c r="B136" s="313"/>
      <c r="G136" s="449"/>
      <c r="H136" s="450"/>
      <c r="I136" s="287"/>
    </row>
    <row r="137" spans="1:26" x14ac:dyDescent="0.2">
      <c r="A137" s="313"/>
      <c r="B137" s="313"/>
      <c r="G137" s="449"/>
      <c r="H137" s="450"/>
      <c r="I137" s="287"/>
    </row>
    <row r="138" spans="1:26" x14ac:dyDescent="0.2">
      <c r="A138" s="313"/>
      <c r="B138" s="313"/>
      <c r="G138" s="449"/>
      <c r="H138" s="450"/>
      <c r="I138" s="287"/>
    </row>
    <row r="139" spans="1:26" x14ac:dyDescent="0.2">
      <c r="A139" s="313"/>
      <c r="B139" s="313"/>
      <c r="G139" s="449"/>
      <c r="H139" s="450"/>
      <c r="I139" s="287"/>
    </row>
    <row r="140" spans="1:26" x14ac:dyDescent="0.2">
      <c r="A140" s="313"/>
      <c r="B140" s="313"/>
      <c r="G140" s="449"/>
      <c r="H140" s="450"/>
      <c r="I140" s="287"/>
    </row>
    <row r="141" spans="1:26" x14ac:dyDescent="0.2">
      <c r="A141" s="313"/>
      <c r="B141" s="313"/>
      <c r="G141" s="449"/>
      <c r="H141" s="450"/>
      <c r="I141" s="287"/>
    </row>
    <row r="142" spans="1:26" x14ac:dyDescent="0.2">
      <c r="A142" s="313"/>
      <c r="B142" s="313"/>
      <c r="G142" s="449"/>
      <c r="H142" s="450"/>
      <c r="I142" s="287"/>
    </row>
    <row r="143" spans="1:26" x14ac:dyDescent="0.2">
      <c r="A143" s="313"/>
      <c r="B143" s="313"/>
      <c r="G143" s="449"/>
      <c r="H143" s="450"/>
      <c r="I143" s="287"/>
    </row>
    <row r="144" spans="1:26" x14ac:dyDescent="0.2">
      <c r="A144" s="313"/>
      <c r="B144" s="313"/>
      <c r="G144" s="449"/>
      <c r="H144" s="450"/>
      <c r="I144" s="287"/>
    </row>
    <row r="145" spans="1:134" x14ac:dyDescent="0.2">
      <c r="A145" s="313"/>
      <c r="B145" s="313"/>
      <c r="G145" s="449"/>
      <c r="H145" s="450"/>
      <c r="I145" s="287"/>
    </row>
    <row r="146" spans="1:134" x14ac:dyDescent="0.2">
      <c r="A146" s="313"/>
      <c r="B146" s="313"/>
      <c r="G146" s="449"/>
      <c r="H146" s="450"/>
      <c r="I146" s="287"/>
    </row>
    <row r="147" spans="1:134" s="313" customFormat="1" x14ac:dyDescent="0.2">
      <c r="G147" s="449"/>
      <c r="H147" s="450"/>
      <c r="I147" s="287"/>
      <c r="J147" s="297"/>
      <c r="K147" s="288"/>
      <c r="L147" s="287"/>
      <c r="M147" s="287"/>
      <c r="N147" s="287"/>
      <c r="O147" s="287"/>
      <c r="P147" s="287"/>
      <c r="Q147" s="287"/>
      <c r="R147" s="287"/>
      <c r="S147" s="314"/>
      <c r="T147" s="310"/>
      <c r="U147" s="310"/>
      <c r="V147" s="310"/>
      <c r="W147" s="311"/>
      <c r="X147" s="311"/>
      <c r="Y147" s="312"/>
      <c r="AA147" s="312"/>
      <c r="AB147" s="312"/>
      <c r="AC147" s="312"/>
      <c r="AD147" s="312"/>
      <c r="AE147" s="312"/>
      <c r="AF147" s="312"/>
      <c r="AG147" s="312"/>
      <c r="AH147" s="312"/>
      <c r="AI147" s="312"/>
      <c r="AJ147" s="312"/>
      <c r="AK147" s="312"/>
      <c r="AL147" s="312"/>
      <c r="AM147" s="312"/>
      <c r="AN147" s="312"/>
      <c r="AO147" s="312"/>
      <c r="AP147" s="312"/>
      <c r="AQ147" s="312"/>
      <c r="AR147" s="312"/>
      <c r="AS147" s="312"/>
      <c r="AT147" s="312"/>
      <c r="AU147" s="312"/>
      <c r="AV147" s="312"/>
      <c r="AW147" s="312"/>
      <c r="AX147" s="312"/>
      <c r="AY147" s="312"/>
      <c r="AZ147" s="312"/>
      <c r="BA147" s="312"/>
      <c r="BB147" s="312"/>
      <c r="BC147" s="312"/>
      <c r="BD147" s="312"/>
      <c r="BE147" s="312"/>
      <c r="BF147" s="312"/>
      <c r="BG147" s="312"/>
      <c r="BH147" s="312"/>
      <c r="BI147" s="312"/>
      <c r="BJ147" s="312"/>
      <c r="BK147" s="312"/>
      <c r="BL147" s="312"/>
      <c r="BM147" s="312"/>
      <c r="BN147" s="312"/>
      <c r="BO147" s="312"/>
      <c r="BP147" s="312"/>
      <c r="BQ147" s="312"/>
      <c r="BR147" s="312"/>
      <c r="BS147" s="312"/>
      <c r="BT147" s="312"/>
      <c r="BU147" s="312"/>
      <c r="BV147" s="312"/>
      <c r="BW147" s="312"/>
      <c r="BX147" s="312"/>
      <c r="BY147" s="312"/>
      <c r="BZ147" s="312"/>
      <c r="CA147" s="312"/>
      <c r="CB147" s="312"/>
      <c r="CC147" s="312"/>
      <c r="CD147" s="312"/>
      <c r="CE147" s="312"/>
      <c r="CF147" s="312"/>
      <c r="CG147" s="312"/>
      <c r="CH147" s="312"/>
      <c r="CI147" s="312"/>
      <c r="CJ147" s="312"/>
      <c r="CK147" s="312"/>
      <c r="CL147" s="312"/>
      <c r="CM147" s="312"/>
      <c r="CN147" s="312"/>
      <c r="CO147" s="312"/>
      <c r="CP147" s="312"/>
      <c r="CQ147" s="312"/>
      <c r="CR147" s="312"/>
      <c r="CS147" s="312"/>
      <c r="CT147" s="312"/>
      <c r="CU147" s="312"/>
      <c r="CV147" s="312"/>
      <c r="CW147" s="312"/>
      <c r="CX147" s="312"/>
      <c r="CY147" s="312"/>
      <c r="CZ147" s="312"/>
      <c r="DA147" s="312"/>
      <c r="DB147" s="312"/>
      <c r="DC147" s="312"/>
      <c r="DD147" s="312"/>
      <c r="DE147" s="312"/>
      <c r="DF147" s="312"/>
      <c r="DG147" s="312"/>
      <c r="DH147" s="312"/>
      <c r="DI147" s="312"/>
      <c r="DJ147" s="312"/>
      <c r="DK147" s="312"/>
      <c r="DL147" s="312"/>
      <c r="DM147" s="312"/>
      <c r="DN147" s="312"/>
      <c r="DO147" s="312"/>
      <c r="DP147" s="312"/>
      <c r="DQ147" s="312"/>
      <c r="DR147" s="312"/>
      <c r="DS147" s="312"/>
      <c r="DT147" s="312"/>
      <c r="DU147" s="312"/>
      <c r="DV147" s="312"/>
      <c r="DW147" s="312"/>
      <c r="DX147" s="312"/>
      <c r="DY147" s="312"/>
      <c r="DZ147" s="312"/>
      <c r="EA147" s="312"/>
      <c r="EB147" s="312"/>
      <c r="EC147" s="312"/>
      <c r="ED147" s="312"/>
    </row>
    <row r="148" spans="1:134" s="313" customFormat="1" x14ac:dyDescent="0.2">
      <c r="G148" s="449"/>
      <c r="H148" s="450"/>
      <c r="I148" s="287"/>
      <c r="J148" s="297"/>
      <c r="K148" s="288"/>
      <c r="L148" s="287"/>
      <c r="M148" s="287"/>
      <c r="N148" s="287"/>
      <c r="O148" s="287"/>
      <c r="P148" s="287"/>
      <c r="Q148" s="287"/>
      <c r="R148" s="287"/>
      <c r="S148" s="314"/>
      <c r="T148" s="310"/>
      <c r="U148" s="310"/>
      <c r="V148" s="310"/>
      <c r="W148" s="311"/>
      <c r="X148" s="311"/>
      <c r="Y148" s="312"/>
      <c r="AA148" s="312"/>
      <c r="AB148" s="312"/>
      <c r="AC148" s="312"/>
      <c r="AD148" s="312"/>
      <c r="AE148" s="312"/>
      <c r="AF148" s="312"/>
      <c r="AG148" s="312"/>
      <c r="AH148" s="312"/>
      <c r="AI148" s="312"/>
      <c r="AJ148" s="312"/>
      <c r="AK148" s="312"/>
      <c r="AL148" s="312"/>
      <c r="AM148" s="312"/>
      <c r="AN148" s="312"/>
      <c r="AO148" s="312"/>
      <c r="AP148" s="312"/>
      <c r="AQ148" s="312"/>
      <c r="AR148" s="312"/>
      <c r="AS148" s="312"/>
      <c r="AT148" s="312"/>
      <c r="AU148" s="312"/>
      <c r="AV148" s="312"/>
      <c r="AW148" s="312"/>
      <c r="AX148" s="312"/>
      <c r="AY148" s="312"/>
      <c r="AZ148" s="312"/>
      <c r="BA148" s="312"/>
      <c r="BB148" s="312"/>
      <c r="BC148" s="312"/>
      <c r="BD148" s="312"/>
      <c r="BE148" s="312"/>
      <c r="BF148" s="312"/>
      <c r="BG148" s="312"/>
      <c r="BH148" s="312"/>
      <c r="BI148" s="312"/>
      <c r="BJ148" s="312"/>
      <c r="BK148" s="312"/>
      <c r="BL148" s="312"/>
      <c r="BM148" s="312"/>
      <c r="BN148" s="312"/>
      <c r="BO148" s="312"/>
      <c r="BP148" s="312"/>
      <c r="BQ148" s="312"/>
      <c r="BR148" s="312"/>
      <c r="BS148" s="312"/>
      <c r="BT148" s="312"/>
      <c r="BU148" s="312"/>
      <c r="BV148" s="312"/>
      <c r="BW148" s="312"/>
      <c r="BX148" s="312"/>
      <c r="BY148" s="312"/>
      <c r="BZ148" s="312"/>
      <c r="CA148" s="312"/>
      <c r="CB148" s="312"/>
      <c r="CC148" s="312"/>
      <c r="CD148" s="312"/>
      <c r="CE148" s="312"/>
      <c r="CF148" s="312"/>
      <c r="CG148" s="312"/>
      <c r="CH148" s="312"/>
      <c r="CI148" s="312"/>
      <c r="CJ148" s="312"/>
      <c r="CK148" s="312"/>
      <c r="CL148" s="312"/>
      <c r="CM148" s="312"/>
      <c r="CN148" s="312"/>
      <c r="CO148" s="312"/>
      <c r="CP148" s="312"/>
      <c r="CQ148" s="312"/>
      <c r="CR148" s="312"/>
      <c r="CS148" s="312"/>
      <c r="CT148" s="312"/>
      <c r="CU148" s="312"/>
      <c r="CV148" s="312"/>
      <c r="CW148" s="312"/>
      <c r="CX148" s="312"/>
      <c r="CY148" s="312"/>
      <c r="CZ148" s="312"/>
      <c r="DA148" s="312"/>
      <c r="DB148" s="312"/>
      <c r="DC148" s="312"/>
      <c r="DD148" s="312"/>
      <c r="DE148" s="312"/>
      <c r="DF148" s="312"/>
      <c r="DG148" s="312"/>
      <c r="DH148" s="312"/>
      <c r="DI148" s="312"/>
      <c r="DJ148" s="312"/>
      <c r="DK148" s="312"/>
      <c r="DL148" s="312"/>
      <c r="DM148" s="312"/>
      <c r="DN148" s="312"/>
      <c r="DO148" s="312"/>
      <c r="DP148" s="312"/>
      <c r="DQ148" s="312"/>
      <c r="DR148" s="312"/>
      <c r="DS148" s="312"/>
      <c r="DT148" s="312"/>
      <c r="DU148" s="312"/>
      <c r="DV148" s="312"/>
      <c r="DW148" s="312"/>
      <c r="DX148" s="312"/>
      <c r="DY148" s="312"/>
      <c r="DZ148" s="312"/>
      <c r="EA148" s="312"/>
      <c r="EB148" s="312"/>
      <c r="EC148" s="312"/>
      <c r="ED148" s="312"/>
    </row>
    <row r="149" spans="1:134" s="313" customFormat="1" x14ac:dyDescent="0.2">
      <c r="G149" s="449"/>
      <c r="H149" s="450"/>
      <c r="I149" s="287"/>
      <c r="J149" s="297"/>
      <c r="K149" s="288"/>
      <c r="L149" s="287"/>
      <c r="M149" s="287"/>
      <c r="N149" s="287"/>
      <c r="O149" s="287"/>
      <c r="P149" s="287"/>
      <c r="Q149" s="287"/>
      <c r="R149" s="287"/>
      <c r="S149" s="314"/>
      <c r="T149" s="310"/>
      <c r="U149" s="310"/>
      <c r="V149" s="310"/>
      <c r="W149" s="311"/>
      <c r="X149" s="311"/>
      <c r="Y149" s="312"/>
      <c r="AA149" s="312"/>
      <c r="AB149" s="312"/>
      <c r="AC149" s="312"/>
      <c r="AD149" s="312"/>
      <c r="AE149" s="312"/>
      <c r="AF149" s="312"/>
      <c r="AG149" s="312"/>
      <c r="AH149" s="312"/>
      <c r="AI149" s="312"/>
      <c r="AJ149" s="312"/>
      <c r="AK149" s="312"/>
      <c r="AL149" s="312"/>
      <c r="AM149" s="312"/>
      <c r="AN149" s="312"/>
      <c r="AO149" s="312"/>
      <c r="AP149" s="312"/>
      <c r="AQ149" s="312"/>
      <c r="AR149" s="312"/>
      <c r="AS149" s="312"/>
      <c r="AT149" s="312"/>
      <c r="AU149" s="312"/>
      <c r="AV149" s="312"/>
      <c r="AW149" s="312"/>
      <c r="AX149" s="312"/>
      <c r="AY149" s="312"/>
      <c r="AZ149" s="312"/>
      <c r="BA149" s="312"/>
      <c r="BB149" s="312"/>
      <c r="BC149" s="312"/>
      <c r="BD149" s="312"/>
      <c r="BE149" s="312"/>
      <c r="BF149" s="312"/>
      <c r="BG149" s="312"/>
      <c r="BH149" s="312"/>
      <c r="BI149" s="312"/>
      <c r="BJ149" s="312"/>
      <c r="BK149" s="312"/>
      <c r="BL149" s="312"/>
      <c r="BM149" s="312"/>
      <c r="BN149" s="312"/>
      <c r="BO149" s="312"/>
      <c r="BP149" s="312"/>
      <c r="BQ149" s="312"/>
      <c r="BR149" s="312"/>
      <c r="BS149" s="312"/>
      <c r="BT149" s="312"/>
      <c r="BU149" s="312"/>
      <c r="BV149" s="312"/>
      <c r="BW149" s="312"/>
      <c r="BX149" s="312"/>
      <c r="BY149" s="312"/>
      <c r="BZ149" s="312"/>
      <c r="CA149" s="312"/>
      <c r="CB149" s="312"/>
      <c r="CC149" s="312"/>
      <c r="CD149" s="312"/>
      <c r="CE149" s="312"/>
      <c r="CF149" s="312"/>
      <c r="CG149" s="312"/>
      <c r="CH149" s="312"/>
      <c r="CI149" s="312"/>
      <c r="CJ149" s="312"/>
      <c r="CK149" s="312"/>
      <c r="CL149" s="312"/>
      <c r="CM149" s="312"/>
      <c r="CN149" s="312"/>
      <c r="CO149" s="312"/>
      <c r="CP149" s="312"/>
      <c r="CQ149" s="312"/>
      <c r="CR149" s="312"/>
      <c r="CS149" s="312"/>
      <c r="CT149" s="312"/>
      <c r="CU149" s="312"/>
      <c r="CV149" s="312"/>
      <c r="CW149" s="312"/>
      <c r="CX149" s="312"/>
      <c r="CY149" s="312"/>
      <c r="CZ149" s="312"/>
      <c r="DA149" s="312"/>
      <c r="DB149" s="312"/>
      <c r="DC149" s="312"/>
      <c r="DD149" s="312"/>
      <c r="DE149" s="312"/>
      <c r="DF149" s="312"/>
      <c r="DG149" s="312"/>
      <c r="DH149" s="312"/>
      <c r="DI149" s="312"/>
      <c r="DJ149" s="312"/>
      <c r="DK149" s="312"/>
      <c r="DL149" s="312"/>
      <c r="DM149" s="312"/>
      <c r="DN149" s="312"/>
      <c r="DO149" s="312"/>
      <c r="DP149" s="312"/>
      <c r="DQ149" s="312"/>
      <c r="DR149" s="312"/>
      <c r="DS149" s="312"/>
      <c r="DT149" s="312"/>
      <c r="DU149" s="312"/>
      <c r="DV149" s="312"/>
      <c r="DW149" s="312"/>
      <c r="DX149" s="312"/>
      <c r="DY149" s="312"/>
      <c r="DZ149" s="312"/>
      <c r="EA149" s="312"/>
      <c r="EB149" s="312"/>
      <c r="EC149" s="312"/>
      <c r="ED149" s="312"/>
    </row>
    <row r="150" spans="1:134" s="313" customFormat="1" x14ac:dyDescent="0.2">
      <c r="G150" s="449"/>
      <c r="H150" s="450"/>
      <c r="I150" s="287"/>
      <c r="J150" s="297"/>
      <c r="K150" s="288"/>
      <c r="L150" s="287"/>
      <c r="M150" s="287"/>
      <c r="N150" s="287"/>
      <c r="O150" s="287"/>
      <c r="P150" s="287"/>
      <c r="Q150" s="287"/>
      <c r="R150" s="287"/>
      <c r="S150" s="314"/>
      <c r="T150" s="310"/>
      <c r="U150" s="310"/>
      <c r="V150" s="310"/>
      <c r="W150" s="311"/>
      <c r="X150" s="311"/>
      <c r="Y150" s="312"/>
      <c r="AA150" s="312"/>
      <c r="AB150" s="312"/>
      <c r="AC150" s="312"/>
      <c r="AD150" s="312"/>
      <c r="AE150" s="312"/>
      <c r="AF150" s="312"/>
      <c r="AG150" s="312"/>
      <c r="AH150" s="312"/>
      <c r="AI150" s="312"/>
      <c r="AJ150" s="312"/>
      <c r="AK150" s="312"/>
      <c r="AL150" s="312"/>
      <c r="AM150" s="312"/>
      <c r="AN150" s="312"/>
      <c r="AO150" s="312"/>
      <c r="AP150" s="312"/>
      <c r="AQ150" s="312"/>
      <c r="AR150" s="312"/>
      <c r="AS150" s="312"/>
      <c r="AT150" s="312"/>
      <c r="AU150" s="312"/>
      <c r="AV150" s="312"/>
      <c r="AW150" s="312"/>
      <c r="AX150" s="312"/>
      <c r="AY150" s="312"/>
      <c r="AZ150" s="312"/>
      <c r="BA150" s="312"/>
      <c r="BB150" s="312"/>
      <c r="BC150" s="312"/>
      <c r="BD150" s="312"/>
      <c r="BE150" s="312"/>
      <c r="BF150" s="312"/>
      <c r="BG150" s="312"/>
      <c r="BH150" s="312"/>
      <c r="BI150" s="312"/>
      <c r="BJ150" s="312"/>
      <c r="BK150" s="312"/>
      <c r="BL150" s="312"/>
      <c r="BM150" s="312"/>
      <c r="BN150" s="312"/>
      <c r="BO150" s="312"/>
      <c r="BP150" s="312"/>
      <c r="BQ150" s="312"/>
      <c r="BR150" s="312"/>
      <c r="BS150" s="312"/>
      <c r="BT150" s="312"/>
      <c r="BU150" s="312"/>
      <c r="BV150" s="312"/>
      <c r="BW150" s="312"/>
      <c r="BX150" s="312"/>
      <c r="BY150" s="312"/>
      <c r="BZ150" s="312"/>
      <c r="CA150" s="312"/>
      <c r="CB150" s="312"/>
      <c r="CC150" s="312"/>
      <c r="CD150" s="312"/>
      <c r="CE150" s="312"/>
      <c r="CF150" s="312"/>
      <c r="CG150" s="312"/>
      <c r="CH150" s="312"/>
      <c r="CI150" s="312"/>
      <c r="CJ150" s="312"/>
      <c r="CK150" s="312"/>
      <c r="CL150" s="312"/>
      <c r="CM150" s="312"/>
      <c r="CN150" s="312"/>
      <c r="CO150" s="312"/>
      <c r="CP150" s="312"/>
      <c r="CQ150" s="312"/>
      <c r="CR150" s="312"/>
      <c r="CS150" s="312"/>
      <c r="CT150" s="312"/>
      <c r="CU150" s="312"/>
      <c r="CV150" s="312"/>
      <c r="CW150" s="312"/>
      <c r="CX150" s="312"/>
      <c r="CY150" s="312"/>
      <c r="CZ150" s="312"/>
      <c r="DA150" s="312"/>
      <c r="DB150" s="312"/>
      <c r="DC150" s="312"/>
      <c r="DD150" s="312"/>
      <c r="DE150" s="312"/>
      <c r="DF150" s="312"/>
      <c r="DG150" s="312"/>
      <c r="DH150" s="312"/>
      <c r="DI150" s="312"/>
      <c r="DJ150" s="312"/>
      <c r="DK150" s="312"/>
      <c r="DL150" s="312"/>
      <c r="DM150" s="312"/>
      <c r="DN150" s="312"/>
      <c r="DO150" s="312"/>
      <c r="DP150" s="312"/>
      <c r="DQ150" s="312"/>
      <c r="DR150" s="312"/>
      <c r="DS150" s="312"/>
      <c r="DT150" s="312"/>
      <c r="DU150" s="312"/>
      <c r="DV150" s="312"/>
      <c r="DW150" s="312"/>
      <c r="DX150" s="312"/>
      <c r="DY150" s="312"/>
      <c r="DZ150" s="312"/>
      <c r="EA150" s="312"/>
      <c r="EB150" s="312"/>
      <c r="EC150" s="312"/>
      <c r="ED150" s="312"/>
    </row>
    <row r="151" spans="1:134" s="313" customFormat="1" x14ac:dyDescent="0.2">
      <c r="G151" s="449"/>
      <c r="H151" s="450"/>
      <c r="I151" s="287"/>
      <c r="J151" s="297"/>
      <c r="K151" s="288"/>
      <c r="L151" s="287"/>
      <c r="M151" s="287"/>
      <c r="N151" s="287"/>
      <c r="O151" s="287"/>
      <c r="P151" s="287"/>
      <c r="Q151" s="287"/>
      <c r="R151" s="287"/>
      <c r="S151" s="314"/>
      <c r="T151" s="310"/>
      <c r="U151" s="310"/>
      <c r="V151" s="310"/>
      <c r="W151" s="311"/>
      <c r="X151" s="311"/>
      <c r="Y151" s="312"/>
      <c r="AA151" s="312"/>
      <c r="AB151" s="312"/>
      <c r="AC151" s="312"/>
      <c r="AD151" s="312"/>
      <c r="AE151" s="312"/>
      <c r="AF151" s="312"/>
      <c r="AG151" s="312"/>
      <c r="AH151" s="312"/>
      <c r="AI151" s="312"/>
      <c r="AJ151" s="312"/>
      <c r="AK151" s="312"/>
      <c r="AL151" s="312"/>
      <c r="AM151" s="312"/>
      <c r="AN151" s="312"/>
      <c r="AO151" s="312"/>
      <c r="AP151" s="312"/>
      <c r="AQ151" s="312"/>
      <c r="AR151" s="312"/>
      <c r="AS151" s="312"/>
      <c r="AT151" s="312"/>
      <c r="AU151" s="312"/>
      <c r="AV151" s="312"/>
      <c r="AW151" s="312"/>
      <c r="AX151" s="312"/>
      <c r="AY151" s="312"/>
      <c r="AZ151" s="312"/>
      <c r="BA151" s="312"/>
      <c r="BB151" s="312"/>
      <c r="BC151" s="312"/>
      <c r="BD151" s="312"/>
      <c r="BE151" s="312"/>
      <c r="BF151" s="312"/>
      <c r="BG151" s="312"/>
      <c r="BH151" s="312"/>
      <c r="BI151" s="312"/>
      <c r="BJ151" s="312"/>
      <c r="BK151" s="312"/>
      <c r="BL151" s="312"/>
      <c r="BM151" s="312"/>
      <c r="BN151" s="312"/>
      <c r="BO151" s="312"/>
      <c r="BP151" s="312"/>
      <c r="BQ151" s="312"/>
      <c r="BR151" s="312"/>
      <c r="BS151" s="312"/>
      <c r="BT151" s="312"/>
      <c r="BU151" s="312"/>
      <c r="BV151" s="312"/>
      <c r="BW151" s="312"/>
      <c r="BX151" s="312"/>
      <c r="BY151" s="312"/>
      <c r="BZ151" s="312"/>
      <c r="CA151" s="312"/>
      <c r="CB151" s="312"/>
      <c r="CC151" s="312"/>
      <c r="CD151" s="312"/>
      <c r="CE151" s="312"/>
      <c r="CF151" s="312"/>
      <c r="CG151" s="312"/>
      <c r="CH151" s="312"/>
      <c r="CI151" s="312"/>
      <c r="CJ151" s="312"/>
      <c r="CK151" s="312"/>
      <c r="CL151" s="312"/>
      <c r="CM151" s="312"/>
      <c r="CN151" s="312"/>
      <c r="CO151" s="312"/>
      <c r="CP151" s="312"/>
      <c r="CQ151" s="312"/>
      <c r="CR151" s="312"/>
      <c r="CS151" s="312"/>
      <c r="CT151" s="312"/>
      <c r="CU151" s="312"/>
      <c r="CV151" s="312"/>
      <c r="CW151" s="312"/>
      <c r="CX151" s="312"/>
      <c r="CY151" s="312"/>
      <c r="CZ151" s="312"/>
      <c r="DA151" s="312"/>
      <c r="DB151" s="312"/>
      <c r="DC151" s="312"/>
      <c r="DD151" s="312"/>
      <c r="DE151" s="312"/>
      <c r="DF151" s="312"/>
      <c r="DG151" s="312"/>
      <c r="DH151" s="312"/>
      <c r="DI151" s="312"/>
      <c r="DJ151" s="312"/>
      <c r="DK151" s="312"/>
      <c r="DL151" s="312"/>
      <c r="DM151" s="312"/>
      <c r="DN151" s="312"/>
      <c r="DO151" s="312"/>
      <c r="DP151" s="312"/>
      <c r="DQ151" s="312"/>
      <c r="DR151" s="312"/>
      <c r="DS151" s="312"/>
      <c r="DT151" s="312"/>
      <c r="DU151" s="312"/>
      <c r="DV151" s="312"/>
      <c r="DW151" s="312"/>
      <c r="DX151" s="312"/>
      <c r="DY151" s="312"/>
      <c r="DZ151" s="312"/>
      <c r="EA151" s="312"/>
      <c r="EB151" s="312"/>
      <c r="EC151" s="312"/>
      <c r="ED151" s="312"/>
    </row>
    <row r="152" spans="1:134" s="313" customFormat="1" x14ac:dyDescent="0.2">
      <c r="G152" s="449"/>
      <c r="H152" s="450"/>
      <c r="I152" s="287"/>
      <c r="J152" s="297"/>
      <c r="K152" s="288"/>
      <c r="L152" s="287"/>
      <c r="M152" s="287"/>
      <c r="N152" s="287"/>
      <c r="O152" s="287"/>
      <c r="P152" s="287"/>
      <c r="Q152" s="287"/>
      <c r="R152" s="287"/>
      <c r="S152" s="314"/>
      <c r="T152" s="310"/>
      <c r="U152" s="310"/>
      <c r="V152" s="310"/>
      <c r="W152" s="311"/>
      <c r="X152" s="311"/>
      <c r="Y152" s="312"/>
      <c r="AA152" s="312"/>
      <c r="AB152" s="312"/>
      <c r="AC152" s="312"/>
      <c r="AD152" s="312"/>
      <c r="AE152" s="312"/>
      <c r="AF152" s="312"/>
      <c r="AG152" s="312"/>
      <c r="AH152" s="312"/>
      <c r="AI152" s="312"/>
      <c r="AJ152" s="312"/>
      <c r="AK152" s="312"/>
      <c r="AL152" s="312"/>
      <c r="AM152" s="312"/>
      <c r="AN152" s="312"/>
      <c r="AO152" s="312"/>
      <c r="AP152" s="312"/>
      <c r="AQ152" s="312"/>
      <c r="AR152" s="312"/>
      <c r="AS152" s="312"/>
      <c r="AT152" s="312"/>
      <c r="AU152" s="312"/>
      <c r="AV152" s="312"/>
      <c r="AW152" s="312"/>
      <c r="AX152" s="312"/>
      <c r="AY152" s="312"/>
      <c r="AZ152" s="312"/>
      <c r="BA152" s="312"/>
      <c r="BB152" s="312"/>
      <c r="BC152" s="312"/>
      <c r="BD152" s="312"/>
      <c r="BE152" s="312"/>
      <c r="BF152" s="312"/>
      <c r="BG152" s="312"/>
      <c r="BH152" s="312"/>
      <c r="BI152" s="312"/>
      <c r="BJ152" s="312"/>
      <c r="BK152" s="312"/>
      <c r="BL152" s="312"/>
      <c r="BM152" s="312"/>
      <c r="BN152" s="312"/>
      <c r="BO152" s="312"/>
      <c r="BP152" s="312"/>
      <c r="BQ152" s="312"/>
      <c r="BR152" s="312"/>
      <c r="BS152" s="312"/>
      <c r="BT152" s="312"/>
      <c r="BU152" s="312"/>
      <c r="BV152" s="312"/>
      <c r="BW152" s="312"/>
      <c r="BX152" s="312"/>
      <c r="BY152" s="312"/>
      <c r="BZ152" s="312"/>
      <c r="CA152" s="312"/>
      <c r="CB152" s="312"/>
      <c r="CC152" s="312"/>
      <c r="CD152" s="312"/>
      <c r="CE152" s="312"/>
      <c r="CF152" s="312"/>
      <c r="CG152" s="312"/>
      <c r="CH152" s="312"/>
      <c r="CI152" s="312"/>
      <c r="CJ152" s="312"/>
      <c r="CK152" s="312"/>
      <c r="CL152" s="312"/>
      <c r="CM152" s="312"/>
      <c r="CN152" s="312"/>
      <c r="CO152" s="312"/>
      <c r="CP152" s="312"/>
      <c r="CQ152" s="312"/>
      <c r="CR152" s="312"/>
      <c r="CS152" s="312"/>
      <c r="CT152" s="312"/>
      <c r="CU152" s="312"/>
      <c r="CV152" s="312"/>
      <c r="CW152" s="312"/>
      <c r="CX152" s="312"/>
      <c r="CY152" s="312"/>
      <c r="CZ152" s="312"/>
      <c r="DA152" s="312"/>
      <c r="DB152" s="312"/>
      <c r="DC152" s="312"/>
      <c r="DD152" s="312"/>
      <c r="DE152" s="312"/>
      <c r="DF152" s="312"/>
      <c r="DG152" s="312"/>
      <c r="DH152" s="312"/>
      <c r="DI152" s="312"/>
      <c r="DJ152" s="312"/>
      <c r="DK152" s="312"/>
      <c r="DL152" s="312"/>
      <c r="DM152" s="312"/>
      <c r="DN152" s="312"/>
      <c r="DO152" s="312"/>
      <c r="DP152" s="312"/>
      <c r="DQ152" s="312"/>
      <c r="DR152" s="312"/>
      <c r="DS152" s="312"/>
      <c r="DT152" s="312"/>
      <c r="DU152" s="312"/>
      <c r="DV152" s="312"/>
      <c r="DW152" s="312"/>
      <c r="DX152" s="312"/>
      <c r="DY152" s="312"/>
      <c r="DZ152" s="312"/>
      <c r="EA152" s="312"/>
      <c r="EB152" s="312"/>
      <c r="EC152" s="312"/>
      <c r="ED152" s="312"/>
    </row>
    <row r="153" spans="1:134" s="313" customFormat="1" x14ac:dyDescent="0.2">
      <c r="G153" s="449"/>
      <c r="H153" s="450"/>
      <c r="I153" s="287"/>
      <c r="J153" s="297"/>
      <c r="K153" s="288"/>
      <c r="L153" s="287"/>
      <c r="M153" s="287"/>
      <c r="N153" s="287"/>
      <c r="O153" s="287"/>
      <c r="P153" s="287"/>
      <c r="Q153" s="287"/>
      <c r="R153" s="287"/>
      <c r="S153" s="314"/>
      <c r="T153" s="310"/>
      <c r="U153" s="310"/>
      <c r="V153" s="310"/>
      <c r="W153" s="311"/>
      <c r="X153" s="311"/>
      <c r="Y153" s="312"/>
      <c r="AA153" s="312"/>
      <c r="AB153" s="312"/>
      <c r="AC153" s="312"/>
      <c r="AD153" s="312"/>
      <c r="AE153" s="312"/>
      <c r="AF153" s="312"/>
      <c r="AG153" s="312"/>
      <c r="AH153" s="312"/>
      <c r="AI153" s="312"/>
      <c r="AJ153" s="312"/>
      <c r="AK153" s="312"/>
      <c r="AL153" s="312"/>
      <c r="AM153" s="312"/>
      <c r="AN153" s="312"/>
      <c r="AO153" s="312"/>
      <c r="AP153" s="312"/>
      <c r="AQ153" s="312"/>
      <c r="AR153" s="312"/>
      <c r="AS153" s="312"/>
      <c r="AT153" s="312"/>
      <c r="AU153" s="312"/>
      <c r="AV153" s="312"/>
      <c r="AW153" s="312"/>
      <c r="AX153" s="312"/>
      <c r="AY153" s="312"/>
      <c r="AZ153" s="312"/>
      <c r="BA153" s="312"/>
      <c r="BB153" s="312"/>
      <c r="BC153" s="312"/>
      <c r="BD153" s="312"/>
      <c r="BE153" s="312"/>
      <c r="BF153" s="312"/>
      <c r="BG153" s="312"/>
      <c r="BH153" s="312"/>
      <c r="BI153" s="312"/>
      <c r="BJ153" s="312"/>
      <c r="BK153" s="312"/>
      <c r="BL153" s="312"/>
      <c r="BM153" s="312"/>
      <c r="BN153" s="312"/>
      <c r="BO153" s="312"/>
      <c r="BP153" s="312"/>
      <c r="BQ153" s="312"/>
      <c r="BR153" s="312"/>
      <c r="BS153" s="312"/>
      <c r="BT153" s="312"/>
      <c r="BU153" s="312"/>
      <c r="BV153" s="312"/>
      <c r="BW153" s="312"/>
      <c r="BX153" s="312"/>
      <c r="BY153" s="312"/>
      <c r="BZ153" s="312"/>
      <c r="CA153" s="312"/>
      <c r="CB153" s="312"/>
      <c r="CC153" s="312"/>
      <c r="CD153" s="312"/>
      <c r="CE153" s="312"/>
      <c r="CF153" s="312"/>
      <c r="CG153" s="312"/>
      <c r="CH153" s="312"/>
      <c r="CI153" s="312"/>
      <c r="CJ153" s="312"/>
      <c r="CK153" s="312"/>
      <c r="CL153" s="312"/>
      <c r="CM153" s="312"/>
      <c r="CN153" s="312"/>
      <c r="CO153" s="312"/>
      <c r="CP153" s="312"/>
      <c r="CQ153" s="312"/>
      <c r="CR153" s="312"/>
      <c r="CS153" s="312"/>
      <c r="CT153" s="312"/>
      <c r="CU153" s="312"/>
      <c r="CV153" s="312"/>
      <c r="CW153" s="312"/>
      <c r="CX153" s="312"/>
      <c r="CY153" s="312"/>
      <c r="CZ153" s="312"/>
      <c r="DA153" s="312"/>
      <c r="DB153" s="312"/>
      <c r="DC153" s="312"/>
      <c r="DD153" s="312"/>
      <c r="DE153" s="312"/>
      <c r="DF153" s="312"/>
      <c r="DG153" s="312"/>
      <c r="DH153" s="312"/>
      <c r="DI153" s="312"/>
      <c r="DJ153" s="312"/>
      <c r="DK153" s="312"/>
      <c r="DL153" s="312"/>
      <c r="DM153" s="312"/>
      <c r="DN153" s="312"/>
      <c r="DO153" s="312"/>
      <c r="DP153" s="312"/>
      <c r="DQ153" s="312"/>
      <c r="DR153" s="312"/>
      <c r="DS153" s="312"/>
      <c r="DT153" s="312"/>
      <c r="DU153" s="312"/>
      <c r="DV153" s="312"/>
      <c r="DW153" s="312"/>
      <c r="DX153" s="312"/>
      <c r="DY153" s="312"/>
      <c r="DZ153" s="312"/>
      <c r="EA153" s="312"/>
      <c r="EB153" s="312"/>
      <c r="EC153" s="312"/>
      <c r="ED153" s="312"/>
    </row>
    <row r="154" spans="1:134" s="313" customFormat="1" x14ac:dyDescent="0.2">
      <c r="G154" s="449"/>
      <c r="H154" s="450"/>
      <c r="I154" s="287"/>
      <c r="J154" s="297"/>
      <c r="K154" s="288"/>
      <c r="L154" s="287"/>
      <c r="M154" s="287"/>
      <c r="N154" s="287"/>
      <c r="O154" s="287"/>
      <c r="P154" s="287"/>
      <c r="Q154" s="287"/>
      <c r="R154" s="287"/>
      <c r="S154" s="314"/>
      <c r="T154" s="310"/>
      <c r="U154" s="310"/>
      <c r="V154" s="310"/>
      <c r="W154" s="311"/>
      <c r="X154" s="311"/>
      <c r="Y154" s="312"/>
      <c r="AA154" s="312"/>
      <c r="AB154" s="312"/>
      <c r="AC154" s="312"/>
      <c r="AD154" s="312"/>
      <c r="AE154" s="312"/>
      <c r="AF154" s="312"/>
      <c r="AG154" s="312"/>
      <c r="AH154" s="312"/>
      <c r="AI154" s="312"/>
      <c r="AJ154" s="312"/>
      <c r="AK154" s="312"/>
      <c r="AL154" s="312"/>
      <c r="AM154" s="312"/>
      <c r="AN154" s="312"/>
      <c r="AO154" s="312"/>
      <c r="AP154" s="312"/>
      <c r="AQ154" s="312"/>
      <c r="AR154" s="312"/>
      <c r="AS154" s="312"/>
      <c r="AT154" s="312"/>
      <c r="AU154" s="312"/>
      <c r="AV154" s="312"/>
      <c r="AW154" s="312"/>
      <c r="AX154" s="312"/>
      <c r="AY154" s="312"/>
      <c r="AZ154" s="312"/>
      <c r="BA154" s="312"/>
      <c r="BB154" s="312"/>
      <c r="BC154" s="312"/>
      <c r="BD154" s="312"/>
      <c r="BE154" s="312"/>
      <c r="BF154" s="312"/>
      <c r="BG154" s="312"/>
      <c r="BH154" s="312"/>
      <c r="BI154" s="312"/>
      <c r="BJ154" s="312"/>
      <c r="BK154" s="312"/>
      <c r="BL154" s="312"/>
      <c r="BM154" s="312"/>
      <c r="BN154" s="312"/>
      <c r="BO154" s="312"/>
      <c r="BP154" s="312"/>
      <c r="BQ154" s="312"/>
      <c r="BR154" s="312"/>
      <c r="BS154" s="312"/>
      <c r="BT154" s="312"/>
      <c r="BU154" s="312"/>
      <c r="BV154" s="312"/>
      <c r="BW154" s="312"/>
      <c r="BX154" s="312"/>
      <c r="BY154" s="312"/>
      <c r="BZ154" s="312"/>
      <c r="CA154" s="312"/>
      <c r="CB154" s="312"/>
      <c r="CC154" s="312"/>
      <c r="CD154" s="312"/>
      <c r="CE154" s="312"/>
      <c r="CF154" s="312"/>
      <c r="CG154" s="312"/>
      <c r="CH154" s="312"/>
      <c r="CI154" s="312"/>
      <c r="CJ154" s="312"/>
      <c r="CK154" s="312"/>
      <c r="CL154" s="312"/>
      <c r="CM154" s="312"/>
      <c r="CN154" s="312"/>
      <c r="CO154" s="312"/>
      <c r="CP154" s="312"/>
      <c r="CQ154" s="312"/>
      <c r="CR154" s="312"/>
      <c r="CS154" s="312"/>
      <c r="CT154" s="312"/>
      <c r="CU154" s="312"/>
      <c r="CV154" s="312"/>
      <c r="CW154" s="312"/>
      <c r="CX154" s="312"/>
      <c r="CY154" s="312"/>
      <c r="CZ154" s="312"/>
      <c r="DA154" s="312"/>
      <c r="DB154" s="312"/>
      <c r="DC154" s="312"/>
      <c r="DD154" s="312"/>
      <c r="DE154" s="312"/>
      <c r="DF154" s="312"/>
      <c r="DG154" s="312"/>
      <c r="DH154" s="312"/>
      <c r="DI154" s="312"/>
      <c r="DJ154" s="312"/>
      <c r="DK154" s="312"/>
      <c r="DL154" s="312"/>
      <c r="DM154" s="312"/>
      <c r="DN154" s="312"/>
      <c r="DO154" s="312"/>
      <c r="DP154" s="312"/>
      <c r="DQ154" s="312"/>
      <c r="DR154" s="312"/>
      <c r="DS154" s="312"/>
      <c r="DT154" s="312"/>
      <c r="DU154" s="312"/>
      <c r="DV154" s="312"/>
      <c r="DW154" s="312"/>
      <c r="DX154" s="312"/>
      <c r="DY154" s="312"/>
      <c r="DZ154" s="312"/>
      <c r="EA154" s="312"/>
      <c r="EB154" s="312"/>
      <c r="EC154" s="312"/>
      <c r="ED154" s="312"/>
    </row>
    <row r="155" spans="1:134" s="313" customFormat="1" x14ac:dyDescent="0.2">
      <c r="G155" s="449"/>
      <c r="H155" s="450"/>
      <c r="I155" s="287"/>
      <c r="J155" s="297"/>
      <c r="K155" s="288"/>
      <c r="L155" s="287"/>
      <c r="M155" s="287"/>
      <c r="N155" s="287"/>
      <c r="O155" s="287"/>
      <c r="P155" s="287"/>
      <c r="Q155" s="287"/>
      <c r="R155" s="287"/>
      <c r="S155" s="314"/>
      <c r="T155" s="310"/>
      <c r="U155" s="310"/>
      <c r="V155" s="310"/>
      <c r="W155" s="311"/>
      <c r="X155" s="311"/>
      <c r="Y155" s="312"/>
      <c r="AA155" s="312"/>
      <c r="AB155" s="312"/>
      <c r="AC155" s="312"/>
      <c r="AD155" s="312"/>
      <c r="AE155" s="312"/>
      <c r="AF155" s="312"/>
      <c r="AG155" s="312"/>
      <c r="AH155" s="312"/>
      <c r="AI155" s="312"/>
      <c r="AJ155" s="312"/>
      <c r="AK155" s="312"/>
      <c r="AL155" s="312"/>
      <c r="AM155" s="312"/>
      <c r="AN155" s="312"/>
      <c r="AO155" s="312"/>
      <c r="AP155" s="312"/>
      <c r="AQ155" s="312"/>
      <c r="AR155" s="312"/>
      <c r="AS155" s="312"/>
      <c r="AT155" s="312"/>
      <c r="AU155" s="312"/>
      <c r="AV155" s="312"/>
      <c r="AW155" s="312"/>
      <c r="AX155" s="312"/>
      <c r="AY155" s="312"/>
      <c r="AZ155" s="312"/>
      <c r="BA155" s="312"/>
      <c r="BB155" s="312"/>
      <c r="BC155" s="312"/>
      <c r="BD155" s="312"/>
      <c r="BE155" s="312"/>
      <c r="BF155" s="312"/>
      <c r="BG155" s="312"/>
      <c r="BH155" s="312"/>
      <c r="BI155" s="312"/>
      <c r="BJ155" s="312"/>
      <c r="BK155" s="312"/>
      <c r="BL155" s="312"/>
      <c r="BM155" s="312"/>
      <c r="BN155" s="312"/>
      <c r="BO155" s="312"/>
      <c r="BP155" s="312"/>
      <c r="BQ155" s="312"/>
      <c r="BR155" s="312"/>
      <c r="BS155" s="312"/>
      <c r="BT155" s="312"/>
      <c r="BU155" s="312"/>
      <c r="BV155" s="312"/>
      <c r="BW155" s="312"/>
      <c r="BX155" s="312"/>
      <c r="BY155" s="312"/>
      <c r="BZ155" s="312"/>
      <c r="CA155" s="312"/>
      <c r="CB155" s="312"/>
      <c r="CC155" s="312"/>
      <c r="CD155" s="312"/>
      <c r="CE155" s="312"/>
      <c r="CF155" s="312"/>
      <c r="CG155" s="312"/>
      <c r="CH155" s="312"/>
      <c r="CI155" s="312"/>
      <c r="CJ155" s="312"/>
      <c r="CK155" s="312"/>
      <c r="CL155" s="312"/>
      <c r="CM155" s="312"/>
      <c r="CN155" s="312"/>
      <c r="CO155" s="312"/>
      <c r="CP155" s="312"/>
      <c r="CQ155" s="312"/>
      <c r="CR155" s="312"/>
      <c r="CS155" s="312"/>
      <c r="CT155" s="312"/>
      <c r="CU155" s="312"/>
      <c r="CV155" s="312"/>
      <c r="CW155" s="312"/>
      <c r="CX155" s="312"/>
      <c r="CY155" s="312"/>
      <c r="CZ155" s="312"/>
      <c r="DA155" s="312"/>
      <c r="DB155" s="312"/>
      <c r="DC155" s="312"/>
      <c r="DD155" s="312"/>
      <c r="DE155" s="312"/>
      <c r="DF155" s="312"/>
      <c r="DG155" s="312"/>
      <c r="DH155" s="312"/>
      <c r="DI155" s="312"/>
      <c r="DJ155" s="312"/>
      <c r="DK155" s="312"/>
      <c r="DL155" s="312"/>
      <c r="DM155" s="312"/>
      <c r="DN155" s="312"/>
      <c r="DO155" s="312"/>
      <c r="DP155" s="312"/>
      <c r="DQ155" s="312"/>
      <c r="DR155" s="312"/>
      <c r="DS155" s="312"/>
      <c r="DT155" s="312"/>
      <c r="DU155" s="312"/>
      <c r="DV155" s="312"/>
      <c r="DW155" s="312"/>
      <c r="DX155" s="312"/>
      <c r="DY155" s="312"/>
      <c r="DZ155" s="312"/>
      <c r="EA155" s="312"/>
      <c r="EB155" s="312"/>
      <c r="EC155" s="312"/>
      <c r="ED155" s="312"/>
    </row>
    <row r="156" spans="1:134" s="313" customFormat="1" x14ac:dyDescent="0.2">
      <c r="G156" s="449"/>
      <c r="H156" s="450"/>
      <c r="I156" s="287"/>
      <c r="J156" s="297"/>
      <c r="K156" s="288"/>
      <c r="L156" s="287"/>
      <c r="M156" s="287"/>
      <c r="N156" s="287"/>
      <c r="O156" s="287"/>
      <c r="P156" s="287"/>
      <c r="Q156" s="287"/>
      <c r="R156" s="287"/>
      <c r="S156" s="314"/>
      <c r="T156" s="310"/>
      <c r="U156" s="310"/>
      <c r="V156" s="310"/>
      <c r="W156" s="311"/>
      <c r="X156" s="311"/>
      <c r="Y156" s="312"/>
      <c r="AA156" s="312"/>
      <c r="AB156" s="312"/>
      <c r="AC156" s="312"/>
      <c r="AD156" s="312"/>
      <c r="AE156" s="312"/>
      <c r="AF156" s="312"/>
      <c r="AG156" s="312"/>
      <c r="AH156" s="312"/>
      <c r="AI156" s="312"/>
      <c r="AJ156" s="312"/>
      <c r="AK156" s="312"/>
      <c r="AL156" s="312"/>
      <c r="AM156" s="312"/>
      <c r="AN156" s="312"/>
      <c r="AO156" s="312"/>
      <c r="AP156" s="312"/>
      <c r="AQ156" s="312"/>
      <c r="AR156" s="312"/>
      <c r="AS156" s="312"/>
      <c r="AT156" s="312"/>
      <c r="AU156" s="312"/>
      <c r="AV156" s="312"/>
      <c r="AW156" s="312"/>
      <c r="AX156" s="312"/>
      <c r="AY156" s="312"/>
      <c r="AZ156" s="312"/>
      <c r="BA156" s="312"/>
      <c r="BB156" s="312"/>
      <c r="BC156" s="312"/>
      <c r="BD156" s="312"/>
      <c r="BE156" s="312"/>
      <c r="BF156" s="312"/>
      <c r="BG156" s="312"/>
      <c r="BH156" s="312"/>
      <c r="BI156" s="312"/>
      <c r="BJ156" s="312"/>
      <c r="BK156" s="312"/>
      <c r="BL156" s="312"/>
      <c r="BM156" s="312"/>
      <c r="BN156" s="312"/>
      <c r="BO156" s="312"/>
      <c r="BP156" s="312"/>
      <c r="BQ156" s="312"/>
      <c r="BR156" s="312"/>
      <c r="BS156" s="312"/>
      <c r="BT156" s="312"/>
      <c r="BU156" s="312"/>
      <c r="BV156" s="312"/>
      <c r="BW156" s="312"/>
      <c r="BX156" s="312"/>
      <c r="BY156" s="312"/>
      <c r="BZ156" s="312"/>
      <c r="CA156" s="312"/>
      <c r="CB156" s="312"/>
      <c r="CC156" s="312"/>
      <c r="CD156" s="312"/>
      <c r="CE156" s="312"/>
      <c r="CF156" s="312"/>
      <c r="CG156" s="312"/>
      <c r="CH156" s="312"/>
      <c r="CI156" s="312"/>
      <c r="CJ156" s="312"/>
      <c r="CK156" s="312"/>
      <c r="CL156" s="312"/>
      <c r="CM156" s="312"/>
      <c r="CN156" s="312"/>
      <c r="CO156" s="312"/>
      <c r="CP156" s="312"/>
      <c r="CQ156" s="312"/>
      <c r="CR156" s="312"/>
      <c r="CS156" s="312"/>
      <c r="CT156" s="312"/>
      <c r="CU156" s="312"/>
      <c r="CV156" s="312"/>
      <c r="CW156" s="312"/>
      <c r="CX156" s="312"/>
      <c r="CY156" s="312"/>
      <c r="CZ156" s="312"/>
      <c r="DA156" s="312"/>
      <c r="DB156" s="312"/>
      <c r="DC156" s="312"/>
      <c r="DD156" s="312"/>
      <c r="DE156" s="312"/>
      <c r="DF156" s="312"/>
      <c r="DG156" s="312"/>
      <c r="DH156" s="312"/>
      <c r="DI156" s="312"/>
      <c r="DJ156" s="312"/>
      <c r="DK156" s="312"/>
      <c r="DL156" s="312"/>
      <c r="DM156" s="312"/>
      <c r="DN156" s="312"/>
      <c r="DO156" s="312"/>
      <c r="DP156" s="312"/>
      <c r="DQ156" s="312"/>
      <c r="DR156" s="312"/>
      <c r="DS156" s="312"/>
      <c r="DT156" s="312"/>
      <c r="DU156" s="312"/>
      <c r="DV156" s="312"/>
      <c r="DW156" s="312"/>
      <c r="DX156" s="312"/>
      <c r="DY156" s="312"/>
      <c r="DZ156" s="312"/>
      <c r="EA156" s="312"/>
      <c r="EB156" s="312"/>
      <c r="EC156" s="312"/>
      <c r="ED156" s="312"/>
    </row>
    <row r="157" spans="1:134" s="313" customFormat="1" x14ac:dyDescent="0.2">
      <c r="G157" s="449"/>
      <c r="H157" s="450"/>
      <c r="I157" s="287"/>
      <c r="J157" s="297"/>
      <c r="K157" s="288"/>
      <c r="L157" s="287"/>
      <c r="M157" s="287"/>
      <c r="N157" s="287"/>
      <c r="O157" s="287"/>
      <c r="P157" s="287"/>
      <c r="Q157" s="287"/>
      <c r="R157" s="287"/>
      <c r="S157" s="314"/>
      <c r="T157" s="310"/>
      <c r="U157" s="310"/>
      <c r="V157" s="310"/>
      <c r="W157" s="311"/>
      <c r="X157" s="311"/>
      <c r="Y157" s="312"/>
      <c r="AA157" s="312"/>
      <c r="AB157" s="312"/>
      <c r="AC157" s="312"/>
      <c r="AD157" s="312"/>
      <c r="AE157" s="312"/>
      <c r="AF157" s="312"/>
      <c r="AG157" s="312"/>
      <c r="AH157" s="312"/>
      <c r="AI157" s="312"/>
      <c r="AJ157" s="312"/>
      <c r="AK157" s="312"/>
      <c r="AL157" s="312"/>
      <c r="AM157" s="312"/>
      <c r="AN157" s="312"/>
      <c r="AO157" s="312"/>
      <c r="AP157" s="312"/>
      <c r="AQ157" s="312"/>
      <c r="AR157" s="312"/>
      <c r="AS157" s="312"/>
      <c r="AT157" s="312"/>
      <c r="AU157" s="312"/>
      <c r="AV157" s="312"/>
      <c r="AW157" s="312"/>
      <c r="AX157" s="312"/>
      <c r="AY157" s="312"/>
      <c r="AZ157" s="312"/>
      <c r="BA157" s="312"/>
      <c r="BB157" s="312"/>
      <c r="BC157" s="312"/>
      <c r="BD157" s="312"/>
      <c r="BE157" s="312"/>
      <c r="BF157" s="312"/>
      <c r="BG157" s="312"/>
      <c r="BH157" s="312"/>
      <c r="BI157" s="312"/>
      <c r="BJ157" s="312"/>
      <c r="BK157" s="312"/>
      <c r="BL157" s="312"/>
      <c r="BM157" s="312"/>
      <c r="BN157" s="312"/>
      <c r="BO157" s="312"/>
      <c r="BP157" s="312"/>
      <c r="BQ157" s="312"/>
      <c r="BR157" s="312"/>
      <c r="BS157" s="312"/>
      <c r="BT157" s="312"/>
      <c r="BU157" s="312"/>
      <c r="BV157" s="312"/>
      <c r="BW157" s="312"/>
      <c r="BX157" s="312"/>
      <c r="BY157" s="312"/>
      <c r="BZ157" s="312"/>
      <c r="CA157" s="312"/>
      <c r="CB157" s="312"/>
      <c r="CC157" s="312"/>
      <c r="CD157" s="312"/>
      <c r="CE157" s="312"/>
      <c r="CF157" s="312"/>
      <c r="CG157" s="312"/>
      <c r="CH157" s="312"/>
      <c r="CI157" s="312"/>
      <c r="CJ157" s="312"/>
      <c r="CK157" s="312"/>
      <c r="CL157" s="312"/>
      <c r="CM157" s="312"/>
      <c r="CN157" s="312"/>
      <c r="CO157" s="312"/>
      <c r="CP157" s="312"/>
      <c r="CQ157" s="312"/>
      <c r="CR157" s="312"/>
      <c r="CS157" s="312"/>
      <c r="CT157" s="312"/>
      <c r="CU157" s="312"/>
      <c r="CV157" s="312"/>
      <c r="CW157" s="312"/>
      <c r="CX157" s="312"/>
      <c r="CY157" s="312"/>
      <c r="CZ157" s="312"/>
      <c r="DA157" s="312"/>
      <c r="DB157" s="312"/>
      <c r="DC157" s="312"/>
      <c r="DD157" s="312"/>
      <c r="DE157" s="312"/>
      <c r="DF157" s="312"/>
      <c r="DG157" s="312"/>
      <c r="DH157" s="312"/>
      <c r="DI157" s="312"/>
      <c r="DJ157" s="312"/>
      <c r="DK157" s="312"/>
      <c r="DL157" s="312"/>
      <c r="DM157" s="312"/>
      <c r="DN157" s="312"/>
      <c r="DO157" s="312"/>
      <c r="DP157" s="312"/>
      <c r="DQ157" s="312"/>
      <c r="DR157" s="312"/>
      <c r="DS157" s="312"/>
      <c r="DT157" s="312"/>
      <c r="DU157" s="312"/>
      <c r="DV157" s="312"/>
      <c r="DW157" s="312"/>
      <c r="DX157" s="312"/>
      <c r="DY157" s="312"/>
      <c r="DZ157" s="312"/>
      <c r="EA157" s="312"/>
      <c r="EB157" s="312"/>
      <c r="EC157" s="312"/>
      <c r="ED157" s="312"/>
    </row>
  </sheetData>
  <mergeCells count="215">
    <mergeCell ref="A5:C5"/>
    <mergeCell ref="A7:D7"/>
    <mergeCell ref="A8:C8"/>
    <mergeCell ref="D8:F8"/>
    <mergeCell ref="G8:H8"/>
    <mergeCell ref="A9:C9"/>
    <mergeCell ref="D9:E9"/>
    <mergeCell ref="G9:H9"/>
    <mergeCell ref="A1:H1"/>
    <mergeCell ref="A2:C2"/>
    <mergeCell ref="D2:E2"/>
    <mergeCell ref="A3:H3"/>
    <mergeCell ref="D4:E4"/>
    <mergeCell ref="F4:H4"/>
    <mergeCell ref="B15:C15"/>
    <mergeCell ref="F15:H15"/>
    <mergeCell ref="B16:C16"/>
    <mergeCell ref="F16:H16"/>
    <mergeCell ref="B17:C17"/>
    <mergeCell ref="F17:H17"/>
    <mergeCell ref="A10:H10"/>
    <mergeCell ref="A11:G11"/>
    <mergeCell ref="A12:G12"/>
    <mergeCell ref="B13:C13"/>
    <mergeCell ref="D13:H13"/>
    <mergeCell ref="A14:C14"/>
    <mergeCell ref="D14:H14"/>
    <mergeCell ref="B21:C21"/>
    <mergeCell ref="F21:H21"/>
    <mergeCell ref="B22:C22"/>
    <mergeCell ref="F22:H22"/>
    <mergeCell ref="A23:G23"/>
    <mergeCell ref="A24:G24"/>
    <mergeCell ref="B18:C18"/>
    <mergeCell ref="F18:H18"/>
    <mergeCell ref="B19:C19"/>
    <mergeCell ref="F19:H19"/>
    <mergeCell ref="B20:C20"/>
    <mergeCell ref="F20:H20"/>
    <mergeCell ref="A31:F31"/>
    <mergeCell ref="A32:C32"/>
    <mergeCell ref="B33:C33"/>
    <mergeCell ref="B34:C34"/>
    <mergeCell ref="D35:H35"/>
    <mergeCell ref="B36:C36"/>
    <mergeCell ref="A25:C25"/>
    <mergeCell ref="A26:G26"/>
    <mergeCell ref="A27:G27"/>
    <mergeCell ref="A28:G28"/>
    <mergeCell ref="A29:G29"/>
    <mergeCell ref="A30:H30"/>
    <mergeCell ref="B44:E44"/>
    <mergeCell ref="F44:H44"/>
    <mergeCell ref="C45:E45"/>
    <mergeCell ref="F45:H45"/>
    <mergeCell ref="A46:H46"/>
    <mergeCell ref="A47:C47"/>
    <mergeCell ref="D47:H47"/>
    <mergeCell ref="A38:C38"/>
    <mergeCell ref="B39:C39"/>
    <mergeCell ref="D40:H40"/>
    <mergeCell ref="A42:E42"/>
    <mergeCell ref="G42:H42"/>
    <mergeCell ref="A43:E43"/>
    <mergeCell ref="F43:H43"/>
    <mergeCell ref="B52:C52"/>
    <mergeCell ref="D52:E52"/>
    <mergeCell ref="B53:C53"/>
    <mergeCell ref="D53:E53"/>
    <mergeCell ref="B54:C54"/>
    <mergeCell ref="D54:E54"/>
    <mergeCell ref="A48:G48"/>
    <mergeCell ref="A49:H49"/>
    <mergeCell ref="A50:C50"/>
    <mergeCell ref="D50:E50"/>
    <mergeCell ref="B51:C51"/>
    <mergeCell ref="D51:E51"/>
    <mergeCell ref="B58:C58"/>
    <mergeCell ref="D58:E58"/>
    <mergeCell ref="B59:C59"/>
    <mergeCell ref="D59:E59"/>
    <mergeCell ref="B60:C60"/>
    <mergeCell ref="D60:E60"/>
    <mergeCell ref="B55:C55"/>
    <mergeCell ref="D55:E55"/>
    <mergeCell ref="B56:C56"/>
    <mergeCell ref="D56:E56"/>
    <mergeCell ref="B57:C57"/>
    <mergeCell ref="D57:E57"/>
    <mergeCell ref="A65:C65"/>
    <mergeCell ref="B66:C66"/>
    <mergeCell ref="D66:E66"/>
    <mergeCell ref="G66:H66"/>
    <mergeCell ref="D67:E67"/>
    <mergeCell ref="G67:H67"/>
    <mergeCell ref="B61:C61"/>
    <mergeCell ref="D61:E61"/>
    <mergeCell ref="B62:C62"/>
    <mergeCell ref="D62:E62"/>
    <mergeCell ref="A63:G63"/>
    <mergeCell ref="A64:G64"/>
    <mergeCell ref="A72:G72"/>
    <mergeCell ref="B73:C73"/>
    <mergeCell ref="D73:H73"/>
    <mergeCell ref="A74:G74"/>
    <mergeCell ref="B75:C75"/>
    <mergeCell ref="B76:D76"/>
    <mergeCell ref="E76:F76"/>
    <mergeCell ref="G76:H76"/>
    <mergeCell ref="A68:E68"/>
    <mergeCell ref="F68:H68"/>
    <mergeCell ref="B69:D70"/>
    <mergeCell ref="F69:H69"/>
    <mergeCell ref="F70:H70"/>
    <mergeCell ref="B71:D71"/>
    <mergeCell ref="E71:H71"/>
    <mergeCell ref="C79:D79"/>
    <mergeCell ref="E79:F79"/>
    <mergeCell ref="G79:H79"/>
    <mergeCell ref="A80:H80"/>
    <mergeCell ref="A81:C81"/>
    <mergeCell ref="E81:G81"/>
    <mergeCell ref="C77:D77"/>
    <mergeCell ref="E77:F77"/>
    <mergeCell ref="G77:H77"/>
    <mergeCell ref="C78:D78"/>
    <mergeCell ref="E78:F78"/>
    <mergeCell ref="G78:H78"/>
    <mergeCell ref="A85:H85"/>
    <mergeCell ref="A86:H86"/>
    <mergeCell ref="B87:F87"/>
    <mergeCell ref="G87:H87"/>
    <mergeCell ref="B88:F88"/>
    <mergeCell ref="G88:H88"/>
    <mergeCell ref="B82:C82"/>
    <mergeCell ref="E82:G82"/>
    <mergeCell ref="B83:C83"/>
    <mergeCell ref="E83:G83"/>
    <mergeCell ref="B84:C84"/>
    <mergeCell ref="E84:G84"/>
    <mergeCell ref="B93:F93"/>
    <mergeCell ref="G93:H93"/>
    <mergeCell ref="B94:F94"/>
    <mergeCell ref="G94:H94"/>
    <mergeCell ref="B95:F95"/>
    <mergeCell ref="G95:H95"/>
    <mergeCell ref="B89:F89"/>
    <mergeCell ref="G89:H89"/>
    <mergeCell ref="D90:H90"/>
    <mergeCell ref="A91:H91"/>
    <mergeCell ref="B92:E92"/>
    <mergeCell ref="F92:H92"/>
    <mergeCell ref="B100:F100"/>
    <mergeCell ref="G100:H100"/>
    <mergeCell ref="B101:F101"/>
    <mergeCell ref="G101:H101"/>
    <mergeCell ref="B102:F102"/>
    <mergeCell ref="G102:H102"/>
    <mergeCell ref="B96:F96"/>
    <mergeCell ref="G96:H96"/>
    <mergeCell ref="B97:C97"/>
    <mergeCell ref="D97:H97"/>
    <mergeCell ref="A98:H98"/>
    <mergeCell ref="B99:F99"/>
    <mergeCell ref="G99:H99"/>
    <mergeCell ref="B106:F106"/>
    <mergeCell ref="G106:H106"/>
    <mergeCell ref="B107:F107"/>
    <mergeCell ref="G107:H107"/>
    <mergeCell ref="C108:E108"/>
    <mergeCell ref="F108:H108"/>
    <mergeCell ref="B103:F103"/>
    <mergeCell ref="G103:H103"/>
    <mergeCell ref="B104:F104"/>
    <mergeCell ref="G104:H104"/>
    <mergeCell ref="B105:F105"/>
    <mergeCell ref="G105:H105"/>
    <mergeCell ref="A113:H113"/>
    <mergeCell ref="B114:F114"/>
    <mergeCell ref="G114:H114"/>
    <mergeCell ref="B115:F115"/>
    <mergeCell ref="G115:H115"/>
    <mergeCell ref="B116:F116"/>
    <mergeCell ref="G116:H116"/>
    <mergeCell ref="A109:E109"/>
    <mergeCell ref="F109:H109"/>
    <mergeCell ref="A110:C110"/>
    <mergeCell ref="D110:H110"/>
    <mergeCell ref="A111:G111"/>
    <mergeCell ref="A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B127:F127"/>
    <mergeCell ref="G127:H127"/>
    <mergeCell ref="A128:C128"/>
    <mergeCell ref="D128:H128"/>
    <mergeCell ref="A129:H129"/>
    <mergeCell ref="B123:E123"/>
    <mergeCell ref="F123:H123"/>
    <mergeCell ref="B124:E124"/>
    <mergeCell ref="F124:H124"/>
    <mergeCell ref="A125:H125"/>
    <mergeCell ref="B126:F126"/>
    <mergeCell ref="G126:H126"/>
  </mergeCells>
  <dataValidations count="5">
    <dataValidation type="list" allowBlank="1" showInputMessage="1" showErrorMessage="1" errorTitle="Choose from dropdown" error="Please choose from the dropdown list." prompt="Please select from the dropdown list." sqref="G112 JC112 SY112 ACU112 AMQ112 AWM112 BGI112 BQE112 CAA112 CJW112 CTS112 DDO112 DNK112 DXG112 EHC112 EQY112 FAU112 FKQ112 FUM112 GEI112 GOE112 GYA112 HHW112 HRS112 IBO112 ILK112 IVG112 JFC112 JOY112 JYU112 KIQ112 KSM112 LCI112 LME112 LWA112 MFW112 MPS112 MZO112 NJK112 NTG112 ODC112 OMY112 OWU112 PGQ112 PQM112 QAI112 QKE112 QUA112 RDW112 RNS112 RXO112 SHK112 SRG112 TBC112 TKY112 TUU112 UEQ112 UOM112 UYI112 VIE112 VSA112 WBW112 WLS112 WVO112 G65648 JC65648 SY65648 ACU65648 AMQ65648 AWM65648 BGI65648 BQE65648 CAA65648 CJW65648 CTS65648 DDO65648 DNK65648 DXG65648 EHC65648 EQY65648 FAU65648 FKQ65648 FUM65648 GEI65648 GOE65648 GYA65648 HHW65648 HRS65648 IBO65648 ILK65648 IVG65648 JFC65648 JOY65648 JYU65648 KIQ65648 KSM65648 LCI65648 LME65648 LWA65648 MFW65648 MPS65648 MZO65648 NJK65648 NTG65648 ODC65648 OMY65648 OWU65648 PGQ65648 PQM65648 QAI65648 QKE65648 QUA65648 RDW65648 RNS65648 RXO65648 SHK65648 SRG65648 TBC65648 TKY65648 TUU65648 UEQ65648 UOM65648 UYI65648 VIE65648 VSA65648 WBW65648 WLS65648 WVO65648 G131184 JC131184 SY131184 ACU131184 AMQ131184 AWM131184 BGI131184 BQE131184 CAA131184 CJW131184 CTS131184 DDO131184 DNK131184 DXG131184 EHC131184 EQY131184 FAU131184 FKQ131184 FUM131184 GEI131184 GOE131184 GYA131184 HHW131184 HRS131184 IBO131184 ILK131184 IVG131184 JFC131184 JOY131184 JYU131184 KIQ131184 KSM131184 LCI131184 LME131184 LWA131184 MFW131184 MPS131184 MZO131184 NJK131184 NTG131184 ODC131184 OMY131184 OWU131184 PGQ131184 PQM131184 QAI131184 QKE131184 QUA131184 RDW131184 RNS131184 RXO131184 SHK131184 SRG131184 TBC131184 TKY131184 TUU131184 UEQ131184 UOM131184 UYI131184 VIE131184 VSA131184 WBW131184 WLS131184 WVO131184 G196720 JC196720 SY196720 ACU196720 AMQ196720 AWM196720 BGI196720 BQE196720 CAA196720 CJW196720 CTS196720 DDO196720 DNK196720 DXG196720 EHC196720 EQY196720 FAU196720 FKQ196720 FUM196720 GEI196720 GOE196720 GYA196720 HHW196720 HRS196720 IBO196720 ILK196720 IVG196720 JFC196720 JOY196720 JYU196720 KIQ196720 KSM196720 LCI196720 LME196720 LWA196720 MFW196720 MPS196720 MZO196720 NJK196720 NTG196720 ODC196720 OMY196720 OWU196720 PGQ196720 PQM196720 QAI196720 QKE196720 QUA196720 RDW196720 RNS196720 RXO196720 SHK196720 SRG196720 TBC196720 TKY196720 TUU196720 UEQ196720 UOM196720 UYI196720 VIE196720 VSA196720 WBW196720 WLS196720 WVO196720 G262256 JC262256 SY262256 ACU262256 AMQ262256 AWM262256 BGI262256 BQE262256 CAA262256 CJW262256 CTS262256 DDO262256 DNK262256 DXG262256 EHC262256 EQY262256 FAU262256 FKQ262256 FUM262256 GEI262256 GOE262256 GYA262256 HHW262256 HRS262256 IBO262256 ILK262256 IVG262256 JFC262256 JOY262256 JYU262256 KIQ262256 KSM262256 LCI262256 LME262256 LWA262256 MFW262256 MPS262256 MZO262256 NJK262256 NTG262256 ODC262256 OMY262256 OWU262256 PGQ262256 PQM262256 QAI262256 QKE262256 QUA262256 RDW262256 RNS262256 RXO262256 SHK262256 SRG262256 TBC262256 TKY262256 TUU262256 UEQ262256 UOM262256 UYI262256 VIE262256 VSA262256 WBW262256 WLS262256 WVO262256 G327792 JC327792 SY327792 ACU327792 AMQ327792 AWM327792 BGI327792 BQE327792 CAA327792 CJW327792 CTS327792 DDO327792 DNK327792 DXG327792 EHC327792 EQY327792 FAU327792 FKQ327792 FUM327792 GEI327792 GOE327792 GYA327792 HHW327792 HRS327792 IBO327792 ILK327792 IVG327792 JFC327792 JOY327792 JYU327792 KIQ327792 KSM327792 LCI327792 LME327792 LWA327792 MFW327792 MPS327792 MZO327792 NJK327792 NTG327792 ODC327792 OMY327792 OWU327792 PGQ327792 PQM327792 QAI327792 QKE327792 QUA327792 RDW327792 RNS327792 RXO327792 SHK327792 SRG327792 TBC327792 TKY327792 TUU327792 UEQ327792 UOM327792 UYI327792 VIE327792 VSA327792 WBW327792 WLS327792 WVO327792 G393328 JC393328 SY393328 ACU393328 AMQ393328 AWM393328 BGI393328 BQE393328 CAA393328 CJW393328 CTS393328 DDO393328 DNK393328 DXG393328 EHC393328 EQY393328 FAU393328 FKQ393328 FUM393328 GEI393328 GOE393328 GYA393328 HHW393328 HRS393328 IBO393328 ILK393328 IVG393328 JFC393328 JOY393328 JYU393328 KIQ393328 KSM393328 LCI393328 LME393328 LWA393328 MFW393328 MPS393328 MZO393328 NJK393328 NTG393328 ODC393328 OMY393328 OWU393328 PGQ393328 PQM393328 QAI393328 QKE393328 QUA393328 RDW393328 RNS393328 RXO393328 SHK393328 SRG393328 TBC393328 TKY393328 TUU393328 UEQ393328 UOM393328 UYI393328 VIE393328 VSA393328 WBW393328 WLS393328 WVO393328 G458864 JC458864 SY458864 ACU458864 AMQ458864 AWM458864 BGI458864 BQE458864 CAA458864 CJW458864 CTS458864 DDO458864 DNK458864 DXG458864 EHC458864 EQY458864 FAU458864 FKQ458864 FUM458864 GEI458864 GOE458864 GYA458864 HHW458864 HRS458864 IBO458864 ILK458864 IVG458864 JFC458864 JOY458864 JYU458864 KIQ458864 KSM458864 LCI458864 LME458864 LWA458864 MFW458864 MPS458864 MZO458864 NJK458864 NTG458864 ODC458864 OMY458864 OWU458864 PGQ458864 PQM458864 QAI458864 QKE458864 QUA458864 RDW458864 RNS458864 RXO458864 SHK458864 SRG458864 TBC458864 TKY458864 TUU458864 UEQ458864 UOM458864 UYI458864 VIE458864 VSA458864 WBW458864 WLS458864 WVO458864 G524400 JC524400 SY524400 ACU524400 AMQ524400 AWM524400 BGI524400 BQE524400 CAA524400 CJW524400 CTS524400 DDO524400 DNK524400 DXG524400 EHC524400 EQY524400 FAU524400 FKQ524400 FUM524400 GEI524400 GOE524400 GYA524400 HHW524400 HRS524400 IBO524400 ILK524400 IVG524400 JFC524400 JOY524400 JYU524400 KIQ524400 KSM524400 LCI524400 LME524400 LWA524400 MFW524400 MPS524400 MZO524400 NJK524400 NTG524400 ODC524400 OMY524400 OWU524400 PGQ524400 PQM524400 QAI524400 QKE524400 QUA524400 RDW524400 RNS524400 RXO524400 SHK524400 SRG524400 TBC524400 TKY524400 TUU524400 UEQ524400 UOM524400 UYI524400 VIE524400 VSA524400 WBW524400 WLS524400 WVO524400 G589936 JC589936 SY589936 ACU589936 AMQ589936 AWM589936 BGI589936 BQE589936 CAA589936 CJW589936 CTS589936 DDO589936 DNK589936 DXG589936 EHC589936 EQY589936 FAU589936 FKQ589936 FUM589936 GEI589936 GOE589936 GYA589936 HHW589936 HRS589936 IBO589936 ILK589936 IVG589936 JFC589936 JOY589936 JYU589936 KIQ589936 KSM589936 LCI589936 LME589936 LWA589936 MFW589936 MPS589936 MZO589936 NJK589936 NTG589936 ODC589936 OMY589936 OWU589936 PGQ589936 PQM589936 QAI589936 QKE589936 QUA589936 RDW589936 RNS589936 RXO589936 SHK589936 SRG589936 TBC589936 TKY589936 TUU589936 UEQ589936 UOM589936 UYI589936 VIE589936 VSA589936 WBW589936 WLS589936 WVO589936 G655472 JC655472 SY655472 ACU655472 AMQ655472 AWM655472 BGI655472 BQE655472 CAA655472 CJW655472 CTS655472 DDO655472 DNK655472 DXG655472 EHC655472 EQY655472 FAU655472 FKQ655472 FUM655472 GEI655472 GOE655472 GYA655472 HHW655472 HRS655472 IBO655472 ILK655472 IVG655472 JFC655472 JOY655472 JYU655472 KIQ655472 KSM655472 LCI655472 LME655472 LWA655472 MFW655472 MPS655472 MZO655472 NJK655472 NTG655472 ODC655472 OMY655472 OWU655472 PGQ655472 PQM655472 QAI655472 QKE655472 QUA655472 RDW655472 RNS655472 RXO655472 SHK655472 SRG655472 TBC655472 TKY655472 TUU655472 UEQ655472 UOM655472 UYI655472 VIE655472 VSA655472 WBW655472 WLS655472 WVO655472 G721008 JC721008 SY721008 ACU721008 AMQ721008 AWM721008 BGI721008 BQE721008 CAA721008 CJW721008 CTS721008 DDO721008 DNK721008 DXG721008 EHC721008 EQY721008 FAU721008 FKQ721008 FUM721008 GEI721008 GOE721008 GYA721008 HHW721008 HRS721008 IBO721008 ILK721008 IVG721008 JFC721008 JOY721008 JYU721008 KIQ721008 KSM721008 LCI721008 LME721008 LWA721008 MFW721008 MPS721008 MZO721008 NJK721008 NTG721008 ODC721008 OMY721008 OWU721008 PGQ721008 PQM721008 QAI721008 QKE721008 QUA721008 RDW721008 RNS721008 RXO721008 SHK721008 SRG721008 TBC721008 TKY721008 TUU721008 UEQ721008 UOM721008 UYI721008 VIE721008 VSA721008 WBW721008 WLS721008 WVO721008 G786544 JC786544 SY786544 ACU786544 AMQ786544 AWM786544 BGI786544 BQE786544 CAA786544 CJW786544 CTS786544 DDO786544 DNK786544 DXG786544 EHC786544 EQY786544 FAU786544 FKQ786544 FUM786544 GEI786544 GOE786544 GYA786544 HHW786544 HRS786544 IBO786544 ILK786544 IVG786544 JFC786544 JOY786544 JYU786544 KIQ786544 KSM786544 LCI786544 LME786544 LWA786544 MFW786544 MPS786544 MZO786544 NJK786544 NTG786544 ODC786544 OMY786544 OWU786544 PGQ786544 PQM786544 QAI786544 QKE786544 QUA786544 RDW786544 RNS786544 RXO786544 SHK786544 SRG786544 TBC786544 TKY786544 TUU786544 UEQ786544 UOM786544 UYI786544 VIE786544 VSA786544 WBW786544 WLS786544 WVO786544 G852080 JC852080 SY852080 ACU852080 AMQ852080 AWM852080 BGI852080 BQE852080 CAA852080 CJW852080 CTS852080 DDO852080 DNK852080 DXG852080 EHC852080 EQY852080 FAU852080 FKQ852080 FUM852080 GEI852080 GOE852080 GYA852080 HHW852080 HRS852080 IBO852080 ILK852080 IVG852080 JFC852080 JOY852080 JYU852080 KIQ852080 KSM852080 LCI852080 LME852080 LWA852080 MFW852080 MPS852080 MZO852080 NJK852080 NTG852080 ODC852080 OMY852080 OWU852080 PGQ852080 PQM852080 QAI852080 QKE852080 QUA852080 RDW852080 RNS852080 RXO852080 SHK852080 SRG852080 TBC852080 TKY852080 TUU852080 UEQ852080 UOM852080 UYI852080 VIE852080 VSA852080 WBW852080 WLS852080 WVO852080 G917616 JC917616 SY917616 ACU917616 AMQ917616 AWM917616 BGI917616 BQE917616 CAA917616 CJW917616 CTS917616 DDO917616 DNK917616 DXG917616 EHC917616 EQY917616 FAU917616 FKQ917616 FUM917616 GEI917616 GOE917616 GYA917616 HHW917616 HRS917616 IBO917616 ILK917616 IVG917616 JFC917616 JOY917616 JYU917616 KIQ917616 KSM917616 LCI917616 LME917616 LWA917616 MFW917616 MPS917616 MZO917616 NJK917616 NTG917616 ODC917616 OMY917616 OWU917616 PGQ917616 PQM917616 QAI917616 QKE917616 QUA917616 RDW917616 RNS917616 RXO917616 SHK917616 SRG917616 TBC917616 TKY917616 TUU917616 UEQ917616 UOM917616 UYI917616 VIE917616 VSA917616 WBW917616 WLS917616 WVO917616 G983152 JC983152 SY983152 ACU983152 AMQ983152 AWM983152 BGI983152 BQE983152 CAA983152 CJW983152 CTS983152 DDO983152 DNK983152 DXG983152 EHC983152 EQY983152 FAU983152 FKQ983152 FUM983152 GEI983152 GOE983152 GYA983152 HHW983152 HRS983152 IBO983152 ILK983152 IVG983152 JFC983152 JOY983152 JYU983152 KIQ983152 KSM983152 LCI983152 LME983152 LWA983152 MFW983152 MPS983152 MZO983152 NJK983152 NTG983152 ODC983152 OMY983152 OWU983152 PGQ983152 PQM983152 QAI983152 QKE983152 QUA983152 RDW983152 RNS983152 RXO983152 SHK983152 SRG983152 TBC983152 TKY983152 TUU983152 UEQ983152 UOM983152 UYI983152 VIE983152 VSA983152 WBW983152 WLS983152 WVO983152 H64 JD64 SZ64 ACV64 AMR64 AWN64 BGJ64 BQF64 CAB64 CJX64 CTT64 DDP64 DNL64 DXH64 EHD64 EQZ64 FAV64 FKR64 FUN64 GEJ64 GOF64 GYB64 HHX64 HRT64 IBP64 ILL64 IVH64 JFD64 JOZ64 JYV64 KIR64 KSN64 LCJ64 LMF64 LWB64 MFX64 MPT64 MZP64 NJL64 NTH64 ODD64 OMZ64 OWV64 PGR64 PQN64 QAJ64 QKF64 QUB64 RDX64 RNT64 RXP64 SHL64 SRH64 TBD64 TKZ64 TUV64 UER64 UON64 UYJ64 VIF64 VSB64 WBX64 WLT64 WVP64 H65600 JD65600 SZ65600 ACV65600 AMR65600 AWN65600 BGJ65600 BQF65600 CAB65600 CJX65600 CTT65600 DDP65600 DNL65600 DXH65600 EHD65600 EQZ65600 FAV65600 FKR65600 FUN65600 GEJ65600 GOF65600 GYB65600 HHX65600 HRT65600 IBP65600 ILL65600 IVH65600 JFD65600 JOZ65600 JYV65600 KIR65600 KSN65600 LCJ65600 LMF65600 LWB65600 MFX65600 MPT65600 MZP65600 NJL65600 NTH65600 ODD65600 OMZ65600 OWV65600 PGR65600 PQN65600 QAJ65600 QKF65600 QUB65600 RDX65600 RNT65600 RXP65600 SHL65600 SRH65600 TBD65600 TKZ65600 TUV65600 UER65600 UON65600 UYJ65600 VIF65600 VSB65600 WBX65600 WLT65600 WVP65600 H131136 JD131136 SZ131136 ACV131136 AMR131136 AWN131136 BGJ131136 BQF131136 CAB131136 CJX131136 CTT131136 DDP131136 DNL131136 DXH131136 EHD131136 EQZ131136 FAV131136 FKR131136 FUN131136 GEJ131136 GOF131136 GYB131136 HHX131136 HRT131136 IBP131136 ILL131136 IVH131136 JFD131136 JOZ131136 JYV131136 KIR131136 KSN131136 LCJ131136 LMF131136 LWB131136 MFX131136 MPT131136 MZP131136 NJL131136 NTH131136 ODD131136 OMZ131136 OWV131136 PGR131136 PQN131136 QAJ131136 QKF131136 QUB131136 RDX131136 RNT131136 RXP131136 SHL131136 SRH131136 TBD131136 TKZ131136 TUV131136 UER131136 UON131136 UYJ131136 VIF131136 VSB131136 WBX131136 WLT131136 WVP131136 H196672 JD196672 SZ196672 ACV196672 AMR196672 AWN196672 BGJ196672 BQF196672 CAB196672 CJX196672 CTT196672 DDP196672 DNL196672 DXH196672 EHD196672 EQZ196672 FAV196672 FKR196672 FUN196672 GEJ196672 GOF196672 GYB196672 HHX196672 HRT196672 IBP196672 ILL196672 IVH196672 JFD196672 JOZ196672 JYV196672 KIR196672 KSN196672 LCJ196672 LMF196672 LWB196672 MFX196672 MPT196672 MZP196672 NJL196672 NTH196672 ODD196672 OMZ196672 OWV196672 PGR196672 PQN196672 QAJ196672 QKF196672 QUB196672 RDX196672 RNT196672 RXP196672 SHL196672 SRH196672 TBD196672 TKZ196672 TUV196672 UER196672 UON196672 UYJ196672 VIF196672 VSB196672 WBX196672 WLT196672 WVP196672 H262208 JD262208 SZ262208 ACV262208 AMR262208 AWN262208 BGJ262208 BQF262208 CAB262208 CJX262208 CTT262208 DDP262208 DNL262208 DXH262208 EHD262208 EQZ262208 FAV262208 FKR262208 FUN262208 GEJ262208 GOF262208 GYB262208 HHX262208 HRT262208 IBP262208 ILL262208 IVH262208 JFD262208 JOZ262208 JYV262208 KIR262208 KSN262208 LCJ262208 LMF262208 LWB262208 MFX262208 MPT262208 MZP262208 NJL262208 NTH262208 ODD262208 OMZ262208 OWV262208 PGR262208 PQN262208 QAJ262208 QKF262208 QUB262208 RDX262208 RNT262208 RXP262208 SHL262208 SRH262208 TBD262208 TKZ262208 TUV262208 UER262208 UON262208 UYJ262208 VIF262208 VSB262208 WBX262208 WLT262208 WVP262208 H327744 JD327744 SZ327744 ACV327744 AMR327744 AWN327744 BGJ327744 BQF327744 CAB327744 CJX327744 CTT327744 DDP327744 DNL327744 DXH327744 EHD327744 EQZ327744 FAV327744 FKR327744 FUN327744 GEJ327744 GOF327744 GYB327744 HHX327744 HRT327744 IBP327744 ILL327744 IVH327744 JFD327744 JOZ327744 JYV327744 KIR327744 KSN327744 LCJ327744 LMF327744 LWB327744 MFX327744 MPT327744 MZP327744 NJL327744 NTH327744 ODD327744 OMZ327744 OWV327744 PGR327744 PQN327744 QAJ327744 QKF327744 QUB327744 RDX327744 RNT327744 RXP327744 SHL327744 SRH327744 TBD327744 TKZ327744 TUV327744 UER327744 UON327744 UYJ327744 VIF327744 VSB327744 WBX327744 WLT327744 WVP327744 H393280 JD393280 SZ393280 ACV393280 AMR393280 AWN393280 BGJ393280 BQF393280 CAB393280 CJX393280 CTT393280 DDP393280 DNL393280 DXH393280 EHD393280 EQZ393280 FAV393280 FKR393280 FUN393280 GEJ393280 GOF393280 GYB393280 HHX393280 HRT393280 IBP393280 ILL393280 IVH393280 JFD393280 JOZ393280 JYV393280 KIR393280 KSN393280 LCJ393280 LMF393280 LWB393280 MFX393280 MPT393280 MZP393280 NJL393280 NTH393280 ODD393280 OMZ393280 OWV393280 PGR393280 PQN393280 QAJ393280 QKF393280 QUB393280 RDX393280 RNT393280 RXP393280 SHL393280 SRH393280 TBD393280 TKZ393280 TUV393280 UER393280 UON393280 UYJ393280 VIF393280 VSB393280 WBX393280 WLT393280 WVP393280 H458816 JD458816 SZ458816 ACV458816 AMR458816 AWN458816 BGJ458816 BQF458816 CAB458816 CJX458816 CTT458816 DDP458816 DNL458816 DXH458816 EHD458816 EQZ458816 FAV458816 FKR458816 FUN458816 GEJ458816 GOF458816 GYB458816 HHX458816 HRT458816 IBP458816 ILL458816 IVH458816 JFD458816 JOZ458816 JYV458816 KIR458816 KSN458816 LCJ458816 LMF458816 LWB458816 MFX458816 MPT458816 MZP458816 NJL458816 NTH458816 ODD458816 OMZ458816 OWV458816 PGR458816 PQN458816 QAJ458816 QKF458816 QUB458816 RDX458816 RNT458816 RXP458816 SHL458816 SRH458816 TBD458816 TKZ458816 TUV458816 UER458816 UON458816 UYJ458816 VIF458816 VSB458816 WBX458816 WLT458816 WVP458816 H524352 JD524352 SZ524352 ACV524352 AMR524352 AWN524352 BGJ524352 BQF524352 CAB524352 CJX524352 CTT524352 DDP524352 DNL524352 DXH524352 EHD524352 EQZ524352 FAV524352 FKR524352 FUN524352 GEJ524352 GOF524352 GYB524352 HHX524352 HRT524352 IBP524352 ILL524352 IVH524352 JFD524352 JOZ524352 JYV524352 KIR524352 KSN524352 LCJ524352 LMF524352 LWB524352 MFX524352 MPT524352 MZP524352 NJL524352 NTH524352 ODD524352 OMZ524352 OWV524352 PGR524352 PQN524352 QAJ524352 QKF524352 QUB524352 RDX524352 RNT524352 RXP524352 SHL524352 SRH524352 TBD524352 TKZ524352 TUV524352 UER524352 UON524352 UYJ524352 VIF524352 VSB524352 WBX524352 WLT524352 WVP524352 H589888 JD589888 SZ589888 ACV589888 AMR589888 AWN589888 BGJ589888 BQF589888 CAB589888 CJX589888 CTT589888 DDP589888 DNL589888 DXH589888 EHD589888 EQZ589888 FAV589888 FKR589888 FUN589888 GEJ589888 GOF589888 GYB589888 HHX589888 HRT589888 IBP589888 ILL589888 IVH589888 JFD589888 JOZ589888 JYV589888 KIR589888 KSN589888 LCJ589888 LMF589888 LWB589888 MFX589888 MPT589888 MZP589888 NJL589888 NTH589888 ODD589888 OMZ589888 OWV589888 PGR589888 PQN589888 QAJ589888 QKF589888 QUB589888 RDX589888 RNT589888 RXP589888 SHL589888 SRH589888 TBD589888 TKZ589888 TUV589888 UER589888 UON589888 UYJ589888 VIF589888 VSB589888 WBX589888 WLT589888 WVP589888 H655424 JD655424 SZ655424 ACV655424 AMR655424 AWN655424 BGJ655424 BQF655424 CAB655424 CJX655424 CTT655424 DDP655424 DNL655424 DXH655424 EHD655424 EQZ655424 FAV655424 FKR655424 FUN655424 GEJ655424 GOF655424 GYB655424 HHX655424 HRT655424 IBP655424 ILL655424 IVH655424 JFD655424 JOZ655424 JYV655424 KIR655424 KSN655424 LCJ655424 LMF655424 LWB655424 MFX655424 MPT655424 MZP655424 NJL655424 NTH655424 ODD655424 OMZ655424 OWV655424 PGR655424 PQN655424 QAJ655424 QKF655424 QUB655424 RDX655424 RNT655424 RXP655424 SHL655424 SRH655424 TBD655424 TKZ655424 TUV655424 UER655424 UON655424 UYJ655424 VIF655424 VSB655424 WBX655424 WLT655424 WVP655424 H720960 JD720960 SZ720960 ACV720960 AMR720960 AWN720960 BGJ720960 BQF720960 CAB720960 CJX720960 CTT720960 DDP720960 DNL720960 DXH720960 EHD720960 EQZ720960 FAV720960 FKR720960 FUN720960 GEJ720960 GOF720960 GYB720960 HHX720960 HRT720960 IBP720960 ILL720960 IVH720960 JFD720960 JOZ720960 JYV720960 KIR720960 KSN720960 LCJ720960 LMF720960 LWB720960 MFX720960 MPT720960 MZP720960 NJL720960 NTH720960 ODD720960 OMZ720960 OWV720960 PGR720960 PQN720960 QAJ720960 QKF720960 QUB720960 RDX720960 RNT720960 RXP720960 SHL720960 SRH720960 TBD720960 TKZ720960 TUV720960 UER720960 UON720960 UYJ720960 VIF720960 VSB720960 WBX720960 WLT720960 WVP720960 H786496 JD786496 SZ786496 ACV786496 AMR786496 AWN786496 BGJ786496 BQF786496 CAB786496 CJX786496 CTT786496 DDP786496 DNL786496 DXH786496 EHD786496 EQZ786496 FAV786496 FKR786496 FUN786496 GEJ786496 GOF786496 GYB786496 HHX786496 HRT786496 IBP786496 ILL786496 IVH786496 JFD786496 JOZ786496 JYV786496 KIR786496 KSN786496 LCJ786496 LMF786496 LWB786496 MFX786496 MPT786496 MZP786496 NJL786496 NTH786496 ODD786496 OMZ786496 OWV786496 PGR786496 PQN786496 QAJ786496 QKF786496 QUB786496 RDX786496 RNT786496 RXP786496 SHL786496 SRH786496 TBD786496 TKZ786496 TUV786496 UER786496 UON786496 UYJ786496 VIF786496 VSB786496 WBX786496 WLT786496 WVP786496 H852032 JD852032 SZ852032 ACV852032 AMR852032 AWN852032 BGJ852032 BQF852032 CAB852032 CJX852032 CTT852032 DDP852032 DNL852032 DXH852032 EHD852032 EQZ852032 FAV852032 FKR852032 FUN852032 GEJ852032 GOF852032 GYB852032 HHX852032 HRT852032 IBP852032 ILL852032 IVH852032 JFD852032 JOZ852032 JYV852032 KIR852032 KSN852032 LCJ852032 LMF852032 LWB852032 MFX852032 MPT852032 MZP852032 NJL852032 NTH852032 ODD852032 OMZ852032 OWV852032 PGR852032 PQN852032 QAJ852032 QKF852032 QUB852032 RDX852032 RNT852032 RXP852032 SHL852032 SRH852032 TBD852032 TKZ852032 TUV852032 UER852032 UON852032 UYJ852032 VIF852032 VSB852032 WBX852032 WLT852032 WVP852032 H917568 JD917568 SZ917568 ACV917568 AMR917568 AWN917568 BGJ917568 BQF917568 CAB917568 CJX917568 CTT917568 DDP917568 DNL917568 DXH917568 EHD917568 EQZ917568 FAV917568 FKR917568 FUN917568 GEJ917568 GOF917568 GYB917568 HHX917568 HRT917568 IBP917568 ILL917568 IVH917568 JFD917568 JOZ917568 JYV917568 KIR917568 KSN917568 LCJ917568 LMF917568 LWB917568 MFX917568 MPT917568 MZP917568 NJL917568 NTH917568 ODD917568 OMZ917568 OWV917568 PGR917568 PQN917568 QAJ917568 QKF917568 QUB917568 RDX917568 RNT917568 RXP917568 SHL917568 SRH917568 TBD917568 TKZ917568 TUV917568 UER917568 UON917568 UYJ917568 VIF917568 VSB917568 WBX917568 WLT917568 WVP917568 H983104 JD983104 SZ983104 ACV983104 AMR983104 AWN983104 BGJ983104 BQF983104 CAB983104 CJX983104 CTT983104 DDP983104 DNL983104 DXH983104 EHD983104 EQZ983104 FAV983104 FKR983104 FUN983104 GEJ983104 GOF983104 GYB983104 HHX983104 HRT983104 IBP983104 ILL983104 IVH983104 JFD983104 JOZ983104 JYV983104 KIR983104 KSN983104 LCJ983104 LMF983104 LWB983104 MFX983104 MPT983104 MZP983104 NJL983104 NTH983104 ODD983104 OMZ983104 OWV983104 PGR983104 PQN983104 QAJ983104 QKF983104 QUB983104 RDX983104 RNT983104 RXP983104 SHL983104 SRH983104 TBD983104 TKZ983104 TUV983104 UER983104 UON983104 UYJ983104 VIF983104 VSB983104 WBX983104 WLT983104 WVP983104 D51:D56 IZ51:IZ56 SV51:SV56 ACR51:ACR56 AMN51:AMN56 AWJ51:AWJ56 BGF51:BGF56 BQB51:BQB56 BZX51:BZX56 CJT51:CJT56 CTP51:CTP56 DDL51:DDL56 DNH51:DNH56 DXD51:DXD56 EGZ51:EGZ56 EQV51:EQV56 FAR51:FAR56 FKN51:FKN56 FUJ51:FUJ56 GEF51:GEF56 GOB51:GOB56 GXX51:GXX56 HHT51:HHT56 HRP51:HRP56 IBL51:IBL56 ILH51:ILH56 IVD51:IVD56 JEZ51:JEZ56 JOV51:JOV56 JYR51:JYR56 KIN51:KIN56 KSJ51:KSJ56 LCF51:LCF56 LMB51:LMB56 LVX51:LVX56 MFT51:MFT56 MPP51:MPP56 MZL51:MZL56 NJH51:NJH56 NTD51:NTD56 OCZ51:OCZ56 OMV51:OMV56 OWR51:OWR56 PGN51:PGN56 PQJ51:PQJ56 QAF51:QAF56 QKB51:QKB56 QTX51:QTX56 RDT51:RDT56 RNP51:RNP56 RXL51:RXL56 SHH51:SHH56 SRD51:SRD56 TAZ51:TAZ56 TKV51:TKV56 TUR51:TUR56 UEN51:UEN56 UOJ51:UOJ56 UYF51:UYF56 VIB51:VIB56 VRX51:VRX56 WBT51:WBT56 WLP51:WLP56 WVL51:WVL56 D65587:D65592 IZ65587:IZ65592 SV65587:SV65592 ACR65587:ACR65592 AMN65587:AMN65592 AWJ65587:AWJ65592 BGF65587:BGF65592 BQB65587:BQB65592 BZX65587:BZX65592 CJT65587:CJT65592 CTP65587:CTP65592 DDL65587:DDL65592 DNH65587:DNH65592 DXD65587:DXD65592 EGZ65587:EGZ65592 EQV65587:EQV65592 FAR65587:FAR65592 FKN65587:FKN65592 FUJ65587:FUJ65592 GEF65587:GEF65592 GOB65587:GOB65592 GXX65587:GXX65592 HHT65587:HHT65592 HRP65587:HRP65592 IBL65587:IBL65592 ILH65587:ILH65592 IVD65587:IVD65592 JEZ65587:JEZ65592 JOV65587:JOV65592 JYR65587:JYR65592 KIN65587:KIN65592 KSJ65587:KSJ65592 LCF65587:LCF65592 LMB65587:LMB65592 LVX65587:LVX65592 MFT65587:MFT65592 MPP65587:MPP65592 MZL65587:MZL65592 NJH65587:NJH65592 NTD65587:NTD65592 OCZ65587:OCZ65592 OMV65587:OMV65592 OWR65587:OWR65592 PGN65587:PGN65592 PQJ65587:PQJ65592 QAF65587:QAF65592 QKB65587:QKB65592 QTX65587:QTX65592 RDT65587:RDT65592 RNP65587:RNP65592 RXL65587:RXL65592 SHH65587:SHH65592 SRD65587:SRD65592 TAZ65587:TAZ65592 TKV65587:TKV65592 TUR65587:TUR65592 UEN65587:UEN65592 UOJ65587:UOJ65592 UYF65587:UYF65592 VIB65587:VIB65592 VRX65587:VRX65592 WBT65587:WBT65592 WLP65587:WLP65592 WVL65587:WVL65592 D131123:D131128 IZ131123:IZ131128 SV131123:SV131128 ACR131123:ACR131128 AMN131123:AMN131128 AWJ131123:AWJ131128 BGF131123:BGF131128 BQB131123:BQB131128 BZX131123:BZX131128 CJT131123:CJT131128 CTP131123:CTP131128 DDL131123:DDL131128 DNH131123:DNH131128 DXD131123:DXD131128 EGZ131123:EGZ131128 EQV131123:EQV131128 FAR131123:FAR131128 FKN131123:FKN131128 FUJ131123:FUJ131128 GEF131123:GEF131128 GOB131123:GOB131128 GXX131123:GXX131128 HHT131123:HHT131128 HRP131123:HRP131128 IBL131123:IBL131128 ILH131123:ILH131128 IVD131123:IVD131128 JEZ131123:JEZ131128 JOV131123:JOV131128 JYR131123:JYR131128 KIN131123:KIN131128 KSJ131123:KSJ131128 LCF131123:LCF131128 LMB131123:LMB131128 LVX131123:LVX131128 MFT131123:MFT131128 MPP131123:MPP131128 MZL131123:MZL131128 NJH131123:NJH131128 NTD131123:NTD131128 OCZ131123:OCZ131128 OMV131123:OMV131128 OWR131123:OWR131128 PGN131123:PGN131128 PQJ131123:PQJ131128 QAF131123:QAF131128 QKB131123:QKB131128 QTX131123:QTX131128 RDT131123:RDT131128 RNP131123:RNP131128 RXL131123:RXL131128 SHH131123:SHH131128 SRD131123:SRD131128 TAZ131123:TAZ131128 TKV131123:TKV131128 TUR131123:TUR131128 UEN131123:UEN131128 UOJ131123:UOJ131128 UYF131123:UYF131128 VIB131123:VIB131128 VRX131123:VRX131128 WBT131123:WBT131128 WLP131123:WLP131128 WVL131123:WVL131128 D196659:D196664 IZ196659:IZ196664 SV196659:SV196664 ACR196659:ACR196664 AMN196659:AMN196664 AWJ196659:AWJ196664 BGF196659:BGF196664 BQB196659:BQB196664 BZX196659:BZX196664 CJT196659:CJT196664 CTP196659:CTP196664 DDL196659:DDL196664 DNH196659:DNH196664 DXD196659:DXD196664 EGZ196659:EGZ196664 EQV196659:EQV196664 FAR196659:FAR196664 FKN196659:FKN196664 FUJ196659:FUJ196664 GEF196659:GEF196664 GOB196659:GOB196664 GXX196659:GXX196664 HHT196659:HHT196664 HRP196659:HRP196664 IBL196659:IBL196664 ILH196659:ILH196664 IVD196659:IVD196664 JEZ196659:JEZ196664 JOV196659:JOV196664 JYR196659:JYR196664 KIN196659:KIN196664 KSJ196659:KSJ196664 LCF196659:LCF196664 LMB196659:LMB196664 LVX196659:LVX196664 MFT196659:MFT196664 MPP196659:MPP196664 MZL196659:MZL196664 NJH196659:NJH196664 NTD196659:NTD196664 OCZ196659:OCZ196664 OMV196659:OMV196664 OWR196659:OWR196664 PGN196659:PGN196664 PQJ196659:PQJ196664 QAF196659:QAF196664 QKB196659:QKB196664 QTX196659:QTX196664 RDT196659:RDT196664 RNP196659:RNP196664 RXL196659:RXL196664 SHH196659:SHH196664 SRD196659:SRD196664 TAZ196659:TAZ196664 TKV196659:TKV196664 TUR196659:TUR196664 UEN196659:UEN196664 UOJ196659:UOJ196664 UYF196659:UYF196664 VIB196659:VIB196664 VRX196659:VRX196664 WBT196659:WBT196664 WLP196659:WLP196664 WVL196659:WVL196664 D262195:D262200 IZ262195:IZ262200 SV262195:SV262200 ACR262195:ACR262200 AMN262195:AMN262200 AWJ262195:AWJ262200 BGF262195:BGF262200 BQB262195:BQB262200 BZX262195:BZX262200 CJT262195:CJT262200 CTP262195:CTP262200 DDL262195:DDL262200 DNH262195:DNH262200 DXD262195:DXD262200 EGZ262195:EGZ262200 EQV262195:EQV262200 FAR262195:FAR262200 FKN262195:FKN262200 FUJ262195:FUJ262200 GEF262195:GEF262200 GOB262195:GOB262200 GXX262195:GXX262200 HHT262195:HHT262200 HRP262195:HRP262200 IBL262195:IBL262200 ILH262195:ILH262200 IVD262195:IVD262200 JEZ262195:JEZ262200 JOV262195:JOV262200 JYR262195:JYR262200 KIN262195:KIN262200 KSJ262195:KSJ262200 LCF262195:LCF262200 LMB262195:LMB262200 LVX262195:LVX262200 MFT262195:MFT262200 MPP262195:MPP262200 MZL262195:MZL262200 NJH262195:NJH262200 NTD262195:NTD262200 OCZ262195:OCZ262200 OMV262195:OMV262200 OWR262195:OWR262200 PGN262195:PGN262200 PQJ262195:PQJ262200 QAF262195:QAF262200 QKB262195:QKB262200 QTX262195:QTX262200 RDT262195:RDT262200 RNP262195:RNP262200 RXL262195:RXL262200 SHH262195:SHH262200 SRD262195:SRD262200 TAZ262195:TAZ262200 TKV262195:TKV262200 TUR262195:TUR262200 UEN262195:UEN262200 UOJ262195:UOJ262200 UYF262195:UYF262200 VIB262195:VIB262200 VRX262195:VRX262200 WBT262195:WBT262200 WLP262195:WLP262200 WVL262195:WVL262200 D327731:D327736 IZ327731:IZ327736 SV327731:SV327736 ACR327731:ACR327736 AMN327731:AMN327736 AWJ327731:AWJ327736 BGF327731:BGF327736 BQB327731:BQB327736 BZX327731:BZX327736 CJT327731:CJT327736 CTP327731:CTP327736 DDL327731:DDL327736 DNH327731:DNH327736 DXD327731:DXD327736 EGZ327731:EGZ327736 EQV327731:EQV327736 FAR327731:FAR327736 FKN327731:FKN327736 FUJ327731:FUJ327736 GEF327731:GEF327736 GOB327731:GOB327736 GXX327731:GXX327736 HHT327731:HHT327736 HRP327731:HRP327736 IBL327731:IBL327736 ILH327731:ILH327736 IVD327731:IVD327736 JEZ327731:JEZ327736 JOV327731:JOV327736 JYR327731:JYR327736 KIN327731:KIN327736 KSJ327731:KSJ327736 LCF327731:LCF327736 LMB327731:LMB327736 LVX327731:LVX327736 MFT327731:MFT327736 MPP327731:MPP327736 MZL327731:MZL327736 NJH327731:NJH327736 NTD327731:NTD327736 OCZ327731:OCZ327736 OMV327731:OMV327736 OWR327731:OWR327736 PGN327731:PGN327736 PQJ327731:PQJ327736 QAF327731:QAF327736 QKB327731:QKB327736 QTX327731:QTX327736 RDT327731:RDT327736 RNP327731:RNP327736 RXL327731:RXL327736 SHH327731:SHH327736 SRD327731:SRD327736 TAZ327731:TAZ327736 TKV327731:TKV327736 TUR327731:TUR327736 UEN327731:UEN327736 UOJ327731:UOJ327736 UYF327731:UYF327736 VIB327731:VIB327736 VRX327731:VRX327736 WBT327731:WBT327736 WLP327731:WLP327736 WVL327731:WVL327736 D393267:D393272 IZ393267:IZ393272 SV393267:SV393272 ACR393267:ACR393272 AMN393267:AMN393272 AWJ393267:AWJ393272 BGF393267:BGF393272 BQB393267:BQB393272 BZX393267:BZX393272 CJT393267:CJT393272 CTP393267:CTP393272 DDL393267:DDL393272 DNH393267:DNH393272 DXD393267:DXD393272 EGZ393267:EGZ393272 EQV393267:EQV393272 FAR393267:FAR393272 FKN393267:FKN393272 FUJ393267:FUJ393272 GEF393267:GEF393272 GOB393267:GOB393272 GXX393267:GXX393272 HHT393267:HHT393272 HRP393267:HRP393272 IBL393267:IBL393272 ILH393267:ILH393272 IVD393267:IVD393272 JEZ393267:JEZ393272 JOV393267:JOV393272 JYR393267:JYR393272 KIN393267:KIN393272 KSJ393267:KSJ393272 LCF393267:LCF393272 LMB393267:LMB393272 LVX393267:LVX393272 MFT393267:MFT393272 MPP393267:MPP393272 MZL393267:MZL393272 NJH393267:NJH393272 NTD393267:NTD393272 OCZ393267:OCZ393272 OMV393267:OMV393272 OWR393267:OWR393272 PGN393267:PGN393272 PQJ393267:PQJ393272 QAF393267:QAF393272 QKB393267:QKB393272 QTX393267:QTX393272 RDT393267:RDT393272 RNP393267:RNP393272 RXL393267:RXL393272 SHH393267:SHH393272 SRD393267:SRD393272 TAZ393267:TAZ393272 TKV393267:TKV393272 TUR393267:TUR393272 UEN393267:UEN393272 UOJ393267:UOJ393272 UYF393267:UYF393272 VIB393267:VIB393272 VRX393267:VRX393272 WBT393267:WBT393272 WLP393267:WLP393272 WVL393267:WVL393272 D458803:D458808 IZ458803:IZ458808 SV458803:SV458808 ACR458803:ACR458808 AMN458803:AMN458808 AWJ458803:AWJ458808 BGF458803:BGF458808 BQB458803:BQB458808 BZX458803:BZX458808 CJT458803:CJT458808 CTP458803:CTP458808 DDL458803:DDL458808 DNH458803:DNH458808 DXD458803:DXD458808 EGZ458803:EGZ458808 EQV458803:EQV458808 FAR458803:FAR458808 FKN458803:FKN458808 FUJ458803:FUJ458808 GEF458803:GEF458808 GOB458803:GOB458808 GXX458803:GXX458808 HHT458803:HHT458808 HRP458803:HRP458808 IBL458803:IBL458808 ILH458803:ILH458808 IVD458803:IVD458808 JEZ458803:JEZ458808 JOV458803:JOV458808 JYR458803:JYR458808 KIN458803:KIN458808 KSJ458803:KSJ458808 LCF458803:LCF458808 LMB458803:LMB458808 LVX458803:LVX458808 MFT458803:MFT458808 MPP458803:MPP458808 MZL458803:MZL458808 NJH458803:NJH458808 NTD458803:NTD458808 OCZ458803:OCZ458808 OMV458803:OMV458808 OWR458803:OWR458808 PGN458803:PGN458808 PQJ458803:PQJ458808 QAF458803:QAF458808 QKB458803:QKB458808 QTX458803:QTX458808 RDT458803:RDT458808 RNP458803:RNP458808 RXL458803:RXL458808 SHH458803:SHH458808 SRD458803:SRD458808 TAZ458803:TAZ458808 TKV458803:TKV458808 TUR458803:TUR458808 UEN458803:UEN458808 UOJ458803:UOJ458808 UYF458803:UYF458808 VIB458803:VIB458808 VRX458803:VRX458808 WBT458803:WBT458808 WLP458803:WLP458808 WVL458803:WVL458808 D524339:D524344 IZ524339:IZ524344 SV524339:SV524344 ACR524339:ACR524344 AMN524339:AMN524344 AWJ524339:AWJ524344 BGF524339:BGF524344 BQB524339:BQB524344 BZX524339:BZX524344 CJT524339:CJT524344 CTP524339:CTP524344 DDL524339:DDL524344 DNH524339:DNH524344 DXD524339:DXD524344 EGZ524339:EGZ524344 EQV524339:EQV524344 FAR524339:FAR524344 FKN524339:FKN524344 FUJ524339:FUJ524344 GEF524339:GEF524344 GOB524339:GOB524344 GXX524339:GXX524344 HHT524339:HHT524344 HRP524339:HRP524344 IBL524339:IBL524344 ILH524339:ILH524344 IVD524339:IVD524344 JEZ524339:JEZ524344 JOV524339:JOV524344 JYR524339:JYR524344 KIN524339:KIN524344 KSJ524339:KSJ524344 LCF524339:LCF524344 LMB524339:LMB524344 LVX524339:LVX524344 MFT524339:MFT524344 MPP524339:MPP524344 MZL524339:MZL524344 NJH524339:NJH524344 NTD524339:NTD524344 OCZ524339:OCZ524344 OMV524339:OMV524344 OWR524339:OWR524344 PGN524339:PGN524344 PQJ524339:PQJ524344 QAF524339:QAF524344 QKB524339:QKB524344 QTX524339:QTX524344 RDT524339:RDT524344 RNP524339:RNP524344 RXL524339:RXL524344 SHH524339:SHH524344 SRD524339:SRD524344 TAZ524339:TAZ524344 TKV524339:TKV524344 TUR524339:TUR524344 UEN524339:UEN524344 UOJ524339:UOJ524344 UYF524339:UYF524344 VIB524339:VIB524344 VRX524339:VRX524344 WBT524339:WBT524344 WLP524339:WLP524344 WVL524339:WVL524344 D589875:D589880 IZ589875:IZ589880 SV589875:SV589880 ACR589875:ACR589880 AMN589875:AMN589880 AWJ589875:AWJ589880 BGF589875:BGF589880 BQB589875:BQB589880 BZX589875:BZX589880 CJT589875:CJT589880 CTP589875:CTP589880 DDL589875:DDL589880 DNH589875:DNH589880 DXD589875:DXD589880 EGZ589875:EGZ589880 EQV589875:EQV589880 FAR589875:FAR589880 FKN589875:FKN589880 FUJ589875:FUJ589880 GEF589875:GEF589880 GOB589875:GOB589880 GXX589875:GXX589880 HHT589875:HHT589880 HRP589875:HRP589880 IBL589875:IBL589880 ILH589875:ILH589880 IVD589875:IVD589880 JEZ589875:JEZ589880 JOV589875:JOV589880 JYR589875:JYR589880 KIN589875:KIN589880 KSJ589875:KSJ589880 LCF589875:LCF589880 LMB589875:LMB589880 LVX589875:LVX589880 MFT589875:MFT589880 MPP589875:MPP589880 MZL589875:MZL589880 NJH589875:NJH589880 NTD589875:NTD589880 OCZ589875:OCZ589880 OMV589875:OMV589880 OWR589875:OWR589880 PGN589875:PGN589880 PQJ589875:PQJ589880 QAF589875:QAF589880 QKB589875:QKB589880 QTX589875:QTX589880 RDT589875:RDT589880 RNP589875:RNP589880 RXL589875:RXL589880 SHH589875:SHH589880 SRD589875:SRD589880 TAZ589875:TAZ589880 TKV589875:TKV589880 TUR589875:TUR589880 UEN589875:UEN589880 UOJ589875:UOJ589880 UYF589875:UYF589880 VIB589875:VIB589880 VRX589875:VRX589880 WBT589875:WBT589880 WLP589875:WLP589880 WVL589875:WVL589880 D655411:D655416 IZ655411:IZ655416 SV655411:SV655416 ACR655411:ACR655416 AMN655411:AMN655416 AWJ655411:AWJ655416 BGF655411:BGF655416 BQB655411:BQB655416 BZX655411:BZX655416 CJT655411:CJT655416 CTP655411:CTP655416 DDL655411:DDL655416 DNH655411:DNH655416 DXD655411:DXD655416 EGZ655411:EGZ655416 EQV655411:EQV655416 FAR655411:FAR655416 FKN655411:FKN655416 FUJ655411:FUJ655416 GEF655411:GEF655416 GOB655411:GOB655416 GXX655411:GXX655416 HHT655411:HHT655416 HRP655411:HRP655416 IBL655411:IBL655416 ILH655411:ILH655416 IVD655411:IVD655416 JEZ655411:JEZ655416 JOV655411:JOV655416 JYR655411:JYR655416 KIN655411:KIN655416 KSJ655411:KSJ655416 LCF655411:LCF655416 LMB655411:LMB655416 LVX655411:LVX655416 MFT655411:MFT655416 MPP655411:MPP655416 MZL655411:MZL655416 NJH655411:NJH655416 NTD655411:NTD655416 OCZ655411:OCZ655416 OMV655411:OMV655416 OWR655411:OWR655416 PGN655411:PGN655416 PQJ655411:PQJ655416 QAF655411:QAF655416 QKB655411:QKB655416 QTX655411:QTX655416 RDT655411:RDT655416 RNP655411:RNP655416 RXL655411:RXL655416 SHH655411:SHH655416 SRD655411:SRD655416 TAZ655411:TAZ655416 TKV655411:TKV655416 TUR655411:TUR655416 UEN655411:UEN655416 UOJ655411:UOJ655416 UYF655411:UYF655416 VIB655411:VIB655416 VRX655411:VRX655416 WBT655411:WBT655416 WLP655411:WLP655416 WVL655411:WVL655416 D720947:D720952 IZ720947:IZ720952 SV720947:SV720952 ACR720947:ACR720952 AMN720947:AMN720952 AWJ720947:AWJ720952 BGF720947:BGF720952 BQB720947:BQB720952 BZX720947:BZX720952 CJT720947:CJT720952 CTP720947:CTP720952 DDL720947:DDL720952 DNH720947:DNH720952 DXD720947:DXD720952 EGZ720947:EGZ720952 EQV720947:EQV720952 FAR720947:FAR720952 FKN720947:FKN720952 FUJ720947:FUJ720952 GEF720947:GEF720952 GOB720947:GOB720952 GXX720947:GXX720952 HHT720947:HHT720952 HRP720947:HRP720952 IBL720947:IBL720952 ILH720947:ILH720952 IVD720947:IVD720952 JEZ720947:JEZ720952 JOV720947:JOV720952 JYR720947:JYR720952 KIN720947:KIN720952 KSJ720947:KSJ720952 LCF720947:LCF720952 LMB720947:LMB720952 LVX720947:LVX720952 MFT720947:MFT720952 MPP720947:MPP720952 MZL720947:MZL720952 NJH720947:NJH720952 NTD720947:NTD720952 OCZ720947:OCZ720952 OMV720947:OMV720952 OWR720947:OWR720952 PGN720947:PGN720952 PQJ720947:PQJ720952 QAF720947:QAF720952 QKB720947:QKB720952 QTX720947:QTX720952 RDT720947:RDT720952 RNP720947:RNP720952 RXL720947:RXL720952 SHH720947:SHH720952 SRD720947:SRD720952 TAZ720947:TAZ720952 TKV720947:TKV720952 TUR720947:TUR720952 UEN720947:UEN720952 UOJ720947:UOJ720952 UYF720947:UYF720952 VIB720947:VIB720952 VRX720947:VRX720952 WBT720947:WBT720952 WLP720947:WLP720952 WVL720947:WVL720952 D786483:D786488 IZ786483:IZ786488 SV786483:SV786488 ACR786483:ACR786488 AMN786483:AMN786488 AWJ786483:AWJ786488 BGF786483:BGF786488 BQB786483:BQB786488 BZX786483:BZX786488 CJT786483:CJT786488 CTP786483:CTP786488 DDL786483:DDL786488 DNH786483:DNH786488 DXD786483:DXD786488 EGZ786483:EGZ786488 EQV786483:EQV786488 FAR786483:FAR786488 FKN786483:FKN786488 FUJ786483:FUJ786488 GEF786483:GEF786488 GOB786483:GOB786488 GXX786483:GXX786488 HHT786483:HHT786488 HRP786483:HRP786488 IBL786483:IBL786488 ILH786483:ILH786488 IVD786483:IVD786488 JEZ786483:JEZ786488 JOV786483:JOV786488 JYR786483:JYR786488 KIN786483:KIN786488 KSJ786483:KSJ786488 LCF786483:LCF786488 LMB786483:LMB786488 LVX786483:LVX786488 MFT786483:MFT786488 MPP786483:MPP786488 MZL786483:MZL786488 NJH786483:NJH786488 NTD786483:NTD786488 OCZ786483:OCZ786488 OMV786483:OMV786488 OWR786483:OWR786488 PGN786483:PGN786488 PQJ786483:PQJ786488 QAF786483:QAF786488 QKB786483:QKB786488 QTX786483:QTX786488 RDT786483:RDT786488 RNP786483:RNP786488 RXL786483:RXL786488 SHH786483:SHH786488 SRD786483:SRD786488 TAZ786483:TAZ786488 TKV786483:TKV786488 TUR786483:TUR786488 UEN786483:UEN786488 UOJ786483:UOJ786488 UYF786483:UYF786488 VIB786483:VIB786488 VRX786483:VRX786488 WBT786483:WBT786488 WLP786483:WLP786488 WVL786483:WVL786488 D852019:D852024 IZ852019:IZ852024 SV852019:SV852024 ACR852019:ACR852024 AMN852019:AMN852024 AWJ852019:AWJ852024 BGF852019:BGF852024 BQB852019:BQB852024 BZX852019:BZX852024 CJT852019:CJT852024 CTP852019:CTP852024 DDL852019:DDL852024 DNH852019:DNH852024 DXD852019:DXD852024 EGZ852019:EGZ852024 EQV852019:EQV852024 FAR852019:FAR852024 FKN852019:FKN852024 FUJ852019:FUJ852024 GEF852019:GEF852024 GOB852019:GOB852024 GXX852019:GXX852024 HHT852019:HHT852024 HRP852019:HRP852024 IBL852019:IBL852024 ILH852019:ILH852024 IVD852019:IVD852024 JEZ852019:JEZ852024 JOV852019:JOV852024 JYR852019:JYR852024 KIN852019:KIN852024 KSJ852019:KSJ852024 LCF852019:LCF852024 LMB852019:LMB852024 LVX852019:LVX852024 MFT852019:MFT852024 MPP852019:MPP852024 MZL852019:MZL852024 NJH852019:NJH852024 NTD852019:NTD852024 OCZ852019:OCZ852024 OMV852019:OMV852024 OWR852019:OWR852024 PGN852019:PGN852024 PQJ852019:PQJ852024 QAF852019:QAF852024 QKB852019:QKB852024 QTX852019:QTX852024 RDT852019:RDT852024 RNP852019:RNP852024 RXL852019:RXL852024 SHH852019:SHH852024 SRD852019:SRD852024 TAZ852019:TAZ852024 TKV852019:TKV852024 TUR852019:TUR852024 UEN852019:UEN852024 UOJ852019:UOJ852024 UYF852019:UYF852024 VIB852019:VIB852024 VRX852019:VRX852024 WBT852019:WBT852024 WLP852019:WLP852024 WVL852019:WVL852024 D917555:D917560 IZ917555:IZ917560 SV917555:SV917560 ACR917555:ACR917560 AMN917555:AMN917560 AWJ917555:AWJ917560 BGF917555:BGF917560 BQB917555:BQB917560 BZX917555:BZX917560 CJT917555:CJT917560 CTP917555:CTP917560 DDL917555:DDL917560 DNH917555:DNH917560 DXD917555:DXD917560 EGZ917555:EGZ917560 EQV917555:EQV917560 FAR917555:FAR917560 FKN917555:FKN917560 FUJ917555:FUJ917560 GEF917555:GEF917560 GOB917555:GOB917560 GXX917555:GXX917560 HHT917555:HHT917560 HRP917555:HRP917560 IBL917555:IBL917560 ILH917555:ILH917560 IVD917555:IVD917560 JEZ917555:JEZ917560 JOV917555:JOV917560 JYR917555:JYR917560 KIN917555:KIN917560 KSJ917555:KSJ917560 LCF917555:LCF917560 LMB917555:LMB917560 LVX917555:LVX917560 MFT917555:MFT917560 MPP917555:MPP917560 MZL917555:MZL917560 NJH917555:NJH917560 NTD917555:NTD917560 OCZ917555:OCZ917560 OMV917555:OMV917560 OWR917555:OWR917560 PGN917555:PGN917560 PQJ917555:PQJ917560 QAF917555:QAF917560 QKB917555:QKB917560 QTX917555:QTX917560 RDT917555:RDT917560 RNP917555:RNP917560 RXL917555:RXL917560 SHH917555:SHH917560 SRD917555:SRD917560 TAZ917555:TAZ917560 TKV917555:TKV917560 TUR917555:TUR917560 UEN917555:UEN917560 UOJ917555:UOJ917560 UYF917555:UYF917560 VIB917555:VIB917560 VRX917555:VRX917560 WBT917555:WBT917560 WLP917555:WLP917560 WVL917555:WVL917560 D983091:D983096 IZ983091:IZ983096 SV983091:SV983096 ACR983091:ACR983096 AMN983091:AMN983096 AWJ983091:AWJ983096 BGF983091:BGF983096 BQB983091:BQB983096 BZX983091:BZX983096 CJT983091:CJT983096 CTP983091:CTP983096 DDL983091:DDL983096 DNH983091:DNH983096 DXD983091:DXD983096 EGZ983091:EGZ983096 EQV983091:EQV983096 FAR983091:FAR983096 FKN983091:FKN983096 FUJ983091:FUJ983096 GEF983091:GEF983096 GOB983091:GOB983096 GXX983091:GXX983096 HHT983091:HHT983096 HRP983091:HRP983096 IBL983091:IBL983096 ILH983091:ILH983096 IVD983091:IVD983096 JEZ983091:JEZ983096 JOV983091:JOV983096 JYR983091:JYR983096 KIN983091:KIN983096 KSJ983091:KSJ983096 LCF983091:LCF983096 LMB983091:LMB983096 LVX983091:LVX983096 MFT983091:MFT983096 MPP983091:MPP983096 MZL983091:MZL983096 NJH983091:NJH983096 NTD983091:NTD983096 OCZ983091:OCZ983096 OMV983091:OMV983096 OWR983091:OWR983096 PGN983091:PGN983096 PQJ983091:PQJ983096 QAF983091:QAF983096 QKB983091:QKB983096 QTX983091:QTX983096 RDT983091:RDT983096 RNP983091:RNP983096 RXL983091:RXL983096 SHH983091:SHH983096 SRD983091:SRD983096 TAZ983091:TAZ983096 TKV983091:TKV983096 TUR983091:TUR983096 UEN983091:UEN983096 UOJ983091:UOJ983096 UYF983091:UYF983096 VIB983091:VIB983096 VRX983091:VRX983096 WBT983091:WBT983096 WLP983091:WLP983096 WVL983091:WVL983096 H27 JD27 SZ27 ACV27 AMR27 AWN27 BGJ27 BQF27 CAB27 CJX27 CTT27 DDP27 DNL27 DXH27 EHD27 EQZ27 FAV27 FKR27 FUN27 GEJ27 GOF27 GYB27 HHX27 HRT27 IBP27 ILL27 IVH27 JFD27 JOZ27 JYV27 KIR27 KSN27 LCJ27 LMF27 LWB27 MFX27 MPT27 MZP27 NJL27 NTH27 ODD27 OMZ27 OWV27 PGR27 PQN27 QAJ27 QKF27 QUB27 RDX27 RNT27 RXP27 SHL27 SRH27 TBD27 TKZ27 TUV27 UER27 UON27 UYJ27 VIF27 VSB27 WBX27 WLT27 WVP27 H65563 JD65563 SZ65563 ACV65563 AMR65563 AWN65563 BGJ65563 BQF65563 CAB65563 CJX65563 CTT65563 DDP65563 DNL65563 DXH65563 EHD65563 EQZ65563 FAV65563 FKR65563 FUN65563 GEJ65563 GOF65563 GYB65563 HHX65563 HRT65563 IBP65563 ILL65563 IVH65563 JFD65563 JOZ65563 JYV65563 KIR65563 KSN65563 LCJ65563 LMF65563 LWB65563 MFX65563 MPT65563 MZP65563 NJL65563 NTH65563 ODD65563 OMZ65563 OWV65563 PGR65563 PQN65563 QAJ65563 QKF65563 QUB65563 RDX65563 RNT65563 RXP65563 SHL65563 SRH65563 TBD65563 TKZ65563 TUV65563 UER65563 UON65563 UYJ65563 VIF65563 VSB65563 WBX65563 WLT65563 WVP65563 H131099 JD131099 SZ131099 ACV131099 AMR131099 AWN131099 BGJ131099 BQF131099 CAB131099 CJX131099 CTT131099 DDP131099 DNL131099 DXH131099 EHD131099 EQZ131099 FAV131099 FKR131099 FUN131099 GEJ131099 GOF131099 GYB131099 HHX131099 HRT131099 IBP131099 ILL131099 IVH131099 JFD131099 JOZ131099 JYV131099 KIR131099 KSN131099 LCJ131099 LMF131099 LWB131099 MFX131099 MPT131099 MZP131099 NJL131099 NTH131099 ODD131099 OMZ131099 OWV131099 PGR131099 PQN131099 QAJ131099 QKF131099 QUB131099 RDX131099 RNT131099 RXP131099 SHL131099 SRH131099 TBD131099 TKZ131099 TUV131099 UER131099 UON131099 UYJ131099 VIF131099 VSB131099 WBX131099 WLT131099 WVP131099 H196635 JD196635 SZ196635 ACV196635 AMR196635 AWN196635 BGJ196635 BQF196635 CAB196635 CJX196635 CTT196635 DDP196635 DNL196635 DXH196635 EHD196635 EQZ196635 FAV196635 FKR196635 FUN196635 GEJ196635 GOF196635 GYB196635 HHX196635 HRT196635 IBP196635 ILL196635 IVH196635 JFD196635 JOZ196635 JYV196635 KIR196635 KSN196635 LCJ196635 LMF196635 LWB196635 MFX196635 MPT196635 MZP196635 NJL196635 NTH196635 ODD196635 OMZ196635 OWV196635 PGR196635 PQN196635 QAJ196635 QKF196635 QUB196635 RDX196635 RNT196635 RXP196635 SHL196635 SRH196635 TBD196635 TKZ196635 TUV196635 UER196635 UON196635 UYJ196635 VIF196635 VSB196635 WBX196635 WLT196635 WVP196635 H262171 JD262171 SZ262171 ACV262171 AMR262171 AWN262171 BGJ262171 BQF262171 CAB262171 CJX262171 CTT262171 DDP262171 DNL262171 DXH262171 EHD262171 EQZ262171 FAV262171 FKR262171 FUN262171 GEJ262171 GOF262171 GYB262171 HHX262171 HRT262171 IBP262171 ILL262171 IVH262171 JFD262171 JOZ262171 JYV262171 KIR262171 KSN262171 LCJ262171 LMF262171 LWB262171 MFX262171 MPT262171 MZP262171 NJL262171 NTH262171 ODD262171 OMZ262171 OWV262171 PGR262171 PQN262171 QAJ262171 QKF262171 QUB262171 RDX262171 RNT262171 RXP262171 SHL262171 SRH262171 TBD262171 TKZ262171 TUV262171 UER262171 UON262171 UYJ262171 VIF262171 VSB262171 WBX262171 WLT262171 WVP262171 H327707 JD327707 SZ327707 ACV327707 AMR327707 AWN327707 BGJ327707 BQF327707 CAB327707 CJX327707 CTT327707 DDP327707 DNL327707 DXH327707 EHD327707 EQZ327707 FAV327707 FKR327707 FUN327707 GEJ327707 GOF327707 GYB327707 HHX327707 HRT327707 IBP327707 ILL327707 IVH327707 JFD327707 JOZ327707 JYV327707 KIR327707 KSN327707 LCJ327707 LMF327707 LWB327707 MFX327707 MPT327707 MZP327707 NJL327707 NTH327707 ODD327707 OMZ327707 OWV327707 PGR327707 PQN327707 QAJ327707 QKF327707 QUB327707 RDX327707 RNT327707 RXP327707 SHL327707 SRH327707 TBD327707 TKZ327707 TUV327707 UER327707 UON327707 UYJ327707 VIF327707 VSB327707 WBX327707 WLT327707 WVP327707 H393243 JD393243 SZ393243 ACV393243 AMR393243 AWN393243 BGJ393243 BQF393243 CAB393243 CJX393243 CTT393243 DDP393243 DNL393243 DXH393243 EHD393243 EQZ393243 FAV393243 FKR393243 FUN393243 GEJ393243 GOF393243 GYB393243 HHX393243 HRT393243 IBP393243 ILL393243 IVH393243 JFD393243 JOZ393243 JYV393243 KIR393243 KSN393243 LCJ393243 LMF393243 LWB393243 MFX393243 MPT393243 MZP393243 NJL393243 NTH393243 ODD393243 OMZ393243 OWV393243 PGR393243 PQN393243 QAJ393243 QKF393243 QUB393243 RDX393243 RNT393243 RXP393243 SHL393243 SRH393243 TBD393243 TKZ393243 TUV393243 UER393243 UON393243 UYJ393243 VIF393243 VSB393243 WBX393243 WLT393243 WVP393243 H458779 JD458779 SZ458779 ACV458779 AMR458779 AWN458779 BGJ458779 BQF458779 CAB458779 CJX458779 CTT458779 DDP458779 DNL458779 DXH458779 EHD458779 EQZ458779 FAV458779 FKR458779 FUN458779 GEJ458779 GOF458779 GYB458779 HHX458779 HRT458779 IBP458779 ILL458779 IVH458779 JFD458779 JOZ458779 JYV458779 KIR458779 KSN458779 LCJ458779 LMF458779 LWB458779 MFX458779 MPT458779 MZP458779 NJL458779 NTH458779 ODD458779 OMZ458779 OWV458779 PGR458779 PQN458779 QAJ458779 QKF458779 QUB458779 RDX458779 RNT458779 RXP458779 SHL458779 SRH458779 TBD458779 TKZ458779 TUV458779 UER458779 UON458779 UYJ458779 VIF458779 VSB458779 WBX458779 WLT458779 WVP458779 H524315 JD524315 SZ524315 ACV524315 AMR524315 AWN524315 BGJ524315 BQF524315 CAB524315 CJX524315 CTT524315 DDP524315 DNL524315 DXH524315 EHD524315 EQZ524315 FAV524315 FKR524315 FUN524315 GEJ524315 GOF524315 GYB524315 HHX524315 HRT524315 IBP524315 ILL524315 IVH524315 JFD524315 JOZ524315 JYV524315 KIR524315 KSN524315 LCJ524315 LMF524315 LWB524315 MFX524315 MPT524315 MZP524315 NJL524315 NTH524315 ODD524315 OMZ524315 OWV524315 PGR524315 PQN524315 QAJ524315 QKF524315 QUB524315 RDX524315 RNT524315 RXP524315 SHL524315 SRH524315 TBD524315 TKZ524315 TUV524315 UER524315 UON524315 UYJ524315 VIF524315 VSB524315 WBX524315 WLT524315 WVP524315 H589851 JD589851 SZ589851 ACV589851 AMR589851 AWN589851 BGJ589851 BQF589851 CAB589851 CJX589851 CTT589851 DDP589851 DNL589851 DXH589851 EHD589851 EQZ589851 FAV589851 FKR589851 FUN589851 GEJ589851 GOF589851 GYB589851 HHX589851 HRT589851 IBP589851 ILL589851 IVH589851 JFD589851 JOZ589851 JYV589851 KIR589851 KSN589851 LCJ589851 LMF589851 LWB589851 MFX589851 MPT589851 MZP589851 NJL589851 NTH589851 ODD589851 OMZ589851 OWV589851 PGR589851 PQN589851 QAJ589851 QKF589851 QUB589851 RDX589851 RNT589851 RXP589851 SHL589851 SRH589851 TBD589851 TKZ589851 TUV589851 UER589851 UON589851 UYJ589851 VIF589851 VSB589851 WBX589851 WLT589851 WVP589851 H655387 JD655387 SZ655387 ACV655387 AMR655387 AWN655387 BGJ655387 BQF655387 CAB655387 CJX655387 CTT655387 DDP655387 DNL655387 DXH655387 EHD655387 EQZ655387 FAV655387 FKR655387 FUN655387 GEJ655387 GOF655387 GYB655387 HHX655387 HRT655387 IBP655387 ILL655387 IVH655387 JFD655387 JOZ655387 JYV655387 KIR655387 KSN655387 LCJ655387 LMF655387 LWB655387 MFX655387 MPT655387 MZP655387 NJL655387 NTH655387 ODD655387 OMZ655387 OWV655387 PGR655387 PQN655387 QAJ655387 QKF655387 QUB655387 RDX655387 RNT655387 RXP655387 SHL655387 SRH655387 TBD655387 TKZ655387 TUV655387 UER655387 UON655387 UYJ655387 VIF655387 VSB655387 WBX655387 WLT655387 WVP655387 H720923 JD720923 SZ720923 ACV720923 AMR720923 AWN720923 BGJ720923 BQF720923 CAB720923 CJX720923 CTT720923 DDP720923 DNL720923 DXH720923 EHD720923 EQZ720923 FAV720923 FKR720923 FUN720923 GEJ720923 GOF720923 GYB720923 HHX720923 HRT720923 IBP720923 ILL720923 IVH720923 JFD720923 JOZ720923 JYV720923 KIR720923 KSN720923 LCJ720923 LMF720923 LWB720923 MFX720923 MPT720923 MZP720923 NJL720923 NTH720923 ODD720923 OMZ720923 OWV720923 PGR720923 PQN720923 QAJ720923 QKF720923 QUB720923 RDX720923 RNT720923 RXP720923 SHL720923 SRH720923 TBD720923 TKZ720923 TUV720923 UER720923 UON720923 UYJ720923 VIF720923 VSB720923 WBX720923 WLT720923 WVP720923 H786459 JD786459 SZ786459 ACV786459 AMR786459 AWN786459 BGJ786459 BQF786459 CAB786459 CJX786459 CTT786459 DDP786459 DNL786459 DXH786459 EHD786459 EQZ786459 FAV786459 FKR786459 FUN786459 GEJ786459 GOF786459 GYB786459 HHX786459 HRT786459 IBP786459 ILL786459 IVH786459 JFD786459 JOZ786459 JYV786459 KIR786459 KSN786459 LCJ786459 LMF786459 LWB786459 MFX786459 MPT786459 MZP786459 NJL786459 NTH786459 ODD786459 OMZ786459 OWV786459 PGR786459 PQN786459 QAJ786459 QKF786459 QUB786459 RDX786459 RNT786459 RXP786459 SHL786459 SRH786459 TBD786459 TKZ786459 TUV786459 UER786459 UON786459 UYJ786459 VIF786459 VSB786459 WBX786459 WLT786459 WVP786459 H851995 JD851995 SZ851995 ACV851995 AMR851995 AWN851995 BGJ851995 BQF851995 CAB851995 CJX851995 CTT851995 DDP851995 DNL851995 DXH851995 EHD851995 EQZ851995 FAV851995 FKR851995 FUN851995 GEJ851995 GOF851995 GYB851995 HHX851995 HRT851995 IBP851995 ILL851995 IVH851995 JFD851995 JOZ851995 JYV851995 KIR851995 KSN851995 LCJ851995 LMF851995 LWB851995 MFX851995 MPT851995 MZP851995 NJL851995 NTH851995 ODD851995 OMZ851995 OWV851995 PGR851995 PQN851995 QAJ851995 QKF851995 QUB851995 RDX851995 RNT851995 RXP851995 SHL851995 SRH851995 TBD851995 TKZ851995 TUV851995 UER851995 UON851995 UYJ851995 VIF851995 VSB851995 WBX851995 WLT851995 WVP851995 H917531 JD917531 SZ917531 ACV917531 AMR917531 AWN917531 BGJ917531 BQF917531 CAB917531 CJX917531 CTT917531 DDP917531 DNL917531 DXH917531 EHD917531 EQZ917531 FAV917531 FKR917531 FUN917531 GEJ917531 GOF917531 GYB917531 HHX917531 HRT917531 IBP917531 ILL917531 IVH917531 JFD917531 JOZ917531 JYV917531 KIR917531 KSN917531 LCJ917531 LMF917531 LWB917531 MFX917531 MPT917531 MZP917531 NJL917531 NTH917531 ODD917531 OMZ917531 OWV917531 PGR917531 PQN917531 QAJ917531 QKF917531 QUB917531 RDX917531 RNT917531 RXP917531 SHL917531 SRH917531 TBD917531 TKZ917531 TUV917531 UER917531 UON917531 UYJ917531 VIF917531 VSB917531 WBX917531 WLT917531 WVP917531 H983067 JD983067 SZ983067 ACV983067 AMR983067 AWN983067 BGJ983067 BQF983067 CAB983067 CJX983067 CTT983067 DDP983067 DNL983067 DXH983067 EHD983067 EQZ983067 FAV983067 FKR983067 FUN983067 GEJ983067 GOF983067 GYB983067 HHX983067 HRT983067 IBP983067 ILL983067 IVH983067 JFD983067 JOZ983067 JYV983067 KIR983067 KSN983067 LCJ983067 LMF983067 LWB983067 MFX983067 MPT983067 MZP983067 NJL983067 NTH983067 ODD983067 OMZ983067 OWV983067 PGR983067 PQN983067 QAJ983067 QKF983067 QUB983067 RDX983067 RNT983067 RXP983067 SHL983067 SRH983067 TBD983067 TKZ983067 TUV983067 UER983067 UON983067 UYJ983067 VIF983067 VSB983067 WBX983067 WLT983067 WVP983067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formula1>$W$1:$W$5</formula1>
    </dataValidation>
    <dataValidation type="list" allowBlank="1" showInputMessage="1" showErrorMessage="1" errorTitle="Choose from dropdown" error="Please choose from the dropdown list. If you cannot, please write your comment in the comments section." sqref="D75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D65611 IZ65611 SV65611 ACR65611 AMN65611 AWJ65611 BGF65611 BQB65611 BZX65611 CJT65611 CTP65611 DDL65611 DNH65611 DXD65611 EGZ65611 EQV65611 FAR65611 FKN65611 FUJ65611 GEF65611 GOB65611 GXX65611 HHT65611 HRP65611 IBL65611 ILH65611 IVD65611 JEZ65611 JOV65611 JYR65611 KIN65611 KSJ65611 LCF65611 LMB65611 LVX65611 MFT65611 MPP65611 MZL65611 NJH65611 NTD65611 OCZ65611 OMV65611 OWR65611 PGN65611 PQJ65611 QAF65611 QKB65611 QTX65611 RDT65611 RNP65611 RXL65611 SHH65611 SRD65611 TAZ65611 TKV65611 TUR65611 UEN65611 UOJ65611 UYF65611 VIB65611 VRX65611 WBT65611 WLP65611 WVL65611 D131147 IZ131147 SV131147 ACR131147 AMN131147 AWJ131147 BGF131147 BQB131147 BZX131147 CJT131147 CTP131147 DDL131147 DNH131147 DXD131147 EGZ131147 EQV131147 FAR131147 FKN131147 FUJ131147 GEF131147 GOB131147 GXX131147 HHT131147 HRP131147 IBL131147 ILH131147 IVD131147 JEZ131147 JOV131147 JYR131147 KIN131147 KSJ131147 LCF131147 LMB131147 LVX131147 MFT131147 MPP131147 MZL131147 NJH131147 NTD131147 OCZ131147 OMV131147 OWR131147 PGN131147 PQJ131147 QAF131147 QKB131147 QTX131147 RDT131147 RNP131147 RXL131147 SHH131147 SRD131147 TAZ131147 TKV131147 TUR131147 UEN131147 UOJ131147 UYF131147 VIB131147 VRX131147 WBT131147 WLP131147 WVL131147 D196683 IZ196683 SV196683 ACR196683 AMN196683 AWJ196683 BGF196683 BQB196683 BZX196683 CJT196683 CTP196683 DDL196683 DNH196683 DXD196683 EGZ196683 EQV196683 FAR196683 FKN196683 FUJ196683 GEF196683 GOB196683 GXX196683 HHT196683 HRP196683 IBL196683 ILH196683 IVD196683 JEZ196683 JOV196683 JYR196683 KIN196683 KSJ196683 LCF196683 LMB196683 LVX196683 MFT196683 MPP196683 MZL196683 NJH196683 NTD196683 OCZ196683 OMV196683 OWR196683 PGN196683 PQJ196683 QAF196683 QKB196683 QTX196683 RDT196683 RNP196683 RXL196683 SHH196683 SRD196683 TAZ196683 TKV196683 TUR196683 UEN196683 UOJ196683 UYF196683 VIB196683 VRX196683 WBT196683 WLP196683 WVL196683 D262219 IZ262219 SV262219 ACR262219 AMN262219 AWJ262219 BGF262219 BQB262219 BZX262219 CJT262219 CTP262219 DDL262219 DNH262219 DXD262219 EGZ262219 EQV262219 FAR262219 FKN262219 FUJ262219 GEF262219 GOB262219 GXX262219 HHT262219 HRP262219 IBL262219 ILH262219 IVD262219 JEZ262219 JOV262219 JYR262219 KIN262219 KSJ262219 LCF262219 LMB262219 LVX262219 MFT262219 MPP262219 MZL262219 NJH262219 NTD262219 OCZ262219 OMV262219 OWR262219 PGN262219 PQJ262219 QAF262219 QKB262219 QTX262219 RDT262219 RNP262219 RXL262219 SHH262219 SRD262219 TAZ262219 TKV262219 TUR262219 UEN262219 UOJ262219 UYF262219 VIB262219 VRX262219 WBT262219 WLP262219 WVL262219 D327755 IZ327755 SV327755 ACR327755 AMN327755 AWJ327755 BGF327755 BQB327755 BZX327755 CJT327755 CTP327755 DDL327755 DNH327755 DXD327755 EGZ327755 EQV327755 FAR327755 FKN327755 FUJ327755 GEF327755 GOB327755 GXX327755 HHT327755 HRP327755 IBL327755 ILH327755 IVD327755 JEZ327755 JOV327755 JYR327755 KIN327755 KSJ327755 LCF327755 LMB327755 LVX327755 MFT327755 MPP327755 MZL327755 NJH327755 NTD327755 OCZ327755 OMV327755 OWR327755 PGN327755 PQJ327755 QAF327755 QKB327755 QTX327755 RDT327755 RNP327755 RXL327755 SHH327755 SRD327755 TAZ327755 TKV327755 TUR327755 UEN327755 UOJ327755 UYF327755 VIB327755 VRX327755 WBT327755 WLP327755 WVL327755 D393291 IZ393291 SV393291 ACR393291 AMN393291 AWJ393291 BGF393291 BQB393291 BZX393291 CJT393291 CTP393291 DDL393291 DNH393291 DXD393291 EGZ393291 EQV393291 FAR393291 FKN393291 FUJ393291 GEF393291 GOB393291 GXX393291 HHT393291 HRP393291 IBL393291 ILH393291 IVD393291 JEZ393291 JOV393291 JYR393291 KIN393291 KSJ393291 LCF393291 LMB393291 LVX393291 MFT393291 MPP393291 MZL393291 NJH393291 NTD393291 OCZ393291 OMV393291 OWR393291 PGN393291 PQJ393291 QAF393291 QKB393291 QTX393291 RDT393291 RNP393291 RXL393291 SHH393291 SRD393291 TAZ393291 TKV393291 TUR393291 UEN393291 UOJ393291 UYF393291 VIB393291 VRX393291 WBT393291 WLP393291 WVL393291 D458827 IZ458827 SV458827 ACR458827 AMN458827 AWJ458827 BGF458827 BQB458827 BZX458827 CJT458827 CTP458827 DDL458827 DNH458827 DXD458827 EGZ458827 EQV458827 FAR458827 FKN458827 FUJ458827 GEF458827 GOB458827 GXX458827 HHT458827 HRP458827 IBL458827 ILH458827 IVD458827 JEZ458827 JOV458827 JYR458827 KIN458827 KSJ458827 LCF458827 LMB458827 LVX458827 MFT458827 MPP458827 MZL458827 NJH458827 NTD458827 OCZ458827 OMV458827 OWR458827 PGN458827 PQJ458827 QAF458827 QKB458827 QTX458827 RDT458827 RNP458827 RXL458827 SHH458827 SRD458827 TAZ458827 TKV458827 TUR458827 UEN458827 UOJ458827 UYF458827 VIB458827 VRX458827 WBT458827 WLP458827 WVL458827 D524363 IZ524363 SV524363 ACR524363 AMN524363 AWJ524363 BGF524363 BQB524363 BZX524363 CJT524363 CTP524363 DDL524363 DNH524363 DXD524363 EGZ524363 EQV524363 FAR524363 FKN524363 FUJ524363 GEF524363 GOB524363 GXX524363 HHT524363 HRP524363 IBL524363 ILH524363 IVD524363 JEZ524363 JOV524363 JYR524363 KIN524363 KSJ524363 LCF524363 LMB524363 LVX524363 MFT524363 MPP524363 MZL524363 NJH524363 NTD524363 OCZ524363 OMV524363 OWR524363 PGN524363 PQJ524363 QAF524363 QKB524363 QTX524363 RDT524363 RNP524363 RXL524363 SHH524363 SRD524363 TAZ524363 TKV524363 TUR524363 UEN524363 UOJ524363 UYF524363 VIB524363 VRX524363 WBT524363 WLP524363 WVL524363 D589899 IZ589899 SV589899 ACR589899 AMN589899 AWJ589899 BGF589899 BQB589899 BZX589899 CJT589899 CTP589899 DDL589899 DNH589899 DXD589899 EGZ589899 EQV589899 FAR589899 FKN589899 FUJ589899 GEF589899 GOB589899 GXX589899 HHT589899 HRP589899 IBL589899 ILH589899 IVD589899 JEZ589899 JOV589899 JYR589899 KIN589899 KSJ589899 LCF589899 LMB589899 LVX589899 MFT589899 MPP589899 MZL589899 NJH589899 NTD589899 OCZ589899 OMV589899 OWR589899 PGN589899 PQJ589899 QAF589899 QKB589899 QTX589899 RDT589899 RNP589899 RXL589899 SHH589899 SRD589899 TAZ589899 TKV589899 TUR589899 UEN589899 UOJ589899 UYF589899 VIB589899 VRX589899 WBT589899 WLP589899 WVL589899 D655435 IZ655435 SV655435 ACR655435 AMN655435 AWJ655435 BGF655435 BQB655435 BZX655435 CJT655435 CTP655435 DDL655435 DNH655435 DXD655435 EGZ655435 EQV655435 FAR655435 FKN655435 FUJ655435 GEF655435 GOB655435 GXX655435 HHT655435 HRP655435 IBL655435 ILH655435 IVD655435 JEZ655435 JOV655435 JYR655435 KIN655435 KSJ655435 LCF655435 LMB655435 LVX655435 MFT655435 MPP655435 MZL655435 NJH655435 NTD655435 OCZ655435 OMV655435 OWR655435 PGN655435 PQJ655435 QAF655435 QKB655435 QTX655435 RDT655435 RNP655435 RXL655435 SHH655435 SRD655435 TAZ655435 TKV655435 TUR655435 UEN655435 UOJ655435 UYF655435 VIB655435 VRX655435 WBT655435 WLP655435 WVL655435 D720971 IZ720971 SV720971 ACR720971 AMN720971 AWJ720971 BGF720971 BQB720971 BZX720971 CJT720971 CTP720971 DDL720971 DNH720971 DXD720971 EGZ720971 EQV720971 FAR720971 FKN720971 FUJ720971 GEF720971 GOB720971 GXX720971 HHT720971 HRP720971 IBL720971 ILH720971 IVD720971 JEZ720971 JOV720971 JYR720971 KIN720971 KSJ720971 LCF720971 LMB720971 LVX720971 MFT720971 MPP720971 MZL720971 NJH720971 NTD720971 OCZ720971 OMV720971 OWR720971 PGN720971 PQJ720971 QAF720971 QKB720971 QTX720971 RDT720971 RNP720971 RXL720971 SHH720971 SRD720971 TAZ720971 TKV720971 TUR720971 UEN720971 UOJ720971 UYF720971 VIB720971 VRX720971 WBT720971 WLP720971 WVL720971 D786507 IZ786507 SV786507 ACR786507 AMN786507 AWJ786507 BGF786507 BQB786507 BZX786507 CJT786507 CTP786507 DDL786507 DNH786507 DXD786507 EGZ786507 EQV786507 FAR786507 FKN786507 FUJ786507 GEF786507 GOB786507 GXX786507 HHT786507 HRP786507 IBL786507 ILH786507 IVD786507 JEZ786507 JOV786507 JYR786507 KIN786507 KSJ786507 LCF786507 LMB786507 LVX786507 MFT786507 MPP786507 MZL786507 NJH786507 NTD786507 OCZ786507 OMV786507 OWR786507 PGN786507 PQJ786507 QAF786507 QKB786507 QTX786507 RDT786507 RNP786507 RXL786507 SHH786507 SRD786507 TAZ786507 TKV786507 TUR786507 UEN786507 UOJ786507 UYF786507 VIB786507 VRX786507 WBT786507 WLP786507 WVL786507 D852043 IZ852043 SV852043 ACR852043 AMN852043 AWJ852043 BGF852043 BQB852043 BZX852043 CJT852043 CTP852043 DDL852043 DNH852043 DXD852043 EGZ852043 EQV852043 FAR852043 FKN852043 FUJ852043 GEF852043 GOB852043 GXX852043 HHT852043 HRP852043 IBL852043 ILH852043 IVD852043 JEZ852043 JOV852043 JYR852043 KIN852043 KSJ852043 LCF852043 LMB852043 LVX852043 MFT852043 MPP852043 MZL852043 NJH852043 NTD852043 OCZ852043 OMV852043 OWR852043 PGN852043 PQJ852043 QAF852043 QKB852043 QTX852043 RDT852043 RNP852043 RXL852043 SHH852043 SRD852043 TAZ852043 TKV852043 TUR852043 UEN852043 UOJ852043 UYF852043 VIB852043 VRX852043 WBT852043 WLP852043 WVL852043 D917579 IZ917579 SV917579 ACR917579 AMN917579 AWJ917579 BGF917579 BQB917579 BZX917579 CJT917579 CTP917579 DDL917579 DNH917579 DXD917579 EGZ917579 EQV917579 FAR917579 FKN917579 FUJ917579 GEF917579 GOB917579 GXX917579 HHT917579 HRP917579 IBL917579 ILH917579 IVD917579 JEZ917579 JOV917579 JYR917579 KIN917579 KSJ917579 LCF917579 LMB917579 LVX917579 MFT917579 MPP917579 MZL917579 NJH917579 NTD917579 OCZ917579 OMV917579 OWR917579 PGN917579 PQJ917579 QAF917579 QKB917579 QTX917579 RDT917579 RNP917579 RXL917579 SHH917579 SRD917579 TAZ917579 TKV917579 TUR917579 UEN917579 UOJ917579 UYF917579 VIB917579 VRX917579 WBT917579 WLP917579 WVL917579 D983115 IZ983115 SV983115 ACR983115 AMN983115 AWJ983115 BGF983115 BQB983115 BZX983115 CJT983115 CTP983115 DDL983115 DNH983115 DXD983115 EGZ983115 EQV983115 FAR983115 FKN983115 FUJ983115 GEF983115 GOB983115 GXX983115 HHT983115 HRP983115 IBL983115 ILH983115 IVD983115 JEZ983115 JOV983115 JYR983115 KIN983115 KSJ983115 LCF983115 LMB983115 LVX983115 MFT983115 MPP983115 MZL983115 NJH983115 NTD983115 OCZ983115 OMV983115 OWR983115 PGN983115 PQJ983115 QAF983115 QKB983115 QTX983115 RDT983115 RNP983115 RXL983115 SHH983115 SRD983115 TAZ983115 TKV983115 TUR983115 UEN983115 UOJ983115 UYF983115 VIB983115 VRX983115 WBT983115 WLP983115 WVL983115 D65:F65 IZ65:JB65 SV65:SX65 ACR65:ACT65 AMN65:AMP65 AWJ65:AWL65 BGF65:BGH65 BQB65:BQD65 BZX65:BZZ65 CJT65:CJV65 CTP65:CTR65 DDL65:DDN65 DNH65:DNJ65 DXD65:DXF65 EGZ65:EHB65 EQV65:EQX65 FAR65:FAT65 FKN65:FKP65 FUJ65:FUL65 GEF65:GEH65 GOB65:GOD65 GXX65:GXZ65 HHT65:HHV65 HRP65:HRR65 IBL65:IBN65 ILH65:ILJ65 IVD65:IVF65 JEZ65:JFB65 JOV65:JOX65 JYR65:JYT65 KIN65:KIP65 KSJ65:KSL65 LCF65:LCH65 LMB65:LMD65 LVX65:LVZ65 MFT65:MFV65 MPP65:MPR65 MZL65:MZN65 NJH65:NJJ65 NTD65:NTF65 OCZ65:ODB65 OMV65:OMX65 OWR65:OWT65 PGN65:PGP65 PQJ65:PQL65 QAF65:QAH65 QKB65:QKD65 QTX65:QTZ65 RDT65:RDV65 RNP65:RNR65 RXL65:RXN65 SHH65:SHJ65 SRD65:SRF65 TAZ65:TBB65 TKV65:TKX65 TUR65:TUT65 UEN65:UEP65 UOJ65:UOL65 UYF65:UYH65 VIB65:VID65 VRX65:VRZ65 WBT65:WBV65 WLP65:WLR65 WVL65:WVN65 D65601:F65601 IZ65601:JB65601 SV65601:SX65601 ACR65601:ACT65601 AMN65601:AMP65601 AWJ65601:AWL65601 BGF65601:BGH65601 BQB65601:BQD65601 BZX65601:BZZ65601 CJT65601:CJV65601 CTP65601:CTR65601 DDL65601:DDN65601 DNH65601:DNJ65601 DXD65601:DXF65601 EGZ65601:EHB65601 EQV65601:EQX65601 FAR65601:FAT65601 FKN65601:FKP65601 FUJ65601:FUL65601 GEF65601:GEH65601 GOB65601:GOD65601 GXX65601:GXZ65601 HHT65601:HHV65601 HRP65601:HRR65601 IBL65601:IBN65601 ILH65601:ILJ65601 IVD65601:IVF65601 JEZ65601:JFB65601 JOV65601:JOX65601 JYR65601:JYT65601 KIN65601:KIP65601 KSJ65601:KSL65601 LCF65601:LCH65601 LMB65601:LMD65601 LVX65601:LVZ65601 MFT65601:MFV65601 MPP65601:MPR65601 MZL65601:MZN65601 NJH65601:NJJ65601 NTD65601:NTF65601 OCZ65601:ODB65601 OMV65601:OMX65601 OWR65601:OWT65601 PGN65601:PGP65601 PQJ65601:PQL65601 QAF65601:QAH65601 QKB65601:QKD65601 QTX65601:QTZ65601 RDT65601:RDV65601 RNP65601:RNR65601 RXL65601:RXN65601 SHH65601:SHJ65601 SRD65601:SRF65601 TAZ65601:TBB65601 TKV65601:TKX65601 TUR65601:TUT65601 UEN65601:UEP65601 UOJ65601:UOL65601 UYF65601:UYH65601 VIB65601:VID65601 VRX65601:VRZ65601 WBT65601:WBV65601 WLP65601:WLR65601 WVL65601:WVN65601 D131137:F131137 IZ131137:JB131137 SV131137:SX131137 ACR131137:ACT131137 AMN131137:AMP131137 AWJ131137:AWL131137 BGF131137:BGH131137 BQB131137:BQD131137 BZX131137:BZZ131137 CJT131137:CJV131137 CTP131137:CTR131137 DDL131137:DDN131137 DNH131137:DNJ131137 DXD131137:DXF131137 EGZ131137:EHB131137 EQV131137:EQX131137 FAR131137:FAT131137 FKN131137:FKP131137 FUJ131137:FUL131137 GEF131137:GEH131137 GOB131137:GOD131137 GXX131137:GXZ131137 HHT131137:HHV131137 HRP131137:HRR131137 IBL131137:IBN131137 ILH131137:ILJ131137 IVD131137:IVF131137 JEZ131137:JFB131137 JOV131137:JOX131137 JYR131137:JYT131137 KIN131137:KIP131137 KSJ131137:KSL131137 LCF131137:LCH131137 LMB131137:LMD131137 LVX131137:LVZ131137 MFT131137:MFV131137 MPP131137:MPR131137 MZL131137:MZN131137 NJH131137:NJJ131137 NTD131137:NTF131137 OCZ131137:ODB131137 OMV131137:OMX131137 OWR131137:OWT131137 PGN131137:PGP131137 PQJ131137:PQL131137 QAF131137:QAH131137 QKB131137:QKD131137 QTX131137:QTZ131137 RDT131137:RDV131137 RNP131137:RNR131137 RXL131137:RXN131137 SHH131137:SHJ131137 SRD131137:SRF131137 TAZ131137:TBB131137 TKV131137:TKX131137 TUR131137:TUT131137 UEN131137:UEP131137 UOJ131137:UOL131137 UYF131137:UYH131137 VIB131137:VID131137 VRX131137:VRZ131137 WBT131137:WBV131137 WLP131137:WLR131137 WVL131137:WVN131137 D196673:F196673 IZ196673:JB196673 SV196673:SX196673 ACR196673:ACT196673 AMN196673:AMP196673 AWJ196673:AWL196673 BGF196673:BGH196673 BQB196673:BQD196673 BZX196673:BZZ196673 CJT196673:CJV196673 CTP196673:CTR196673 DDL196673:DDN196673 DNH196673:DNJ196673 DXD196673:DXF196673 EGZ196673:EHB196673 EQV196673:EQX196673 FAR196673:FAT196673 FKN196673:FKP196673 FUJ196673:FUL196673 GEF196673:GEH196673 GOB196673:GOD196673 GXX196673:GXZ196673 HHT196673:HHV196673 HRP196673:HRR196673 IBL196673:IBN196673 ILH196673:ILJ196673 IVD196673:IVF196673 JEZ196673:JFB196673 JOV196673:JOX196673 JYR196673:JYT196673 KIN196673:KIP196673 KSJ196673:KSL196673 LCF196673:LCH196673 LMB196673:LMD196673 LVX196673:LVZ196673 MFT196673:MFV196673 MPP196673:MPR196673 MZL196673:MZN196673 NJH196673:NJJ196673 NTD196673:NTF196673 OCZ196673:ODB196673 OMV196673:OMX196673 OWR196673:OWT196673 PGN196673:PGP196673 PQJ196673:PQL196673 QAF196673:QAH196673 QKB196673:QKD196673 QTX196673:QTZ196673 RDT196673:RDV196673 RNP196673:RNR196673 RXL196673:RXN196673 SHH196673:SHJ196673 SRD196673:SRF196673 TAZ196673:TBB196673 TKV196673:TKX196673 TUR196673:TUT196673 UEN196673:UEP196673 UOJ196673:UOL196673 UYF196673:UYH196673 VIB196673:VID196673 VRX196673:VRZ196673 WBT196673:WBV196673 WLP196673:WLR196673 WVL196673:WVN196673 D262209:F262209 IZ262209:JB262209 SV262209:SX262209 ACR262209:ACT262209 AMN262209:AMP262209 AWJ262209:AWL262209 BGF262209:BGH262209 BQB262209:BQD262209 BZX262209:BZZ262209 CJT262209:CJV262209 CTP262209:CTR262209 DDL262209:DDN262209 DNH262209:DNJ262209 DXD262209:DXF262209 EGZ262209:EHB262209 EQV262209:EQX262209 FAR262209:FAT262209 FKN262209:FKP262209 FUJ262209:FUL262209 GEF262209:GEH262209 GOB262209:GOD262209 GXX262209:GXZ262209 HHT262209:HHV262209 HRP262209:HRR262209 IBL262209:IBN262209 ILH262209:ILJ262209 IVD262209:IVF262209 JEZ262209:JFB262209 JOV262209:JOX262209 JYR262209:JYT262209 KIN262209:KIP262209 KSJ262209:KSL262209 LCF262209:LCH262209 LMB262209:LMD262209 LVX262209:LVZ262209 MFT262209:MFV262209 MPP262209:MPR262209 MZL262209:MZN262209 NJH262209:NJJ262209 NTD262209:NTF262209 OCZ262209:ODB262209 OMV262209:OMX262209 OWR262209:OWT262209 PGN262209:PGP262209 PQJ262209:PQL262209 QAF262209:QAH262209 QKB262209:QKD262209 QTX262209:QTZ262209 RDT262209:RDV262209 RNP262209:RNR262209 RXL262209:RXN262209 SHH262209:SHJ262209 SRD262209:SRF262209 TAZ262209:TBB262209 TKV262209:TKX262209 TUR262209:TUT262209 UEN262209:UEP262209 UOJ262209:UOL262209 UYF262209:UYH262209 VIB262209:VID262209 VRX262209:VRZ262209 WBT262209:WBV262209 WLP262209:WLR262209 WVL262209:WVN262209 D327745:F327745 IZ327745:JB327745 SV327745:SX327745 ACR327745:ACT327745 AMN327745:AMP327745 AWJ327745:AWL327745 BGF327745:BGH327745 BQB327745:BQD327745 BZX327745:BZZ327745 CJT327745:CJV327745 CTP327745:CTR327745 DDL327745:DDN327745 DNH327745:DNJ327745 DXD327745:DXF327745 EGZ327745:EHB327745 EQV327745:EQX327745 FAR327745:FAT327745 FKN327745:FKP327745 FUJ327745:FUL327745 GEF327745:GEH327745 GOB327745:GOD327745 GXX327745:GXZ327745 HHT327745:HHV327745 HRP327745:HRR327745 IBL327745:IBN327745 ILH327745:ILJ327745 IVD327745:IVF327745 JEZ327745:JFB327745 JOV327745:JOX327745 JYR327745:JYT327745 KIN327745:KIP327745 KSJ327745:KSL327745 LCF327745:LCH327745 LMB327745:LMD327745 LVX327745:LVZ327745 MFT327745:MFV327745 MPP327745:MPR327745 MZL327745:MZN327745 NJH327745:NJJ327745 NTD327745:NTF327745 OCZ327745:ODB327745 OMV327745:OMX327745 OWR327745:OWT327745 PGN327745:PGP327745 PQJ327745:PQL327745 QAF327745:QAH327745 QKB327745:QKD327745 QTX327745:QTZ327745 RDT327745:RDV327745 RNP327745:RNR327745 RXL327745:RXN327745 SHH327745:SHJ327745 SRD327745:SRF327745 TAZ327745:TBB327745 TKV327745:TKX327745 TUR327745:TUT327745 UEN327745:UEP327745 UOJ327745:UOL327745 UYF327745:UYH327745 VIB327745:VID327745 VRX327745:VRZ327745 WBT327745:WBV327745 WLP327745:WLR327745 WVL327745:WVN327745 D393281:F393281 IZ393281:JB393281 SV393281:SX393281 ACR393281:ACT393281 AMN393281:AMP393281 AWJ393281:AWL393281 BGF393281:BGH393281 BQB393281:BQD393281 BZX393281:BZZ393281 CJT393281:CJV393281 CTP393281:CTR393281 DDL393281:DDN393281 DNH393281:DNJ393281 DXD393281:DXF393281 EGZ393281:EHB393281 EQV393281:EQX393281 FAR393281:FAT393281 FKN393281:FKP393281 FUJ393281:FUL393281 GEF393281:GEH393281 GOB393281:GOD393281 GXX393281:GXZ393281 HHT393281:HHV393281 HRP393281:HRR393281 IBL393281:IBN393281 ILH393281:ILJ393281 IVD393281:IVF393281 JEZ393281:JFB393281 JOV393281:JOX393281 JYR393281:JYT393281 KIN393281:KIP393281 KSJ393281:KSL393281 LCF393281:LCH393281 LMB393281:LMD393281 LVX393281:LVZ393281 MFT393281:MFV393281 MPP393281:MPR393281 MZL393281:MZN393281 NJH393281:NJJ393281 NTD393281:NTF393281 OCZ393281:ODB393281 OMV393281:OMX393281 OWR393281:OWT393281 PGN393281:PGP393281 PQJ393281:PQL393281 QAF393281:QAH393281 QKB393281:QKD393281 QTX393281:QTZ393281 RDT393281:RDV393281 RNP393281:RNR393281 RXL393281:RXN393281 SHH393281:SHJ393281 SRD393281:SRF393281 TAZ393281:TBB393281 TKV393281:TKX393281 TUR393281:TUT393281 UEN393281:UEP393281 UOJ393281:UOL393281 UYF393281:UYH393281 VIB393281:VID393281 VRX393281:VRZ393281 WBT393281:WBV393281 WLP393281:WLR393281 WVL393281:WVN393281 D458817:F458817 IZ458817:JB458817 SV458817:SX458817 ACR458817:ACT458817 AMN458817:AMP458817 AWJ458817:AWL458817 BGF458817:BGH458817 BQB458817:BQD458817 BZX458817:BZZ458817 CJT458817:CJV458817 CTP458817:CTR458817 DDL458817:DDN458817 DNH458817:DNJ458817 DXD458817:DXF458817 EGZ458817:EHB458817 EQV458817:EQX458817 FAR458817:FAT458817 FKN458817:FKP458817 FUJ458817:FUL458817 GEF458817:GEH458817 GOB458817:GOD458817 GXX458817:GXZ458817 HHT458817:HHV458817 HRP458817:HRR458817 IBL458817:IBN458817 ILH458817:ILJ458817 IVD458817:IVF458817 JEZ458817:JFB458817 JOV458817:JOX458817 JYR458817:JYT458817 KIN458817:KIP458817 KSJ458817:KSL458817 LCF458817:LCH458817 LMB458817:LMD458817 LVX458817:LVZ458817 MFT458817:MFV458817 MPP458817:MPR458817 MZL458817:MZN458817 NJH458817:NJJ458817 NTD458817:NTF458817 OCZ458817:ODB458817 OMV458817:OMX458817 OWR458817:OWT458817 PGN458817:PGP458817 PQJ458817:PQL458817 QAF458817:QAH458817 QKB458817:QKD458817 QTX458817:QTZ458817 RDT458817:RDV458817 RNP458817:RNR458817 RXL458817:RXN458817 SHH458817:SHJ458817 SRD458817:SRF458817 TAZ458817:TBB458817 TKV458817:TKX458817 TUR458817:TUT458817 UEN458817:UEP458817 UOJ458817:UOL458817 UYF458817:UYH458817 VIB458817:VID458817 VRX458817:VRZ458817 WBT458817:WBV458817 WLP458817:WLR458817 WVL458817:WVN458817 D524353:F524353 IZ524353:JB524353 SV524353:SX524353 ACR524353:ACT524353 AMN524353:AMP524353 AWJ524353:AWL524353 BGF524353:BGH524353 BQB524353:BQD524353 BZX524353:BZZ524353 CJT524353:CJV524353 CTP524353:CTR524353 DDL524353:DDN524353 DNH524353:DNJ524353 DXD524353:DXF524353 EGZ524353:EHB524353 EQV524353:EQX524353 FAR524353:FAT524353 FKN524353:FKP524353 FUJ524353:FUL524353 GEF524353:GEH524353 GOB524353:GOD524353 GXX524353:GXZ524353 HHT524353:HHV524353 HRP524353:HRR524353 IBL524353:IBN524353 ILH524353:ILJ524353 IVD524353:IVF524353 JEZ524353:JFB524353 JOV524353:JOX524353 JYR524353:JYT524353 KIN524353:KIP524353 KSJ524353:KSL524353 LCF524353:LCH524353 LMB524353:LMD524353 LVX524353:LVZ524353 MFT524353:MFV524353 MPP524353:MPR524353 MZL524353:MZN524353 NJH524353:NJJ524353 NTD524353:NTF524353 OCZ524353:ODB524353 OMV524353:OMX524353 OWR524353:OWT524353 PGN524353:PGP524353 PQJ524353:PQL524353 QAF524353:QAH524353 QKB524353:QKD524353 QTX524353:QTZ524353 RDT524353:RDV524353 RNP524353:RNR524353 RXL524353:RXN524353 SHH524353:SHJ524353 SRD524353:SRF524353 TAZ524353:TBB524353 TKV524353:TKX524353 TUR524353:TUT524353 UEN524353:UEP524353 UOJ524353:UOL524353 UYF524353:UYH524353 VIB524353:VID524353 VRX524353:VRZ524353 WBT524353:WBV524353 WLP524353:WLR524353 WVL524353:WVN524353 D589889:F589889 IZ589889:JB589889 SV589889:SX589889 ACR589889:ACT589889 AMN589889:AMP589889 AWJ589889:AWL589889 BGF589889:BGH589889 BQB589889:BQD589889 BZX589889:BZZ589889 CJT589889:CJV589889 CTP589889:CTR589889 DDL589889:DDN589889 DNH589889:DNJ589889 DXD589889:DXF589889 EGZ589889:EHB589889 EQV589889:EQX589889 FAR589889:FAT589889 FKN589889:FKP589889 FUJ589889:FUL589889 GEF589889:GEH589889 GOB589889:GOD589889 GXX589889:GXZ589889 HHT589889:HHV589889 HRP589889:HRR589889 IBL589889:IBN589889 ILH589889:ILJ589889 IVD589889:IVF589889 JEZ589889:JFB589889 JOV589889:JOX589889 JYR589889:JYT589889 KIN589889:KIP589889 KSJ589889:KSL589889 LCF589889:LCH589889 LMB589889:LMD589889 LVX589889:LVZ589889 MFT589889:MFV589889 MPP589889:MPR589889 MZL589889:MZN589889 NJH589889:NJJ589889 NTD589889:NTF589889 OCZ589889:ODB589889 OMV589889:OMX589889 OWR589889:OWT589889 PGN589889:PGP589889 PQJ589889:PQL589889 QAF589889:QAH589889 QKB589889:QKD589889 QTX589889:QTZ589889 RDT589889:RDV589889 RNP589889:RNR589889 RXL589889:RXN589889 SHH589889:SHJ589889 SRD589889:SRF589889 TAZ589889:TBB589889 TKV589889:TKX589889 TUR589889:TUT589889 UEN589889:UEP589889 UOJ589889:UOL589889 UYF589889:UYH589889 VIB589889:VID589889 VRX589889:VRZ589889 WBT589889:WBV589889 WLP589889:WLR589889 WVL589889:WVN589889 D655425:F655425 IZ655425:JB655425 SV655425:SX655425 ACR655425:ACT655425 AMN655425:AMP655425 AWJ655425:AWL655425 BGF655425:BGH655425 BQB655425:BQD655425 BZX655425:BZZ655425 CJT655425:CJV655425 CTP655425:CTR655425 DDL655425:DDN655425 DNH655425:DNJ655425 DXD655425:DXF655425 EGZ655425:EHB655425 EQV655425:EQX655425 FAR655425:FAT655425 FKN655425:FKP655425 FUJ655425:FUL655425 GEF655425:GEH655425 GOB655425:GOD655425 GXX655425:GXZ655425 HHT655425:HHV655425 HRP655425:HRR655425 IBL655425:IBN655425 ILH655425:ILJ655425 IVD655425:IVF655425 JEZ655425:JFB655425 JOV655425:JOX655425 JYR655425:JYT655425 KIN655425:KIP655425 KSJ655425:KSL655425 LCF655425:LCH655425 LMB655425:LMD655425 LVX655425:LVZ655425 MFT655425:MFV655425 MPP655425:MPR655425 MZL655425:MZN655425 NJH655425:NJJ655425 NTD655425:NTF655425 OCZ655425:ODB655425 OMV655425:OMX655425 OWR655425:OWT655425 PGN655425:PGP655425 PQJ655425:PQL655425 QAF655425:QAH655425 QKB655425:QKD655425 QTX655425:QTZ655425 RDT655425:RDV655425 RNP655425:RNR655425 RXL655425:RXN655425 SHH655425:SHJ655425 SRD655425:SRF655425 TAZ655425:TBB655425 TKV655425:TKX655425 TUR655425:TUT655425 UEN655425:UEP655425 UOJ655425:UOL655425 UYF655425:UYH655425 VIB655425:VID655425 VRX655425:VRZ655425 WBT655425:WBV655425 WLP655425:WLR655425 WVL655425:WVN655425 D720961:F720961 IZ720961:JB720961 SV720961:SX720961 ACR720961:ACT720961 AMN720961:AMP720961 AWJ720961:AWL720961 BGF720961:BGH720961 BQB720961:BQD720961 BZX720961:BZZ720961 CJT720961:CJV720961 CTP720961:CTR720961 DDL720961:DDN720961 DNH720961:DNJ720961 DXD720961:DXF720961 EGZ720961:EHB720961 EQV720961:EQX720961 FAR720961:FAT720961 FKN720961:FKP720961 FUJ720961:FUL720961 GEF720961:GEH720961 GOB720961:GOD720961 GXX720961:GXZ720961 HHT720961:HHV720961 HRP720961:HRR720961 IBL720961:IBN720961 ILH720961:ILJ720961 IVD720961:IVF720961 JEZ720961:JFB720961 JOV720961:JOX720961 JYR720961:JYT720961 KIN720961:KIP720961 KSJ720961:KSL720961 LCF720961:LCH720961 LMB720961:LMD720961 LVX720961:LVZ720961 MFT720961:MFV720961 MPP720961:MPR720961 MZL720961:MZN720961 NJH720961:NJJ720961 NTD720961:NTF720961 OCZ720961:ODB720961 OMV720961:OMX720961 OWR720961:OWT720961 PGN720961:PGP720961 PQJ720961:PQL720961 QAF720961:QAH720961 QKB720961:QKD720961 QTX720961:QTZ720961 RDT720961:RDV720961 RNP720961:RNR720961 RXL720961:RXN720961 SHH720961:SHJ720961 SRD720961:SRF720961 TAZ720961:TBB720961 TKV720961:TKX720961 TUR720961:TUT720961 UEN720961:UEP720961 UOJ720961:UOL720961 UYF720961:UYH720961 VIB720961:VID720961 VRX720961:VRZ720961 WBT720961:WBV720961 WLP720961:WLR720961 WVL720961:WVN720961 D786497:F786497 IZ786497:JB786497 SV786497:SX786497 ACR786497:ACT786497 AMN786497:AMP786497 AWJ786497:AWL786497 BGF786497:BGH786497 BQB786497:BQD786497 BZX786497:BZZ786497 CJT786497:CJV786497 CTP786497:CTR786497 DDL786497:DDN786497 DNH786497:DNJ786497 DXD786497:DXF786497 EGZ786497:EHB786497 EQV786497:EQX786497 FAR786497:FAT786497 FKN786497:FKP786497 FUJ786497:FUL786497 GEF786497:GEH786497 GOB786497:GOD786497 GXX786497:GXZ786497 HHT786497:HHV786497 HRP786497:HRR786497 IBL786497:IBN786497 ILH786497:ILJ786497 IVD786497:IVF786497 JEZ786497:JFB786497 JOV786497:JOX786497 JYR786497:JYT786497 KIN786497:KIP786497 KSJ786497:KSL786497 LCF786497:LCH786497 LMB786497:LMD786497 LVX786497:LVZ786497 MFT786497:MFV786497 MPP786497:MPR786497 MZL786497:MZN786497 NJH786497:NJJ786497 NTD786497:NTF786497 OCZ786497:ODB786497 OMV786497:OMX786497 OWR786497:OWT786497 PGN786497:PGP786497 PQJ786497:PQL786497 QAF786497:QAH786497 QKB786497:QKD786497 QTX786497:QTZ786497 RDT786497:RDV786497 RNP786497:RNR786497 RXL786497:RXN786497 SHH786497:SHJ786497 SRD786497:SRF786497 TAZ786497:TBB786497 TKV786497:TKX786497 TUR786497:TUT786497 UEN786497:UEP786497 UOJ786497:UOL786497 UYF786497:UYH786497 VIB786497:VID786497 VRX786497:VRZ786497 WBT786497:WBV786497 WLP786497:WLR786497 WVL786497:WVN786497 D852033:F852033 IZ852033:JB852033 SV852033:SX852033 ACR852033:ACT852033 AMN852033:AMP852033 AWJ852033:AWL852033 BGF852033:BGH852033 BQB852033:BQD852033 BZX852033:BZZ852033 CJT852033:CJV852033 CTP852033:CTR852033 DDL852033:DDN852033 DNH852033:DNJ852033 DXD852033:DXF852033 EGZ852033:EHB852033 EQV852033:EQX852033 FAR852033:FAT852033 FKN852033:FKP852033 FUJ852033:FUL852033 GEF852033:GEH852033 GOB852033:GOD852033 GXX852033:GXZ852033 HHT852033:HHV852033 HRP852033:HRR852033 IBL852033:IBN852033 ILH852033:ILJ852033 IVD852033:IVF852033 JEZ852033:JFB852033 JOV852033:JOX852033 JYR852033:JYT852033 KIN852033:KIP852033 KSJ852033:KSL852033 LCF852033:LCH852033 LMB852033:LMD852033 LVX852033:LVZ852033 MFT852033:MFV852033 MPP852033:MPR852033 MZL852033:MZN852033 NJH852033:NJJ852033 NTD852033:NTF852033 OCZ852033:ODB852033 OMV852033:OMX852033 OWR852033:OWT852033 PGN852033:PGP852033 PQJ852033:PQL852033 QAF852033:QAH852033 QKB852033:QKD852033 QTX852033:QTZ852033 RDT852033:RDV852033 RNP852033:RNR852033 RXL852033:RXN852033 SHH852033:SHJ852033 SRD852033:SRF852033 TAZ852033:TBB852033 TKV852033:TKX852033 TUR852033:TUT852033 UEN852033:UEP852033 UOJ852033:UOL852033 UYF852033:UYH852033 VIB852033:VID852033 VRX852033:VRZ852033 WBT852033:WBV852033 WLP852033:WLR852033 WVL852033:WVN852033 D917569:F917569 IZ917569:JB917569 SV917569:SX917569 ACR917569:ACT917569 AMN917569:AMP917569 AWJ917569:AWL917569 BGF917569:BGH917569 BQB917569:BQD917569 BZX917569:BZZ917569 CJT917569:CJV917569 CTP917569:CTR917569 DDL917569:DDN917569 DNH917569:DNJ917569 DXD917569:DXF917569 EGZ917569:EHB917569 EQV917569:EQX917569 FAR917569:FAT917569 FKN917569:FKP917569 FUJ917569:FUL917569 GEF917569:GEH917569 GOB917569:GOD917569 GXX917569:GXZ917569 HHT917569:HHV917569 HRP917569:HRR917569 IBL917569:IBN917569 ILH917569:ILJ917569 IVD917569:IVF917569 JEZ917569:JFB917569 JOV917569:JOX917569 JYR917569:JYT917569 KIN917569:KIP917569 KSJ917569:KSL917569 LCF917569:LCH917569 LMB917569:LMD917569 LVX917569:LVZ917569 MFT917569:MFV917569 MPP917569:MPR917569 MZL917569:MZN917569 NJH917569:NJJ917569 NTD917569:NTF917569 OCZ917569:ODB917569 OMV917569:OMX917569 OWR917569:OWT917569 PGN917569:PGP917569 PQJ917569:PQL917569 QAF917569:QAH917569 QKB917569:QKD917569 QTX917569:QTZ917569 RDT917569:RDV917569 RNP917569:RNR917569 RXL917569:RXN917569 SHH917569:SHJ917569 SRD917569:SRF917569 TAZ917569:TBB917569 TKV917569:TKX917569 TUR917569:TUT917569 UEN917569:UEP917569 UOJ917569:UOL917569 UYF917569:UYH917569 VIB917569:VID917569 VRX917569:VRZ917569 WBT917569:WBV917569 WLP917569:WLR917569 WVL917569:WVN917569 D983105:F983105 IZ983105:JB983105 SV983105:SX983105 ACR983105:ACT983105 AMN983105:AMP983105 AWJ983105:AWL983105 BGF983105:BGH983105 BQB983105:BQD983105 BZX983105:BZZ983105 CJT983105:CJV983105 CTP983105:CTR983105 DDL983105:DDN983105 DNH983105:DNJ983105 DXD983105:DXF983105 EGZ983105:EHB983105 EQV983105:EQX983105 FAR983105:FAT983105 FKN983105:FKP983105 FUJ983105:FUL983105 GEF983105:GEH983105 GOB983105:GOD983105 GXX983105:GXZ983105 HHT983105:HHV983105 HRP983105:HRR983105 IBL983105:IBN983105 ILH983105:ILJ983105 IVD983105:IVF983105 JEZ983105:JFB983105 JOV983105:JOX983105 JYR983105:JYT983105 KIN983105:KIP983105 KSJ983105:KSL983105 LCF983105:LCH983105 LMB983105:LMD983105 LVX983105:LVZ983105 MFT983105:MFV983105 MPP983105:MPR983105 MZL983105:MZN983105 NJH983105:NJJ983105 NTD983105:NTF983105 OCZ983105:ODB983105 OMV983105:OMX983105 OWR983105:OWT983105 PGN983105:PGP983105 PQJ983105:PQL983105 QAF983105:QAH983105 QKB983105:QKD983105 QTX983105:QTZ983105 RDT983105:RDV983105 RNP983105:RNR983105 RXL983105:RXN983105 SHH983105:SHJ983105 SRD983105:SRF983105 TAZ983105:TBB983105 TKV983105:TKX983105 TUR983105:TUT983105 UEN983105:UEP983105 UOJ983105:UOL983105 UYF983105:UYH983105 VIB983105:VID983105 VRX983105:VRZ983105 WBT983105:WBV983105 WLP983105:WLR983105 WVL983105:WVN983105">
      <formula1>$N$1:$N$2</formula1>
    </dataValidation>
    <dataValidation type="list" allowBlank="1" showInputMessage="1" showErrorMessage="1" errorTitle="Choose from dropdown" error="Please choose from the dropdown list. If you cannot, please write your comment in the comments section." sqref="G83:G84 JC83:JC84 SY83:SY84 ACU83:ACU84 AMQ83:AMQ84 AWM83:AWM84 BGI83:BGI84 BQE83:BQE84 CAA83:CAA84 CJW83:CJW84 CTS83:CTS84 DDO83:DDO84 DNK83:DNK84 DXG83:DXG84 EHC83:EHC84 EQY83:EQY84 FAU83:FAU84 FKQ83:FKQ84 FUM83:FUM84 GEI83:GEI84 GOE83:GOE84 GYA83:GYA84 HHW83:HHW84 HRS83:HRS84 IBO83:IBO84 ILK83:ILK84 IVG83:IVG84 JFC83:JFC84 JOY83:JOY84 JYU83:JYU84 KIQ83:KIQ84 KSM83:KSM84 LCI83:LCI84 LME83:LME84 LWA83:LWA84 MFW83:MFW84 MPS83:MPS84 MZO83:MZO84 NJK83:NJK84 NTG83:NTG84 ODC83:ODC84 OMY83:OMY84 OWU83:OWU84 PGQ83:PGQ84 PQM83:PQM84 QAI83:QAI84 QKE83:QKE84 QUA83:QUA84 RDW83:RDW84 RNS83:RNS84 RXO83:RXO84 SHK83:SHK84 SRG83:SRG84 TBC83:TBC84 TKY83:TKY84 TUU83:TUU84 UEQ83:UEQ84 UOM83:UOM84 UYI83:UYI84 VIE83:VIE84 VSA83:VSA84 WBW83:WBW84 WLS83:WLS84 WVO83:WVO84 G65619:G65620 JC65619:JC65620 SY65619:SY65620 ACU65619:ACU65620 AMQ65619:AMQ65620 AWM65619:AWM65620 BGI65619:BGI65620 BQE65619:BQE65620 CAA65619:CAA65620 CJW65619:CJW65620 CTS65619:CTS65620 DDO65619:DDO65620 DNK65619:DNK65620 DXG65619:DXG65620 EHC65619:EHC65620 EQY65619:EQY65620 FAU65619:FAU65620 FKQ65619:FKQ65620 FUM65619:FUM65620 GEI65619:GEI65620 GOE65619:GOE65620 GYA65619:GYA65620 HHW65619:HHW65620 HRS65619:HRS65620 IBO65619:IBO65620 ILK65619:ILK65620 IVG65619:IVG65620 JFC65619:JFC65620 JOY65619:JOY65620 JYU65619:JYU65620 KIQ65619:KIQ65620 KSM65619:KSM65620 LCI65619:LCI65620 LME65619:LME65620 LWA65619:LWA65620 MFW65619:MFW65620 MPS65619:MPS65620 MZO65619:MZO65620 NJK65619:NJK65620 NTG65619:NTG65620 ODC65619:ODC65620 OMY65619:OMY65620 OWU65619:OWU65620 PGQ65619:PGQ65620 PQM65619:PQM65620 QAI65619:QAI65620 QKE65619:QKE65620 QUA65619:QUA65620 RDW65619:RDW65620 RNS65619:RNS65620 RXO65619:RXO65620 SHK65619:SHK65620 SRG65619:SRG65620 TBC65619:TBC65620 TKY65619:TKY65620 TUU65619:TUU65620 UEQ65619:UEQ65620 UOM65619:UOM65620 UYI65619:UYI65620 VIE65619:VIE65620 VSA65619:VSA65620 WBW65619:WBW65620 WLS65619:WLS65620 WVO65619:WVO65620 G131155:G131156 JC131155:JC131156 SY131155:SY131156 ACU131155:ACU131156 AMQ131155:AMQ131156 AWM131155:AWM131156 BGI131155:BGI131156 BQE131155:BQE131156 CAA131155:CAA131156 CJW131155:CJW131156 CTS131155:CTS131156 DDO131155:DDO131156 DNK131155:DNK131156 DXG131155:DXG131156 EHC131155:EHC131156 EQY131155:EQY131156 FAU131155:FAU131156 FKQ131155:FKQ131156 FUM131155:FUM131156 GEI131155:GEI131156 GOE131155:GOE131156 GYA131155:GYA131156 HHW131155:HHW131156 HRS131155:HRS131156 IBO131155:IBO131156 ILK131155:ILK131156 IVG131155:IVG131156 JFC131155:JFC131156 JOY131155:JOY131156 JYU131155:JYU131156 KIQ131155:KIQ131156 KSM131155:KSM131156 LCI131155:LCI131156 LME131155:LME131156 LWA131155:LWA131156 MFW131155:MFW131156 MPS131155:MPS131156 MZO131155:MZO131156 NJK131155:NJK131156 NTG131155:NTG131156 ODC131155:ODC131156 OMY131155:OMY131156 OWU131155:OWU131156 PGQ131155:PGQ131156 PQM131155:PQM131156 QAI131155:QAI131156 QKE131155:QKE131156 QUA131155:QUA131156 RDW131155:RDW131156 RNS131155:RNS131156 RXO131155:RXO131156 SHK131155:SHK131156 SRG131155:SRG131156 TBC131155:TBC131156 TKY131155:TKY131156 TUU131155:TUU131156 UEQ131155:UEQ131156 UOM131155:UOM131156 UYI131155:UYI131156 VIE131155:VIE131156 VSA131155:VSA131156 WBW131155:WBW131156 WLS131155:WLS131156 WVO131155:WVO131156 G196691:G196692 JC196691:JC196692 SY196691:SY196692 ACU196691:ACU196692 AMQ196691:AMQ196692 AWM196691:AWM196692 BGI196691:BGI196692 BQE196691:BQE196692 CAA196691:CAA196692 CJW196691:CJW196692 CTS196691:CTS196692 DDO196691:DDO196692 DNK196691:DNK196692 DXG196691:DXG196692 EHC196691:EHC196692 EQY196691:EQY196692 FAU196691:FAU196692 FKQ196691:FKQ196692 FUM196691:FUM196692 GEI196691:GEI196692 GOE196691:GOE196692 GYA196691:GYA196692 HHW196691:HHW196692 HRS196691:HRS196692 IBO196691:IBO196692 ILK196691:ILK196692 IVG196691:IVG196692 JFC196691:JFC196692 JOY196691:JOY196692 JYU196691:JYU196692 KIQ196691:KIQ196692 KSM196691:KSM196692 LCI196691:LCI196692 LME196691:LME196692 LWA196691:LWA196692 MFW196691:MFW196692 MPS196691:MPS196692 MZO196691:MZO196692 NJK196691:NJK196692 NTG196691:NTG196692 ODC196691:ODC196692 OMY196691:OMY196692 OWU196691:OWU196692 PGQ196691:PGQ196692 PQM196691:PQM196692 QAI196691:QAI196692 QKE196691:QKE196692 QUA196691:QUA196692 RDW196691:RDW196692 RNS196691:RNS196692 RXO196691:RXO196692 SHK196691:SHK196692 SRG196691:SRG196692 TBC196691:TBC196692 TKY196691:TKY196692 TUU196691:TUU196692 UEQ196691:UEQ196692 UOM196691:UOM196692 UYI196691:UYI196692 VIE196691:VIE196692 VSA196691:VSA196692 WBW196691:WBW196692 WLS196691:WLS196692 WVO196691:WVO196692 G262227:G262228 JC262227:JC262228 SY262227:SY262228 ACU262227:ACU262228 AMQ262227:AMQ262228 AWM262227:AWM262228 BGI262227:BGI262228 BQE262227:BQE262228 CAA262227:CAA262228 CJW262227:CJW262228 CTS262227:CTS262228 DDO262227:DDO262228 DNK262227:DNK262228 DXG262227:DXG262228 EHC262227:EHC262228 EQY262227:EQY262228 FAU262227:FAU262228 FKQ262227:FKQ262228 FUM262227:FUM262228 GEI262227:GEI262228 GOE262227:GOE262228 GYA262227:GYA262228 HHW262227:HHW262228 HRS262227:HRS262228 IBO262227:IBO262228 ILK262227:ILK262228 IVG262227:IVG262228 JFC262227:JFC262228 JOY262227:JOY262228 JYU262227:JYU262228 KIQ262227:KIQ262228 KSM262227:KSM262228 LCI262227:LCI262228 LME262227:LME262228 LWA262227:LWA262228 MFW262227:MFW262228 MPS262227:MPS262228 MZO262227:MZO262228 NJK262227:NJK262228 NTG262227:NTG262228 ODC262227:ODC262228 OMY262227:OMY262228 OWU262227:OWU262228 PGQ262227:PGQ262228 PQM262227:PQM262228 QAI262227:QAI262228 QKE262227:QKE262228 QUA262227:QUA262228 RDW262227:RDW262228 RNS262227:RNS262228 RXO262227:RXO262228 SHK262227:SHK262228 SRG262227:SRG262228 TBC262227:TBC262228 TKY262227:TKY262228 TUU262227:TUU262228 UEQ262227:UEQ262228 UOM262227:UOM262228 UYI262227:UYI262228 VIE262227:VIE262228 VSA262227:VSA262228 WBW262227:WBW262228 WLS262227:WLS262228 WVO262227:WVO262228 G327763:G327764 JC327763:JC327764 SY327763:SY327764 ACU327763:ACU327764 AMQ327763:AMQ327764 AWM327763:AWM327764 BGI327763:BGI327764 BQE327763:BQE327764 CAA327763:CAA327764 CJW327763:CJW327764 CTS327763:CTS327764 DDO327763:DDO327764 DNK327763:DNK327764 DXG327763:DXG327764 EHC327763:EHC327764 EQY327763:EQY327764 FAU327763:FAU327764 FKQ327763:FKQ327764 FUM327763:FUM327764 GEI327763:GEI327764 GOE327763:GOE327764 GYA327763:GYA327764 HHW327763:HHW327764 HRS327763:HRS327764 IBO327763:IBO327764 ILK327763:ILK327764 IVG327763:IVG327764 JFC327763:JFC327764 JOY327763:JOY327764 JYU327763:JYU327764 KIQ327763:KIQ327764 KSM327763:KSM327764 LCI327763:LCI327764 LME327763:LME327764 LWA327763:LWA327764 MFW327763:MFW327764 MPS327763:MPS327764 MZO327763:MZO327764 NJK327763:NJK327764 NTG327763:NTG327764 ODC327763:ODC327764 OMY327763:OMY327764 OWU327763:OWU327764 PGQ327763:PGQ327764 PQM327763:PQM327764 QAI327763:QAI327764 QKE327763:QKE327764 QUA327763:QUA327764 RDW327763:RDW327764 RNS327763:RNS327764 RXO327763:RXO327764 SHK327763:SHK327764 SRG327763:SRG327764 TBC327763:TBC327764 TKY327763:TKY327764 TUU327763:TUU327764 UEQ327763:UEQ327764 UOM327763:UOM327764 UYI327763:UYI327764 VIE327763:VIE327764 VSA327763:VSA327764 WBW327763:WBW327764 WLS327763:WLS327764 WVO327763:WVO327764 G393299:G393300 JC393299:JC393300 SY393299:SY393300 ACU393299:ACU393300 AMQ393299:AMQ393300 AWM393299:AWM393300 BGI393299:BGI393300 BQE393299:BQE393300 CAA393299:CAA393300 CJW393299:CJW393300 CTS393299:CTS393300 DDO393299:DDO393300 DNK393299:DNK393300 DXG393299:DXG393300 EHC393299:EHC393300 EQY393299:EQY393300 FAU393299:FAU393300 FKQ393299:FKQ393300 FUM393299:FUM393300 GEI393299:GEI393300 GOE393299:GOE393300 GYA393299:GYA393300 HHW393299:HHW393300 HRS393299:HRS393300 IBO393299:IBO393300 ILK393299:ILK393300 IVG393299:IVG393300 JFC393299:JFC393300 JOY393299:JOY393300 JYU393299:JYU393300 KIQ393299:KIQ393300 KSM393299:KSM393300 LCI393299:LCI393300 LME393299:LME393300 LWA393299:LWA393300 MFW393299:MFW393300 MPS393299:MPS393300 MZO393299:MZO393300 NJK393299:NJK393300 NTG393299:NTG393300 ODC393299:ODC393300 OMY393299:OMY393300 OWU393299:OWU393300 PGQ393299:PGQ393300 PQM393299:PQM393300 QAI393299:QAI393300 QKE393299:QKE393300 QUA393299:QUA393300 RDW393299:RDW393300 RNS393299:RNS393300 RXO393299:RXO393300 SHK393299:SHK393300 SRG393299:SRG393300 TBC393299:TBC393300 TKY393299:TKY393300 TUU393299:TUU393300 UEQ393299:UEQ393300 UOM393299:UOM393300 UYI393299:UYI393300 VIE393299:VIE393300 VSA393299:VSA393300 WBW393299:WBW393300 WLS393299:WLS393300 WVO393299:WVO393300 G458835:G458836 JC458835:JC458836 SY458835:SY458836 ACU458835:ACU458836 AMQ458835:AMQ458836 AWM458835:AWM458836 BGI458835:BGI458836 BQE458835:BQE458836 CAA458835:CAA458836 CJW458835:CJW458836 CTS458835:CTS458836 DDO458835:DDO458836 DNK458835:DNK458836 DXG458835:DXG458836 EHC458835:EHC458836 EQY458835:EQY458836 FAU458835:FAU458836 FKQ458835:FKQ458836 FUM458835:FUM458836 GEI458835:GEI458836 GOE458835:GOE458836 GYA458835:GYA458836 HHW458835:HHW458836 HRS458835:HRS458836 IBO458835:IBO458836 ILK458835:ILK458836 IVG458835:IVG458836 JFC458835:JFC458836 JOY458835:JOY458836 JYU458835:JYU458836 KIQ458835:KIQ458836 KSM458835:KSM458836 LCI458835:LCI458836 LME458835:LME458836 LWA458835:LWA458836 MFW458835:MFW458836 MPS458835:MPS458836 MZO458835:MZO458836 NJK458835:NJK458836 NTG458835:NTG458836 ODC458835:ODC458836 OMY458835:OMY458836 OWU458835:OWU458836 PGQ458835:PGQ458836 PQM458835:PQM458836 QAI458835:QAI458836 QKE458835:QKE458836 QUA458835:QUA458836 RDW458835:RDW458836 RNS458835:RNS458836 RXO458835:RXO458836 SHK458835:SHK458836 SRG458835:SRG458836 TBC458835:TBC458836 TKY458835:TKY458836 TUU458835:TUU458836 UEQ458835:UEQ458836 UOM458835:UOM458836 UYI458835:UYI458836 VIE458835:VIE458836 VSA458835:VSA458836 WBW458835:WBW458836 WLS458835:WLS458836 WVO458835:WVO458836 G524371:G524372 JC524371:JC524372 SY524371:SY524372 ACU524371:ACU524372 AMQ524371:AMQ524372 AWM524371:AWM524372 BGI524371:BGI524372 BQE524371:BQE524372 CAA524371:CAA524372 CJW524371:CJW524372 CTS524371:CTS524372 DDO524371:DDO524372 DNK524371:DNK524372 DXG524371:DXG524372 EHC524371:EHC524372 EQY524371:EQY524372 FAU524371:FAU524372 FKQ524371:FKQ524372 FUM524371:FUM524372 GEI524371:GEI524372 GOE524371:GOE524372 GYA524371:GYA524372 HHW524371:HHW524372 HRS524371:HRS524372 IBO524371:IBO524372 ILK524371:ILK524372 IVG524371:IVG524372 JFC524371:JFC524372 JOY524371:JOY524372 JYU524371:JYU524372 KIQ524371:KIQ524372 KSM524371:KSM524372 LCI524371:LCI524372 LME524371:LME524372 LWA524371:LWA524372 MFW524371:MFW524372 MPS524371:MPS524372 MZO524371:MZO524372 NJK524371:NJK524372 NTG524371:NTG524372 ODC524371:ODC524372 OMY524371:OMY524372 OWU524371:OWU524372 PGQ524371:PGQ524372 PQM524371:PQM524372 QAI524371:QAI524372 QKE524371:QKE524372 QUA524371:QUA524372 RDW524371:RDW524372 RNS524371:RNS524372 RXO524371:RXO524372 SHK524371:SHK524372 SRG524371:SRG524372 TBC524371:TBC524372 TKY524371:TKY524372 TUU524371:TUU524372 UEQ524371:UEQ524372 UOM524371:UOM524372 UYI524371:UYI524372 VIE524371:VIE524372 VSA524371:VSA524372 WBW524371:WBW524372 WLS524371:WLS524372 WVO524371:WVO524372 G589907:G589908 JC589907:JC589908 SY589907:SY589908 ACU589907:ACU589908 AMQ589907:AMQ589908 AWM589907:AWM589908 BGI589907:BGI589908 BQE589907:BQE589908 CAA589907:CAA589908 CJW589907:CJW589908 CTS589907:CTS589908 DDO589907:DDO589908 DNK589907:DNK589908 DXG589907:DXG589908 EHC589907:EHC589908 EQY589907:EQY589908 FAU589907:FAU589908 FKQ589907:FKQ589908 FUM589907:FUM589908 GEI589907:GEI589908 GOE589907:GOE589908 GYA589907:GYA589908 HHW589907:HHW589908 HRS589907:HRS589908 IBO589907:IBO589908 ILK589907:ILK589908 IVG589907:IVG589908 JFC589907:JFC589908 JOY589907:JOY589908 JYU589907:JYU589908 KIQ589907:KIQ589908 KSM589907:KSM589908 LCI589907:LCI589908 LME589907:LME589908 LWA589907:LWA589908 MFW589907:MFW589908 MPS589907:MPS589908 MZO589907:MZO589908 NJK589907:NJK589908 NTG589907:NTG589908 ODC589907:ODC589908 OMY589907:OMY589908 OWU589907:OWU589908 PGQ589907:PGQ589908 PQM589907:PQM589908 QAI589907:QAI589908 QKE589907:QKE589908 QUA589907:QUA589908 RDW589907:RDW589908 RNS589907:RNS589908 RXO589907:RXO589908 SHK589907:SHK589908 SRG589907:SRG589908 TBC589907:TBC589908 TKY589907:TKY589908 TUU589907:TUU589908 UEQ589907:UEQ589908 UOM589907:UOM589908 UYI589907:UYI589908 VIE589907:VIE589908 VSA589907:VSA589908 WBW589907:WBW589908 WLS589907:WLS589908 WVO589907:WVO589908 G655443:G655444 JC655443:JC655444 SY655443:SY655444 ACU655443:ACU655444 AMQ655443:AMQ655444 AWM655443:AWM655444 BGI655443:BGI655444 BQE655443:BQE655444 CAA655443:CAA655444 CJW655443:CJW655444 CTS655443:CTS655444 DDO655443:DDO655444 DNK655443:DNK655444 DXG655443:DXG655444 EHC655443:EHC655444 EQY655443:EQY655444 FAU655443:FAU655444 FKQ655443:FKQ655444 FUM655443:FUM655444 GEI655443:GEI655444 GOE655443:GOE655444 GYA655443:GYA655444 HHW655443:HHW655444 HRS655443:HRS655444 IBO655443:IBO655444 ILK655443:ILK655444 IVG655443:IVG655444 JFC655443:JFC655444 JOY655443:JOY655444 JYU655443:JYU655444 KIQ655443:KIQ655444 KSM655443:KSM655444 LCI655443:LCI655444 LME655443:LME655444 LWA655443:LWA655444 MFW655443:MFW655444 MPS655443:MPS655444 MZO655443:MZO655444 NJK655443:NJK655444 NTG655443:NTG655444 ODC655443:ODC655444 OMY655443:OMY655444 OWU655443:OWU655444 PGQ655443:PGQ655444 PQM655443:PQM655444 QAI655443:QAI655444 QKE655443:QKE655444 QUA655443:QUA655444 RDW655443:RDW655444 RNS655443:RNS655444 RXO655443:RXO655444 SHK655443:SHK655444 SRG655443:SRG655444 TBC655443:TBC655444 TKY655443:TKY655444 TUU655443:TUU655444 UEQ655443:UEQ655444 UOM655443:UOM655444 UYI655443:UYI655444 VIE655443:VIE655444 VSA655443:VSA655444 WBW655443:WBW655444 WLS655443:WLS655444 WVO655443:WVO655444 G720979:G720980 JC720979:JC720980 SY720979:SY720980 ACU720979:ACU720980 AMQ720979:AMQ720980 AWM720979:AWM720980 BGI720979:BGI720980 BQE720979:BQE720980 CAA720979:CAA720980 CJW720979:CJW720980 CTS720979:CTS720980 DDO720979:DDO720980 DNK720979:DNK720980 DXG720979:DXG720980 EHC720979:EHC720980 EQY720979:EQY720980 FAU720979:FAU720980 FKQ720979:FKQ720980 FUM720979:FUM720980 GEI720979:GEI720980 GOE720979:GOE720980 GYA720979:GYA720980 HHW720979:HHW720980 HRS720979:HRS720980 IBO720979:IBO720980 ILK720979:ILK720980 IVG720979:IVG720980 JFC720979:JFC720980 JOY720979:JOY720980 JYU720979:JYU720980 KIQ720979:KIQ720980 KSM720979:KSM720980 LCI720979:LCI720980 LME720979:LME720980 LWA720979:LWA720980 MFW720979:MFW720980 MPS720979:MPS720980 MZO720979:MZO720980 NJK720979:NJK720980 NTG720979:NTG720980 ODC720979:ODC720980 OMY720979:OMY720980 OWU720979:OWU720980 PGQ720979:PGQ720980 PQM720979:PQM720980 QAI720979:QAI720980 QKE720979:QKE720980 QUA720979:QUA720980 RDW720979:RDW720980 RNS720979:RNS720980 RXO720979:RXO720980 SHK720979:SHK720980 SRG720979:SRG720980 TBC720979:TBC720980 TKY720979:TKY720980 TUU720979:TUU720980 UEQ720979:UEQ720980 UOM720979:UOM720980 UYI720979:UYI720980 VIE720979:VIE720980 VSA720979:VSA720980 WBW720979:WBW720980 WLS720979:WLS720980 WVO720979:WVO720980 G786515:G786516 JC786515:JC786516 SY786515:SY786516 ACU786515:ACU786516 AMQ786515:AMQ786516 AWM786515:AWM786516 BGI786515:BGI786516 BQE786515:BQE786516 CAA786515:CAA786516 CJW786515:CJW786516 CTS786515:CTS786516 DDO786515:DDO786516 DNK786515:DNK786516 DXG786515:DXG786516 EHC786515:EHC786516 EQY786515:EQY786516 FAU786515:FAU786516 FKQ786515:FKQ786516 FUM786515:FUM786516 GEI786515:GEI786516 GOE786515:GOE786516 GYA786515:GYA786516 HHW786515:HHW786516 HRS786515:HRS786516 IBO786515:IBO786516 ILK786515:ILK786516 IVG786515:IVG786516 JFC786515:JFC786516 JOY786515:JOY786516 JYU786515:JYU786516 KIQ786515:KIQ786516 KSM786515:KSM786516 LCI786515:LCI786516 LME786515:LME786516 LWA786515:LWA786516 MFW786515:MFW786516 MPS786515:MPS786516 MZO786515:MZO786516 NJK786515:NJK786516 NTG786515:NTG786516 ODC786515:ODC786516 OMY786515:OMY786516 OWU786515:OWU786516 PGQ786515:PGQ786516 PQM786515:PQM786516 QAI786515:QAI786516 QKE786515:QKE786516 QUA786515:QUA786516 RDW786515:RDW786516 RNS786515:RNS786516 RXO786515:RXO786516 SHK786515:SHK786516 SRG786515:SRG786516 TBC786515:TBC786516 TKY786515:TKY786516 TUU786515:TUU786516 UEQ786515:UEQ786516 UOM786515:UOM786516 UYI786515:UYI786516 VIE786515:VIE786516 VSA786515:VSA786516 WBW786515:WBW786516 WLS786515:WLS786516 WVO786515:WVO786516 G852051:G852052 JC852051:JC852052 SY852051:SY852052 ACU852051:ACU852052 AMQ852051:AMQ852052 AWM852051:AWM852052 BGI852051:BGI852052 BQE852051:BQE852052 CAA852051:CAA852052 CJW852051:CJW852052 CTS852051:CTS852052 DDO852051:DDO852052 DNK852051:DNK852052 DXG852051:DXG852052 EHC852051:EHC852052 EQY852051:EQY852052 FAU852051:FAU852052 FKQ852051:FKQ852052 FUM852051:FUM852052 GEI852051:GEI852052 GOE852051:GOE852052 GYA852051:GYA852052 HHW852051:HHW852052 HRS852051:HRS852052 IBO852051:IBO852052 ILK852051:ILK852052 IVG852051:IVG852052 JFC852051:JFC852052 JOY852051:JOY852052 JYU852051:JYU852052 KIQ852051:KIQ852052 KSM852051:KSM852052 LCI852051:LCI852052 LME852051:LME852052 LWA852051:LWA852052 MFW852051:MFW852052 MPS852051:MPS852052 MZO852051:MZO852052 NJK852051:NJK852052 NTG852051:NTG852052 ODC852051:ODC852052 OMY852051:OMY852052 OWU852051:OWU852052 PGQ852051:PGQ852052 PQM852051:PQM852052 QAI852051:QAI852052 QKE852051:QKE852052 QUA852051:QUA852052 RDW852051:RDW852052 RNS852051:RNS852052 RXO852051:RXO852052 SHK852051:SHK852052 SRG852051:SRG852052 TBC852051:TBC852052 TKY852051:TKY852052 TUU852051:TUU852052 UEQ852051:UEQ852052 UOM852051:UOM852052 UYI852051:UYI852052 VIE852051:VIE852052 VSA852051:VSA852052 WBW852051:WBW852052 WLS852051:WLS852052 WVO852051:WVO852052 G917587:G917588 JC917587:JC917588 SY917587:SY917588 ACU917587:ACU917588 AMQ917587:AMQ917588 AWM917587:AWM917588 BGI917587:BGI917588 BQE917587:BQE917588 CAA917587:CAA917588 CJW917587:CJW917588 CTS917587:CTS917588 DDO917587:DDO917588 DNK917587:DNK917588 DXG917587:DXG917588 EHC917587:EHC917588 EQY917587:EQY917588 FAU917587:FAU917588 FKQ917587:FKQ917588 FUM917587:FUM917588 GEI917587:GEI917588 GOE917587:GOE917588 GYA917587:GYA917588 HHW917587:HHW917588 HRS917587:HRS917588 IBO917587:IBO917588 ILK917587:ILK917588 IVG917587:IVG917588 JFC917587:JFC917588 JOY917587:JOY917588 JYU917587:JYU917588 KIQ917587:KIQ917588 KSM917587:KSM917588 LCI917587:LCI917588 LME917587:LME917588 LWA917587:LWA917588 MFW917587:MFW917588 MPS917587:MPS917588 MZO917587:MZO917588 NJK917587:NJK917588 NTG917587:NTG917588 ODC917587:ODC917588 OMY917587:OMY917588 OWU917587:OWU917588 PGQ917587:PGQ917588 PQM917587:PQM917588 QAI917587:QAI917588 QKE917587:QKE917588 QUA917587:QUA917588 RDW917587:RDW917588 RNS917587:RNS917588 RXO917587:RXO917588 SHK917587:SHK917588 SRG917587:SRG917588 TBC917587:TBC917588 TKY917587:TKY917588 TUU917587:TUU917588 UEQ917587:UEQ917588 UOM917587:UOM917588 UYI917587:UYI917588 VIE917587:VIE917588 VSA917587:VSA917588 WBW917587:WBW917588 WLS917587:WLS917588 WVO917587:WVO917588 G983123:G983124 JC983123:JC983124 SY983123:SY983124 ACU983123:ACU983124 AMQ983123:AMQ983124 AWM983123:AWM983124 BGI983123:BGI983124 BQE983123:BQE983124 CAA983123:CAA983124 CJW983123:CJW983124 CTS983123:CTS983124 DDO983123:DDO983124 DNK983123:DNK983124 DXG983123:DXG983124 EHC983123:EHC983124 EQY983123:EQY983124 FAU983123:FAU983124 FKQ983123:FKQ983124 FUM983123:FUM983124 GEI983123:GEI983124 GOE983123:GOE983124 GYA983123:GYA983124 HHW983123:HHW983124 HRS983123:HRS983124 IBO983123:IBO983124 ILK983123:ILK983124 IVG983123:IVG983124 JFC983123:JFC983124 JOY983123:JOY983124 JYU983123:JYU983124 KIQ983123:KIQ983124 KSM983123:KSM983124 LCI983123:LCI983124 LME983123:LME983124 LWA983123:LWA983124 MFW983123:MFW983124 MPS983123:MPS983124 MZO983123:MZO983124 NJK983123:NJK983124 NTG983123:NTG983124 ODC983123:ODC983124 OMY983123:OMY983124 OWU983123:OWU983124 PGQ983123:PGQ983124 PQM983123:PQM983124 QAI983123:QAI983124 QKE983123:QKE983124 QUA983123:QUA983124 RDW983123:RDW983124 RNS983123:RNS983124 RXO983123:RXO983124 SHK983123:SHK983124 SRG983123:SRG983124 TBC983123:TBC983124 TKY983123:TKY983124 TUU983123:TUU983124 UEQ983123:UEQ983124 UOM983123:UOM983124 UYI983123:UYI983124 VIE983123:VIE983124 VSA983123:VSA983124 WBW983123:WBW983124 WLS983123:WLS983124 WVO983123:WVO983124">
      <formula1>$N$1:$N$3</formula1>
    </dataValidation>
    <dataValidation type="list" allowBlank="1" showInputMessage="1" showErrorMessage="1" error="Please choose from the dropdown list." sqref="F43:H43 JB43:JD43 SX43:SZ43 ACT43:ACV43 AMP43:AMR43 AWL43:AWN43 BGH43:BGJ43 BQD43:BQF43 BZZ43:CAB43 CJV43:CJX43 CTR43:CTT43 DDN43:DDP43 DNJ43:DNL43 DXF43:DXH43 EHB43:EHD43 EQX43:EQZ43 FAT43:FAV43 FKP43:FKR43 FUL43:FUN43 GEH43:GEJ43 GOD43:GOF43 GXZ43:GYB43 HHV43:HHX43 HRR43:HRT43 IBN43:IBP43 ILJ43:ILL43 IVF43:IVH43 JFB43:JFD43 JOX43:JOZ43 JYT43:JYV43 KIP43:KIR43 KSL43:KSN43 LCH43:LCJ43 LMD43:LMF43 LVZ43:LWB43 MFV43:MFX43 MPR43:MPT43 MZN43:MZP43 NJJ43:NJL43 NTF43:NTH43 ODB43:ODD43 OMX43:OMZ43 OWT43:OWV43 PGP43:PGR43 PQL43:PQN43 QAH43:QAJ43 QKD43:QKF43 QTZ43:QUB43 RDV43:RDX43 RNR43:RNT43 RXN43:RXP43 SHJ43:SHL43 SRF43:SRH43 TBB43:TBD43 TKX43:TKZ43 TUT43:TUV43 UEP43:UER43 UOL43:UON43 UYH43:UYJ43 VID43:VIF43 VRZ43:VSB43 WBV43:WBX43 WLR43:WLT43 WVN43:WVP43 F65579:H65579 JB65579:JD65579 SX65579:SZ65579 ACT65579:ACV65579 AMP65579:AMR65579 AWL65579:AWN65579 BGH65579:BGJ65579 BQD65579:BQF65579 BZZ65579:CAB65579 CJV65579:CJX65579 CTR65579:CTT65579 DDN65579:DDP65579 DNJ65579:DNL65579 DXF65579:DXH65579 EHB65579:EHD65579 EQX65579:EQZ65579 FAT65579:FAV65579 FKP65579:FKR65579 FUL65579:FUN65579 GEH65579:GEJ65579 GOD65579:GOF65579 GXZ65579:GYB65579 HHV65579:HHX65579 HRR65579:HRT65579 IBN65579:IBP65579 ILJ65579:ILL65579 IVF65579:IVH65579 JFB65579:JFD65579 JOX65579:JOZ65579 JYT65579:JYV65579 KIP65579:KIR65579 KSL65579:KSN65579 LCH65579:LCJ65579 LMD65579:LMF65579 LVZ65579:LWB65579 MFV65579:MFX65579 MPR65579:MPT65579 MZN65579:MZP65579 NJJ65579:NJL65579 NTF65579:NTH65579 ODB65579:ODD65579 OMX65579:OMZ65579 OWT65579:OWV65579 PGP65579:PGR65579 PQL65579:PQN65579 QAH65579:QAJ65579 QKD65579:QKF65579 QTZ65579:QUB65579 RDV65579:RDX65579 RNR65579:RNT65579 RXN65579:RXP65579 SHJ65579:SHL65579 SRF65579:SRH65579 TBB65579:TBD65579 TKX65579:TKZ65579 TUT65579:TUV65579 UEP65579:UER65579 UOL65579:UON65579 UYH65579:UYJ65579 VID65579:VIF65579 VRZ65579:VSB65579 WBV65579:WBX65579 WLR65579:WLT65579 WVN65579:WVP65579 F131115:H131115 JB131115:JD131115 SX131115:SZ131115 ACT131115:ACV131115 AMP131115:AMR131115 AWL131115:AWN131115 BGH131115:BGJ131115 BQD131115:BQF131115 BZZ131115:CAB131115 CJV131115:CJX131115 CTR131115:CTT131115 DDN131115:DDP131115 DNJ131115:DNL131115 DXF131115:DXH131115 EHB131115:EHD131115 EQX131115:EQZ131115 FAT131115:FAV131115 FKP131115:FKR131115 FUL131115:FUN131115 GEH131115:GEJ131115 GOD131115:GOF131115 GXZ131115:GYB131115 HHV131115:HHX131115 HRR131115:HRT131115 IBN131115:IBP131115 ILJ131115:ILL131115 IVF131115:IVH131115 JFB131115:JFD131115 JOX131115:JOZ131115 JYT131115:JYV131115 KIP131115:KIR131115 KSL131115:KSN131115 LCH131115:LCJ131115 LMD131115:LMF131115 LVZ131115:LWB131115 MFV131115:MFX131115 MPR131115:MPT131115 MZN131115:MZP131115 NJJ131115:NJL131115 NTF131115:NTH131115 ODB131115:ODD131115 OMX131115:OMZ131115 OWT131115:OWV131115 PGP131115:PGR131115 PQL131115:PQN131115 QAH131115:QAJ131115 QKD131115:QKF131115 QTZ131115:QUB131115 RDV131115:RDX131115 RNR131115:RNT131115 RXN131115:RXP131115 SHJ131115:SHL131115 SRF131115:SRH131115 TBB131115:TBD131115 TKX131115:TKZ131115 TUT131115:TUV131115 UEP131115:UER131115 UOL131115:UON131115 UYH131115:UYJ131115 VID131115:VIF131115 VRZ131115:VSB131115 WBV131115:WBX131115 WLR131115:WLT131115 WVN131115:WVP131115 F196651:H196651 JB196651:JD196651 SX196651:SZ196651 ACT196651:ACV196651 AMP196651:AMR196651 AWL196651:AWN196651 BGH196651:BGJ196651 BQD196651:BQF196651 BZZ196651:CAB196651 CJV196651:CJX196651 CTR196651:CTT196651 DDN196651:DDP196651 DNJ196651:DNL196651 DXF196651:DXH196651 EHB196651:EHD196651 EQX196651:EQZ196651 FAT196651:FAV196651 FKP196651:FKR196651 FUL196651:FUN196651 GEH196651:GEJ196651 GOD196651:GOF196651 GXZ196651:GYB196651 HHV196651:HHX196651 HRR196651:HRT196651 IBN196651:IBP196651 ILJ196651:ILL196651 IVF196651:IVH196651 JFB196651:JFD196651 JOX196651:JOZ196651 JYT196651:JYV196651 KIP196651:KIR196651 KSL196651:KSN196651 LCH196651:LCJ196651 LMD196651:LMF196651 LVZ196651:LWB196651 MFV196651:MFX196651 MPR196651:MPT196651 MZN196651:MZP196651 NJJ196651:NJL196651 NTF196651:NTH196651 ODB196651:ODD196651 OMX196651:OMZ196651 OWT196651:OWV196651 PGP196651:PGR196651 PQL196651:PQN196651 QAH196651:QAJ196651 QKD196651:QKF196651 QTZ196651:QUB196651 RDV196651:RDX196651 RNR196651:RNT196651 RXN196651:RXP196651 SHJ196651:SHL196651 SRF196651:SRH196651 TBB196651:TBD196651 TKX196651:TKZ196651 TUT196651:TUV196651 UEP196651:UER196651 UOL196651:UON196651 UYH196651:UYJ196651 VID196651:VIF196651 VRZ196651:VSB196651 WBV196651:WBX196651 WLR196651:WLT196651 WVN196651:WVP196651 F262187:H262187 JB262187:JD262187 SX262187:SZ262187 ACT262187:ACV262187 AMP262187:AMR262187 AWL262187:AWN262187 BGH262187:BGJ262187 BQD262187:BQF262187 BZZ262187:CAB262187 CJV262187:CJX262187 CTR262187:CTT262187 DDN262187:DDP262187 DNJ262187:DNL262187 DXF262187:DXH262187 EHB262187:EHD262187 EQX262187:EQZ262187 FAT262187:FAV262187 FKP262187:FKR262187 FUL262187:FUN262187 GEH262187:GEJ262187 GOD262187:GOF262187 GXZ262187:GYB262187 HHV262187:HHX262187 HRR262187:HRT262187 IBN262187:IBP262187 ILJ262187:ILL262187 IVF262187:IVH262187 JFB262187:JFD262187 JOX262187:JOZ262187 JYT262187:JYV262187 KIP262187:KIR262187 KSL262187:KSN262187 LCH262187:LCJ262187 LMD262187:LMF262187 LVZ262187:LWB262187 MFV262187:MFX262187 MPR262187:MPT262187 MZN262187:MZP262187 NJJ262187:NJL262187 NTF262187:NTH262187 ODB262187:ODD262187 OMX262187:OMZ262187 OWT262187:OWV262187 PGP262187:PGR262187 PQL262187:PQN262187 QAH262187:QAJ262187 QKD262187:QKF262187 QTZ262187:QUB262187 RDV262187:RDX262187 RNR262187:RNT262187 RXN262187:RXP262187 SHJ262187:SHL262187 SRF262187:SRH262187 TBB262187:TBD262187 TKX262187:TKZ262187 TUT262187:TUV262187 UEP262187:UER262187 UOL262187:UON262187 UYH262187:UYJ262187 VID262187:VIF262187 VRZ262187:VSB262187 WBV262187:WBX262187 WLR262187:WLT262187 WVN262187:WVP262187 F327723:H327723 JB327723:JD327723 SX327723:SZ327723 ACT327723:ACV327723 AMP327723:AMR327723 AWL327723:AWN327723 BGH327723:BGJ327723 BQD327723:BQF327723 BZZ327723:CAB327723 CJV327723:CJX327723 CTR327723:CTT327723 DDN327723:DDP327723 DNJ327723:DNL327723 DXF327723:DXH327723 EHB327723:EHD327723 EQX327723:EQZ327723 FAT327723:FAV327723 FKP327723:FKR327723 FUL327723:FUN327723 GEH327723:GEJ327723 GOD327723:GOF327723 GXZ327723:GYB327723 HHV327723:HHX327723 HRR327723:HRT327723 IBN327723:IBP327723 ILJ327723:ILL327723 IVF327723:IVH327723 JFB327723:JFD327723 JOX327723:JOZ327723 JYT327723:JYV327723 KIP327723:KIR327723 KSL327723:KSN327723 LCH327723:LCJ327723 LMD327723:LMF327723 LVZ327723:LWB327723 MFV327723:MFX327723 MPR327723:MPT327723 MZN327723:MZP327723 NJJ327723:NJL327723 NTF327723:NTH327723 ODB327723:ODD327723 OMX327723:OMZ327723 OWT327723:OWV327723 PGP327723:PGR327723 PQL327723:PQN327723 QAH327723:QAJ327723 QKD327723:QKF327723 QTZ327723:QUB327723 RDV327723:RDX327723 RNR327723:RNT327723 RXN327723:RXP327723 SHJ327723:SHL327723 SRF327723:SRH327723 TBB327723:TBD327723 TKX327723:TKZ327723 TUT327723:TUV327723 UEP327723:UER327723 UOL327723:UON327723 UYH327723:UYJ327723 VID327723:VIF327723 VRZ327723:VSB327723 WBV327723:WBX327723 WLR327723:WLT327723 WVN327723:WVP327723 F393259:H393259 JB393259:JD393259 SX393259:SZ393259 ACT393259:ACV393259 AMP393259:AMR393259 AWL393259:AWN393259 BGH393259:BGJ393259 BQD393259:BQF393259 BZZ393259:CAB393259 CJV393259:CJX393259 CTR393259:CTT393259 DDN393259:DDP393259 DNJ393259:DNL393259 DXF393259:DXH393259 EHB393259:EHD393259 EQX393259:EQZ393259 FAT393259:FAV393259 FKP393259:FKR393259 FUL393259:FUN393259 GEH393259:GEJ393259 GOD393259:GOF393259 GXZ393259:GYB393259 HHV393259:HHX393259 HRR393259:HRT393259 IBN393259:IBP393259 ILJ393259:ILL393259 IVF393259:IVH393259 JFB393259:JFD393259 JOX393259:JOZ393259 JYT393259:JYV393259 KIP393259:KIR393259 KSL393259:KSN393259 LCH393259:LCJ393259 LMD393259:LMF393259 LVZ393259:LWB393259 MFV393259:MFX393259 MPR393259:MPT393259 MZN393259:MZP393259 NJJ393259:NJL393259 NTF393259:NTH393259 ODB393259:ODD393259 OMX393259:OMZ393259 OWT393259:OWV393259 PGP393259:PGR393259 PQL393259:PQN393259 QAH393259:QAJ393259 QKD393259:QKF393259 QTZ393259:QUB393259 RDV393259:RDX393259 RNR393259:RNT393259 RXN393259:RXP393259 SHJ393259:SHL393259 SRF393259:SRH393259 TBB393259:TBD393259 TKX393259:TKZ393259 TUT393259:TUV393259 UEP393259:UER393259 UOL393259:UON393259 UYH393259:UYJ393259 VID393259:VIF393259 VRZ393259:VSB393259 WBV393259:WBX393259 WLR393259:WLT393259 WVN393259:WVP393259 F458795:H458795 JB458795:JD458795 SX458795:SZ458795 ACT458795:ACV458795 AMP458795:AMR458795 AWL458795:AWN458795 BGH458795:BGJ458795 BQD458795:BQF458795 BZZ458795:CAB458795 CJV458795:CJX458795 CTR458795:CTT458795 DDN458795:DDP458795 DNJ458795:DNL458795 DXF458795:DXH458795 EHB458795:EHD458795 EQX458795:EQZ458795 FAT458795:FAV458795 FKP458795:FKR458795 FUL458795:FUN458795 GEH458795:GEJ458795 GOD458795:GOF458795 GXZ458795:GYB458795 HHV458795:HHX458795 HRR458795:HRT458795 IBN458795:IBP458795 ILJ458795:ILL458795 IVF458795:IVH458795 JFB458795:JFD458795 JOX458795:JOZ458795 JYT458795:JYV458795 KIP458795:KIR458795 KSL458795:KSN458795 LCH458795:LCJ458795 LMD458795:LMF458795 LVZ458795:LWB458795 MFV458795:MFX458795 MPR458795:MPT458795 MZN458795:MZP458795 NJJ458795:NJL458795 NTF458795:NTH458795 ODB458795:ODD458795 OMX458795:OMZ458795 OWT458795:OWV458795 PGP458795:PGR458795 PQL458795:PQN458795 QAH458795:QAJ458795 QKD458795:QKF458795 QTZ458795:QUB458795 RDV458795:RDX458795 RNR458795:RNT458795 RXN458795:RXP458795 SHJ458795:SHL458795 SRF458795:SRH458795 TBB458795:TBD458795 TKX458795:TKZ458795 TUT458795:TUV458795 UEP458795:UER458795 UOL458795:UON458795 UYH458795:UYJ458795 VID458795:VIF458795 VRZ458795:VSB458795 WBV458795:WBX458795 WLR458795:WLT458795 WVN458795:WVP458795 F524331:H524331 JB524331:JD524331 SX524331:SZ524331 ACT524331:ACV524331 AMP524331:AMR524331 AWL524331:AWN524331 BGH524331:BGJ524331 BQD524331:BQF524331 BZZ524331:CAB524331 CJV524331:CJX524331 CTR524331:CTT524331 DDN524331:DDP524331 DNJ524331:DNL524331 DXF524331:DXH524331 EHB524331:EHD524331 EQX524331:EQZ524331 FAT524331:FAV524331 FKP524331:FKR524331 FUL524331:FUN524331 GEH524331:GEJ524331 GOD524331:GOF524331 GXZ524331:GYB524331 HHV524331:HHX524331 HRR524331:HRT524331 IBN524331:IBP524331 ILJ524331:ILL524331 IVF524331:IVH524331 JFB524331:JFD524331 JOX524331:JOZ524331 JYT524331:JYV524331 KIP524331:KIR524331 KSL524331:KSN524331 LCH524331:LCJ524331 LMD524331:LMF524331 LVZ524331:LWB524331 MFV524331:MFX524331 MPR524331:MPT524331 MZN524331:MZP524331 NJJ524331:NJL524331 NTF524331:NTH524331 ODB524331:ODD524331 OMX524331:OMZ524331 OWT524331:OWV524331 PGP524331:PGR524331 PQL524331:PQN524331 QAH524331:QAJ524331 QKD524331:QKF524331 QTZ524331:QUB524331 RDV524331:RDX524331 RNR524331:RNT524331 RXN524331:RXP524331 SHJ524331:SHL524331 SRF524331:SRH524331 TBB524331:TBD524331 TKX524331:TKZ524331 TUT524331:TUV524331 UEP524331:UER524331 UOL524331:UON524331 UYH524331:UYJ524331 VID524331:VIF524331 VRZ524331:VSB524331 WBV524331:WBX524331 WLR524331:WLT524331 WVN524331:WVP524331 F589867:H589867 JB589867:JD589867 SX589867:SZ589867 ACT589867:ACV589867 AMP589867:AMR589867 AWL589867:AWN589867 BGH589867:BGJ589867 BQD589867:BQF589867 BZZ589867:CAB589867 CJV589867:CJX589867 CTR589867:CTT589867 DDN589867:DDP589867 DNJ589867:DNL589867 DXF589867:DXH589867 EHB589867:EHD589867 EQX589867:EQZ589867 FAT589867:FAV589867 FKP589867:FKR589867 FUL589867:FUN589867 GEH589867:GEJ589867 GOD589867:GOF589867 GXZ589867:GYB589867 HHV589867:HHX589867 HRR589867:HRT589867 IBN589867:IBP589867 ILJ589867:ILL589867 IVF589867:IVH589867 JFB589867:JFD589867 JOX589867:JOZ589867 JYT589867:JYV589867 KIP589867:KIR589867 KSL589867:KSN589867 LCH589867:LCJ589867 LMD589867:LMF589867 LVZ589867:LWB589867 MFV589867:MFX589867 MPR589867:MPT589867 MZN589867:MZP589867 NJJ589867:NJL589867 NTF589867:NTH589867 ODB589867:ODD589867 OMX589867:OMZ589867 OWT589867:OWV589867 PGP589867:PGR589867 PQL589867:PQN589867 QAH589867:QAJ589867 QKD589867:QKF589867 QTZ589867:QUB589867 RDV589867:RDX589867 RNR589867:RNT589867 RXN589867:RXP589867 SHJ589867:SHL589867 SRF589867:SRH589867 TBB589867:TBD589867 TKX589867:TKZ589867 TUT589867:TUV589867 UEP589867:UER589867 UOL589867:UON589867 UYH589867:UYJ589867 VID589867:VIF589867 VRZ589867:VSB589867 WBV589867:WBX589867 WLR589867:WLT589867 WVN589867:WVP589867 F655403:H655403 JB655403:JD655403 SX655403:SZ655403 ACT655403:ACV655403 AMP655403:AMR655403 AWL655403:AWN655403 BGH655403:BGJ655403 BQD655403:BQF655403 BZZ655403:CAB655403 CJV655403:CJX655403 CTR655403:CTT655403 DDN655403:DDP655403 DNJ655403:DNL655403 DXF655403:DXH655403 EHB655403:EHD655403 EQX655403:EQZ655403 FAT655403:FAV655403 FKP655403:FKR655403 FUL655403:FUN655403 GEH655403:GEJ655403 GOD655403:GOF655403 GXZ655403:GYB655403 HHV655403:HHX655403 HRR655403:HRT655403 IBN655403:IBP655403 ILJ655403:ILL655403 IVF655403:IVH655403 JFB655403:JFD655403 JOX655403:JOZ655403 JYT655403:JYV655403 KIP655403:KIR655403 KSL655403:KSN655403 LCH655403:LCJ655403 LMD655403:LMF655403 LVZ655403:LWB655403 MFV655403:MFX655403 MPR655403:MPT655403 MZN655403:MZP655403 NJJ655403:NJL655403 NTF655403:NTH655403 ODB655403:ODD655403 OMX655403:OMZ655403 OWT655403:OWV655403 PGP655403:PGR655403 PQL655403:PQN655403 QAH655403:QAJ655403 QKD655403:QKF655403 QTZ655403:QUB655403 RDV655403:RDX655403 RNR655403:RNT655403 RXN655403:RXP655403 SHJ655403:SHL655403 SRF655403:SRH655403 TBB655403:TBD655403 TKX655403:TKZ655403 TUT655403:TUV655403 UEP655403:UER655403 UOL655403:UON655403 UYH655403:UYJ655403 VID655403:VIF655403 VRZ655403:VSB655403 WBV655403:WBX655403 WLR655403:WLT655403 WVN655403:WVP655403 F720939:H720939 JB720939:JD720939 SX720939:SZ720939 ACT720939:ACV720939 AMP720939:AMR720939 AWL720939:AWN720939 BGH720939:BGJ720939 BQD720939:BQF720939 BZZ720939:CAB720939 CJV720939:CJX720939 CTR720939:CTT720939 DDN720939:DDP720939 DNJ720939:DNL720939 DXF720939:DXH720939 EHB720939:EHD720939 EQX720939:EQZ720939 FAT720939:FAV720939 FKP720939:FKR720939 FUL720939:FUN720939 GEH720939:GEJ720939 GOD720939:GOF720939 GXZ720939:GYB720939 HHV720939:HHX720939 HRR720939:HRT720939 IBN720939:IBP720939 ILJ720939:ILL720939 IVF720939:IVH720939 JFB720939:JFD720939 JOX720939:JOZ720939 JYT720939:JYV720939 KIP720939:KIR720939 KSL720939:KSN720939 LCH720939:LCJ720939 LMD720939:LMF720939 LVZ720939:LWB720939 MFV720939:MFX720939 MPR720939:MPT720939 MZN720939:MZP720939 NJJ720939:NJL720939 NTF720939:NTH720939 ODB720939:ODD720939 OMX720939:OMZ720939 OWT720939:OWV720939 PGP720939:PGR720939 PQL720939:PQN720939 QAH720939:QAJ720939 QKD720939:QKF720939 QTZ720939:QUB720939 RDV720939:RDX720939 RNR720939:RNT720939 RXN720939:RXP720939 SHJ720939:SHL720939 SRF720939:SRH720939 TBB720939:TBD720939 TKX720939:TKZ720939 TUT720939:TUV720939 UEP720939:UER720939 UOL720939:UON720939 UYH720939:UYJ720939 VID720939:VIF720939 VRZ720939:VSB720939 WBV720939:WBX720939 WLR720939:WLT720939 WVN720939:WVP720939 F786475:H786475 JB786475:JD786475 SX786475:SZ786475 ACT786475:ACV786475 AMP786475:AMR786475 AWL786475:AWN786475 BGH786475:BGJ786475 BQD786475:BQF786475 BZZ786475:CAB786475 CJV786475:CJX786475 CTR786475:CTT786475 DDN786475:DDP786475 DNJ786475:DNL786475 DXF786475:DXH786475 EHB786475:EHD786475 EQX786475:EQZ786475 FAT786475:FAV786475 FKP786475:FKR786475 FUL786475:FUN786475 GEH786475:GEJ786475 GOD786475:GOF786475 GXZ786475:GYB786475 HHV786475:HHX786475 HRR786475:HRT786475 IBN786475:IBP786475 ILJ786475:ILL786475 IVF786475:IVH786475 JFB786475:JFD786475 JOX786475:JOZ786475 JYT786475:JYV786475 KIP786475:KIR786475 KSL786475:KSN786475 LCH786475:LCJ786475 LMD786475:LMF786475 LVZ786475:LWB786475 MFV786475:MFX786475 MPR786475:MPT786475 MZN786475:MZP786475 NJJ786475:NJL786475 NTF786475:NTH786475 ODB786475:ODD786475 OMX786475:OMZ786475 OWT786475:OWV786475 PGP786475:PGR786475 PQL786475:PQN786475 QAH786475:QAJ786475 QKD786475:QKF786475 QTZ786475:QUB786475 RDV786475:RDX786475 RNR786475:RNT786475 RXN786475:RXP786475 SHJ786475:SHL786475 SRF786475:SRH786475 TBB786475:TBD786475 TKX786475:TKZ786475 TUT786475:TUV786475 UEP786475:UER786475 UOL786475:UON786475 UYH786475:UYJ786475 VID786475:VIF786475 VRZ786475:VSB786475 WBV786475:WBX786475 WLR786475:WLT786475 WVN786475:WVP786475 F852011:H852011 JB852011:JD852011 SX852011:SZ852011 ACT852011:ACV852011 AMP852011:AMR852011 AWL852011:AWN852011 BGH852011:BGJ852011 BQD852011:BQF852011 BZZ852011:CAB852011 CJV852011:CJX852011 CTR852011:CTT852011 DDN852011:DDP852011 DNJ852011:DNL852011 DXF852011:DXH852011 EHB852011:EHD852011 EQX852011:EQZ852011 FAT852011:FAV852011 FKP852011:FKR852011 FUL852011:FUN852011 GEH852011:GEJ852011 GOD852011:GOF852011 GXZ852011:GYB852011 HHV852011:HHX852011 HRR852011:HRT852011 IBN852011:IBP852011 ILJ852011:ILL852011 IVF852011:IVH852011 JFB852011:JFD852011 JOX852011:JOZ852011 JYT852011:JYV852011 KIP852011:KIR852011 KSL852011:KSN852011 LCH852011:LCJ852011 LMD852011:LMF852011 LVZ852011:LWB852011 MFV852011:MFX852011 MPR852011:MPT852011 MZN852011:MZP852011 NJJ852011:NJL852011 NTF852011:NTH852011 ODB852011:ODD852011 OMX852011:OMZ852011 OWT852011:OWV852011 PGP852011:PGR852011 PQL852011:PQN852011 QAH852011:QAJ852011 QKD852011:QKF852011 QTZ852011:QUB852011 RDV852011:RDX852011 RNR852011:RNT852011 RXN852011:RXP852011 SHJ852011:SHL852011 SRF852011:SRH852011 TBB852011:TBD852011 TKX852011:TKZ852011 TUT852011:TUV852011 UEP852011:UER852011 UOL852011:UON852011 UYH852011:UYJ852011 VID852011:VIF852011 VRZ852011:VSB852011 WBV852011:WBX852011 WLR852011:WLT852011 WVN852011:WVP852011 F917547:H917547 JB917547:JD917547 SX917547:SZ917547 ACT917547:ACV917547 AMP917547:AMR917547 AWL917547:AWN917547 BGH917547:BGJ917547 BQD917547:BQF917547 BZZ917547:CAB917547 CJV917547:CJX917547 CTR917547:CTT917547 DDN917547:DDP917547 DNJ917547:DNL917547 DXF917547:DXH917547 EHB917547:EHD917547 EQX917547:EQZ917547 FAT917547:FAV917547 FKP917547:FKR917547 FUL917547:FUN917547 GEH917547:GEJ917547 GOD917547:GOF917547 GXZ917547:GYB917547 HHV917547:HHX917547 HRR917547:HRT917547 IBN917547:IBP917547 ILJ917547:ILL917547 IVF917547:IVH917547 JFB917547:JFD917547 JOX917547:JOZ917547 JYT917547:JYV917547 KIP917547:KIR917547 KSL917547:KSN917547 LCH917547:LCJ917547 LMD917547:LMF917547 LVZ917547:LWB917547 MFV917547:MFX917547 MPR917547:MPT917547 MZN917547:MZP917547 NJJ917547:NJL917547 NTF917547:NTH917547 ODB917547:ODD917547 OMX917547:OMZ917547 OWT917547:OWV917547 PGP917547:PGR917547 PQL917547:PQN917547 QAH917547:QAJ917547 QKD917547:QKF917547 QTZ917547:QUB917547 RDV917547:RDX917547 RNR917547:RNT917547 RXN917547:RXP917547 SHJ917547:SHL917547 SRF917547:SRH917547 TBB917547:TBD917547 TKX917547:TKZ917547 TUT917547:TUV917547 UEP917547:UER917547 UOL917547:UON917547 UYH917547:UYJ917547 VID917547:VIF917547 VRZ917547:VSB917547 WBV917547:WBX917547 WLR917547:WLT917547 WVN917547:WVP917547 F983083:H983083 JB983083:JD983083 SX983083:SZ983083 ACT983083:ACV983083 AMP983083:AMR983083 AWL983083:AWN983083 BGH983083:BGJ983083 BQD983083:BQF983083 BZZ983083:CAB983083 CJV983083:CJX983083 CTR983083:CTT983083 DDN983083:DDP983083 DNJ983083:DNL983083 DXF983083:DXH983083 EHB983083:EHD983083 EQX983083:EQZ983083 FAT983083:FAV983083 FKP983083:FKR983083 FUL983083:FUN983083 GEH983083:GEJ983083 GOD983083:GOF983083 GXZ983083:GYB983083 HHV983083:HHX983083 HRR983083:HRT983083 IBN983083:IBP983083 ILJ983083:ILL983083 IVF983083:IVH983083 JFB983083:JFD983083 JOX983083:JOZ983083 JYT983083:JYV983083 KIP983083:KIR983083 KSL983083:KSN983083 LCH983083:LCJ983083 LMD983083:LMF983083 LVZ983083:LWB983083 MFV983083:MFX983083 MPR983083:MPT983083 MZN983083:MZP983083 NJJ983083:NJL983083 NTF983083:NTH983083 ODB983083:ODD983083 OMX983083:OMZ983083 OWT983083:OWV983083 PGP983083:PGR983083 PQL983083:PQN983083 QAH983083:QAJ983083 QKD983083:QKF983083 QTZ983083:QUB983083 RDV983083:RDX983083 RNR983083:RNT983083 RXN983083:RXP983083 SHJ983083:SHL983083 SRF983083:SRH983083 TBB983083:TBD983083 TKX983083:TKZ983083 TUT983083:TUV983083 UEP983083:UER983083 UOL983083:UON983083 UYH983083:UYJ983083 VID983083:VIF983083 VRZ983083:VSB983083 WBV983083:WBX983083 WLR983083:WLT983083 WVN983083:WVP983083">
      <formula1>$R$1:$R$8</formula1>
    </dataValidation>
    <dataValidation type="list" allowBlank="1" showInputMessage="1" showErrorMessage="1" error="Please choose from the dropdown list." sqref="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formula1>$O$1:$O$7</formula1>
    </dataValidation>
  </dataValidations>
  <hyperlinks>
    <hyperlink ref="A5:C5" location="Introduction!A1" display="To jump to the Introduction sheet, click here."/>
  </hyperlinks>
  <pageMargins left="0.7" right="0.7" top="0.75" bottom="0.75" header="0.3" footer="0.3"/>
  <pageSetup scale="54" fitToHeight="0" orientation="portrait" r:id="rId1"/>
  <colBreaks count="1" manualBreakCount="1">
    <brk id="8"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Please choose from the dropdown list.">
          <x14:formula1>
            <xm:f>$W$1:$W$5</xm:f>
          </x14:formula1>
          <xm:sqref>G126:G127 JC126:JC127 SY126:SY127 ACU126:ACU127 AMQ126:AMQ127 AWM126:AWM127 BGI126:BGI127 BQE126:BQE127 CAA126:CAA127 CJW126:CJW127 CTS126:CTS127 DDO126:DDO127 DNK126:DNK127 DXG126:DXG127 EHC126:EHC127 EQY126:EQY127 FAU126:FAU127 FKQ126:FKQ127 FUM126:FUM127 GEI126:GEI127 GOE126:GOE127 GYA126:GYA127 HHW126:HHW127 HRS126:HRS127 IBO126:IBO127 ILK126:ILK127 IVG126:IVG127 JFC126:JFC127 JOY126:JOY127 JYU126:JYU127 KIQ126:KIQ127 KSM126:KSM127 LCI126:LCI127 LME126:LME127 LWA126:LWA127 MFW126:MFW127 MPS126:MPS127 MZO126:MZO127 NJK126:NJK127 NTG126:NTG127 ODC126:ODC127 OMY126:OMY127 OWU126:OWU127 PGQ126:PGQ127 PQM126:PQM127 QAI126:QAI127 QKE126:QKE127 QUA126:QUA127 RDW126:RDW127 RNS126:RNS127 RXO126:RXO127 SHK126:SHK127 SRG126:SRG127 TBC126:TBC127 TKY126:TKY127 TUU126:TUU127 UEQ126:UEQ127 UOM126:UOM127 UYI126:UYI127 VIE126:VIE127 VSA126:VSA127 WBW126:WBW127 WLS126:WLS127 WVO126:WVO127 G65662:G65663 JC65662:JC65663 SY65662:SY65663 ACU65662:ACU65663 AMQ65662:AMQ65663 AWM65662:AWM65663 BGI65662:BGI65663 BQE65662:BQE65663 CAA65662:CAA65663 CJW65662:CJW65663 CTS65662:CTS65663 DDO65662:DDO65663 DNK65662:DNK65663 DXG65662:DXG65663 EHC65662:EHC65663 EQY65662:EQY65663 FAU65662:FAU65663 FKQ65662:FKQ65663 FUM65662:FUM65663 GEI65662:GEI65663 GOE65662:GOE65663 GYA65662:GYA65663 HHW65662:HHW65663 HRS65662:HRS65663 IBO65662:IBO65663 ILK65662:ILK65663 IVG65662:IVG65663 JFC65662:JFC65663 JOY65662:JOY65663 JYU65662:JYU65663 KIQ65662:KIQ65663 KSM65662:KSM65663 LCI65662:LCI65663 LME65662:LME65663 LWA65662:LWA65663 MFW65662:MFW65663 MPS65662:MPS65663 MZO65662:MZO65663 NJK65662:NJK65663 NTG65662:NTG65663 ODC65662:ODC65663 OMY65662:OMY65663 OWU65662:OWU65663 PGQ65662:PGQ65663 PQM65662:PQM65663 QAI65662:QAI65663 QKE65662:QKE65663 QUA65662:QUA65663 RDW65662:RDW65663 RNS65662:RNS65663 RXO65662:RXO65663 SHK65662:SHK65663 SRG65662:SRG65663 TBC65662:TBC65663 TKY65662:TKY65663 TUU65662:TUU65663 UEQ65662:UEQ65663 UOM65662:UOM65663 UYI65662:UYI65663 VIE65662:VIE65663 VSA65662:VSA65663 WBW65662:WBW65663 WLS65662:WLS65663 WVO65662:WVO65663 G131198:G131199 JC131198:JC131199 SY131198:SY131199 ACU131198:ACU131199 AMQ131198:AMQ131199 AWM131198:AWM131199 BGI131198:BGI131199 BQE131198:BQE131199 CAA131198:CAA131199 CJW131198:CJW131199 CTS131198:CTS131199 DDO131198:DDO131199 DNK131198:DNK131199 DXG131198:DXG131199 EHC131198:EHC131199 EQY131198:EQY131199 FAU131198:FAU131199 FKQ131198:FKQ131199 FUM131198:FUM131199 GEI131198:GEI131199 GOE131198:GOE131199 GYA131198:GYA131199 HHW131198:HHW131199 HRS131198:HRS131199 IBO131198:IBO131199 ILK131198:ILK131199 IVG131198:IVG131199 JFC131198:JFC131199 JOY131198:JOY131199 JYU131198:JYU131199 KIQ131198:KIQ131199 KSM131198:KSM131199 LCI131198:LCI131199 LME131198:LME131199 LWA131198:LWA131199 MFW131198:MFW131199 MPS131198:MPS131199 MZO131198:MZO131199 NJK131198:NJK131199 NTG131198:NTG131199 ODC131198:ODC131199 OMY131198:OMY131199 OWU131198:OWU131199 PGQ131198:PGQ131199 PQM131198:PQM131199 QAI131198:QAI131199 QKE131198:QKE131199 QUA131198:QUA131199 RDW131198:RDW131199 RNS131198:RNS131199 RXO131198:RXO131199 SHK131198:SHK131199 SRG131198:SRG131199 TBC131198:TBC131199 TKY131198:TKY131199 TUU131198:TUU131199 UEQ131198:UEQ131199 UOM131198:UOM131199 UYI131198:UYI131199 VIE131198:VIE131199 VSA131198:VSA131199 WBW131198:WBW131199 WLS131198:WLS131199 WVO131198:WVO131199 G196734:G196735 JC196734:JC196735 SY196734:SY196735 ACU196734:ACU196735 AMQ196734:AMQ196735 AWM196734:AWM196735 BGI196734:BGI196735 BQE196734:BQE196735 CAA196734:CAA196735 CJW196734:CJW196735 CTS196734:CTS196735 DDO196734:DDO196735 DNK196734:DNK196735 DXG196734:DXG196735 EHC196734:EHC196735 EQY196734:EQY196735 FAU196734:FAU196735 FKQ196734:FKQ196735 FUM196734:FUM196735 GEI196734:GEI196735 GOE196734:GOE196735 GYA196734:GYA196735 HHW196734:HHW196735 HRS196734:HRS196735 IBO196734:IBO196735 ILK196734:ILK196735 IVG196734:IVG196735 JFC196734:JFC196735 JOY196734:JOY196735 JYU196734:JYU196735 KIQ196734:KIQ196735 KSM196734:KSM196735 LCI196734:LCI196735 LME196734:LME196735 LWA196734:LWA196735 MFW196734:MFW196735 MPS196734:MPS196735 MZO196734:MZO196735 NJK196734:NJK196735 NTG196734:NTG196735 ODC196734:ODC196735 OMY196734:OMY196735 OWU196734:OWU196735 PGQ196734:PGQ196735 PQM196734:PQM196735 QAI196734:QAI196735 QKE196734:QKE196735 QUA196734:QUA196735 RDW196734:RDW196735 RNS196734:RNS196735 RXO196734:RXO196735 SHK196734:SHK196735 SRG196734:SRG196735 TBC196734:TBC196735 TKY196734:TKY196735 TUU196734:TUU196735 UEQ196734:UEQ196735 UOM196734:UOM196735 UYI196734:UYI196735 VIE196734:VIE196735 VSA196734:VSA196735 WBW196734:WBW196735 WLS196734:WLS196735 WVO196734:WVO196735 G262270:G262271 JC262270:JC262271 SY262270:SY262271 ACU262270:ACU262271 AMQ262270:AMQ262271 AWM262270:AWM262271 BGI262270:BGI262271 BQE262270:BQE262271 CAA262270:CAA262271 CJW262270:CJW262271 CTS262270:CTS262271 DDO262270:DDO262271 DNK262270:DNK262271 DXG262270:DXG262271 EHC262270:EHC262271 EQY262270:EQY262271 FAU262270:FAU262271 FKQ262270:FKQ262271 FUM262270:FUM262271 GEI262270:GEI262271 GOE262270:GOE262271 GYA262270:GYA262271 HHW262270:HHW262271 HRS262270:HRS262271 IBO262270:IBO262271 ILK262270:ILK262271 IVG262270:IVG262271 JFC262270:JFC262271 JOY262270:JOY262271 JYU262270:JYU262271 KIQ262270:KIQ262271 KSM262270:KSM262271 LCI262270:LCI262271 LME262270:LME262271 LWA262270:LWA262271 MFW262270:MFW262271 MPS262270:MPS262271 MZO262270:MZO262271 NJK262270:NJK262271 NTG262270:NTG262271 ODC262270:ODC262271 OMY262270:OMY262271 OWU262270:OWU262271 PGQ262270:PGQ262271 PQM262270:PQM262271 QAI262270:QAI262271 QKE262270:QKE262271 QUA262270:QUA262271 RDW262270:RDW262271 RNS262270:RNS262271 RXO262270:RXO262271 SHK262270:SHK262271 SRG262270:SRG262271 TBC262270:TBC262271 TKY262270:TKY262271 TUU262270:TUU262271 UEQ262270:UEQ262271 UOM262270:UOM262271 UYI262270:UYI262271 VIE262270:VIE262271 VSA262270:VSA262271 WBW262270:WBW262271 WLS262270:WLS262271 WVO262270:WVO262271 G327806:G327807 JC327806:JC327807 SY327806:SY327807 ACU327806:ACU327807 AMQ327806:AMQ327807 AWM327806:AWM327807 BGI327806:BGI327807 BQE327806:BQE327807 CAA327806:CAA327807 CJW327806:CJW327807 CTS327806:CTS327807 DDO327806:DDO327807 DNK327806:DNK327807 DXG327806:DXG327807 EHC327806:EHC327807 EQY327806:EQY327807 FAU327806:FAU327807 FKQ327806:FKQ327807 FUM327806:FUM327807 GEI327806:GEI327807 GOE327806:GOE327807 GYA327806:GYA327807 HHW327806:HHW327807 HRS327806:HRS327807 IBO327806:IBO327807 ILK327806:ILK327807 IVG327806:IVG327807 JFC327806:JFC327807 JOY327806:JOY327807 JYU327806:JYU327807 KIQ327806:KIQ327807 KSM327806:KSM327807 LCI327806:LCI327807 LME327806:LME327807 LWA327806:LWA327807 MFW327806:MFW327807 MPS327806:MPS327807 MZO327806:MZO327807 NJK327806:NJK327807 NTG327806:NTG327807 ODC327806:ODC327807 OMY327806:OMY327807 OWU327806:OWU327807 PGQ327806:PGQ327807 PQM327806:PQM327807 QAI327806:QAI327807 QKE327806:QKE327807 QUA327806:QUA327807 RDW327806:RDW327807 RNS327806:RNS327807 RXO327806:RXO327807 SHK327806:SHK327807 SRG327806:SRG327807 TBC327806:TBC327807 TKY327806:TKY327807 TUU327806:TUU327807 UEQ327806:UEQ327807 UOM327806:UOM327807 UYI327806:UYI327807 VIE327806:VIE327807 VSA327806:VSA327807 WBW327806:WBW327807 WLS327806:WLS327807 WVO327806:WVO327807 G393342:G393343 JC393342:JC393343 SY393342:SY393343 ACU393342:ACU393343 AMQ393342:AMQ393343 AWM393342:AWM393343 BGI393342:BGI393343 BQE393342:BQE393343 CAA393342:CAA393343 CJW393342:CJW393343 CTS393342:CTS393343 DDO393342:DDO393343 DNK393342:DNK393343 DXG393342:DXG393343 EHC393342:EHC393343 EQY393342:EQY393343 FAU393342:FAU393343 FKQ393342:FKQ393343 FUM393342:FUM393343 GEI393342:GEI393343 GOE393342:GOE393343 GYA393342:GYA393343 HHW393342:HHW393343 HRS393342:HRS393343 IBO393342:IBO393343 ILK393342:ILK393343 IVG393342:IVG393343 JFC393342:JFC393343 JOY393342:JOY393343 JYU393342:JYU393343 KIQ393342:KIQ393343 KSM393342:KSM393343 LCI393342:LCI393343 LME393342:LME393343 LWA393342:LWA393343 MFW393342:MFW393343 MPS393342:MPS393343 MZO393342:MZO393343 NJK393342:NJK393343 NTG393342:NTG393343 ODC393342:ODC393343 OMY393342:OMY393343 OWU393342:OWU393343 PGQ393342:PGQ393343 PQM393342:PQM393343 QAI393342:QAI393343 QKE393342:QKE393343 QUA393342:QUA393343 RDW393342:RDW393343 RNS393342:RNS393343 RXO393342:RXO393343 SHK393342:SHK393343 SRG393342:SRG393343 TBC393342:TBC393343 TKY393342:TKY393343 TUU393342:TUU393343 UEQ393342:UEQ393343 UOM393342:UOM393343 UYI393342:UYI393343 VIE393342:VIE393343 VSA393342:VSA393343 WBW393342:WBW393343 WLS393342:WLS393343 WVO393342:WVO393343 G458878:G458879 JC458878:JC458879 SY458878:SY458879 ACU458878:ACU458879 AMQ458878:AMQ458879 AWM458878:AWM458879 BGI458878:BGI458879 BQE458878:BQE458879 CAA458878:CAA458879 CJW458878:CJW458879 CTS458878:CTS458879 DDO458878:DDO458879 DNK458878:DNK458879 DXG458878:DXG458879 EHC458878:EHC458879 EQY458878:EQY458879 FAU458878:FAU458879 FKQ458878:FKQ458879 FUM458878:FUM458879 GEI458878:GEI458879 GOE458878:GOE458879 GYA458878:GYA458879 HHW458878:HHW458879 HRS458878:HRS458879 IBO458878:IBO458879 ILK458878:ILK458879 IVG458878:IVG458879 JFC458878:JFC458879 JOY458878:JOY458879 JYU458878:JYU458879 KIQ458878:KIQ458879 KSM458878:KSM458879 LCI458878:LCI458879 LME458878:LME458879 LWA458878:LWA458879 MFW458878:MFW458879 MPS458878:MPS458879 MZO458878:MZO458879 NJK458878:NJK458879 NTG458878:NTG458879 ODC458878:ODC458879 OMY458878:OMY458879 OWU458878:OWU458879 PGQ458878:PGQ458879 PQM458878:PQM458879 QAI458878:QAI458879 QKE458878:QKE458879 QUA458878:QUA458879 RDW458878:RDW458879 RNS458878:RNS458879 RXO458878:RXO458879 SHK458878:SHK458879 SRG458878:SRG458879 TBC458878:TBC458879 TKY458878:TKY458879 TUU458878:TUU458879 UEQ458878:UEQ458879 UOM458878:UOM458879 UYI458878:UYI458879 VIE458878:VIE458879 VSA458878:VSA458879 WBW458878:WBW458879 WLS458878:WLS458879 WVO458878:WVO458879 G524414:G524415 JC524414:JC524415 SY524414:SY524415 ACU524414:ACU524415 AMQ524414:AMQ524415 AWM524414:AWM524415 BGI524414:BGI524415 BQE524414:BQE524415 CAA524414:CAA524415 CJW524414:CJW524415 CTS524414:CTS524415 DDO524414:DDO524415 DNK524414:DNK524415 DXG524414:DXG524415 EHC524414:EHC524415 EQY524414:EQY524415 FAU524414:FAU524415 FKQ524414:FKQ524415 FUM524414:FUM524415 GEI524414:GEI524415 GOE524414:GOE524415 GYA524414:GYA524415 HHW524414:HHW524415 HRS524414:HRS524415 IBO524414:IBO524415 ILK524414:ILK524415 IVG524414:IVG524415 JFC524414:JFC524415 JOY524414:JOY524415 JYU524414:JYU524415 KIQ524414:KIQ524415 KSM524414:KSM524415 LCI524414:LCI524415 LME524414:LME524415 LWA524414:LWA524415 MFW524414:MFW524415 MPS524414:MPS524415 MZO524414:MZO524415 NJK524414:NJK524415 NTG524414:NTG524415 ODC524414:ODC524415 OMY524414:OMY524415 OWU524414:OWU524415 PGQ524414:PGQ524415 PQM524414:PQM524415 QAI524414:QAI524415 QKE524414:QKE524415 QUA524414:QUA524415 RDW524414:RDW524415 RNS524414:RNS524415 RXO524414:RXO524415 SHK524414:SHK524415 SRG524414:SRG524415 TBC524414:TBC524415 TKY524414:TKY524415 TUU524414:TUU524415 UEQ524414:UEQ524415 UOM524414:UOM524415 UYI524414:UYI524415 VIE524414:VIE524415 VSA524414:VSA524415 WBW524414:WBW524415 WLS524414:WLS524415 WVO524414:WVO524415 G589950:G589951 JC589950:JC589951 SY589950:SY589951 ACU589950:ACU589951 AMQ589950:AMQ589951 AWM589950:AWM589951 BGI589950:BGI589951 BQE589950:BQE589951 CAA589950:CAA589951 CJW589950:CJW589951 CTS589950:CTS589951 DDO589950:DDO589951 DNK589950:DNK589951 DXG589950:DXG589951 EHC589950:EHC589951 EQY589950:EQY589951 FAU589950:FAU589951 FKQ589950:FKQ589951 FUM589950:FUM589951 GEI589950:GEI589951 GOE589950:GOE589951 GYA589950:GYA589951 HHW589950:HHW589951 HRS589950:HRS589951 IBO589950:IBO589951 ILK589950:ILK589951 IVG589950:IVG589951 JFC589950:JFC589951 JOY589950:JOY589951 JYU589950:JYU589951 KIQ589950:KIQ589951 KSM589950:KSM589951 LCI589950:LCI589951 LME589950:LME589951 LWA589950:LWA589951 MFW589950:MFW589951 MPS589950:MPS589951 MZO589950:MZO589951 NJK589950:NJK589951 NTG589950:NTG589951 ODC589950:ODC589951 OMY589950:OMY589951 OWU589950:OWU589951 PGQ589950:PGQ589951 PQM589950:PQM589951 QAI589950:QAI589951 QKE589950:QKE589951 QUA589950:QUA589951 RDW589950:RDW589951 RNS589950:RNS589951 RXO589950:RXO589951 SHK589950:SHK589951 SRG589950:SRG589951 TBC589950:TBC589951 TKY589950:TKY589951 TUU589950:TUU589951 UEQ589950:UEQ589951 UOM589950:UOM589951 UYI589950:UYI589951 VIE589950:VIE589951 VSA589950:VSA589951 WBW589950:WBW589951 WLS589950:WLS589951 WVO589950:WVO589951 G655486:G655487 JC655486:JC655487 SY655486:SY655487 ACU655486:ACU655487 AMQ655486:AMQ655487 AWM655486:AWM655487 BGI655486:BGI655487 BQE655486:BQE655487 CAA655486:CAA655487 CJW655486:CJW655487 CTS655486:CTS655487 DDO655486:DDO655487 DNK655486:DNK655487 DXG655486:DXG655487 EHC655486:EHC655487 EQY655486:EQY655487 FAU655486:FAU655487 FKQ655486:FKQ655487 FUM655486:FUM655487 GEI655486:GEI655487 GOE655486:GOE655487 GYA655486:GYA655487 HHW655486:HHW655487 HRS655486:HRS655487 IBO655486:IBO655487 ILK655486:ILK655487 IVG655486:IVG655487 JFC655486:JFC655487 JOY655486:JOY655487 JYU655486:JYU655487 KIQ655486:KIQ655487 KSM655486:KSM655487 LCI655486:LCI655487 LME655486:LME655487 LWA655486:LWA655487 MFW655486:MFW655487 MPS655486:MPS655487 MZO655486:MZO655487 NJK655486:NJK655487 NTG655486:NTG655487 ODC655486:ODC655487 OMY655486:OMY655487 OWU655486:OWU655487 PGQ655486:PGQ655487 PQM655486:PQM655487 QAI655486:QAI655487 QKE655486:QKE655487 QUA655486:QUA655487 RDW655486:RDW655487 RNS655486:RNS655487 RXO655486:RXO655487 SHK655486:SHK655487 SRG655486:SRG655487 TBC655486:TBC655487 TKY655486:TKY655487 TUU655486:TUU655487 UEQ655486:UEQ655487 UOM655486:UOM655487 UYI655486:UYI655487 VIE655486:VIE655487 VSA655486:VSA655487 WBW655486:WBW655487 WLS655486:WLS655487 WVO655486:WVO655487 G721022:G721023 JC721022:JC721023 SY721022:SY721023 ACU721022:ACU721023 AMQ721022:AMQ721023 AWM721022:AWM721023 BGI721022:BGI721023 BQE721022:BQE721023 CAA721022:CAA721023 CJW721022:CJW721023 CTS721022:CTS721023 DDO721022:DDO721023 DNK721022:DNK721023 DXG721022:DXG721023 EHC721022:EHC721023 EQY721022:EQY721023 FAU721022:FAU721023 FKQ721022:FKQ721023 FUM721022:FUM721023 GEI721022:GEI721023 GOE721022:GOE721023 GYA721022:GYA721023 HHW721022:HHW721023 HRS721022:HRS721023 IBO721022:IBO721023 ILK721022:ILK721023 IVG721022:IVG721023 JFC721022:JFC721023 JOY721022:JOY721023 JYU721022:JYU721023 KIQ721022:KIQ721023 KSM721022:KSM721023 LCI721022:LCI721023 LME721022:LME721023 LWA721022:LWA721023 MFW721022:MFW721023 MPS721022:MPS721023 MZO721022:MZO721023 NJK721022:NJK721023 NTG721022:NTG721023 ODC721022:ODC721023 OMY721022:OMY721023 OWU721022:OWU721023 PGQ721022:PGQ721023 PQM721022:PQM721023 QAI721022:QAI721023 QKE721022:QKE721023 QUA721022:QUA721023 RDW721022:RDW721023 RNS721022:RNS721023 RXO721022:RXO721023 SHK721022:SHK721023 SRG721022:SRG721023 TBC721022:TBC721023 TKY721022:TKY721023 TUU721022:TUU721023 UEQ721022:UEQ721023 UOM721022:UOM721023 UYI721022:UYI721023 VIE721022:VIE721023 VSA721022:VSA721023 WBW721022:WBW721023 WLS721022:WLS721023 WVO721022:WVO721023 G786558:G786559 JC786558:JC786559 SY786558:SY786559 ACU786558:ACU786559 AMQ786558:AMQ786559 AWM786558:AWM786559 BGI786558:BGI786559 BQE786558:BQE786559 CAA786558:CAA786559 CJW786558:CJW786559 CTS786558:CTS786559 DDO786558:DDO786559 DNK786558:DNK786559 DXG786558:DXG786559 EHC786558:EHC786559 EQY786558:EQY786559 FAU786558:FAU786559 FKQ786558:FKQ786559 FUM786558:FUM786559 GEI786558:GEI786559 GOE786558:GOE786559 GYA786558:GYA786559 HHW786558:HHW786559 HRS786558:HRS786559 IBO786558:IBO786559 ILK786558:ILK786559 IVG786558:IVG786559 JFC786558:JFC786559 JOY786558:JOY786559 JYU786558:JYU786559 KIQ786558:KIQ786559 KSM786558:KSM786559 LCI786558:LCI786559 LME786558:LME786559 LWA786558:LWA786559 MFW786558:MFW786559 MPS786558:MPS786559 MZO786558:MZO786559 NJK786558:NJK786559 NTG786558:NTG786559 ODC786558:ODC786559 OMY786558:OMY786559 OWU786558:OWU786559 PGQ786558:PGQ786559 PQM786558:PQM786559 QAI786558:QAI786559 QKE786558:QKE786559 QUA786558:QUA786559 RDW786558:RDW786559 RNS786558:RNS786559 RXO786558:RXO786559 SHK786558:SHK786559 SRG786558:SRG786559 TBC786558:TBC786559 TKY786558:TKY786559 TUU786558:TUU786559 UEQ786558:UEQ786559 UOM786558:UOM786559 UYI786558:UYI786559 VIE786558:VIE786559 VSA786558:VSA786559 WBW786558:WBW786559 WLS786558:WLS786559 WVO786558:WVO786559 G852094:G852095 JC852094:JC852095 SY852094:SY852095 ACU852094:ACU852095 AMQ852094:AMQ852095 AWM852094:AWM852095 BGI852094:BGI852095 BQE852094:BQE852095 CAA852094:CAA852095 CJW852094:CJW852095 CTS852094:CTS852095 DDO852094:DDO852095 DNK852094:DNK852095 DXG852094:DXG852095 EHC852094:EHC852095 EQY852094:EQY852095 FAU852094:FAU852095 FKQ852094:FKQ852095 FUM852094:FUM852095 GEI852094:GEI852095 GOE852094:GOE852095 GYA852094:GYA852095 HHW852094:HHW852095 HRS852094:HRS852095 IBO852094:IBO852095 ILK852094:ILK852095 IVG852094:IVG852095 JFC852094:JFC852095 JOY852094:JOY852095 JYU852094:JYU852095 KIQ852094:KIQ852095 KSM852094:KSM852095 LCI852094:LCI852095 LME852094:LME852095 LWA852094:LWA852095 MFW852094:MFW852095 MPS852094:MPS852095 MZO852094:MZO852095 NJK852094:NJK852095 NTG852094:NTG852095 ODC852094:ODC852095 OMY852094:OMY852095 OWU852094:OWU852095 PGQ852094:PGQ852095 PQM852094:PQM852095 QAI852094:QAI852095 QKE852094:QKE852095 QUA852094:QUA852095 RDW852094:RDW852095 RNS852094:RNS852095 RXO852094:RXO852095 SHK852094:SHK852095 SRG852094:SRG852095 TBC852094:TBC852095 TKY852094:TKY852095 TUU852094:TUU852095 UEQ852094:UEQ852095 UOM852094:UOM852095 UYI852094:UYI852095 VIE852094:VIE852095 VSA852094:VSA852095 WBW852094:WBW852095 WLS852094:WLS852095 WVO852094:WVO852095 G917630:G917631 JC917630:JC917631 SY917630:SY917631 ACU917630:ACU917631 AMQ917630:AMQ917631 AWM917630:AWM917631 BGI917630:BGI917631 BQE917630:BQE917631 CAA917630:CAA917631 CJW917630:CJW917631 CTS917630:CTS917631 DDO917630:DDO917631 DNK917630:DNK917631 DXG917630:DXG917631 EHC917630:EHC917631 EQY917630:EQY917631 FAU917630:FAU917631 FKQ917630:FKQ917631 FUM917630:FUM917631 GEI917630:GEI917631 GOE917630:GOE917631 GYA917630:GYA917631 HHW917630:HHW917631 HRS917630:HRS917631 IBO917630:IBO917631 ILK917630:ILK917631 IVG917630:IVG917631 JFC917630:JFC917631 JOY917630:JOY917631 JYU917630:JYU917631 KIQ917630:KIQ917631 KSM917630:KSM917631 LCI917630:LCI917631 LME917630:LME917631 LWA917630:LWA917631 MFW917630:MFW917631 MPS917630:MPS917631 MZO917630:MZO917631 NJK917630:NJK917631 NTG917630:NTG917631 ODC917630:ODC917631 OMY917630:OMY917631 OWU917630:OWU917631 PGQ917630:PGQ917631 PQM917630:PQM917631 QAI917630:QAI917631 QKE917630:QKE917631 QUA917630:QUA917631 RDW917630:RDW917631 RNS917630:RNS917631 RXO917630:RXO917631 SHK917630:SHK917631 SRG917630:SRG917631 TBC917630:TBC917631 TKY917630:TKY917631 TUU917630:TUU917631 UEQ917630:UEQ917631 UOM917630:UOM917631 UYI917630:UYI917631 VIE917630:VIE917631 VSA917630:VSA917631 WBW917630:WBW917631 WLS917630:WLS917631 WVO917630:WVO917631 G983166:G983167 JC983166:JC983167 SY983166:SY983167 ACU983166:ACU983167 AMQ983166:AMQ983167 AWM983166:AWM983167 BGI983166:BGI983167 BQE983166:BQE983167 CAA983166:CAA983167 CJW983166:CJW983167 CTS983166:CTS983167 DDO983166:DDO983167 DNK983166:DNK983167 DXG983166:DXG983167 EHC983166:EHC983167 EQY983166:EQY983167 FAU983166:FAU983167 FKQ983166:FKQ983167 FUM983166:FUM983167 GEI983166:GEI983167 GOE983166:GOE983167 GYA983166:GYA983167 HHW983166:HHW983167 HRS983166:HRS983167 IBO983166:IBO983167 ILK983166:ILK983167 IVG983166:IVG983167 JFC983166:JFC983167 JOY983166:JOY983167 JYU983166:JYU983167 KIQ983166:KIQ983167 KSM983166:KSM983167 LCI983166:LCI983167 LME983166:LME983167 LWA983166:LWA983167 MFW983166:MFW983167 MPS983166:MPS983167 MZO983166:MZO983167 NJK983166:NJK983167 NTG983166:NTG983167 ODC983166:ODC983167 OMY983166:OMY983167 OWU983166:OWU983167 PGQ983166:PGQ983167 PQM983166:PQM983167 QAI983166:QAI983167 QKE983166:QKE983167 QUA983166:QUA983167 RDW983166:RDW983167 RNS983166:RNS983167 RXO983166:RXO983167 SHK983166:SHK983167 SRG983166:SRG983167 TBC983166:TBC983167 TKY983166:TKY983167 TUU983166:TUU983167 UEQ983166:UEQ983167 UOM983166:UOM983167 UYI983166:UYI983167 VIE983166:VIE983167 VSA983166:VSA983167 WBW983166:WBW983167 WLS983166:WLS983167 WVO983166:WVO983167 G93:G96 JC93:JC96 SY93:SY96 ACU93:ACU96 AMQ93:AMQ96 AWM93:AWM96 BGI93:BGI96 BQE93:BQE96 CAA93:CAA96 CJW93:CJW96 CTS93:CTS96 DDO93:DDO96 DNK93:DNK96 DXG93:DXG96 EHC93:EHC96 EQY93:EQY96 FAU93:FAU96 FKQ93:FKQ96 FUM93:FUM96 GEI93:GEI96 GOE93:GOE96 GYA93:GYA96 HHW93:HHW96 HRS93:HRS96 IBO93:IBO96 ILK93:ILK96 IVG93:IVG96 JFC93:JFC96 JOY93:JOY96 JYU93:JYU96 KIQ93:KIQ96 KSM93:KSM96 LCI93:LCI96 LME93:LME96 LWA93:LWA96 MFW93:MFW96 MPS93:MPS96 MZO93:MZO96 NJK93:NJK96 NTG93:NTG96 ODC93:ODC96 OMY93:OMY96 OWU93:OWU96 PGQ93:PGQ96 PQM93:PQM96 QAI93:QAI96 QKE93:QKE96 QUA93:QUA96 RDW93:RDW96 RNS93:RNS96 RXO93:RXO96 SHK93:SHK96 SRG93:SRG96 TBC93:TBC96 TKY93:TKY96 TUU93:TUU96 UEQ93:UEQ96 UOM93:UOM96 UYI93:UYI96 VIE93:VIE96 VSA93:VSA96 WBW93:WBW96 WLS93:WLS96 WVO93:WVO96 G65629:G65632 JC65629:JC65632 SY65629:SY65632 ACU65629:ACU65632 AMQ65629:AMQ65632 AWM65629:AWM65632 BGI65629:BGI65632 BQE65629:BQE65632 CAA65629:CAA65632 CJW65629:CJW65632 CTS65629:CTS65632 DDO65629:DDO65632 DNK65629:DNK65632 DXG65629:DXG65632 EHC65629:EHC65632 EQY65629:EQY65632 FAU65629:FAU65632 FKQ65629:FKQ65632 FUM65629:FUM65632 GEI65629:GEI65632 GOE65629:GOE65632 GYA65629:GYA65632 HHW65629:HHW65632 HRS65629:HRS65632 IBO65629:IBO65632 ILK65629:ILK65632 IVG65629:IVG65632 JFC65629:JFC65632 JOY65629:JOY65632 JYU65629:JYU65632 KIQ65629:KIQ65632 KSM65629:KSM65632 LCI65629:LCI65632 LME65629:LME65632 LWA65629:LWA65632 MFW65629:MFW65632 MPS65629:MPS65632 MZO65629:MZO65632 NJK65629:NJK65632 NTG65629:NTG65632 ODC65629:ODC65632 OMY65629:OMY65632 OWU65629:OWU65632 PGQ65629:PGQ65632 PQM65629:PQM65632 QAI65629:QAI65632 QKE65629:QKE65632 QUA65629:QUA65632 RDW65629:RDW65632 RNS65629:RNS65632 RXO65629:RXO65632 SHK65629:SHK65632 SRG65629:SRG65632 TBC65629:TBC65632 TKY65629:TKY65632 TUU65629:TUU65632 UEQ65629:UEQ65632 UOM65629:UOM65632 UYI65629:UYI65632 VIE65629:VIE65632 VSA65629:VSA65632 WBW65629:WBW65632 WLS65629:WLS65632 WVO65629:WVO65632 G131165:G131168 JC131165:JC131168 SY131165:SY131168 ACU131165:ACU131168 AMQ131165:AMQ131168 AWM131165:AWM131168 BGI131165:BGI131168 BQE131165:BQE131168 CAA131165:CAA131168 CJW131165:CJW131168 CTS131165:CTS131168 DDO131165:DDO131168 DNK131165:DNK131168 DXG131165:DXG131168 EHC131165:EHC131168 EQY131165:EQY131168 FAU131165:FAU131168 FKQ131165:FKQ131168 FUM131165:FUM131168 GEI131165:GEI131168 GOE131165:GOE131168 GYA131165:GYA131168 HHW131165:HHW131168 HRS131165:HRS131168 IBO131165:IBO131168 ILK131165:ILK131168 IVG131165:IVG131168 JFC131165:JFC131168 JOY131165:JOY131168 JYU131165:JYU131168 KIQ131165:KIQ131168 KSM131165:KSM131168 LCI131165:LCI131168 LME131165:LME131168 LWA131165:LWA131168 MFW131165:MFW131168 MPS131165:MPS131168 MZO131165:MZO131168 NJK131165:NJK131168 NTG131165:NTG131168 ODC131165:ODC131168 OMY131165:OMY131168 OWU131165:OWU131168 PGQ131165:PGQ131168 PQM131165:PQM131168 QAI131165:QAI131168 QKE131165:QKE131168 QUA131165:QUA131168 RDW131165:RDW131168 RNS131165:RNS131168 RXO131165:RXO131168 SHK131165:SHK131168 SRG131165:SRG131168 TBC131165:TBC131168 TKY131165:TKY131168 TUU131165:TUU131168 UEQ131165:UEQ131168 UOM131165:UOM131168 UYI131165:UYI131168 VIE131165:VIE131168 VSA131165:VSA131168 WBW131165:WBW131168 WLS131165:WLS131168 WVO131165:WVO131168 G196701:G196704 JC196701:JC196704 SY196701:SY196704 ACU196701:ACU196704 AMQ196701:AMQ196704 AWM196701:AWM196704 BGI196701:BGI196704 BQE196701:BQE196704 CAA196701:CAA196704 CJW196701:CJW196704 CTS196701:CTS196704 DDO196701:DDO196704 DNK196701:DNK196704 DXG196701:DXG196704 EHC196701:EHC196704 EQY196701:EQY196704 FAU196701:FAU196704 FKQ196701:FKQ196704 FUM196701:FUM196704 GEI196701:GEI196704 GOE196701:GOE196704 GYA196701:GYA196704 HHW196701:HHW196704 HRS196701:HRS196704 IBO196701:IBO196704 ILK196701:ILK196704 IVG196701:IVG196704 JFC196701:JFC196704 JOY196701:JOY196704 JYU196701:JYU196704 KIQ196701:KIQ196704 KSM196701:KSM196704 LCI196701:LCI196704 LME196701:LME196704 LWA196701:LWA196704 MFW196701:MFW196704 MPS196701:MPS196704 MZO196701:MZO196704 NJK196701:NJK196704 NTG196701:NTG196704 ODC196701:ODC196704 OMY196701:OMY196704 OWU196701:OWU196704 PGQ196701:PGQ196704 PQM196701:PQM196704 QAI196701:QAI196704 QKE196701:QKE196704 QUA196701:QUA196704 RDW196701:RDW196704 RNS196701:RNS196704 RXO196701:RXO196704 SHK196701:SHK196704 SRG196701:SRG196704 TBC196701:TBC196704 TKY196701:TKY196704 TUU196701:TUU196704 UEQ196701:UEQ196704 UOM196701:UOM196704 UYI196701:UYI196704 VIE196701:VIE196704 VSA196701:VSA196704 WBW196701:WBW196704 WLS196701:WLS196704 WVO196701:WVO196704 G262237:G262240 JC262237:JC262240 SY262237:SY262240 ACU262237:ACU262240 AMQ262237:AMQ262240 AWM262237:AWM262240 BGI262237:BGI262240 BQE262237:BQE262240 CAA262237:CAA262240 CJW262237:CJW262240 CTS262237:CTS262240 DDO262237:DDO262240 DNK262237:DNK262240 DXG262237:DXG262240 EHC262237:EHC262240 EQY262237:EQY262240 FAU262237:FAU262240 FKQ262237:FKQ262240 FUM262237:FUM262240 GEI262237:GEI262240 GOE262237:GOE262240 GYA262237:GYA262240 HHW262237:HHW262240 HRS262237:HRS262240 IBO262237:IBO262240 ILK262237:ILK262240 IVG262237:IVG262240 JFC262237:JFC262240 JOY262237:JOY262240 JYU262237:JYU262240 KIQ262237:KIQ262240 KSM262237:KSM262240 LCI262237:LCI262240 LME262237:LME262240 LWA262237:LWA262240 MFW262237:MFW262240 MPS262237:MPS262240 MZO262237:MZO262240 NJK262237:NJK262240 NTG262237:NTG262240 ODC262237:ODC262240 OMY262237:OMY262240 OWU262237:OWU262240 PGQ262237:PGQ262240 PQM262237:PQM262240 QAI262237:QAI262240 QKE262237:QKE262240 QUA262237:QUA262240 RDW262237:RDW262240 RNS262237:RNS262240 RXO262237:RXO262240 SHK262237:SHK262240 SRG262237:SRG262240 TBC262237:TBC262240 TKY262237:TKY262240 TUU262237:TUU262240 UEQ262237:UEQ262240 UOM262237:UOM262240 UYI262237:UYI262240 VIE262237:VIE262240 VSA262237:VSA262240 WBW262237:WBW262240 WLS262237:WLS262240 WVO262237:WVO262240 G327773:G327776 JC327773:JC327776 SY327773:SY327776 ACU327773:ACU327776 AMQ327773:AMQ327776 AWM327773:AWM327776 BGI327773:BGI327776 BQE327773:BQE327776 CAA327773:CAA327776 CJW327773:CJW327776 CTS327773:CTS327776 DDO327773:DDO327776 DNK327773:DNK327776 DXG327773:DXG327776 EHC327773:EHC327776 EQY327773:EQY327776 FAU327773:FAU327776 FKQ327773:FKQ327776 FUM327773:FUM327776 GEI327773:GEI327776 GOE327773:GOE327776 GYA327773:GYA327776 HHW327773:HHW327776 HRS327773:HRS327776 IBO327773:IBO327776 ILK327773:ILK327776 IVG327773:IVG327776 JFC327773:JFC327776 JOY327773:JOY327776 JYU327773:JYU327776 KIQ327773:KIQ327776 KSM327773:KSM327776 LCI327773:LCI327776 LME327773:LME327776 LWA327773:LWA327776 MFW327773:MFW327776 MPS327773:MPS327776 MZO327773:MZO327776 NJK327773:NJK327776 NTG327773:NTG327776 ODC327773:ODC327776 OMY327773:OMY327776 OWU327773:OWU327776 PGQ327773:PGQ327776 PQM327773:PQM327776 QAI327773:QAI327776 QKE327773:QKE327776 QUA327773:QUA327776 RDW327773:RDW327776 RNS327773:RNS327776 RXO327773:RXO327776 SHK327773:SHK327776 SRG327773:SRG327776 TBC327773:TBC327776 TKY327773:TKY327776 TUU327773:TUU327776 UEQ327773:UEQ327776 UOM327773:UOM327776 UYI327773:UYI327776 VIE327773:VIE327776 VSA327773:VSA327776 WBW327773:WBW327776 WLS327773:WLS327776 WVO327773:WVO327776 G393309:G393312 JC393309:JC393312 SY393309:SY393312 ACU393309:ACU393312 AMQ393309:AMQ393312 AWM393309:AWM393312 BGI393309:BGI393312 BQE393309:BQE393312 CAA393309:CAA393312 CJW393309:CJW393312 CTS393309:CTS393312 DDO393309:DDO393312 DNK393309:DNK393312 DXG393309:DXG393312 EHC393309:EHC393312 EQY393309:EQY393312 FAU393309:FAU393312 FKQ393309:FKQ393312 FUM393309:FUM393312 GEI393309:GEI393312 GOE393309:GOE393312 GYA393309:GYA393312 HHW393309:HHW393312 HRS393309:HRS393312 IBO393309:IBO393312 ILK393309:ILK393312 IVG393309:IVG393312 JFC393309:JFC393312 JOY393309:JOY393312 JYU393309:JYU393312 KIQ393309:KIQ393312 KSM393309:KSM393312 LCI393309:LCI393312 LME393309:LME393312 LWA393309:LWA393312 MFW393309:MFW393312 MPS393309:MPS393312 MZO393309:MZO393312 NJK393309:NJK393312 NTG393309:NTG393312 ODC393309:ODC393312 OMY393309:OMY393312 OWU393309:OWU393312 PGQ393309:PGQ393312 PQM393309:PQM393312 QAI393309:QAI393312 QKE393309:QKE393312 QUA393309:QUA393312 RDW393309:RDW393312 RNS393309:RNS393312 RXO393309:RXO393312 SHK393309:SHK393312 SRG393309:SRG393312 TBC393309:TBC393312 TKY393309:TKY393312 TUU393309:TUU393312 UEQ393309:UEQ393312 UOM393309:UOM393312 UYI393309:UYI393312 VIE393309:VIE393312 VSA393309:VSA393312 WBW393309:WBW393312 WLS393309:WLS393312 WVO393309:WVO393312 G458845:G458848 JC458845:JC458848 SY458845:SY458848 ACU458845:ACU458848 AMQ458845:AMQ458848 AWM458845:AWM458848 BGI458845:BGI458848 BQE458845:BQE458848 CAA458845:CAA458848 CJW458845:CJW458848 CTS458845:CTS458848 DDO458845:DDO458848 DNK458845:DNK458848 DXG458845:DXG458848 EHC458845:EHC458848 EQY458845:EQY458848 FAU458845:FAU458848 FKQ458845:FKQ458848 FUM458845:FUM458848 GEI458845:GEI458848 GOE458845:GOE458848 GYA458845:GYA458848 HHW458845:HHW458848 HRS458845:HRS458848 IBO458845:IBO458848 ILK458845:ILK458848 IVG458845:IVG458848 JFC458845:JFC458848 JOY458845:JOY458848 JYU458845:JYU458848 KIQ458845:KIQ458848 KSM458845:KSM458848 LCI458845:LCI458848 LME458845:LME458848 LWA458845:LWA458848 MFW458845:MFW458848 MPS458845:MPS458848 MZO458845:MZO458848 NJK458845:NJK458848 NTG458845:NTG458848 ODC458845:ODC458848 OMY458845:OMY458848 OWU458845:OWU458848 PGQ458845:PGQ458848 PQM458845:PQM458848 QAI458845:QAI458848 QKE458845:QKE458848 QUA458845:QUA458848 RDW458845:RDW458848 RNS458845:RNS458848 RXO458845:RXO458848 SHK458845:SHK458848 SRG458845:SRG458848 TBC458845:TBC458848 TKY458845:TKY458848 TUU458845:TUU458848 UEQ458845:UEQ458848 UOM458845:UOM458848 UYI458845:UYI458848 VIE458845:VIE458848 VSA458845:VSA458848 WBW458845:WBW458848 WLS458845:WLS458848 WVO458845:WVO458848 G524381:G524384 JC524381:JC524384 SY524381:SY524384 ACU524381:ACU524384 AMQ524381:AMQ524384 AWM524381:AWM524384 BGI524381:BGI524384 BQE524381:BQE524384 CAA524381:CAA524384 CJW524381:CJW524384 CTS524381:CTS524384 DDO524381:DDO524384 DNK524381:DNK524384 DXG524381:DXG524384 EHC524381:EHC524384 EQY524381:EQY524384 FAU524381:FAU524384 FKQ524381:FKQ524384 FUM524381:FUM524384 GEI524381:GEI524384 GOE524381:GOE524384 GYA524381:GYA524384 HHW524381:HHW524384 HRS524381:HRS524384 IBO524381:IBO524384 ILK524381:ILK524384 IVG524381:IVG524384 JFC524381:JFC524384 JOY524381:JOY524384 JYU524381:JYU524384 KIQ524381:KIQ524384 KSM524381:KSM524384 LCI524381:LCI524384 LME524381:LME524384 LWA524381:LWA524384 MFW524381:MFW524384 MPS524381:MPS524384 MZO524381:MZO524384 NJK524381:NJK524384 NTG524381:NTG524384 ODC524381:ODC524384 OMY524381:OMY524384 OWU524381:OWU524384 PGQ524381:PGQ524384 PQM524381:PQM524384 QAI524381:QAI524384 QKE524381:QKE524384 QUA524381:QUA524384 RDW524381:RDW524384 RNS524381:RNS524384 RXO524381:RXO524384 SHK524381:SHK524384 SRG524381:SRG524384 TBC524381:TBC524384 TKY524381:TKY524384 TUU524381:TUU524384 UEQ524381:UEQ524384 UOM524381:UOM524384 UYI524381:UYI524384 VIE524381:VIE524384 VSA524381:VSA524384 WBW524381:WBW524384 WLS524381:WLS524384 WVO524381:WVO524384 G589917:G589920 JC589917:JC589920 SY589917:SY589920 ACU589917:ACU589920 AMQ589917:AMQ589920 AWM589917:AWM589920 BGI589917:BGI589920 BQE589917:BQE589920 CAA589917:CAA589920 CJW589917:CJW589920 CTS589917:CTS589920 DDO589917:DDO589920 DNK589917:DNK589920 DXG589917:DXG589920 EHC589917:EHC589920 EQY589917:EQY589920 FAU589917:FAU589920 FKQ589917:FKQ589920 FUM589917:FUM589920 GEI589917:GEI589920 GOE589917:GOE589920 GYA589917:GYA589920 HHW589917:HHW589920 HRS589917:HRS589920 IBO589917:IBO589920 ILK589917:ILK589920 IVG589917:IVG589920 JFC589917:JFC589920 JOY589917:JOY589920 JYU589917:JYU589920 KIQ589917:KIQ589920 KSM589917:KSM589920 LCI589917:LCI589920 LME589917:LME589920 LWA589917:LWA589920 MFW589917:MFW589920 MPS589917:MPS589920 MZO589917:MZO589920 NJK589917:NJK589920 NTG589917:NTG589920 ODC589917:ODC589920 OMY589917:OMY589920 OWU589917:OWU589920 PGQ589917:PGQ589920 PQM589917:PQM589920 QAI589917:QAI589920 QKE589917:QKE589920 QUA589917:QUA589920 RDW589917:RDW589920 RNS589917:RNS589920 RXO589917:RXO589920 SHK589917:SHK589920 SRG589917:SRG589920 TBC589917:TBC589920 TKY589917:TKY589920 TUU589917:TUU589920 UEQ589917:UEQ589920 UOM589917:UOM589920 UYI589917:UYI589920 VIE589917:VIE589920 VSA589917:VSA589920 WBW589917:WBW589920 WLS589917:WLS589920 WVO589917:WVO589920 G655453:G655456 JC655453:JC655456 SY655453:SY655456 ACU655453:ACU655456 AMQ655453:AMQ655456 AWM655453:AWM655456 BGI655453:BGI655456 BQE655453:BQE655456 CAA655453:CAA655456 CJW655453:CJW655456 CTS655453:CTS655456 DDO655453:DDO655456 DNK655453:DNK655456 DXG655453:DXG655456 EHC655453:EHC655456 EQY655453:EQY655456 FAU655453:FAU655456 FKQ655453:FKQ655456 FUM655453:FUM655456 GEI655453:GEI655456 GOE655453:GOE655456 GYA655453:GYA655456 HHW655453:HHW655456 HRS655453:HRS655456 IBO655453:IBO655456 ILK655453:ILK655456 IVG655453:IVG655456 JFC655453:JFC655456 JOY655453:JOY655456 JYU655453:JYU655456 KIQ655453:KIQ655456 KSM655453:KSM655456 LCI655453:LCI655456 LME655453:LME655456 LWA655453:LWA655456 MFW655453:MFW655456 MPS655453:MPS655456 MZO655453:MZO655456 NJK655453:NJK655456 NTG655453:NTG655456 ODC655453:ODC655456 OMY655453:OMY655456 OWU655453:OWU655456 PGQ655453:PGQ655456 PQM655453:PQM655456 QAI655453:QAI655456 QKE655453:QKE655456 QUA655453:QUA655456 RDW655453:RDW655456 RNS655453:RNS655456 RXO655453:RXO655456 SHK655453:SHK655456 SRG655453:SRG655456 TBC655453:TBC655456 TKY655453:TKY655456 TUU655453:TUU655456 UEQ655453:UEQ655456 UOM655453:UOM655456 UYI655453:UYI655456 VIE655453:VIE655456 VSA655453:VSA655456 WBW655453:WBW655456 WLS655453:WLS655456 WVO655453:WVO655456 G720989:G720992 JC720989:JC720992 SY720989:SY720992 ACU720989:ACU720992 AMQ720989:AMQ720992 AWM720989:AWM720992 BGI720989:BGI720992 BQE720989:BQE720992 CAA720989:CAA720992 CJW720989:CJW720992 CTS720989:CTS720992 DDO720989:DDO720992 DNK720989:DNK720992 DXG720989:DXG720992 EHC720989:EHC720992 EQY720989:EQY720992 FAU720989:FAU720992 FKQ720989:FKQ720992 FUM720989:FUM720992 GEI720989:GEI720992 GOE720989:GOE720992 GYA720989:GYA720992 HHW720989:HHW720992 HRS720989:HRS720992 IBO720989:IBO720992 ILK720989:ILK720992 IVG720989:IVG720992 JFC720989:JFC720992 JOY720989:JOY720992 JYU720989:JYU720992 KIQ720989:KIQ720992 KSM720989:KSM720992 LCI720989:LCI720992 LME720989:LME720992 LWA720989:LWA720992 MFW720989:MFW720992 MPS720989:MPS720992 MZO720989:MZO720992 NJK720989:NJK720992 NTG720989:NTG720992 ODC720989:ODC720992 OMY720989:OMY720992 OWU720989:OWU720992 PGQ720989:PGQ720992 PQM720989:PQM720992 QAI720989:QAI720992 QKE720989:QKE720992 QUA720989:QUA720992 RDW720989:RDW720992 RNS720989:RNS720992 RXO720989:RXO720992 SHK720989:SHK720992 SRG720989:SRG720992 TBC720989:TBC720992 TKY720989:TKY720992 TUU720989:TUU720992 UEQ720989:UEQ720992 UOM720989:UOM720992 UYI720989:UYI720992 VIE720989:VIE720992 VSA720989:VSA720992 WBW720989:WBW720992 WLS720989:WLS720992 WVO720989:WVO720992 G786525:G786528 JC786525:JC786528 SY786525:SY786528 ACU786525:ACU786528 AMQ786525:AMQ786528 AWM786525:AWM786528 BGI786525:BGI786528 BQE786525:BQE786528 CAA786525:CAA786528 CJW786525:CJW786528 CTS786525:CTS786528 DDO786525:DDO786528 DNK786525:DNK786528 DXG786525:DXG786528 EHC786525:EHC786528 EQY786525:EQY786528 FAU786525:FAU786528 FKQ786525:FKQ786528 FUM786525:FUM786528 GEI786525:GEI786528 GOE786525:GOE786528 GYA786525:GYA786528 HHW786525:HHW786528 HRS786525:HRS786528 IBO786525:IBO786528 ILK786525:ILK786528 IVG786525:IVG786528 JFC786525:JFC786528 JOY786525:JOY786528 JYU786525:JYU786528 KIQ786525:KIQ786528 KSM786525:KSM786528 LCI786525:LCI786528 LME786525:LME786528 LWA786525:LWA786528 MFW786525:MFW786528 MPS786525:MPS786528 MZO786525:MZO786528 NJK786525:NJK786528 NTG786525:NTG786528 ODC786525:ODC786528 OMY786525:OMY786528 OWU786525:OWU786528 PGQ786525:PGQ786528 PQM786525:PQM786528 QAI786525:QAI786528 QKE786525:QKE786528 QUA786525:QUA786528 RDW786525:RDW786528 RNS786525:RNS786528 RXO786525:RXO786528 SHK786525:SHK786528 SRG786525:SRG786528 TBC786525:TBC786528 TKY786525:TKY786528 TUU786525:TUU786528 UEQ786525:UEQ786528 UOM786525:UOM786528 UYI786525:UYI786528 VIE786525:VIE786528 VSA786525:VSA786528 WBW786525:WBW786528 WLS786525:WLS786528 WVO786525:WVO786528 G852061:G852064 JC852061:JC852064 SY852061:SY852064 ACU852061:ACU852064 AMQ852061:AMQ852064 AWM852061:AWM852064 BGI852061:BGI852064 BQE852061:BQE852064 CAA852061:CAA852064 CJW852061:CJW852064 CTS852061:CTS852064 DDO852061:DDO852064 DNK852061:DNK852064 DXG852061:DXG852064 EHC852061:EHC852064 EQY852061:EQY852064 FAU852061:FAU852064 FKQ852061:FKQ852064 FUM852061:FUM852064 GEI852061:GEI852064 GOE852061:GOE852064 GYA852061:GYA852064 HHW852061:HHW852064 HRS852061:HRS852064 IBO852061:IBO852064 ILK852061:ILK852064 IVG852061:IVG852064 JFC852061:JFC852064 JOY852061:JOY852064 JYU852061:JYU852064 KIQ852061:KIQ852064 KSM852061:KSM852064 LCI852061:LCI852064 LME852061:LME852064 LWA852061:LWA852064 MFW852061:MFW852064 MPS852061:MPS852064 MZO852061:MZO852064 NJK852061:NJK852064 NTG852061:NTG852064 ODC852061:ODC852064 OMY852061:OMY852064 OWU852061:OWU852064 PGQ852061:PGQ852064 PQM852061:PQM852064 QAI852061:QAI852064 QKE852061:QKE852064 QUA852061:QUA852064 RDW852061:RDW852064 RNS852061:RNS852064 RXO852061:RXO852064 SHK852061:SHK852064 SRG852061:SRG852064 TBC852061:TBC852064 TKY852061:TKY852064 TUU852061:TUU852064 UEQ852061:UEQ852064 UOM852061:UOM852064 UYI852061:UYI852064 VIE852061:VIE852064 VSA852061:VSA852064 WBW852061:WBW852064 WLS852061:WLS852064 WVO852061:WVO852064 G917597:G917600 JC917597:JC917600 SY917597:SY917600 ACU917597:ACU917600 AMQ917597:AMQ917600 AWM917597:AWM917600 BGI917597:BGI917600 BQE917597:BQE917600 CAA917597:CAA917600 CJW917597:CJW917600 CTS917597:CTS917600 DDO917597:DDO917600 DNK917597:DNK917600 DXG917597:DXG917600 EHC917597:EHC917600 EQY917597:EQY917600 FAU917597:FAU917600 FKQ917597:FKQ917600 FUM917597:FUM917600 GEI917597:GEI917600 GOE917597:GOE917600 GYA917597:GYA917600 HHW917597:HHW917600 HRS917597:HRS917600 IBO917597:IBO917600 ILK917597:ILK917600 IVG917597:IVG917600 JFC917597:JFC917600 JOY917597:JOY917600 JYU917597:JYU917600 KIQ917597:KIQ917600 KSM917597:KSM917600 LCI917597:LCI917600 LME917597:LME917600 LWA917597:LWA917600 MFW917597:MFW917600 MPS917597:MPS917600 MZO917597:MZO917600 NJK917597:NJK917600 NTG917597:NTG917600 ODC917597:ODC917600 OMY917597:OMY917600 OWU917597:OWU917600 PGQ917597:PGQ917600 PQM917597:PQM917600 QAI917597:QAI917600 QKE917597:QKE917600 QUA917597:QUA917600 RDW917597:RDW917600 RNS917597:RNS917600 RXO917597:RXO917600 SHK917597:SHK917600 SRG917597:SRG917600 TBC917597:TBC917600 TKY917597:TKY917600 TUU917597:TUU917600 UEQ917597:UEQ917600 UOM917597:UOM917600 UYI917597:UYI917600 VIE917597:VIE917600 VSA917597:VSA917600 WBW917597:WBW917600 WLS917597:WLS917600 WVO917597:WVO917600 G983133:G983136 JC983133:JC983136 SY983133:SY983136 ACU983133:ACU983136 AMQ983133:AMQ983136 AWM983133:AWM983136 BGI983133:BGI983136 BQE983133:BQE983136 CAA983133:CAA983136 CJW983133:CJW983136 CTS983133:CTS983136 DDO983133:DDO983136 DNK983133:DNK983136 DXG983133:DXG983136 EHC983133:EHC983136 EQY983133:EQY983136 FAU983133:FAU983136 FKQ983133:FKQ983136 FUM983133:FUM983136 GEI983133:GEI983136 GOE983133:GOE983136 GYA983133:GYA983136 HHW983133:HHW983136 HRS983133:HRS983136 IBO983133:IBO983136 ILK983133:ILK983136 IVG983133:IVG983136 JFC983133:JFC983136 JOY983133:JOY983136 JYU983133:JYU983136 KIQ983133:KIQ983136 KSM983133:KSM983136 LCI983133:LCI983136 LME983133:LME983136 LWA983133:LWA983136 MFW983133:MFW983136 MPS983133:MPS983136 MZO983133:MZO983136 NJK983133:NJK983136 NTG983133:NTG983136 ODC983133:ODC983136 OMY983133:OMY983136 OWU983133:OWU983136 PGQ983133:PGQ983136 PQM983133:PQM983136 QAI983133:QAI983136 QKE983133:QKE983136 QUA983133:QUA983136 RDW983133:RDW983136 RNS983133:RNS983136 RXO983133:RXO983136 SHK983133:SHK983136 SRG983133:SRG983136 TBC983133:TBC983136 TKY983133:TKY983136 TUU983133:TUU983136 UEQ983133:UEQ983136 UOM983133:UOM983136 UYI983133:UYI983136 VIE983133:VIE983136 VSA983133:VSA983136 WBW983133:WBW983136 WLS983133:WLS983136 WVO983133:WVO983136 G99:G107 JC99:JC107 SY99:SY107 ACU99:ACU107 AMQ99:AMQ107 AWM99:AWM107 BGI99:BGI107 BQE99:BQE107 CAA99:CAA107 CJW99:CJW107 CTS99:CTS107 DDO99:DDO107 DNK99:DNK107 DXG99:DXG107 EHC99:EHC107 EQY99:EQY107 FAU99:FAU107 FKQ99:FKQ107 FUM99:FUM107 GEI99:GEI107 GOE99:GOE107 GYA99:GYA107 HHW99:HHW107 HRS99:HRS107 IBO99:IBO107 ILK99:ILK107 IVG99:IVG107 JFC99:JFC107 JOY99:JOY107 JYU99:JYU107 KIQ99:KIQ107 KSM99:KSM107 LCI99:LCI107 LME99:LME107 LWA99:LWA107 MFW99:MFW107 MPS99:MPS107 MZO99:MZO107 NJK99:NJK107 NTG99:NTG107 ODC99:ODC107 OMY99:OMY107 OWU99:OWU107 PGQ99:PGQ107 PQM99:PQM107 QAI99:QAI107 QKE99:QKE107 QUA99:QUA107 RDW99:RDW107 RNS99:RNS107 RXO99:RXO107 SHK99:SHK107 SRG99:SRG107 TBC99:TBC107 TKY99:TKY107 TUU99:TUU107 UEQ99:UEQ107 UOM99:UOM107 UYI99:UYI107 VIE99:VIE107 VSA99:VSA107 WBW99:WBW107 WLS99:WLS107 WVO99:WVO107 G65635:G65643 JC65635:JC65643 SY65635:SY65643 ACU65635:ACU65643 AMQ65635:AMQ65643 AWM65635:AWM65643 BGI65635:BGI65643 BQE65635:BQE65643 CAA65635:CAA65643 CJW65635:CJW65643 CTS65635:CTS65643 DDO65635:DDO65643 DNK65635:DNK65643 DXG65635:DXG65643 EHC65635:EHC65643 EQY65635:EQY65643 FAU65635:FAU65643 FKQ65635:FKQ65643 FUM65635:FUM65643 GEI65635:GEI65643 GOE65635:GOE65643 GYA65635:GYA65643 HHW65635:HHW65643 HRS65635:HRS65643 IBO65635:IBO65643 ILK65635:ILK65643 IVG65635:IVG65643 JFC65635:JFC65643 JOY65635:JOY65643 JYU65635:JYU65643 KIQ65635:KIQ65643 KSM65635:KSM65643 LCI65635:LCI65643 LME65635:LME65643 LWA65635:LWA65643 MFW65635:MFW65643 MPS65635:MPS65643 MZO65635:MZO65643 NJK65635:NJK65643 NTG65635:NTG65643 ODC65635:ODC65643 OMY65635:OMY65643 OWU65635:OWU65643 PGQ65635:PGQ65643 PQM65635:PQM65643 QAI65635:QAI65643 QKE65635:QKE65643 QUA65635:QUA65643 RDW65635:RDW65643 RNS65635:RNS65643 RXO65635:RXO65643 SHK65635:SHK65643 SRG65635:SRG65643 TBC65635:TBC65643 TKY65635:TKY65643 TUU65635:TUU65643 UEQ65635:UEQ65643 UOM65635:UOM65643 UYI65635:UYI65643 VIE65635:VIE65643 VSA65635:VSA65643 WBW65635:WBW65643 WLS65635:WLS65643 WVO65635:WVO65643 G131171:G131179 JC131171:JC131179 SY131171:SY131179 ACU131171:ACU131179 AMQ131171:AMQ131179 AWM131171:AWM131179 BGI131171:BGI131179 BQE131171:BQE131179 CAA131171:CAA131179 CJW131171:CJW131179 CTS131171:CTS131179 DDO131171:DDO131179 DNK131171:DNK131179 DXG131171:DXG131179 EHC131171:EHC131179 EQY131171:EQY131179 FAU131171:FAU131179 FKQ131171:FKQ131179 FUM131171:FUM131179 GEI131171:GEI131179 GOE131171:GOE131179 GYA131171:GYA131179 HHW131171:HHW131179 HRS131171:HRS131179 IBO131171:IBO131179 ILK131171:ILK131179 IVG131171:IVG131179 JFC131171:JFC131179 JOY131171:JOY131179 JYU131171:JYU131179 KIQ131171:KIQ131179 KSM131171:KSM131179 LCI131171:LCI131179 LME131171:LME131179 LWA131171:LWA131179 MFW131171:MFW131179 MPS131171:MPS131179 MZO131171:MZO131179 NJK131171:NJK131179 NTG131171:NTG131179 ODC131171:ODC131179 OMY131171:OMY131179 OWU131171:OWU131179 PGQ131171:PGQ131179 PQM131171:PQM131179 QAI131171:QAI131179 QKE131171:QKE131179 QUA131171:QUA131179 RDW131171:RDW131179 RNS131171:RNS131179 RXO131171:RXO131179 SHK131171:SHK131179 SRG131171:SRG131179 TBC131171:TBC131179 TKY131171:TKY131179 TUU131171:TUU131179 UEQ131171:UEQ131179 UOM131171:UOM131179 UYI131171:UYI131179 VIE131171:VIE131179 VSA131171:VSA131179 WBW131171:WBW131179 WLS131171:WLS131179 WVO131171:WVO131179 G196707:G196715 JC196707:JC196715 SY196707:SY196715 ACU196707:ACU196715 AMQ196707:AMQ196715 AWM196707:AWM196715 BGI196707:BGI196715 BQE196707:BQE196715 CAA196707:CAA196715 CJW196707:CJW196715 CTS196707:CTS196715 DDO196707:DDO196715 DNK196707:DNK196715 DXG196707:DXG196715 EHC196707:EHC196715 EQY196707:EQY196715 FAU196707:FAU196715 FKQ196707:FKQ196715 FUM196707:FUM196715 GEI196707:GEI196715 GOE196707:GOE196715 GYA196707:GYA196715 HHW196707:HHW196715 HRS196707:HRS196715 IBO196707:IBO196715 ILK196707:ILK196715 IVG196707:IVG196715 JFC196707:JFC196715 JOY196707:JOY196715 JYU196707:JYU196715 KIQ196707:KIQ196715 KSM196707:KSM196715 LCI196707:LCI196715 LME196707:LME196715 LWA196707:LWA196715 MFW196707:MFW196715 MPS196707:MPS196715 MZO196707:MZO196715 NJK196707:NJK196715 NTG196707:NTG196715 ODC196707:ODC196715 OMY196707:OMY196715 OWU196707:OWU196715 PGQ196707:PGQ196715 PQM196707:PQM196715 QAI196707:QAI196715 QKE196707:QKE196715 QUA196707:QUA196715 RDW196707:RDW196715 RNS196707:RNS196715 RXO196707:RXO196715 SHK196707:SHK196715 SRG196707:SRG196715 TBC196707:TBC196715 TKY196707:TKY196715 TUU196707:TUU196715 UEQ196707:UEQ196715 UOM196707:UOM196715 UYI196707:UYI196715 VIE196707:VIE196715 VSA196707:VSA196715 WBW196707:WBW196715 WLS196707:WLS196715 WVO196707:WVO196715 G262243:G262251 JC262243:JC262251 SY262243:SY262251 ACU262243:ACU262251 AMQ262243:AMQ262251 AWM262243:AWM262251 BGI262243:BGI262251 BQE262243:BQE262251 CAA262243:CAA262251 CJW262243:CJW262251 CTS262243:CTS262251 DDO262243:DDO262251 DNK262243:DNK262251 DXG262243:DXG262251 EHC262243:EHC262251 EQY262243:EQY262251 FAU262243:FAU262251 FKQ262243:FKQ262251 FUM262243:FUM262251 GEI262243:GEI262251 GOE262243:GOE262251 GYA262243:GYA262251 HHW262243:HHW262251 HRS262243:HRS262251 IBO262243:IBO262251 ILK262243:ILK262251 IVG262243:IVG262251 JFC262243:JFC262251 JOY262243:JOY262251 JYU262243:JYU262251 KIQ262243:KIQ262251 KSM262243:KSM262251 LCI262243:LCI262251 LME262243:LME262251 LWA262243:LWA262251 MFW262243:MFW262251 MPS262243:MPS262251 MZO262243:MZO262251 NJK262243:NJK262251 NTG262243:NTG262251 ODC262243:ODC262251 OMY262243:OMY262251 OWU262243:OWU262251 PGQ262243:PGQ262251 PQM262243:PQM262251 QAI262243:QAI262251 QKE262243:QKE262251 QUA262243:QUA262251 RDW262243:RDW262251 RNS262243:RNS262251 RXO262243:RXO262251 SHK262243:SHK262251 SRG262243:SRG262251 TBC262243:TBC262251 TKY262243:TKY262251 TUU262243:TUU262251 UEQ262243:UEQ262251 UOM262243:UOM262251 UYI262243:UYI262251 VIE262243:VIE262251 VSA262243:VSA262251 WBW262243:WBW262251 WLS262243:WLS262251 WVO262243:WVO262251 G327779:G327787 JC327779:JC327787 SY327779:SY327787 ACU327779:ACU327787 AMQ327779:AMQ327787 AWM327779:AWM327787 BGI327779:BGI327787 BQE327779:BQE327787 CAA327779:CAA327787 CJW327779:CJW327787 CTS327779:CTS327787 DDO327779:DDO327787 DNK327779:DNK327787 DXG327779:DXG327787 EHC327779:EHC327787 EQY327779:EQY327787 FAU327779:FAU327787 FKQ327779:FKQ327787 FUM327779:FUM327787 GEI327779:GEI327787 GOE327779:GOE327787 GYA327779:GYA327787 HHW327779:HHW327787 HRS327779:HRS327787 IBO327779:IBO327787 ILK327779:ILK327787 IVG327779:IVG327787 JFC327779:JFC327787 JOY327779:JOY327787 JYU327779:JYU327787 KIQ327779:KIQ327787 KSM327779:KSM327787 LCI327779:LCI327787 LME327779:LME327787 LWA327779:LWA327787 MFW327779:MFW327787 MPS327779:MPS327787 MZO327779:MZO327787 NJK327779:NJK327787 NTG327779:NTG327787 ODC327779:ODC327787 OMY327779:OMY327787 OWU327779:OWU327787 PGQ327779:PGQ327787 PQM327779:PQM327787 QAI327779:QAI327787 QKE327779:QKE327787 QUA327779:QUA327787 RDW327779:RDW327787 RNS327779:RNS327787 RXO327779:RXO327787 SHK327779:SHK327787 SRG327779:SRG327787 TBC327779:TBC327787 TKY327779:TKY327787 TUU327779:TUU327787 UEQ327779:UEQ327787 UOM327779:UOM327787 UYI327779:UYI327787 VIE327779:VIE327787 VSA327779:VSA327787 WBW327779:WBW327787 WLS327779:WLS327787 WVO327779:WVO327787 G393315:G393323 JC393315:JC393323 SY393315:SY393323 ACU393315:ACU393323 AMQ393315:AMQ393323 AWM393315:AWM393323 BGI393315:BGI393323 BQE393315:BQE393323 CAA393315:CAA393323 CJW393315:CJW393323 CTS393315:CTS393323 DDO393315:DDO393323 DNK393315:DNK393323 DXG393315:DXG393323 EHC393315:EHC393323 EQY393315:EQY393323 FAU393315:FAU393323 FKQ393315:FKQ393323 FUM393315:FUM393323 GEI393315:GEI393323 GOE393315:GOE393323 GYA393315:GYA393323 HHW393315:HHW393323 HRS393315:HRS393323 IBO393315:IBO393323 ILK393315:ILK393323 IVG393315:IVG393323 JFC393315:JFC393323 JOY393315:JOY393323 JYU393315:JYU393323 KIQ393315:KIQ393323 KSM393315:KSM393323 LCI393315:LCI393323 LME393315:LME393323 LWA393315:LWA393323 MFW393315:MFW393323 MPS393315:MPS393323 MZO393315:MZO393323 NJK393315:NJK393323 NTG393315:NTG393323 ODC393315:ODC393323 OMY393315:OMY393323 OWU393315:OWU393323 PGQ393315:PGQ393323 PQM393315:PQM393323 QAI393315:QAI393323 QKE393315:QKE393323 QUA393315:QUA393323 RDW393315:RDW393323 RNS393315:RNS393323 RXO393315:RXO393323 SHK393315:SHK393323 SRG393315:SRG393323 TBC393315:TBC393323 TKY393315:TKY393323 TUU393315:TUU393323 UEQ393315:UEQ393323 UOM393315:UOM393323 UYI393315:UYI393323 VIE393315:VIE393323 VSA393315:VSA393323 WBW393315:WBW393323 WLS393315:WLS393323 WVO393315:WVO393323 G458851:G458859 JC458851:JC458859 SY458851:SY458859 ACU458851:ACU458859 AMQ458851:AMQ458859 AWM458851:AWM458859 BGI458851:BGI458859 BQE458851:BQE458859 CAA458851:CAA458859 CJW458851:CJW458859 CTS458851:CTS458859 DDO458851:DDO458859 DNK458851:DNK458859 DXG458851:DXG458859 EHC458851:EHC458859 EQY458851:EQY458859 FAU458851:FAU458859 FKQ458851:FKQ458859 FUM458851:FUM458859 GEI458851:GEI458859 GOE458851:GOE458859 GYA458851:GYA458859 HHW458851:HHW458859 HRS458851:HRS458859 IBO458851:IBO458859 ILK458851:ILK458859 IVG458851:IVG458859 JFC458851:JFC458859 JOY458851:JOY458859 JYU458851:JYU458859 KIQ458851:KIQ458859 KSM458851:KSM458859 LCI458851:LCI458859 LME458851:LME458859 LWA458851:LWA458859 MFW458851:MFW458859 MPS458851:MPS458859 MZO458851:MZO458859 NJK458851:NJK458859 NTG458851:NTG458859 ODC458851:ODC458859 OMY458851:OMY458859 OWU458851:OWU458859 PGQ458851:PGQ458859 PQM458851:PQM458859 QAI458851:QAI458859 QKE458851:QKE458859 QUA458851:QUA458859 RDW458851:RDW458859 RNS458851:RNS458859 RXO458851:RXO458859 SHK458851:SHK458859 SRG458851:SRG458859 TBC458851:TBC458859 TKY458851:TKY458859 TUU458851:TUU458859 UEQ458851:UEQ458859 UOM458851:UOM458859 UYI458851:UYI458859 VIE458851:VIE458859 VSA458851:VSA458859 WBW458851:WBW458859 WLS458851:WLS458859 WVO458851:WVO458859 G524387:G524395 JC524387:JC524395 SY524387:SY524395 ACU524387:ACU524395 AMQ524387:AMQ524395 AWM524387:AWM524395 BGI524387:BGI524395 BQE524387:BQE524395 CAA524387:CAA524395 CJW524387:CJW524395 CTS524387:CTS524395 DDO524387:DDO524395 DNK524387:DNK524395 DXG524387:DXG524395 EHC524387:EHC524395 EQY524387:EQY524395 FAU524387:FAU524395 FKQ524387:FKQ524395 FUM524387:FUM524395 GEI524387:GEI524395 GOE524387:GOE524395 GYA524387:GYA524395 HHW524387:HHW524395 HRS524387:HRS524395 IBO524387:IBO524395 ILK524387:ILK524395 IVG524387:IVG524395 JFC524387:JFC524395 JOY524387:JOY524395 JYU524387:JYU524395 KIQ524387:KIQ524395 KSM524387:KSM524395 LCI524387:LCI524395 LME524387:LME524395 LWA524387:LWA524395 MFW524387:MFW524395 MPS524387:MPS524395 MZO524387:MZO524395 NJK524387:NJK524395 NTG524387:NTG524395 ODC524387:ODC524395 OMY524387:OMY524395 OWU524387:OWU524395 PGQ524387:PGQ524395 PQM524387:PQM524395 QAI524387:QAI524395 QKE524387:QKE524395 QUA524387:QUA524395 RDW524387:RDW524395 RNS524387:RNS524395 RXO524387:RXO524395 SHK524387:SHK524395 SRG524387:SRG524395 TBC524387:TBC524395 TKY524387:TKY524395 TUU524387:TUU524395 UEQ524387:UEQ524395 UOM524387:UOM524395 UYI524387:UYI524395 VIE524387:VIE524395 VSA524387:VSA524395 WBW524387:WBW524395 WLS524387:WLS524395 WVO524387:WVO524395 G589923:G589931 JC589923:JC589931 SY589923:SY589931 ACU589923:ACU589931 AMQ589923:AMQ589931 AWM589923:AWM589931 BGI589923:BGI589931 BQE589923:BQE589931 CAA589923:CAA589931 CJW589923:CJW589931 CTS589923:CTS589931 DDO589923:DDO589931 DNK589923:DNK589931 DXG589923:DXG589931 EHC589923:EHC589931 EQY589923:EQY589931 FAU589923:FAU589931 FKQ589923:FKQ589931 FUM589923:FUM589931 GEI589923:GEI589931 GOE589923:GOE589931 GYA589923:GYA589931 HHW589923:HHW589931 HRS589923:HRS589931 IBO589923:IBO589931 ILK589923:ILK589931 IVG589923:IVG589931 JFC589923:JFC589931 JOY589923:JOY589931 JYU589923:JYU589931 KIQ589923:KIQ589931 KSM589923:KSM589931 LCI589923:LCI589931 LME589923:LME589931 LWA589923:LWA589931 MFW589923:MFW589931 MPS589923:MPS589931 MZO589923:MZO589931 NJK589923:NJK589931 NTG589923:NTG589931 ODC589923:ODC589931 OMY589923:OMY589931 OWU589923:OWU589931 PGQ589923:PGQ589931 PQM589923:PQM589931 QAI589923:QAI589931 QKE589923:QKE589931 QUA589923:QUA589931 RDW589923:RDW589931 RNS589923:RNS589931 RXO589923:RXO589931 SHK589923:SHK589931 SRG589923:SRG589931 TBC589923:TBC589931 TKY589923:TKY589931 TUU589923:TUU589931 UEQ589923:UEQ589931 UOM589923:UOM589931 UYI589923:UYI589931 VIE589923:VIE589931 VSA589923:VSA589931 WBW589923:WBW589931 WLS589923:WLS589931 WVO589923:WVO589931 G655459:G655467 JC655459:JC655467 SY655459:SY655467 ACU655459:ACU655467 AMQ655459:AMQ655467 AWM655459:AWM655467 BGI655459:BGI655467 BQE655459:BQE655467 CAA655459:CAA655467 CJW655459:CJW655467 CTS655459:CTS655467 DDO655459:DDO655467 DNK655459:DNK655467 DXG655459:DXG655467 EHC655459:EHC655467 EQY655459:EQY655467 FAU655459:FAU655467 FKQ655459:FKQ655467 FUM655459:FUM655467 GEI655459:GEI655467 GOE655459:GOE655467 GYA655459:GYA655467 HHW655459:HHW655467 HRS655459:HRS655467 IBO655459:IBO655467 ILK655459:ILK655467 IVG655459:IVG655467 JFC655459:JFC655467 JOY655459:JOY655467 JYU655459:JYU655467 KIQ655459:KIQ655467 KSM655459:KSM655467 LCI655459:LCI655467 LME655459:LME655467 LWA655459:LWA655467 MFW655459:MFW655467 MPS655459:MPS655467 MZO655459:MZO655467 NJK655459:NJK655467 NTG655459:NTG655467 ODC655459:ODC655467 OMY655459:OMY655467 OWU655459:OWU655467 PGQ655459:PGQ655467 PQM655459:PQM655467 QAI655459:QAI655467 QKE655459:QKE655467 QUA655459:QUA655467 RDW655459:RDW655467 RNS655459:RNS655467 RXO655459:RXO655467 SHK655459:SHK655467 SRG655459:SRG655467 TBC655459:TBC655467 TKY655459:TKY655467 TUU655459:TUU655467 UEQ655459:UEQ655467 UOM655459:UOM655467 UYI655459:UYI655467 VIE655459:VIE655467 VSA655459:VSA655467 WBW655459:WBW655467 WLS655459:WLS655467 WVO655459:WVO655467 G720995:G721003 JC720995:JC721003 SY720995:SY721003 ACU720995:ACU721003 AMQ720995:AMQ721003 AWM720995:AWM721003 BGI720995:BGI721003 BQE720995:BQE721003 CAA720995:CAA721003 CJW720995:CJW721003 CTS720995:CTS721003 DDO720995:DDO721003 DNK720995:DNK721003 DXG720995:DXG721003 EHC720995:EHC721003 EQY720995:EQY721003 FAU720995:FAU721003 FKQ720995:FKQ721003 FUM720995:FUM721003 GEI720995:GEI721003 GOE720995:GOE721003 GYA720995:GYA721003 HHW720995:HHW721003 HRS720995:HRS721003 IBO720995:IBO721003 ILK720995:ILK721003 IVG720995:IVG721003 JFC720995:JFC721003 JOY720995:JOY721003 JYU720995:JYU721003 KIQ720995:KIQ721003 KSM720995:KSM721003 LCI720995:LCI721003 LME720995:LME721003 LWA720995:LWA721003 MFW720995:MFW721003 MPS720995:MPS721003 MZO720995:MZO721003 NJK720995:NJK721003 NTG720995:NTG721003 ODC720995:ODC721003 OMY720995:OMY721003 OWU720995:OWU721003 PGQ720995:PGQ721003 PQM720995:PQM721003 QAI720995:QAI721003 QKE720995:QKE721003 QUA720995:QUA721003 RDW720995:RDW721003 RNS720995:RNS721003 RXO720995:RXO721003 SHK720995:SHK721003 SRG720995:SRG721003 TBC720995:TBC721003 TKY720995:TKY721003 TUU720995:TUU721003 UEQ720995:UEQ721003 UOM720995:UOM721003 UYI720995:UYI721003 VIE720995:VIE721003 VSA720995:VSA721003 WBW720995:WBW721003 WLS720995:WLS721003 WVO720995:WVO721003 G786531:G786539 JC786531:JC786539 SY786531:SY786539 ACU786531:ACU786539 AMQ786531:AMQ786539 AWM786531:AWM786539 BGI786531:BGI786539 BQE786531:BQE786539 CAA786531:CAA786539 CJW786531:CJW786539 CTS786531:CTS786539 DDO786531:DDO786539 DNK786531:DNK786539 DXG786531:DXG786539 EHC786531:EHC786539 EQY786531:EQY786539 FAU786531:FAU786539 FKQ786531:FKQ786539 FUM786531:FUM786539 GEI786531:GEI786539 GOE786531:GOE786539 GYA786531:GYA786539 HHW786531:HHW786539 HRS786531:HRS786539 IBO786531:IBO786539 ILK786531:ILK786539 IVG786531:IVG786539 JFC786531:JFC786539 JOY786531:JOY786539 JYU786531:JYU786539 KIQ786531:KIQ786539 KSM786531:KSM786539 LCI786531:LCI786539 LME786531:LME786539 LWA786531:LWA786539 MFW786531:MFW786539 MPS786531:MPS786539 MZO786531:MZO786539 NJK786531:NJK786539 NTG786531:NTG786539 ODC786531:ODC786539 OMY786531:OMY786539 OWU786531:OWU786539 PGQ786531:PGQ786539 PQM786531:PQM786539 QAI786531:QAI786539 QKE786531:QKE786539 QUA786531:QUA786539 RDW786531:RDW786539 RNS786531:RNS786539 RXO786531:RXO786539 SHK786531:SHK786539 SRG786531:SRG786539 TBC786531:TBC786539 TKY786531:TKY786539 TUU786531:TUU786539 UEQ786531:UEQ786539 UOM786531:UOM786539 UYI786531:UYI786539 VIE786531:VIE786539 VSA786531:VSA786539 WBW786531:WBW786539 WLS786531:WLS786539 WVO786531:WVO786539 G852067:G852075 JC852067:JC852075 SY852067:SY852075 ACU852067:ACU852075 AMQ852067:AMQ852075 AWM852067:AWM852075 BGI852067:BGI852075 BQE852067:BQE852075 CAA852067:CAA852075 CJW852067:CJW852075 CTS852067:CTS852075 DDO852067:DDO852075 DNK852067:DNK852075 DXG852067:DXG852075 EHC852067:EHC852075 EQY852067:EQY852075 FAU852067:FAU852075 FKQ852067:FKQ852075 FUM852067:FUM852075 GEI852067:GEI852075 GOE852067:GOE852075 GYA852067:GYA852075 HHW852067:HHW852075 HRS852067:HRS852075 IBO852067:IBO852075 ILK852067:ILK852075 IVG852067:IVG852075 JFC852067:JFC852075 JOY852067:JOY852075 JYU852067:JYU852075 KIQ852067:KIQ852075 KSM852067:KSM852075 LCI852067:LCI852075 LME852067:LME852075 LWA852067:LWA852075 MFW852067:MFW852075 MPS852067:MPS852075 MZO852067:MZO852075 NJK852067:NJK852075 NTG852067:NTG852075 ODC852067:ODC852075 OMY852067:OMY852075 OWU852067:OWU852075 PGQ852067:PGQ852075 PQM852067:PQM852075 QAI852067:QAI852075 QKE852067:QKE852075 QUA852067:QUA852075 RDW852067:RDW852075 RNS852067:RNS852075 RXO852067:RXO852075 SHK852067:SHK852075 SRG852067:SRG852075 TBC852067:TBC852075 TKY852067:TKY852075 TUU852067:TUU852075 UEQ852067:UEQ852075 UOM852067:UOM852075 UYI852067:UYI852075 VIE852067:VIE852075 VSA852067:VSA852075 WBW852067:WBW852075 WLS852067:WLS852075 WVO852067:WVO852075 G917603:G917611 JC917603:JC917611 SY917603:SY917611 ACU917603:ACU917611 AMQ917603:AMQ917611 AWM917603:AWM917611 BGI917603:BGI917611 BQE917603:BQE917611 CAA917603:CAA917611 CJW917603:CJW917611 CTS917603:CTS917611 DDO917603:DDO917611 DNK917603:DNK917611 DXG917603:DXG917611 EHC917603:EHC917611 EQY917603:EQY917611 FAU917603:FAU917611 FKQ917603:FKQ917611 FUM917603:FUM917611 GEI917603:GEI917611 GOE917603:GOE917611 GYA917603:GYA917611 HHW917603:HHW917611 HRS917603:HRS917611 IBO917603:IBO917611 ILK917603:ILK917611 IVG917603:IVG917611 JFC917603:JFC917611 JOY917603:JOY917611 JYU917603:JYU917611 KIQ917603:KIQ917611 KSM917603:KSM917611 LCI917603:LCI917611 LME917603:LME917611 LWA917603:LWA917611 MFW917603:MFW917611 MPS917603:MPS917611 MZO917603:MZO917611 NJK917603:NJK917611 NTG917603:NTG917611 ODC917603:ODC917611 OMY917603:OMY917611 OWU917603:OWU917611 PGQ917603:PGQ917611 PQM917603:PQM917611 QAI917603:QAI917611 QKE917603:QKE917611 QUA917603:QUA917611 RDW917603:RDW917611 RNS917603:RNS917611 RXO917603:RXO917611 SHK917603:SHK917611 SRG917603:SRG917611 TBC917603:TBC917611 TKY917603:TKY917611 TUU917603:TUU917611 UEQ917603:UEQ917611 UOM917603:UOM917611 UYI917603:UYI917611 VIE917603:VIE917611 VSA917603:VSA917611 WBW917603:WBW917611 WLS917603:WLS917611 WVO917603:WVO917611 G983139:G983147 JC983139:JC983147 SY983139:SY983147 ACU983139:ACU983147 AMQ983139:AMQ983147 AWM983139:AWM983147 BGI983139:BGI983147 BQE983139:BQE983147 CAA983139:CAA983147 CJW983139:CJW983147 CTS983139:CTS983147 DDO983139:DDO983147 DNK983139:DNK983147 DXG983139:DXG983147 EHC983139:EHC983147 EQY983139:EQY983147 FAU983139:FAU983147 FKQ983139:FKQ983147 FUM983139:FUM983147 GEI983139:GEI983147 GOE983139:GOE983147 GYA983139:GYA983147 HHW983139:HHW983147 HRS983139:HRS983147 IBO983139:IBO983147 ILK983139:ILK983147 IVG983139:IVG983147 JFC983139:JFC983147 JOY983139:JOY983147 JYU983139:JYU983147 KIQ983139:KIQ983147 KSM983139:KSM983147 LCI983139:LCI983147 LME983139:LME983147 LWA983139:LWA983147 MFW983139:MFW983147 MPS983139:MPS983147 MZO983139:MZO983147 NJK983139:NJK983147 NTG983139:NTG983147 ODC983139:ODC983147 OMY983139:OMY983147 OWU983139:OWU983147 PGQ983139:PGQ983147 PQM983139:PQM983147 QAI983139:QAI983147 QKE983139:QKE983147 QUA983139:QUA983147 RDW983139:RDW983147 RNS983139:RNS983147 RXO983139:RXO983147 SHK983139:SHK983147 SRG983139:SRG983147 TBC983139:TBC983147 TKY983139:TKY983147 TUU983139:TUU983147 UEQ983139:UEQ983147 UOM983139:UOM983147 UYI983139:UYI983147 VIE983139:VIE983147 VSA983139:VSA983147 WBW983139:WBW983147 WLS983139:WLS983147 WVO983139:WVO983147 D57:D61 IZ57:IZ61 SV57:SV61 ACR57:ACR61 AMN57:AMN61 AWJ57:AWJ61 BGF57:BGF61 BQB57:BQB61 BZX57:BZX61 CJT57:CJT61 CTP57:CTP61 DDL57:DDL61 DNH57:DNH61 DXD57:DXD61 EGZ57:EGZ61 EQV57:EQV61 FAR57:FAR61 FKN57:FKN61 FUJ57:FUJ61 GEF57:GEF61 GOB57:GOB61 GXX57:GXX61 HHT57:HHT61 HRP57:HRP61 IBL57:IBL61 ILH57:ILH61 IVD57:IVD61 JEZ57:JEZ61 JOV57:JOV61 JYR57:JYR61 KIN57:KIN61 KSJ57:KSJ61 LCF57:LCF61 LMB57:LMB61 LVX57:LVX61 MFT57:MFT61 MPP57:MPP61 MZL57:MZL61 NJH57:NJH61 NTD57:NTD61 OCZ57:OCZ61 OMV57:OMV61 OWR57:OWR61 PGN57:PGN61 PQJ57:PQJ61 QAF57:QAF61 QKB57:QKB61 QTX57:QTX61 RDT57:RDT61 RNP57:RNP61 RXL57:RXL61 SHH57:SHH61 SRD57:SRD61 TAZ57:TAZ61 TKV57:TKV61 TUR57:TUR61 UEN57:UEN61 UOJ57:UOJ61 UYF57:UYF61 VIB57:VIB61 VRX57:VRX61 WBT57:WBT61 WLP57:WLP61 WVL57:WVL61 D65593:D65597 IZ65593:IZ65597 SV65593:SV65597 ACR65593:ACR65597 AMN65593:AMN65597 AWJ65593:AWJ65597 BGF65593:BGF65597 BQB65593:BQB65597 BZX65593:BZX65597 CJT65593:CJT65597 CTP65593:CTP65597 DDL65593:DDL65597 DNH65593:DNH65597 DXD65593:DXD65597 EGZ65593:EGZ65597 EQV65593:EQV65597 FAR65593:FAR65597 FKN65593:FKN65597 FUJ65593:FUJ65597 GEF65593:GEF65597 GOB65593:GOB65597 GXX65593:GXX65597 HHT65593:HHT65597 HRP65593:HRP65597 IBL65593:IBL65597 ILH65593:ILH65597 IVD65593:IVD65597 JEZ65593:JEZ65597 JOV65593:JOV65597 JYR65593:JYR65597 KIN65593:KIN65597 KSJ65593:KSJ65597 LCF65593:LCF65597 LMB65593:LMB65597 LVX65593:LVX65597 MFT65593:MFT65597 MPP65593:MPP65597 MZL65593:MZL65597 NJH65593:NJH65597 NTD65593:NTD65597 OCZ65593:OCZ65597 OMV65593:OMV65597 OWR65593:OWR65597 PGN65593:PGN65597 PQJ65593:PQJ65597 QAF65593:QAF65597 QKB65593:QKB65597 QTX65593:QTX65597 RDT65593:RDT65597 RNP65593:RNP65597 RXL65593:RXL65597 SHH65593:SHH65597 SRD65593:SRD65597 TAZ65593:TAZ65597 TKV65593:TKV65597 TUR65593:TUR65597 UEN65593:UEN65597 UOJ65593:UOJ65597 UYF65593:UYF65597 VIB65593:VIB65597 VRX65593:VRX65597 WBT65593:WBT65597 WLP65593:WLP65597 WVL65593:WVL65597 D131129:D131133 IZ131129:IZ131133 SV131129:SV131133 ACR131129:ACR131133 AMN131129:AMN131133 AWJ131129:AWJ131133 BGF131129:BGF131133 BQB131129:BQB131133 BZX131129:BZX131133 CJT131129:CJT131133 CTP131129:CTP131133 DDL131129:DDL131133 DNH131129:DNH131133 DXD131129:DXD131133 EGZ131129:EGZ131133 EQV131129:EQV131133 FAR131129:FAR131133 FKN131129:FKN131133 FUJ131129:FUJ131133 GEF131129:GEF131133 GOB131129:GOB131133 GXX131129:GXX131133 HHT131129:HHT131133 HRP131129:HRP131133 IBL131129:IBL131133 ILH131129:ILH131133 IVD131129:IVD131133 JEZ131129:JEZ131133 JOV131129:JOV131133 JYR131129:JYR131133 KIN131129:KIN131133 KSJ131129:KSJ131133 LCF131129:LCF131133 LMB131129:LMB131133 LVX131129:LVX131133 MFT131129:MFT131133 MPP131129:MPP131133 MZL131129:MZL131133 NJH131129:NJH131133 NTD131129:NTD131133 OCZ131129:OCZ131133 OMV131129:OMV131133 OWR131129:OWR131133 PGN131129:PGN131133 PQJ131129:PQJ131133 QAF131129:QAF131133 QKB131129:QKB131133 QTX131129:QTX131133 RDT131129:RDT131133 RNP131129:RNP131133 RXL131129:RXL131133 SHH131129:SHH131133 SRD131129:SRD131133 TAZ131129:TAZ131133 TKV131129:TKV131133 TUR131129:TUR131133 UEN131129:UEN131133 UOJ131129:UOJ131133 UYF131129:UYF131133 VIB131129:VIB131133 VRX131129:VRX131133 WBT131129:WBT131133 WLP131129:WLP131133 WVL131129:WVL131133 D196665:D196669 IZ196665:IZ196669 SV196665:SV196669 ACR196665:ACR196669 AMN196665:AMN196669 AWJ196665:AWJ196669 BGF196665:BGF196669 BQB196665:BQB196669 BZX196665:BZX196669 CJT196665:CJT196669 CTP196665:CTP196669 DDL196665:DDL196669 DNH196665:DNH196669 DXD196665:DXD196669 EGZ196665:EGZ196669 EQV196665:EQV196669 FAR196665:FAR196669 FKN196665:FKN196669 FUJ196665:FUJ196669 GEF196665:GEF196669 GOB196665:GOB196669 GXX196665:GXX196669 HHT196665:HHT196669 HRP196665:HRP196669 IBL196665:IBL196669 ILH196665:ILH196669 IVD196665:IVD196669 JEZ196665:JEZ196669 JOV196665:JOV196669 JYR196665:JYR196669 KIN196665:KIN196669 KSJ196665:KSJ196669 LCF196665:LCF196669 LMB196665:LMB196669 LVX196665:LVX196669 MFT196665:MFT196669 MPP196665:MPP196669 MZL196665:MZL196669 NJH196665:NJH196669 NTD196665:NTD196669 OCZ196665:OCZ196669 OMV196665:OMV196669 OWR196665:OWR196669 PGN196665:PGN196669 PQJ196665:PQJ196669 QAF196665:QAF196669 QKB196665:QKB196669 QTX196665:QTX196669 RDT196665:RDT196669 RNP196665:RNP196669 RXL196665:RXL196669 SHH196665:SHH196669 SRD196665:SRD196669 TAZ196665:TAZ196669 TKV196665:TKV196669 TUR196665:TUR196669 UEN196665:UEN196669 UOJ196665:UOJ196669 UYF196665:UYF196669 VIB196665:VIB196669 VRX196665:VRX196669 WBT196665:WBT196669 WLP196665:WLP196669 WVL196665:WVL196669 D262201:D262205 IZ262201:IZ262205 SV262201:SV262205 ACR262201:ACR262205 AMN262201:AMN262205 AWJ262201:AWJ262205 BGF262201:BGF262205 BQB262201:BQB262205 BZX262201:BZX262205 CJT262201:CJT262205 CTP262201:CTP262205 DDL262201:DDL262205 DNH262201:DNH262205 DXD262201:DXD262205 EGZ262201:EGZ262205 EQV262201:EQV262205 FAR262201:FAR262205 FKN262201:FKN262205 FUJ262201:FUJ262205 GEF262201:GEF262205 GOB262201:GOB262205 GXX262201:GXX262205 HHT262201:HHT262205 HRP262201:HRP262205 IBL262201:IBL262205 ILH262201:ILH262205 IVD262201:IVD262205 JEZ262201:JEZ262205 JOV262201:JOV262205 JYR262201:JYR262205 KIN262201:KIN262205 KSJ262201:KSJ262205 LCF262201:LCF262205 LMB262201:LMB262205 LVX262201:LVX262205 MFT262201:MFT262205 MPP262201:MPP262205 MZL262201:MZL262205 NJH262201:NJH262205 NTD262201:NTD262205 OCZ262201:OCZ262205 OMV262201:OMV262205 OWR262201:OWR262205 PGN262201:PGN262205 PQJ262201:PQJ262205 QAF262201:QAF262205 QKB262201:QKB262205 QTX262201:QTX262205 RDT262201:RDT262205 RNP262201:RNP262205 RXL262201:RXL262205 SHH262201:SHH262205 SRD262201:SRD262205 TAZ262201:TAZ262205 TKV262201:TKV262205 TUR262201:TUR262205 UEN262201:UEN262205 UOJ262201:UOJ262205 UYF262201:UYF262205 VIB262201:VIB262205 VRX262201:VRX262205 WBT262201:WBT262205 WLP262201:WLP262205 WVL262201:WVL262205 D327737:D327741 IZ327737:IZ327741 SV327737:SV327741 ACR327737:ACR327741 AMN327737:AMN327741 AWJ327737:AWJ327741 BGF327737:BGF327741 BQB327737:BQB327741 BZX327737:BZX327741 CJT327737:CJT327741 CTP327737:CTP327741 DDL327737:DDL327741 DNH327737:DNH327741 DXD327737:DXD327741 EGZ327737:EGZ327741 EQV327737:EQV327741 FAR327737:FAR327741 FKN327737:FKN327741 FUJ327737:FUJ327741 GEF327737:GEF327741 GOB327737:GOB327741 GXX327737:GXX327741 HHT327737:HHT327741 HRP327737:HRP327741 IBL327737:IBL327741 ILH327737:ILH327741 IVD327737:IVD327741 JEZ327737:JEZ327741 JOV327737:JOV327741 JYR327737:JYR327741 KIN327737:KIN327741 KSJ327737:KSJ327741 LCF327737:LCF327741 LMB327737:LMB327741 LVX327737:LVX327741 MFT327737:MFT327741 MPP327737:MPP327741 MZL327737:MZL327741 NJH327737:NJH327741 NTD327737:NTD327741 OCZ327737:OCZ327741 OMV327737:OMV327741 OWR327737:OWR327741 PGN327737:PGN327741 PQJ327737:PQJ327741 QAF327737:QAF327741 QKB327737:QKB327741 QTX327737:QTX327741 RDT327737:RDT327741 RNP327737:RNP327741 RXL327737:RXL327741 SHH327737:SHH327741 SRD327737:SRD327741 TAZ327737:TAZ327741 TKV327737:TKV327741 TUR327737:TUR327741 UEN327737:UEN327741 UOJ327737:UOJ327741 UYF327737:UYF327741 VIB327737:VIB327741 VRX327737:VRX327741 WBT327737:WBT327741 WLP327737:WLP327741 WVL327737:WVL327741 D393273:D393277 IZ393273:IZ393277 SV393273:SV393277 ACR393273:ACR393277 AMN393273:AMN393277 AWJ393273:AWJ393277 BGF393273:BGF393277 BQB393273:BQB393277 BZX393273:BZX393277 CJT393273:CJT393277 CTP393273:CTP393277 DDL393273:DDL393277 DNH393273:DNH393277 DXD393273:DXD393277 EGZ393273:EGZ393277 EQV393273:EQV393277 FAR393273:FAR393277 FKN393273:FKN393277 FUJ393273:FUJ393277 GEF393273:GEF393277 GOB393273:GOB393277 GXX393273:GXX393277 HHT393273:HHT393277 HRP393273:HRP393277 IBL393273:IBL393277 ILH393273:ILH393277 IVD393273:IVD393277 JEZ393273:JEZ393277 JOV393273:JOV393277 JYR393273:JYR393277 KIN393273:KIN393277 KSJ393273:KSJ393277 LCF393273:LCF393277 LMB393273:LMB393277 LVX393273:LVX393277 MFT393273:MFT393277 MPP393273:MPP393277 MZL393273:MZL393277 NJH393273:NJH393277 NTD393273:NTD393277 OCZ393273:OCZ393277 OMV393273:OMV393277 OWR393273:OWR393277 PGN393273:PGN393277 PQJ393273:PQJ393277 QAF393273:QAF393277 QKB393273:QKB393277 QTX393273:QTX393277 RDT393273:RDT393277 RNP393273:RNP393277 RXL393273:RXL393277 SHH393273:SHH393277 SRD393273:SRD393277 TAZ393273:TAZ393277 TKV393273:TKV393277 TUR393273:TUR393277 UEN393273:UEN393277 UOJ393273:UOJ393277 UYF393273:UYF393277 VIB393273:VIB393277 VRX393273:VRX393277 WBT393273:WBT393277 WLP393273:WLP393277 WVL393273:WVL393277 D458809:D458813 IZ458809:IZ458813 SV458809:SV458813 ACR458809:ACR458813 AMN458809:AMN458813 AWJ458809:AWJ458813 BGF458809:BGF458813 BQB458809:BQB458813 BZX458809:BZX458813 CJT458809:CJT458813 CTP458809:CTP458813 DDL458809:DDL458813 DNH458809:DNH458813 DXD458809:DXD458813 EGZ458809:EGZ458813 EQV458809:EQV458813 FAR458809:FAR458813 FKN458809:FKN458813 FUJ458809:FUJ458813 GEF458809:GEF458813 GOB458809:GOB458813 GXX458809:GXX458813 HHT458809:HHT458813 HRP458809:HRP458813 IBL458809:IBL458813 ILH458809:ILH458813 IVD458809:IVD458813 JEZ458809:JEZ458813 JOV458809:JOV458813 JYR458809:JYR458813 KIN458809:KIN458813 KSJ458809:KSJ458813 LCF458809:LCF458813 LMB458809:LMB458813 LVX458809:LVX458813 MFT458809:MFT458813 MPP458809:MPP458813 MZL458809:MZL458813 NJH458809:NJH458813 NTD458809:NTD458813 OCZ458809:OCZ458813 OMV458809:OMV458813 OWR458809:OWR458813 PGN458809:PGN458813 PQJ458809:PQJ458813 QAF458809:QAF458813 QKB458809:QKB458813 QTX458809:QTX458813 RDT458809:RDT458813 RNP458809:RNP458813 RXL458809:RXL458813 SHH458809:SHH458813 SRD458809:SRD458813 TAZ458809:TAZ458813 TKV458809:TKV458813 TUR458809:TUR458813 UEN458809:UEN458813 UOJ458809:UOJ458813 UYF458809:UYF458813 VIB458809:VIB458813 VRX458809:VRX458813 WBT458809:WBT458813 WLP458809:WLP458813 WVL458809:WVL458813 D524345:D524349 IZ524345:IZ524349 SV524345:SV524349 ACR524345:ACR524349 AMN524345:AMN524349 AWJ524345:AWJ524349 BGF524345:BGF524349 BQB524345:BQB524349 BZX524345:BZX524349 CJT524345:CJT524349 CTP524345:CTP524349 DDL524345:DDL524349 DNH524345:DNH524349 DXD524345:DXD524349 EGZ524345:EGZ524349 EQV524345:EQV524349 FAR524345:FAR524349 FKN524345:FKN524349 FUJ524345:FUJ524349 GEF524345:GEF524349 GOB524345:GOB524349 GXX524345:GXX524349 HHT524345:HHT524349 HRP524345:HRP524349 IBL524345:IBL524349 ILH524345:ILH524349 IVD524345:IVD524349 JEZ524345:JEZ524349 JOV524345:JOV524349 JYR524345:JYR524349 KIN524345:KIN524349 KSJ524345:KSJ524349 LCF524345:LCF524349 LMB524345:LMB524349 LVX524345:LVX524349 MFT524345:MFT524349 MPP524345:MPP524349 MZL524345:MZL524349 NJH524345:NJH524349 NTD524345:NTD524349 OCZ524345:OCZ524349 OMV524345:OMV524349 OWR524345:OWR524349 PGN524345:PGN524349 PQJ524345:PQJ524349 QAF524345:QAF524349 QKB524345:QKB524349 QTX524345:QTX524349 RDT524345:RDT524349 RNP524345:RNP524349 RXL524345:RXL524349 SHH524345:SHH524349 SRD524345:SRD524349 TAZ524345:TAZ524349 TKV524345:TKV524349 TUR524345:TUR524349 UEN524345:UEN524349 UOJ524345:UOJ524349 UYF524345:UYF524349 VIB524345:VIB524349 VRX524345:VRX524349 WBT524345:WBT524349 WLP524345:WLP524349 WVL524345:WVL524349 D589881:D589885 IZ589881:IZ589885 SV589881:SV589885 ACR589881:ACR589885 AMN589881:AMN589885 AWJ589881:AWJ589885 BGF589881:BGF589885 BQB589881:BQB589885 BZX589881:BZX589885 CJT589881:CJT589885 CTP589881:CTP589885 DDL589881:DDL589885 DNH589881:DNH589885 DXD589881:DXD589885 EGZ589881:EGZ589885 EQV589881:EQV589885 FAR589881:FAR589885 FKN589881:FKN589885 FUJ589881:FUJ589885 GEF589881:GEF589885 GOB589881:GOB589885 GXX589881:GXX589885 HHT589881:HHT589885 HRP589881:HRP589885 IBL589881:IBL589885 ILH589881:ILH589885 IVD589881:IVD589885 JEZ589881:JEZ589885 JOV589881:JOV589885 JYR589881:JYR589885 KIN589881:KIN589885 KSJ589881:KSJ589885 LCF589881:LCF589885 LMB589881:LMB589885 LVX589881:LVX589885 MFT589881:MFT589885 MPP589881:MPP589885 MZL589881:MZL589885 NJH589881:NJH589885 NTD589881:NTD589885 OCZ589881:OCZ589885 OMV589881:OMV589885 OWR589881:OWR589885 PGN589881:PGN589885 PQJ589881:PQJ589885 QAF589881:QAF589885 QKB589881:QKB589885 QTX589881:QTX589885 RDT589881:RDT589885 RNP589881:RNP589885 RXL589881:RXL589885 SHH589881:SHH589885 SRD589881:SRD589885 TAZ589881:TAZ589885 TKV589881:TKV589885 TUR589881:TUR589885 UEN589881:UEN589885 UOJ589881:UOJ589885 UYF589881:UYF589885 VIB589881:VIB589885 VRX589881:VRX589885 WBT589881:WBT589885 WLP589881:WLP589885 WVL589881:WVL589885 D655417:D655421 IZ655417:IZ655421 SV655417:SV655421 ACR655417:ACR655421 AMN655417:AMN655421 AWJ655417:AWJ655421 BGF655417:BGF655421 BQB655417:BQB655421 BZX655417:BZX655421 CJT655417:CJT655421 CTP655417:CTP655421 DDL655417:DDL655421 DNH655417:DNH655421 DXD655417:DXD655421 EGZ655417:EGZ655421 EQV655417:EQV655421 FAR655417:FAR655421 FKN655417:FKN655421 FUJ655417:FUJ655421 GEF655417:GEF655421 GOB655417:GOB655421 GXX655417:GXX655421 HHT655417:HHT655421 HRP655417:HRP655421 IBL655417:IBL655421 ILH655417:ILH655421 IVD655417:IVD655421 JEZ655417:JEZ655421 JOV655417:JOV655421 JYR655417:JYR655421 KIN655417:KIN655421 KSJ655417:KSJ655421 LCF655417:LCF655421 LMB655417:LMB655421 LVX655417:LVX655421 MFT655417:MFT655421 MPP655417:MPP655421 MZL655417:MZL655421 NJH655417:NJH655421 NTD655417:NTD655421 OCZ655417:OCZ655421 OMV655417:OMV655421 OWR655417:OWR655421 PGN655417:PGN655421 PQJ655417:PQJ655421 QAF655417:QAF655421 QKB655417:QKB655421 QTX655417:QTX655421 RDT655417:RDT655421 RNP655417:RNP655421 RXL655417:RXL655421 SHH655417:SHH655421 SRD655417:SRD655421 TAZ655417:TAZ655421 TKV655417:TKV655421 TUR655417:TUR655421 UEN655417:UEN655421 UOJ655417:UOJ655421 UYF655417:UYF655421 VIB655417:VIB655421 VRX655417:VRX655421 WBT655417:WBT655421 WLP655417:WLP655421 WVL655417:WVL655421 D720953:D720957 IZ720953:IZ720957 SV720953:SV720957 ACR720953:ACR720957 AMN720953:AMN720957 AWJ720953:AWJ720957 BGF720953:BGF720957 BQB720953:BQB720957 BZX720953:BZX720957 CJT720953:CJT720957 CTP720953:CTP720957 DDL720953:DDL720957 DNH720953:DNH720957 DXD720953:DXD720957 EGZ720953:EGZ720957 EQV720953:EQV720957 FAR720953:FAR720957 FKN720953:FKN720957 FUJ720953:FUJ720957 GEF720953:GEF720957 GOB720953:GOB720957 GXX720953:GXX720957 HHT720953:HHT720957 HRP720953:HRP720957 IBL720953:IBL720957 ILH720953:ILH720957 IVD720953:IVD720957 JEZ720953:JEZ720957 JOV720953:JOV720957 JYR720953:JYR720957 KIN720953:KIN720957 KSJ720953:KSJ720957 LCF720953:LCF720957 LMB720953:LMB720957 LVX720953:LVX720957 MFT720953:MFT720957 MPP720953:MPP720957 MZL720953:MZL720957 NJH720953:NJH720957 NTD720953:NTD720957 OCZ720953:OCZ720957 OMV720953:OMV720957 OWR720953:OWR720957 PGN720953:PGN720957 PQJ720953:PQJ720957 QAF720953:QAF720957 QKB720953:QKB720957 QTX720953:QTX720957 RDT720953:RDT720957 RNP720953:RNP720957 RXL720953:RXL720957 SHH720953:SHH720957 SRD720953:SRD720957 TAZ720953:TAZ720957 TKV720953:TKV720957 TUR720953:TUR720957 UEN720953:UEN720957 UOJ720953:UOJ720957 UYF720953:UYF720957 VIB720953:VIB720957 VRX720953:VRX720957 WBT720953:WBT720957 WLP720953:WLP720957 WVL720953:WVL720957 D786489:D786493 IZ786489:IZ786493 SV786489:SV786493 ACR786489:ACR786493 AMN786489:AMN786493 AWJ786489:AWJ786493 BGF786489:BGF786493 BQB786489:BQB786493 BZX786489:BZX786493 CJT786489:CJT786493 CTP786489:CTP786493 DDL786489:DDL786493 DNH786489:DNH786493 DXD786489:DXD786493 EGZ786489:EGZ786493 EQV786489:EQV786493 FAR786489:FAR786493 FKN786489:FKN786493 FUJ786489:FUJ786493 GEF786489:GEF786493 GOB786489:GOB786493 GXX786489:GXX786493 HHT786489:HHT786493 HRP786489:HRP786493 IBL786489:IBL786493 ILH786489:ILH786493 IVD786489:IVD786493 JEZ786489:JEZ786493 JOV786489:JOV786493 JYR786489:JYR786493 KIN786489:KIN786493 KSJ786489:KSJ786493 LCF786489:LCF786493 LMB786489:LMB786493 LVX786489:LVX786493 MFT786489:MFT786493 MPP786489:MPP786493 MZL786489:MZL786493 NJH786489:NJH786493 NTD786489:NTD786493 OCZ786489:OCZ786493 OMV786489:OMV786493 OWR786489:OWR786493 PGN786489:PGN786493 PQJ786489:PQJ786493 QAF786489:QAF786493 QKB786489:QKB786493 QTX786489:QTX786493 RDT786489:RDT786493 RNP786489:RNP786493 RXL786489:RXL786493 SHH786489:SHH786493 SRD786489:SRD786493 TAZ786489:TAZ786493 TKV786489:TKV786493 TUR786489:TUR786493 UEN786489:UEN786493 UOJ786489:UOJ786493 UYF786489:UYF786493 VIB786489:VIB786493 VRX786489:VRX786493 WBT786489:WBT786493 WLP786489:WLP786493 WVL786489:WVL786493 D852025:D852029 IZ852025:IZ852029 SV852025:SV852029 ACR852025:ACR852029 AMN852025:AMN852029 AWJ852025:AWJ852029 BGF852025:BGF852029 BQB852025:BQB852029 BZX852025:BZX852029 CJT852025:CJT852029 CTP852025:CTP852029 DDL852025:DDL852029 DNH852025:DNH852029 DXD852025:DXD852029 EGZ852025:EGZ852029 EQV852025:EQV852029 FAR852025:FAR852029 FKN852025:FKN852029 FUJ852025:FUJ852029 GEF852025:GEF852029 GOB852025:GOB852029 GXX852025:GXX852029 HHT852025:HHT852029 HRP852025:HRP852029 IBL852025:IBL852029 ILH852025:ILH852029 IVD852025:IVD852029 JEZ852025:JEZ852029 JOV852025:JOV852029 JYR852025:JYR852029 KIN852025:KIN852029 KSJ852025:KSJ852029 LCF852025:LCF852029 LMB852025:LMB852029 LVX852025:LVX852029 MFT852025:MFT852029 MPP852025:MPP852029 MZL852025:MZL852029 NJH852025:NJH852029 NTD852025:NTD852029 OCZ852025:OCZ852029 OMV852025:OMV852029 OWR852025:OWR852029 PGN852025:PGN852029 PQJ852025:PQJ852029 QAF852025:QAF852029 QKB852025:QKB852029 QTX852025:QTX852029 RDT852025:RDT852029 RNP852025:RNP852029 RXL852025:RXL852029 SHH852025:SHH852029 SRD852025:SRD852029 TAZ852025:TAZ852029 TKV852025:TKV852029 TUR852025:TUR852029 UEN852025:UEN852029 UOJ852025:UOJ852029 UYF852025:UYF852029 VIB852025:VIB852029 VRX852025:VRX852029 WBT852025:WBT852029 WLP852025:WLP852029 WVL852025:WVL852029 D917561:D917565 IZ917561:IZ917565 SV917561:SV917565 ACR917561:ACR917565 AMN917561:AMN917565 AWJ917561:AWJ917565 BGF917561:BGF917565 BQB917561:BQB917565 BZX917561:BZX917565 CJT917561:CJT917565 CTP917561:CTP917565 DDL917561:DDL917565 DNH917561:DNH917565 DXD917561:DXD917565 EGZ917561:EGZ917565 EQV917561:EQV917565 FAR917561:FAR917565 FKN917561:FKN917565 FUJ917561:FUJ917565 GEF917561:GEF917565 GOB917561:GOB917565 GXX917561:GXX917565 HHT917561:HHT917565 HRP917561:HRP917565 IBL917561:IBL917565 ILH917561:ILH917565 IVD917561:IVD917565 JEZ917561:JEZ917565 JOV917561:JOV917565 JYR917561:JYR917565 KIN917561:KIN917565 KSJ917561:KSJ917565 LCF917561:LCF917565 LMB917561:LMB917565 LVX917561:LVX917565 MFT917561:MFT917565 MPP917561:MPP917565 MZL917561:MZL917565 NJH917561:NJH917565 NTD917561:NTD917565 OCZ917561:OCZ917565 OMV917561:OMV917565 OWR917561:OWR917565 PGN917561:PGN917565 PQJ917561:PQJ917565 QAF917561:QAF917565 QKB917561:QKB917565 QTX917561:QTX917565 RDT917561:RDT917565 RNP917561:RNP917565 RXL917561:RXL917565 SHH917561:SHH917565 SRD917561:SRD917565 TAZ917561:TAZ917565 TKV917561:TKV917565 TUR917561:TUR917565 UEN917561:UEN917565 UOJ917561:UOJ917565 UYF917561:UYF917565 VIB917561:VIB917565 VRX917561:VRX917565 WBT917561:WBT917565 WLP917561:WLP917565 WVL917561:WVL917565 D983097:D983101 IZ983097:IZ983101 SV983097:SV983101 ACR983097:ACR983101 AMN983097:AMN983101 AWJ983097:AWJ983101 BGF983097:BGF983101 BQB983097:BQB983101 BZX983097:BZX983101 CJT983097:CJT983101 CTP983097:CTP983101 DDL983097:DDL983101 DNH983097:DNH983101 DXD983097:DXD983101 EGZ983097:EGZ983101 EQV983097:EQV983101 FAR983097:FAR983101 FKN983097:FKN983101 FUJ983097:FUJ983101 GEF983097:GEF983101 GOB983097:GOB983101 GXX983097:GXX983101 HHT983097:HHT983101 HRP983097:HRP983101 IBL983097:IBL983101 ILH983097:ILH983101 IVD983097:IVD983101 JEZ983097:JEZ983101 JOV983097:JOV983101 JYR983097:JYR983101 KIN983097:KIN983101 KSJ983097:KSJ983101 LCF983097:LCF983101 LMB983097:LMB983101 LVX983097:LVX983101 MFT983097:MFT983101 MPP983097:MPP983101 MZL983097:MZL983101 NJH983097:NJH983101 NTD983097:NTD983101 OCZ983097:OCZ983101 OMV983097:OMV983101 OWR983097:OWR983101 PGN983097:PGN983101 PQJ983097:PQJ983101 QAF983097:QAF983101 QKB983097:QKB983101 QTX983097:QTX983101 RDT983097:RDT983101 RNP983097:RNP983101 RXL983097:RXL983101 SHH983097:SHH983101 SRD983097:SRD983101 TAZ983097:TAZ983101 TKV983097:TKV983101 TUR983097:TUR983101 UEN983097:UEN983101 UOJ983097:UOJ983101 UYF983097:UYF983101 VIB983097:VIB983101 VRX983097:VRX983101 WBT983097:WBT983101 WLP983097:WLP983101 WVL983097:WVL983101 G87:G89 JC87:JC89 SY87:SY89 ACU87:ACU89 AMQ87:AMQ89 AWM87:AWM89 BGI87:BGI89 BQE87:BQE89 CAA87:CAA89 CJW87:CJW89 CTS87:CTS89 DDO87:DDO89 DNK87:DNK89 DXG87:DXG89 EHC87:EHC89 EQY87:EQY89 FAU87:FAU89 FKQ87:FKQ89 FUM87:FUM89 GEI87:GEI89 GOE87:GOE89 GYA87:GYA89 HHW87:HHW89 HRS87:HRS89 IBO87:IBO89 ILK87:ILK89 IVG87:IVG89 JFC87:JFC89 JOY87:JOY89 JYU87:JYU89 KIQ87:KIQ89 KSM87:KSM89 LCI87:LCI89 LME87:LME89 LWA87:LWA89 MFW87:MFW89 MPS87:MPS89 MZO87:MZO89 NJK87:NJK89 NTG87:NTG89 ODC87:ODC89 OMY87:OMY89 OWU87:OWU89 PGQ87:PGQ89 PQM87:PQM89 QAI87:QAI89 QKE87:QKE89 QUA87:QUA89 RDW87:RDW89 RNS87:RNS89 RXO87:RXO89 SHK87:SHK89 SRG87:SRG89 TBC87:TBC89 TKY87:TKY89 TUU87:TUU89 UEQ87:UEQ89 UOM87:UOM89 UYI87:UYI89 VIE87:VIE89 VSA87:VSA89 WBW87:WBW89 WLS87:WLS89 WVO87:WVO89 G65623:G65625 JC65623:JC65625 SY65623:SY65625 ACU65623:ACU65625 AMQ65623:AMQ65625 AWM65623:AWM65625 BGI65623:BGI65625 BQE65623:BQE65625 CAA65623:CAA65625 CJW65623:CJW65625 CTS65623:CTS65625 DDO65623:DDO65625 DNK65623:DNK65625 DXG65623:DXG65625 EHC65623:EHC65625 EQY65623:EQY65625 FAU65623:FAU65625 FKQ65623:FKQ65625 FUM65623:FUM65625 GEI65623:GEI65625 GOE65623:GOE65625 GYA65623:GYA65625 HHW65623:HHW65625 HRS65623:HRS65625 IBO65623:IBO65625 ILK65623:ILK65625 IVG65623:IVG65625 JFC65623:JFC65625 JOY65623:JOY65625 JYU65623:JYU65625 KIQ65623:KIQ65625 KSM65623:KSM65625 LCI65623:LCI65625 LME65623:LME65625 LWA65623:LWA65625 MFW65623:MFW65625 MPS65623:MPS65625 MZO65623:MZO65625 NJK65623:NJK65625 NTG65623:NTG65625 ODC65623:ODC65625 OMY65623:OMY65625 OWU65623:OWU65625 PGQ65623:PGQ65625 PQM65623:PQM65625 QAI65623:QAI65625 QKE65623:QKE65625 QUA65623:QUA65625 RDW65623:RDW65625 RNS65623:RNS65625 RXO65623:RXO65625 SHK65623:SHK65625 SRG65623:SRG65625 TBC65623:TBC65625 TKY65623:TKY65625 TUU65623:TUU65625 UEQ65623:UEQ65625 UOM65623:UOM65625 UYI65623:UYI65625 VIE65623:VIE65625 VSA65623:VSA65625 WBW65623:WBW65625 WLS65623:WLS65625 WVO65623:WVO65625 G131159:G131161 JC131159:JC131161 SY131159:SY131161 ACU131159:ACU131161 AMQ131159:AMQ131161 AWM131159:AWM131161 BGI131159:BGI131161 BQE131159:BQE131161 CAA131159:CAA131161 CJW131159:CJW131161 CTS131159:CTS131161 DDO131159:DDO131161 DNK131159:DNK131161 DXG131159:DXG131161 EHC131159:EHC131161 EQY131159:EQY131161 FAU131159:FAU131161 FKQ131159:FKQ131161 FUM131159:FUM131161 GEI131159:GEI131161 GOE131159:GOE131161 GYA131159:GYA131161 HHW131159:HHW131161 HRS131159:HRS131161 IBO131159:IBO131161 ILK131159:ILK131161 IVG131159:IVG131161 JFC131159:JFC131161 JOY131159:JOY131161 JYU131159:JYU131161 KIQ131159:KIQ131161 KSM131159:KSM131161 LCI131159:LCI131161 LME131159:LME131161 LWA131159:LWA131161 MFW131159:MFW131161 MPS131159:MPS131161 MZO131159:MZO131161 NJK131159:NJK131161 NTG131159:NTG131161 ODC131159:ODC131161 OMY131159:OMY131161 OWU131159:OWU131161 PGQ131159:PGQ131161 PQM131159:PQM131161 QAI131159:QAI131161 QKE131159:QKE131161 QUA131159:QUA131161 RDW131159:RDW131161 RNS131159:RNS131161 RXO131159:RXO131161 SHK131159:SHK131161 SRG131159:SRG131161 TBC131159:TBC131161 TKY131159:TKY131161 TUU131159:TUU131161 UEQ131159:UEQ131161 UOM131159:UOM131161 UYI131159:UYI131161 VIE131159:VIE131161 VSA131159:VSA131161 WBW131159:WBW131161 WLS131159:WLS131161 WVO131159:WVO131161 G196695:G196697 JC196695:JC196697 SY196695:SY196697 ACU196695:ACU196697 AMQ196695:AMQ196697 AWM196695:AWM196697 BGI196695:BGI196697 BQE196695:BQE196697 CAA196695:CAA196697 CJW196695:CJW196697 CTS196695:CTS196697 DDO196695:DDO196697 DNK196695:DNK196697 DXG196695:DXG196697 EHC196695:EHC196697 EQY196695:EQY196697 FAU196695:FAU196697 FKQ196695:FKQ196697 FUM196695:FUM196697 GEI196695:GEI196697 GOE196695:GOE196697 GYA196695:GYA196697 HHW196695:HHW196697 HRS196695:HRS196697 IBO196695:IBO196697 ILK196695:ILK196697 IVG196695:IVG196697 JFC196695:JFC196697 JOY196695:JOY196697 JYU196695:JYU196697 KIQ196695:KIQ196697 KSM196695:KSM196697 LCI196695:LCI196697 LME196695:LME196697 LWA196695:LWA196697 MFW196695:MFW196697 MPS196695:MPS196697 MZO196695:MZO196697 NJK196695:NJK196697 NTG196695:NTG196697 ODC196695:ODC196697 OMY196695:OMY196697 OWU196695:OWU196697 PGQ196695:PGQ196697 PQM196695:PQM196697 QAI196695:QAI196697 QKE196695:QKE196697 QUA196695:QUA196697 RDW196695:RDW196697 RNS196695:RNS196697 RXO196695:RXO196697 SHK196695:SHK196697 SRG196695:SRG196697 TBC196695:TBC196697 TKY196695:TKY196697 TUU196695:TUU196697 UEQ196695:UEQ196697 UOM196695:UOM196697 UYI196695:UYI196697 VIE196695:VIE196697 VSA196695:VSA196697 WBW196695:WBW196697 WLS196695:WLS196697 WVO196695:WVO196697 G262231:G262233 JC262231:JC262233 SY262231:SY262233 ACU262231:ACU262233 AMQ262231:AMQ262233 AWM262231:AWM262233 BGI262231:BGI262233 BQE262231:BQE262233 CAA262231:CAA262233 CJW262231:CJW262233 CTS262231:CTS262233 DDO262231:DDO262233 DNK262231:DNK262233 DXG262231:DXG262233 EHC262231:EHC262233 EQY262231:EQY262233 FAU262231:FAU262233 FKQ262231:FKQ262233 FUM262231:FUM262233 GEI262231:GEI262233 GOE262231:GOE262233 GYA262231:GYA262233 HHW262231:HHW262233 HRS262231:HRS262233 IBO262231:IBO262233 ILK262231:ILK262233 IVG262231:IVG262233 JFC262231:JFC262233 JOY262231:JOY262233 JYU262231:JYU262233 KIQ262231:KIQ262233 KSM262231:KSM262233 LCI262231:LCI262233 LME262231:LME262233 LWA262231:LWA262233 MFW262231:MFW262233 MPS262231:MPS262233 MZO262231:MZO262233 NJK262231:NJK262233 NTG262231:NTG262233 ODC262231:ODC262233 OMY262231:OMY262233 OWU262231:OWU262233 PGQ262231:PGQ262233 PQM262231:PQM262233 QAI262231:QAI262233 QKE262231:QKE262233 QUA262231:QUA262233 RDW262231:RDW262233 RNS262231:RNS262233 RXO262231:RXO262233 SHK262231:SHK262233 SRG262231:SRG262233 TBC262231:TBC262233 TKY262231:TKY262233 TUU262231:TUU262233 UEQ262231:UEQ262233 UOM262231:UOM262233 UYI262231:UYI262233 VIE262231:VIE262233 VSA262231:VSA262233 WBW262231:WBW262233 WLS262231:WLS262233 WVO262231:WVO262233 G327767:G327769 JC327767:JC327769 SY327767:SY327769 ACU327767:ACU327769 AMQ327767:AMQ327769 AWM327767:AWM327769 BGI327767:BGI327769 BQE327767:BQE327769 CAA327767:CAA327769 CJW327767:CJW327769 CTS327767:CTS327769 DDO327767:DDO327769 DNK327767:DNK327769 DXG327767:DXG327769 EHC327767:EHC327769 EQY327767:EQY327769 FAU327767:FAU327769 FKQ327767:FKQ327769 FUM327767:FUM327769 GEI327767:GEI327769 GOE327767:GOE327769 GYA327767:GYA327769 HHW327767:HHW327769 HRS327767:HRS327769 IBO327767:IBO327769 ILK327767:ILK327769 IVG327767:IVG327769 JFC327767:JFC327769 JOY327767:JOY327769 JYU327767:JYU327769 KIQ327767:KIQ327769 KSM327767:KSM327769 LCI327767:LCI327769 LME327767:LME327769 LWA327767:LWA327769 MFW327767:MFW327769 MPS327767:MPS327769 MZO327767:MZO327769 NJK327767:NJK327769 NTG327767:NTG327769 ODC327767:ODC327769 OMY327767:OMY327769 OWU327767:OWU327769 PGQ327767:PGQ327769 PQM327767:PQM327769 QAI327767:QAI327769 QKE327767:QKE327769 QUA327767:QUA327769 RDW327767:RDW327769 RNS327767:RNS327769 RXO327767:RXO327769 SHK327767:SHK327769 SRG327767:SRG327769 TBC327767:TBC327769 TKY327767:TKY327769 TUU327767:TUU327769 UEQ327767:UEQ327769 UOM327767:UOM327769 UYI327767:UYI327769 VIE327767:VIE327769 VSA327767:VSA327769 WBW327767:WBW327769 WLS327767:WLS327769 WVO327767:WVO327769 G393303:G393305 JC393303:JC393305 SY393303:SY393305 ACU393303:ACU393305 AMQ393303:AMQ393305 AWM393303:AWM393305 BGI393303:BGI393305 BQE393303:BQE393305 CAA393303:CAA393305 CJW393303:CJW393305 CTS393303:CTS393305 DDO393303:DDO393305 DNK393303:DNK393305 DXG393303:DXG393305 EHC393303:EHC393305 EQY393303:EQY393305 FAU393303:FAU393305 FKQ393303:FKQ393305 FUM393303:FUM393305 GEI393303:GEI393305 GOE393303:GOE393305 GYA393303:GYA393305 HHW393303:HHW393305 HRS393303:HRS393305 IBO393303:IBO393305 ILK393303:ILK393305 IVG393303:IVG393305 JFC393303:JFC393305 JOY393303:JOY393305 JYU393303:JYU393305 KIQ393303:KIQ393305 KSM393303:KSM393305 LCI393303:LCI393305 LME393303:LME393305 LWA393303:LWA393305 MFW393303:MFW393305 MPS393303:MPS393305 MZO393303:MZO393305 NJK393303:NJK393305 NTG393303:NTG393305 ODC393303:ODC393305 OMY393303:OMY393305 OWU393303:OWU393305 PGQ393303:PGQ393305 PQM393303:PQM393305 QAI393303:QAI393305 QKE393303:QKE393305 QUA393303:QUA393305 RDW393303:RDW393305 RNS393303:RNS393305 RXO393303:RXO393305 SHK393303:SHK393305 SRG393303:SRG393305 TBC393303:TBC393305 TKY393303:TKY393305 TUU393303:TUU393305 UEQ393303:UEQ393305 UOM393303:UOM393305 UYI393303:UYI393305 VIE393303:VIE393305 VSA393303:VSA393305 WBW393303:WBW393305 WLS393303:WLS393305 WVO393303:WVO393305 G458839:G458841 JC458839:JC458841 SY458839:SY458841 ACU458839:ACU458841 AMQ458839:AMQ458841 AWM458839:AWM458841 BGI458839:BGI458841 BQE458839:BQE458841 CAA458839:CAA458841 CJW458839:CJW458841 CTS458839:CTS458841 DDO458839:DDO458841 DNK458839:DNK458841 DXG458839:DXG458841 EHC458839:EHC458841 EQY458839:EQY458841 FAU458839:FAU458841 FKQ458839:FKQ458841 FUM458839:FUM458841 GEI458839:GEI458841 GOE458839:GOE458841 GYA458839:GYA458841 HHW458839:HHW458841 HRS458839:HRS458841 IBO458839:IBO458841 ILK458839:ILK458841 IVG458839:IVG458841 JFC458839:JFC458841 JOY458839:JOY458841 JYU458839:JYU458841 KIQ458839:KIQ458841 KSM458839:KSM458841 LCI458839:LCI458841 LME458839:LME458841 LWA458839:LWA458841 MFW458839:MFW458841 MPS458839:MPS458841 MZO458839:MZO458841 NJK458839:NJK458841 NTG458839:NTG458841 ODC458839:ODC458841 OMY458839:OMY458841 OWU458839:OWU458841 PGQ458839:PGQ458841 PQM458839:PQM458841 QAI458839:QAI458841 QKE458839:QKE458841 QUA458839:QUA458841 RDW458839:RDW458841 RNS458839:RNS458841 RXO458839:RXO458841 SHK458839:SHK458841 SRG458839:SRG458841 TBC458839:TBC458841 TKY458839:TKY458841 TUU458839:TUU458841 UEQ458839:UEQ458841 UOM458839:UOM458841 UYI458839:UYI458841 VIE458839:VIE458841 VSA458839:VSA458841 WBW458839:WBW458841 WLS458839:WLS458841 WVO458839:WVO458841 G524375:G524377 JC524375:JC524377 SY524375:SY524377 ACU524375:ACU524377 AMQ524375:AMQ524377 AWM524375:AWM524377 BGI524375:BGI524377 BQE524375:BQE524377 CAA524375:CAA524377 CJW524375:CJW524377 CTS524375:CTS524377 DDO524375:DDO524377 DNK524375:DNK524377 DXG524375:DXG524377 EHC524375:EHC524377 EQY524375:EQY524377 FAU524375:FAU524377 FKQ524375:FKQ524377 FUM524375:FUM524377 GEI524375:GEI524377 GOE524375:GOE524377 GYA524375:GYA524377 HHW524375:HHW524377 HRS524375:HRS524377 IBO524375:IBO524377 ILK524375:ILK524377 IVG524375:IVG524377 JFC524375:JFC524377 JOY524375:JOY524377 JYU524375:JYU524377 KIQ524375:KIQ524377 KSM524375:KSM524377 LCI524375:LCI524377 LME524375:LME524377 LWA524375:LWA524377 MFW524375:MFW524377 MPS524375:MPS524377 MZO524375:MZO524377 NJK524375:NJK524377 NTG524375:NTG524377 ODC524375:ODC524377 OMY524375:OMY524377 OWU524375:OWU524377 PGQ524375:PGQ524377 PQM524375:PQM524377 QAI524375:QAI524377 QKE524375:QKE524377 QUA524375:QUA524377 RDW524375:RDW524377 RNS524375:RNS524377 RXO524375:RXO524377 SHK524375:SHK524377 SRG524375:SRG524377 TBC524375:TBC524377 TKY524375:TKY524377 TUU524375:TUU524377 UEQ524375:UEQ524377 UOM524375:UOM524377 UYI524375:UYI524377 VIE524375:VIE524377 VSA524375:VSA524377 WBW524375:WBW524377 WLS524375:WLS524377 WVO524375:WVO524377 G589911:G589913 JC589911:JC589913 SY589911:SY589913 ACU589911:ACU589913 AMQ589911:AMQ589913 AWM589911:AWM589913 BGI589911:BGI589913 BQE589911:BQE589913 CAA589911:CAA589913 CJW589911:CJW589913 CTS589911:CTS589913 DDO589911:DDO589913 DNK589911:DNK589913 DXG589911:DXG589913 EHC589911:EHC589913 EQY589911:EQY589913 FAU589911:FAU589913 FKQ589911:FKQ589913 FUM589911:FUM589913 GEI589911:GEI589913 GOE589911:GOE589913 GYA589911:GYA589913 HHW589911:HHW589913 HRS589911:HRS589913 IBO589911:IBO589913 ILK589911:ILK589913 IVG589911:IVG589913 JFC589911:JFC589913 JOY589911:JOY589913 JYU589911:JYU589913 KIQ589911:KIQ589913 KSM589911:KSM589913 LCI589911:LCI589913 LME589911:LME589913 LWA589911:LWA589913 MFW589911:MFW589913 MPS589911:MPS589913 MZO589911:MZO589913 NJK589911:NJK589913 NTG589911:NTG589913 ODC589911:ODC589913 OMY589911:OMY589913 OWU589911:OWU589913 PGQ589911:PGQ589913 PQM589911:PQM589913 QAI589911:QAI589913 QKE589911:QKE589913 QUA589911:QUA589913 RDW589911:RDW589913 RNS589911:RNS589913 RXO589911:RXO589913 SHK589911:SHK589913 SRG589911:SRG589913 TBC589911:TBC589913 TKY589911:TKY589913 TUU589911:TUU589913 UEQ589911:UEQ589913 UOM589911:UOM589913 UYI589911:UYI589913 VIE589911:VIE589913 VSA589911:VSA589913 WBW589911:WBW589913 WLS589911:WLS589913 WVO589911:WVO589913 G655447:G655449 JC655447:JC655449 SY655447:SY655449 ACU655447:ACU655449 AMQ655447:AMQ655449 AWM655447:AWM655449 BGI655447:BGI655449 BQE655447:BQE655449 CAA655447:CAA655449 CJW655447:CJW655449 CTS655447:CTS655449 DDO655447:DDO655449 DNK655447:DNK655449 DXG655447:DXG655449 EHC655447:EHC655449 EQY655447:EQY655449 FAU655447:FAU655449 FKQ655447:FKQ655449 FUM655447:FUM655449 GEI655447:GEI655449 GOE655447:GOE655449 GYA655447:GYA655449 HHW655447:HHW655449 HRS655447:HRS655449 IBO655447:IBO655449 ILK655447:ILK655449 IVG655447:IVG655449 JFC655447:JFC655449 JOY655447:JOY655449 JYU655447:JYU655449 KIQ655447:KIQ655449 KSM655447:KSM655449 LCI655447:LCI655449 LME655447:LME655449 LWA655447:LWA655449 MFW655447:MFW655449 MPS655447:MPS655449 MZO655447:MZO655449 NJK655447:NJK655449 NTG655447:NTG655449 ODC655447:ODC655449 OMY655447:OMY655449 OWU655447:OWU655449 PGQ655447:PGQ655449 PQM655447:PQM655449 QAI655447:QAI655449 QKE655447:QKE655449 QUA655447:QUA655449 RDW655447:RDW655449 RNS655447:RNS655449 RXO655447:RXO655449 SHK655447:SHK655449 SRG655447:SRG655449 TBC655447:TBC655449 TKY655447:TKY655449 TUU655447:TUU655449 UEQ655447:UEQ655449 UOM655447:UOM655449 UYI655447:UYI655449 VIE655447:VIE655449 VSA655447:VSA655449 WBW655447:WBW655449 WLS655447:WLS655449 WVO655447:WVO655449 G720983:G720985 JC720983:JC720985 SY720983:SY720985 ACU720983:ACU720985 AMQ720983:AMQ720985 AWM720983:AWM720985 BGI720983:BGI720985 BQE720983:BQE720985 CAA720983:CAA720985 CJW720983:CJW720985 CTS720983:CTS720985 DDO720983:DDO720985 DNK720983:DNK720985 DXG720983:DXG720985 EHC720983:EHC720985 EQY720983:EQY720985 FAU720983:FAU720985 FKQ720983:FKQ720985 FUM720983:FUM720985 GEI720983:GEI720985 GOE720983:GOE720985 GYA720983:GYA720985 HHW720983:HHW720985 HRS720983:HRS720985 IBO720983:IBO720985 ILK720983:ILK720985 IVG720983:IVG720985 JFC720983:JFC720985 JOY720983:JOY720985 JYU720983:JYU720985 KIQ720983:KIQ720985 KSM720983:KSM720985 LCI720983:LCI720985 LME720983:LME720985 LWA720983:LWA720985 MFW720983:MFW720985 MPS720983:MPS720985 MZO720983:MZO720985 NJK720983:NJK720985 NTG720983:NTG720985 ODC720983:ODC720985 OMY720983:OMY720985 OWU720983:OWU720985 PGQ720983:PGQ720985 PQM720983:PQM720985 QAI720983:QAI720985 QKE720983:QKE720985 QUA720983:QUA720985 RDW720983:RDW720985 RNS720983:RNS720985 RXO720983:RXO720985 SHK720983:SHK720985 SRG720983:SRG720985 TBC720983:TBC720985 TKY720983:TKY720985 TUU720983:TUU720985 UEQ720983:UEQ720985 UOM720983:UOM720985 UYI720983:UYI720985 VIE720983:VIE720985 VSA720983:VSA720985 WBW720983:WBW720985 WLS720983:WLS720985 WVO720983:WVO720985 G786519:G786521 JC786519:JC786521 SY786519:SY786521 ACU786519:ACU786521 AMQ786519:AMQ786521 AWM786519:AWM786521 BGI786519:BGI786521 BQE786519:BQE786521 CAA786519:CAA786521 CJW786519:CJW786521 CTS786519:CTS786521 DDO786519:DDO786521 DNK786519:DNK786521 DXG786519:DXG786521 EHC786519:EHC786521 EQY786519:EQY786521 FAU786519:FAU786521 FKQ786519:FKQ786521 FUM786519:FUM786521 GEI786519:GEI786521 GOE786519:GOE786521 GYA786519:GYA786521 HHW786519:HHW786521 HRS786519:HRS786521 IBO786519:IBO786521 ILK786519:ILK786521 IVG786519:IVG786521 JFC786519:JFC786521 JOY786519:JOY786521 JYU786519:JYU786521 KIQ786519:KIQ786521 KSM786519:KSM786521 LCI786519:LCI786521 LME786519:LME786521 LWA786519:LWA786521 MFW786519:MFW786521 MPS786519:MPS786521 MZO786519:MZO786521 NJK786519:NJK786521 NTG786519:NTG786521 ODC786519:ODC786521 OMY786519:OMY786521 OWU786519:OWU786521 PGQ786519:PGQ786521 PQM786519:PQM786521 QAI786519:QAI786521 QKE786519:QKE786521 QUA786519:QUA786521 RDW786519:RDW786521 RNS786519:RNS786521 RXO786519:RXO786521 SHK786519:SHK786521 SRG786519:SRG786521 TBC786519:TBC786521 TKY786519:TKY786521 TUU786519:TUU786521 UEQ786519:UEQ786521 UOM786519:UOM786521 UYI786519:UYI786521 VIE786519:VIE786521 VSA786519:VSA786521 WBW786519:WBW786521 WLS786519:WLS786521 WVO786519:WVO786521 G852055:G852057 JC852055:JC852057 SY852055:SY852057 ACU852055:ACU852057 AMQ852055:AMQ852057 AWM852055:AWM852057 BGI852055:BGI852057 BQE852055:BQE852057 CAA852055:CAA852057 CJW852055:CJW852057 CTS852055:CTS852057 DDO852055:DDO852057 DNK852055:DNK852057 DXG852055:DXG852057 EHC852055:EHC852057 EQY852055:EQY852057 FAU852055:FAU852057 FKQ852055:FKQ852057 FUM852055:FUM852057 GEI852055:GEI852057 GOE852055:GOE852057 GYA852055:GYA852057 HHW852055:HHW852057 HRS852055:HRS852057 IBO852055:IBO852057 ILK852055:ILK852057 IVG852055:IVG852057 JFC852055:JFC852057 JOY852055:JOY852057 JYU852055:JYU852057 KIQ852055:KIQ852057 KSM852055:KSM852057 LCI852055:LCI852057 LME852055:LME852057 LWA852055:LWA852057 MFW852055:MFW852057 MPS852055:MPS852057 MZO852055:MZO852057 NJK852055:NJK852057 NTG852055:NTG852057 ODC852055:ODC852057 OMY852055:OMY852057 OWU852055:OWU852057 PGQ852055:PGQ852057 PQM852055:PQM852057 QAI852055:QAI852057 QKE852055:QKE852057 QUA852055:QUA852057 RDW852055:RDW852057 RNS852055:RNS852057 RXO852055:RXO852057 SHK852055:SHK852057 SRG852055:SRG852057 TBC852055:TBC852057 TKY852055:TKY852057 TUU852055:TUU852057 UEQ852055:UEQ852057 UOM852055:UOM852057 UYI852055:UYI852057 VIE852055:VIE852057 VSA852055:VSA852057 WBW852055:WBW852057 WLS852055:WLS852057 WVO852055:WVO852057 G917591:G917593 JC917591:JC917593 SY917591:SY917593 ACU917591:ACU917593 AMQ917591:AMQ917593 AWM917591:AWM917593 BGI917591:BGI917593 BQE917591:BQE917593 CAA917591:CAA917593 CJW917591:CJW917593 CTS917591:CTS917593 DDO917591:DDO917593 DNK917591:DNK917593 DXG917591:DXG917593 EHC917591:EHC917593 EQY917591:EQY917593 FAU917591:FAU917593 FKQ917591:FKQ917593 FUM917591:FUM917593 GEI917591:GEI917593 GOE917591:GOE917593 GYA917591:GYA917593 HHW917591:HHW917593 HRS917591:HRS917593 IBO917591:IBO917593 ILK917591:ILK917593 IVG917591:IVG917593 JFC917591:JFC917593 JOY917591:JOY917593 JYU917591:JYU917593 KIQ917591:KIQ917593 KSM917591:KSM917593 LCI917591:LCI917593 LME917591:LME917593 LWA917591:LWA917593 MFW917591:MFW917593 MPS917591:MPS917593 MZO917591:MZO917593 NJK917591:NJK917593 NTG917591:NTG917593 ODC917591:ODC917593 OMY917591:OMY917593 OWU917591:OWU917593 PGQ917591:PGQ917593 PQM917591:PQM917593 QAI917591:QAI917593 QKE917591:QKE917593 QUA917591:QUA917593 RDW917591:RDW917593 RNS917591:RNS917593 RXO917591:RXO917593 SHK917591:SHK917593 SRG917591:SRG917593 TBC917591:TBC917593 TKY917591:TKY917593 TUU917591:TUU917593 UEQ917591:UEQ917593 UOM917591:UOM917593 UYI917591:UYI917593 VIE917591:VIE917593 VSA917591:VSA917593 WBW917591:WBW917593 WLS917591:WLS917593 WVO917591:WVO917593 G983127:G983129 JC983127:JC983129 SY983127:SY983129 ACU983127:ACU983129 AMQ983127:AMQ983129 AWM983127:AWM983129 BGI983127:BGI983129 BQE983127:BQE983129 CAA983127:CAA983129 CJW983127:CJW983129 CTS983127:CTS983129 DDO983127:DDO983129 DNK983127:DNK983129 DXG983127:DXG983129 EHC983127:EHC983129 EQY983127:EQY983129 FAU983127:FAU983129 FKQ983127:FKQ983129 FUM983127:FUM983129 GEI983127:GEI983129 GOE983127:GOE983129 GYA983127:GYA983129 HHW983127:HHW983129 HRS983127:HRS983129 IBO983127:IBO983129 ILK983127:ILK983129 IVG983127:IVG983129 JFC983127:JFC983129 JOY983127:JOY983129 JYU983127:JYU983129 KIQ983127:KIQ983129 KSM983127:KSM983129 LCI983127:LCI983129 LME983127:LME983129 LWA983127:LWA983129 MFW983127:MFW983129 MPS983127:MPS983129 MZO983127:MZO983129 NJK983127:NJK983129 NTG983127:NTG983129 ODC983127:ODC983129 OMY983127:OMY983129 OWU983127:OWU983129 PGQ983127:PGQ983129 PQM983127:PQM983129 QAI983127:QAI983129 QKE983127:QKE983129 QUA983127:QUA983129 RDW983127:RDW983129 RNS983127:RNS983129 RXO983127:RXO983129 SHK983127:SHK983129 SRG983127:SRG983129 TBC983127:TBC983129 TKY983127:TKY983129 TUU983127:TUU983129 UEQ983127:UEQ983129 UOM983127:UOM983129 UYI983127:UYI983129 VIE983127:VIE983129 VSA983127:VSA983129 WBW983127:WBW983129 WLS983127:WLS983129 WVO983127:WVO983129 H82:H84 JD82:JD84 SZ82:SZ84 ACV82:ACV84 AMR82:AMR84 AWN82:AWN84 BGJ82:BGJ84 BQF82:BQF84 CAB82:CAB84 CJX82:CJX84 CTT82:CTT84 DDP82:DDP84 DNL82:DNL84 DXH82:DXH84 EHD82:EHD84 EQZ82:EQZ84 FAV82:FAV84 FKR82:FKR84 FUN82:FUN84 GEJ82:GEJ84 GOF82:GOF84 GYB82:GYB84 HHX82:HHX84 HRT82:HRT84 IBP82:IBP84 ILL82:ILL84 IVH82:IVH84 JFD82:JFD84 JOZ82:JOZ84 JYV82:JYV84 KIR82:KIR84 KSN82:KSN84 LCJ82:LCJ84 LMF82:LMF84 LWB82:LWB84 MFX82:MFX84 MPT82:MPT84 MZP82:MZP84 NJL82:NJL84 NTH82:NTH84 ODD82:ODD84 OMZ82:OMZ84 OWV82:OWV84 PGR82:PGR84 PQN82:PQN84 QAJ82:QAJ84 QKF82:QKF84 QUB82:QUB84 RDX82:RDX84 RNT82:RNT84 RXP82:RXP84 SHL82:SHL84 SRH82:SRH84 TBD82:TBD84 TKZ82:TKZ84 TUV82:TUV84 UER82:UER84 UON82:UON84 UYJ82:UYJ84 VIF82:VIF84 VSB82:VSB84 WBX82:WBX84 WLT82:WLT84 WVP82:WVP84 H65618:H65620 JD65618:JD65620 SZ65618:SZ65620 ACV65618:ACV65620 AMR65618:AMR65620 AWN65618:AWN65620 BGJ65618:BGJ65620 BQF65618:BQF65620 CAB65618:CAB65620 CJX65618:CJX65620 CTT65618:CTT65620 DDP65618:DDP65620 DNL65618:DNL65620 DXH65618:DXH65620 EHD65618:EHD65620 EQZ65618:EQZ65620 FAV65618:FAV65620 FKR65618:FKR65620 FUN65618:FUN65620 GEJ65618:GEJ65620 GOF65618:GOF65620 GYB65618:GYB65620 HHX65618:HHX65620 HRT65618:HRT65620 IBP65618:IBP65620 ILL65618:ILL65620 IVH65618:IVH65620 JFD65618:JFD65620 JOZ65618:JOZ65620 JYV65618:JYV65620 KIR65618:KIR65620 KSN65618:KSN65620 LCJ65618:LCJ65620 LMF65618:LMF65620 LWB65618:LWB65620 MFX65618:MFX65620 MPT65618:MPT65620 MZP65618:MZP65620 NJL65618:NJL65620 NTH65618:NTH65620 ODD65618:ODD65620 OMZ65618:OMZ65620 OWV65618:OWV65620 PGR65618:PGR65620 PQN65618:PQN65620 QAJ65618:QAJ65620 QKF65618:QKF65620 QUB65618:QUB65620 RDX65618:RDX65620 RNT65618:RNT65620 RXP65618:RXP65620 SHL65618:SHL65620 SRH65618:SRH65620 TBD65618:TBD65620 TKZ65618:TKZ65620 TUV65618:TUV65620 UER65618:UER65620 UON65618:UON65620 UYJ65618:UYJ65620 VIF65618:VIF65620 VSB65618:VSB65620 WBX65618:WBX65620 WLT65618:WLT65620 WVP65618:WVP65620 H131154:H131156 JD131154:JD131156 SZ131154:SZ131156 ACV131154:ACV131156 AMR131154:AMR131156 AWN131154:AWN131156 BGJ131154:BGJ131156 BQF131154:BQF131156 CAB131154:CAB131156 CJX131154:CJX131156 CTT131154:CTT131156 DDP131154:DDP131156 DNL131154:DNL131156 DXH131154:DXH131156 EHD131154:EHD131156 EQZ131154:EQZ131156 FAV131154:FAV131156 FKR131154:FKR131156 FUN131154:FUN131156 GEJ131154:GEJ131156 GOF131154:GOF131156 GYB131154:GYB131156 HHX131154:HHX131156 HRT131154:HRT131156 IBP131154:IBP131156 ILL131154:ILL131156 IVH131154:IVH131156 JFD131154:JFD131156 JOZ131154:JOZ131156 JYV131154:JYV131156 KIR131154:KIR131156 KSN131154:KSN131156 LCJ131154:LCJ131156 LMF131154:LMF131156 LWB131154:LWB131156 MFX131154:MFX131156 MPT131154:MPT131156 MZP131154:MZP131156 NJL131154:NJL131156 NTH131154:NTH131156 ODD131154:ODD131156 OMZ131154:OMZ131156 OWV131154:OWV131156 PGR131154:PGR131156 PQN131154:PQN131156 QAJ131154:QAJ131156 QKF131154:QKF131156 QUB131154:QUB131156 RDX131154:RDX131156 RNT131154:RNT131156 RXP131154:RXP131156 SHL131154:SHL131156 SRH131154:SRH131156 TBD131154:TBD131156 TKZ131154:TKZ131156 TUV131154:TUV131156 UER131154:UER131156 UON131154:UON131156 UYJ131154:UYJ131156 VIF131154:VIF131156 VSB131154:VSB131156 WBX131154:WBX131156 WLT131154:WLT131156 WVP131154:WVP131156 H196690:H196692 JD196690:JD196692 SZ196690:SZ196692 ACV196690:ACV196692 AMR196690:AMR196692 AWN196690:AWN196692 BGJ196690:BGJ196692 BQF196690:BQF196692 CAB196690:CAB196692 CJX196690:CJX196692 CTT196690:CTT196692 DDP196690:DDP196692 DNL196690:DNL196692 DXH196690:DXH196692 EHD196690:EHD196692 EQZ196690:EQZ196692 FAV196690:FAV196692 FKR196690:FKR196692 FUN196690:FUN196692 GEJ196690:GEJ196692 GOF196690:GOF196692 GYB196690:GYB196692 HHX196690:HHX196692 HRT196690:HRT196692 IBP196690:IBP196692 ILL196690:ILL196692 IVH196690:IVH196692 JFD196690:JFD196692 JOZ196690:JOZ196692 JYV196690:JYV196692 KIR196690:KIR196692 KSN196690:KSN196692 LCJ196690:LCJ196692 LMF196690:LMF196692 LWB196690:LWB196692 MFX196690:MFX196692 MPT196690:MPT196692 MZP196690:MZP196692 NJL196690:NJL196692 NTH196690:NTH196692 ODD196690:ODD196692 OMZ196690:OMZ196692 OWV196690:OWV196692 PGR196690:PGR196692 PQN196690:PQN196692 QAJ196690:QAJ196692 QKF196690:QKF196692 QUB196690:QUB196692 RDX196690:RDX196692 RNT196690:RNT196692 RXP196690:RXP196692 SHL196690:SHL196692 SRH196690:SRH196692 TBD196690:TBD196692 TKZ196690:TKZ196692 TUV196690:TUV196692 UER196690:UER196692 UON196690:UON196692 UYJ196690:UYJ196692 VIF196690:VIF196692 VSB196690:VSB196692 WBX196690:WBX196692 WLT196690:WLT196692 WVP196690:WVP196692 H262226:H262228 JD262226:JD262228 SZ262226:SZ262228 ACV262226:ACV262228 AMR262226:AMR262228 AWN262226:AWN262228 BGJ262226:BGJ262228 BQF262226:BQF262228 CAB262226:CAB262228 CJX262226:CJX262228 CTT262226:CTT262228 DDP262226:DDP262228 DNL262226:DNL262228 DXH262226:DXH262228 EHD262226:EHD262228 EQZ262226:EQZ262228 FAV262226:FAV262228 FKR262226:FKR262228 FUN262226:FUN262228 GEJ262226:GEJ262228 GOF262226:GOF262228 GYB262226:GYB262228 HHX262226:HHX262228 HRT262226:HRT262228 IBP262226:IBP262228 ILL262226:ILL262228 IVH262226:IVH262228 JFD262226:JFD262228 JOZ262226:JOZ262228 JYV262226:JYV262228 KIR262226:KIR262228 KSN262226:KSN262228 LCJ262226:LCJ262228 LMF262226:LMF262228 LWB262226:LWB262228 MFX262226:MFX262228 MPT262226:MPT262228 MZP262226:MZP262228 NJL262226:NJL262228 NTH262226:NTH262228 ODD262226:ODD262228 OMZ262226:OMZ262228 OWV262226:OWV262228 PGR262226:PGR262228 PQN262226:PQN262228 QAJ262226:QAJ262228 QKF262226:QKF262228 QUB262226:QUB262228 RDX262226:RDX262228 RNT262226:RNT262228 RXP262226:RXP262228 SHL262226:SHL262228 SRH262226:SRH262228 TBD262226:TBD262228 TKZ262226:TKZ262228 TUV262226:TUV262228 UER262226:UER262228 UON262226:UON262228 UYJ262226:UYJ262228 VIF262226:VIF262228 VSB262226:VSB262228 WBX262226:WBX262228 WLT262226:WLT262228 WVP262226:WVP262228 H327762:H327764 JD327762:JD327764 SZ327762:SZ327764 ACV327762:ACV327764 AMR327762:AMR327764 AWN327762:AWN327764 BGJ327762:BGJ327764 BQF327762:BQF327764 CAB327762:CAB327764 CJX327762:CJX327764 CTT327762:CTT327764 DDP327762:DDP327764 DNL327762:DNL327764 DXH327762:DXH327764 EHD327762:EHD327764 EQZ327762:EQZ327764 FAV327762:FAV327764 FKR327762:FKR327764 FUN327762:FUN327764 GEJ327762:GEJ327764 GOF327762:GOF327764 GYB327762:GYB327764 HHX327762:HHX327764 HRT327762:HRT327764 IBP327762:IBP327764 ILL327762:ILL327764 IVH327762:IVH327764 JFD327762:JFD327764 JOZ327762:JOZ327764 JYV327762:JYV327764 KIR327762:KIR327764 KSN327762:KSN327764 LCJ327762:LCJ327764 LMF327762:LMF327764 LWB327762:LWB327764 MFX327762:MFX327764 MPT327762:MPT327764 MZP327762:MZP327764 NJL327762:NJL327764 NTH327762:NTH327764 ODD327762:ODD327764 OMZ327762:OMZ327764 OWV327762:OWV327764 PGR327762:PGR327764 PQN327762:PQN327764 QAJ327762:QAJ327764 QKF327762:QKF327764 QUB327762:QUB327764 RDX327762:RDX327764 RNT327762:RNT327764 RXP327762:RXP327764 SHL327762:SHL327764 SRH327762:SRH327764 TBD327762:TBD327764 TKZ327762:TKZ327764 TUV327762:TUV327764 UER327762:UER327764 UON327762:UON327764 UYJ327762:UYJ327764 VIF327762:VIF327764 VSB327762:VSB327764 WBX327762:WBX327764 WLT327762:WLT327764 WVP327762:WVP327764 H393298:H393300 JD393298:JD393300 SZ393298:SZ393300 ACV393298:ACV393300 AMR393298:AMR393300 AWN393298:AWN393300 BGJ393298:BGJ393300 BQF393298:BQF393300 CAB393298:CAB393300 CJX393298:CJX393300 CTT393298:CTT393300 DDP393298:DDP393300 DNL393298:DNL393300 DXH393298:DXH393300 EHD393298:EHD393300 EQZ393298:EQZ393300 FAV393298:FAV393300 FKR393298:FKR393300 FUN393298:FUN393300 GEJ393298:GEJ393300 GOF393298:GOF393300 GYB393298:GYB393300 HHX393298:HHX393300 HRT393298:HRT393300 IBP393298:IBP393300 ILL393298:ILL393300 IVH393298:IVH393300 JFD393298:JFD393300 JOZ393298:JOZ393300 JYV393298:JYV393300 KIR393298:KIR393300 KSN393298:KSN393300 LCJ393298:LCJ393300 LMF393298:LMF393300 LWB393298:LWB393300 MFX393298:MFX393300 MPT393298:MPT393300 MZP393298:MZP393300 NJL393298:NJL393300 NTH393298:NTH393300 ODD393298:ODD393300 OMZ393298:OMZ393300 OWV393298:OWV393300 PGR393298:PGR393300 PQN393298:PQN393300 QAJ393298:QAJ393300 QKF393298:QKF393300 QUB393298:QUB393300 RDX393298:RDX393300 RNT393298:RNT393300 RXP393298:RXP393300 SHL393298:SHL393300 SRH393298:SRH393300 TBD393298:TBD393300 TKZ393298:TKZ393300 TUV393298:TUV393300 UER393298:UER393300 UON393298:UON393300 UYJ393298:UYJ393300 VIF393298:VIF393300 VSB393298:VSB393300 WBX393298:WBX393300 WLT393298:WLT393300 WVP393298:WVP393300 H458834:H458836 JD458834:JD458836 SZ458834:SZ458836 ACV458834:ACV458836 AMR458834:AMR458836 AWN458834:AWN458836 BGJ458834:BGJ458836 BQF458834:BQF458836 CAB458834:CAB458836 CJX458834:CJX458836 CTT458834:CTT458836 DDP458834:DDP458836 DNL458834:DNL458836 DXH458834:DXH458836 EHD458834:EHD458836 EQZ458834:EQZ458836 FAV458834:FAV458836 FKR458834:FKR458836 FUN458834:FUN458836 GEJ458834:GEJ458836 GOF458834:GOF458836 GYB458834:GYB458836 HHX458834:HHX458836 HRT458834:HRT458836 IBP458834:IBP458836 ILL458834:ILL458836 IVH458834:IVH458836 JFD458834:JFD458836 JOZ458834:JOZ458836 JYV458834:JYV458836 KIR458834:KIR458836 KSN458834:KSN458836 LCJ458834:LCJ458836 LMF458834:LMF458836 LWB458834:LWB458836 MFX458834:MFX458836 MPT458834:MPT458836 MZP458834:MZP458836 NJL458834:NJL458836 NTH458834:NTH458836 ODD458834:ODD458836 OMZ458834:OMZ458836 OWV458834:OWV458836 PGR458834:PGR458836 PQN458834:PQN458836 QAJ458834:QAJ458836 QKF458834:QKF458836 QUB458834:QUB458836 RDX458834:RDX458836 RNT458834:RNT458836 RXP458834:RXP458836 SHL458834:SHL458836 SRH458834:SRH458836 TBD458834:TBD458836 TKZ458834:TKZ458836 TUV458834:TUV458836 UER458834:UER458836 UON458834:UON458836 UYJ458834:UYJ458836 VIF458834:VIF458836 VSB458834:VSB458836 WBX458834:WBX458836 WLT458834:WLT458836 WVP458834:WVP458836 H524370:H524372 JD524370:JD524372 SZ524370:SZ524372 ACV524370:ACV524372 AMR524370:AMR524372 AWN524370:AWN524372 BGJ524370:BGJ524372 BQF524370:BQF524372 CAB524370:CAB524372 CJX524370:CJX524372 CTT524370:CTT524372 DDP524370:DDP524372 DNL524370:DNL524372 DXH524370:DXH524372 EHD524370:EHD524372 EQZ524370:EQZ524372 FAV524370:FAV524372 FKR524370:FKR524372 FUN524370:FUN524372 GEJ524370:GEJ524372 GOF524370:GOF524372 GYB524370:GYB524372 HHX524370:HHX524372 HRT524370:HRT524372 IBP524370:IBP524372 ILL524370:ILL524372 IVH524370:IVH524372 JFD524370:JFD524372 JOZ524370:JOZ524372 JYV524370:JYV524372 KIR524370:KIR524372 KSN524370:KSN524372 LCJ524370:LCJ524372 LMF524370:LMF524372 LWB524370:LWB524372 MFX524370:MFX524372 MPT524370:MPT524372 MZP524370:MZP524372 NJL524370:NJL524372 NTH524370:NTH524372 ODD524370:ODD524372 OMZ524370:OMZ524372 OWV524370:OWV524372 PGR524370:PGR524372 PQN524370:PQN524372 QAJ524370:QAJ524372 QKF524370:QKF524372 QUB524370:QUB524372 RDX524370:RDX524372 RNT524370:RNT524372 RXP524370:RXP524372 SHL524370:SHL524372 SRH524370:SRH524372 TBD524370:TBD524372 TKZ524370:TKZ524372 TUV524370:TUV524372 UER524370:UER524372 UON524370:UON524372 UYJ524370:UYJ524372 VIF524370:VIF524372 VSB524370:VSB524372 WBX524370:WBX524372 WLT524370:WLT524372 WVP524370:WVP524372 H589906:H589908 JD589906:JD589908 SZ589906:SZ589908 ACV589906:ACV589908 AMR589906:AMR589908 AWN589906:AWN589908 BGJ589906:BGJ589908 BQF589906:BQF589908 CAB589906:CAB589908 CJX589906:CJX589908 CTT589906:CTT589908 DDP589906:DDP589908 DNL589906:DNL589908 DXH589906:DXH589908 EHD589906:EHD589908 EQZ589906:EQZ589908 FAV589906:FAV589908 FKR589906:FKR589908 FUN589906:FUN589908 GEJ589906:GEJ589908 GOF589906:GOF589908 GYB589906:GYB589908 HHX589906:HHX589908 HRT589906:HRT589908 IBP589906:IBP589908 ILL589906:ILL589908 IVH589906:IVH589908 JFD589906:JFD589908 JOZ589906:JOZ589908 JYV589906:JYV589908 KIR589906:KIR589908 KSN589906:KSN589908 LCJ589906:LCJ589908 LMF589906:LMF589908 LWB589906:LWB589908 MFX589906:MFX589908 MPT589906:MPT589908 MZP589906:MZP589908 NJL589906:NJL589908 NTH589906:NTH589908 ODD589906:ODD589908 OMZ589906:OMZ589908 OWV589906:OWV589908 PGR589906:PGR589908 PQN589906:PQN589908 QAJ589906:QAJ589908 QKF589906:QKF589908 QUB589906:QUB589908 RDX589906:RDX589908 RNT589906:RNT589908 RXP589906:RXP589908 SHL589906:SHL589908 SRH589906:SRH589908 TBD589906:TBD589908 TKZ589906:TKZ589908 TUV589906:TUV589908 UER589906:UER589908 UON589906:UON589908 UYJ589906:UYJ589908 VIF589906:VIF589908 VSB589906:VSB589908 WBX589906:WBX589908 WLT589906:WLT589908 WVP589906:WVP589908 H655442:H655444 JD655442:JD655444 SZ655442:SZ655444 ACV655442:ACV655444 AMR655442:AMR655444 AWN655442:AWN655444 BGJ655442:BGJ655444 BQF655442:BQF655444 CAB655442:CAB655444 CJX655442:CJX655444 CTT655442:CTT655444 DDP655442:DDP655444 DNL655442:DNL655444 DXH655442:DXH655444 EHD655442:EHD655444 EQZ655442:EQZ655444 FAV655442:FAV655444 FKR655442:FKR655444 FUN655442:FUN655444 GEJ655442:GEJ655444 GOF655442:GOF655444 GYB655442:GYB655444 HHX655442:HHX655444 HRT655442:HRT655444 IBP655442:IBP655444 ILL655442:ILL655444 IVH655442:IVH655444 JFD655442:JFD655444 JOZ655442:JOZ655444 JYV655442:JYV655444 KIR655442:KIR655444 KSN655442:KSN655444 LCJ655442:LCJ655444 LMF655442:LMF655444 LWB655442:LWB655444 MFX655442:MFX655444 MPT655442:MPT655444 MZP655442:MZP655444 NJL655442:NJL655444 NTH655442:NTH655444 ODD655442:ODD655444 OMZ655442:OMZ655444 OWV655442:OWV655444 PGR655442:PGR655444 PQN655442:PQN655444 QAJ655442:QAJ655444 QKF655442:QKF655444 QUB655442:QUB655444 RDX655442:RDX655444 RNT655442:RNT655444 RXP655442:RXP655444 SHL655442:SHL655444 SRH655442:SRH655444 TBD655442:TBD655444 TKZ655442:TKZ655444 TUV655442:TUV655444 UER655442:UER655444 UON655442:UON655444 UYJ655442:UYJ655444 VIF655442:VIF655444 VSB655442:VSB655444 WBX655442:WBX655444 WLT655442:WLT655444 WVP655442:WVP655444 H720978:H720980 JD720978:JD720980 SZ720978:SZ720980 ACV720978:ACV720980 AMR720978:AMR720980 AWN720978:AWN720980 BGJ720978:BGJ720980 BQF720978:BQF720980 CAB720978:CAB720980 CJX720978:CJX720980 CTT720978:CTT720980 DDP720978:DDP720980 DNL720978:DNL720980 DXH720978:DXH720980 EHD720978:EHD720980 EQZ720978:EQZ720980 FAV720978:FAV720980 FKR720978:FKR720980 FUN720978:FUN720980 GEJ720978:GEJ720980 GOF720978:GOF720980 GYB720978:GYB720980 HHX720978:HHX720980 HRT720978:HRT720980 IBP720978:IBP720980 ILL720978:ILL720980 IVH720978:IVH720980 JFD720978:JFD720980 JOZ720978:JOZ720980 JYV720978:JYV720980 KIR720978:KIR720980 KSN720978:KSN720980 LCJ720978:LCJ720980 LMF720978:LMF720980 LWB720978:LWB720980 MFX720978:MFX720980 MPT720978:MPT720980 MZP720978:MZP720980 NJL720978:NJL720980 NTH720978:NTH720980 ODD720978:ODD720980 OMZ720978:OMZ720980 OWV720978:OWV720980 PGR720978:PGR720980 PQN720978:PQN720980 QAJ720978:QAJ720980 QKF720978:QKF720980 QUB720978:QUB720980 RDX720978:RDX720980 RNT720978:RNT720980 RXP720978:RXP720980 SHL720978:SHL720980 SRH720978:SRH720980 TBD720978:TBD720980 TKZ720978:TKZ720980 TUV720978:TUV720980 UER720978:UER720980 UON720978:UON720980 UYJ720978:UYJ720980 VIF720978:VIF720980 VSB720978:VSB720980 WBX720978:WBX720980 WLT720978:WLT720980 WVP720978:WVP720980 H786514:H786516 JD786514:JD786516 SZ786514:SZ786516 ACV786514:ACV786516 AMR786514:AMR786516 AWN786514:AWN786516 BGJ786514:BGJ786516 BQF786514:BQF786516 CAB786514:CAB786516 CJX786514:CJX786516 CTT786514:CTT786516 DDP786514:DDP786516 DNL786514:DNL786516 DXH786514:DXH786516 EHD786514:EHD786516 EQZ786514:EQZ786516 FAV786514:FAV786516 FKR786514:FKR786516 FUN786514:FUN786516 GEJ786514:GEJ786516 GOF786514:GOF786516 GYB786514:GYB786516 HHX786514:HHX786516 HRT786514:HRT786516 IBP786514:IBP786516 ILL786514:ILL786516 IVH786514:IVH786516 JFD786514:JFD786516 JOZ786514:JOZ786516 JYV786514:JYV786516 KIR786514:KIR786516 KSN786514:KSN786516 LCJ786514:LCJ786516 LMF786514:LMF786516 LWB786514:LWB786516 MFX786514:MFX786516 MPT786514:MPT786516 MZP786514:MZP786516 NJL786514:NJL786516 NTH786514:NTH786516 ODD786514:ODD786516 OMZ786514:OMZ786516 OWV786514:OWV786516 PGR786514:PGR786516 PQN786514:PQN786516 QAJ786514:QAJ786516 QKF786514:QKF786516 QUB786514:QUB786516 RDX786514:RDX786516 RNT786514:RNT786516 RXP786514:RXP786516 SHL786514:SHL786516 SRH786514:SRH786516 TBD786514:TBD786516 TKZ786514:TKZ786516 TUV786514:TUV786516 UER786514:UER786516 UON786514:UON786516 UYJ786514:UYJ786516 VIF786514:VIF786516 VSB786514:VSB786516 WBX786514:WBX786516 WLT786514:WLT786516 WVP786514:WVP786516 H852050:H852052 JD852050:JD852052 SZ852050:SZ852052 ACV852050:ACV852052 AMR852050:AMR852052 AWN852050:AWN852052 BGJ852050:BGJ852052 BQF852050:BQF852052 CAB852050:CAB852052 CJX852050:CJX852052 CTT852050:CTT852052 DDP852050:DDP852052 DNL852050:DNL852052 DXH852050:DXH852052 EHD852050:EHD852052 EQZ852050:EQZ852052 FAV852050:FAV852052 FKR852050:FKR852052 FUN852050:FUN852052 GEJ852050:GEJ852052 GOF852050:GOF852052 GYB852050:GYB852052 HHX852050:HHX852052 HRT852050:HRT852052 IBP852050:IBP852052 ILL852050:ILL852052 IVH852050:IVH852052 JFD852050:JFD852052 JOZ852050:JOZ852052 JYV852050:JYV852052 KIR852050:KIR852052 KSN852050:KSN852052 LCJ852050:LCJ852052 LMF852050:LMF852052 LWB852050:LWB852052 MFX852050:MFX852052 MPT852050:MPT852052 MZP852050:MZP852052 NJL852050:NJL852052 NTH852050:NTH852052 ODD852050:ODD852052 OMZ852050:OMZ852052 OWV852050:OWV852052 PGR852050:PGR852052 PQN852050:PQN852052 QAJ852050:QAJ852052 QKF852050:QKF852052 QUB852050:QUB852052 RDX852050:RDX852052 RNT852050:RNT852052 RXP852050:RXP852052 SHL852050:SHL852052 SRH852050:SRH852052 TBD852050:TBD852052 TKZ852050:TKZ852052 TUV852050:TUV852052 UER852050:UER852052 UON852050:UON852052 UYJ852050:UYJ852052 VIF852050:VIF852052 VSB852050:VSB852052 WBX852050:WBX852052 WLT852050:WLT852052 WVP852050:WVP852052 H917586:H917588 JD917586:JD917588 SZ917586:SZ917588 ACV917586:ACV917588 AMR917586:AMR917588 AWN917586:AWN917588 BGJ917586:BGJ917588 BQF917586:BQF917588 CAB917586:CAB917588 CJX917586:CJX917588 CTT917586:CTT917588 DDP917586:DDP917588 DNL917586:DNL917588 DXH917586:DXH917588 EHD917586:EHD917588 EQZ917586:EQZ917588 FAV917586:FAV917588 FKR917586:FKR917588 FUN917586:FUN917588 GEJ917586:GEJ917588 GOF917586:GOF917588 GYB917586:GYB917588 HHX917586:HHX917588 HRT917586:HRT917588 IBP917586:IBP917588 ILL917586:ILL917588 IVH917586:IVH917588 JFD917586:JFD917588 JOZ917586:JOZ917588 JYV917586:JYV917588 KIR917586:KIR917588 KSN917586:KSN917588 LCJ917586:LCJ917588 LMF917586:LMF917588 LWB917586:LWB917588 MFX917586:MFX917588 MPT917586:MPT917588 MZP917586:MZP917588 NJL917586:NJL917588 NTH917586:NTH917588 ODD917586:ODD917588 OMZ917586:OMZ917588 OWV917586:OWV917588 PGR917586:PGR917588 PQN917586:PQN917588 QAJ917586:QAJ917588 QKF917586:QKF917588 QUB917586:QUB917588 RDX917586:RDX917588 RNT917586:RNT917588 RXP917586:RXP917588 SHL917586:SHL917588 SRH917586:SRH917588 TBD917586:TBD917588 TKZ917586:TKZ917588 TUV917586:TUV917588 UER917586:UER917588 UON917586:UON917588 UYJ917586:UYJ917588 VIF917586:VIF917588 VSB917586:VSB917588 WBX917586:WBX917588 WLT917586:WLT917588 WVP917586:WVP917588 H983122:H983124 JD983122:JD983124 SZ983122:SZ983124 ACV983122:ACV983124 AMR983122:AMR983124 AWN983122:AWN983124 BGJ983122:BGJ983124 BQF983122:BQF983124 CAB983122:CAB983124 CJX983122:CJX983124 CTT983122:CTT983124 DDP983122:DDP983124 DNL983122:DNL983124 DXH983122:DXH983124 EHD983122:EHD983124 EQZ983122:EQZ983124 FAV983122:FAV983124 FKR983122:FKR983124 FUN983122:FUN983124 GEJ983122:GEJ983124 GOF983122:GOF983124 GYB983122:GYB983124 HHX983122:HHX983124 HRT983122:HRT983124 IBP983122:IBP983124 ILL983122:ILL983124 IVH983122:IVH983124 JFD983122:JFD983124 JOZ983122:JOZ983124 JYV983122:JYV983124 KIR983122:KIR983124 KSN983122:KSN983124 LCJ983122:LCJ983124 LMF983122:LMF983124 LWB983122:LWB983124 MFX983122:MFX983124 MPT983122:MPT983124 MZP983122:MZP983124 NJL983122:NJL983124 NTH983122:NTH983124 ODD983122:ODD983124 OMZ983122:OMZ983124 OWV983122:OWV983124 PGR983122:PGR983124 PQN983122:PQN983124 QAJ983122:QAJ983124 QKF983122:QKF983124 QUB983122:QUB983124 RDX983122:RDX983124 RNT983122:RNT983124 RXP983122:RXP983124 SHL983122:SHL983124 SRH983122:SRH983124 TBD983122:TBD983124 TKZ983122:TKZ983124 TUV983122:TUV983124 UER983122:UER983124 UON983122:UON983124 UYJ983122:UYJ983124 VIF983122:VIF983124 VSB983122:VSB983124 WBX983122:WBX983124 WLT983122:WLT983124 WVP983122:WVP983124 D82:D84 IZ82:IZ84 SV82:SV84 ACR82:ACR84 AMN82:AMN84 AWJ82:AWJ84 BGF82:BGF84 BQB82:BQB84 BZX82:BZX84 CJT82:CJT84 CTP82:CTP84 DDL82:DDL84 DNH82:DNH84 DXD82:DXD84 EGZ82:EGZ84 EQV82:EQV84 FAR82:FAR84 FKN82:FKN84 FUJ82:FUJ84 GEF82:GEF84 GOB82:GOB84 GXX82:GXX84 HHT82:HHT84 HRP82:HRP84 IBL82:IBL84 ILH82:ILH84 IVD82:IVD84 JEZ82:JEZ84 JOV82:JOV84 JYR82:JYR84 KIN82:KIN84 KSJ82:KSJ84 LCF82:LCF84 LMB82:LMB84 LVX82:LVX84 MFT82:MFT84 MPP82:MPP84 MZL82:MZL84 NJH82:NJH84 NTD82:NTD84 OCZ82:OCZ84 OMV82:OMV84 OWR82:OWR84 PGN82:PGN84 PQJ82:PQJ84 QAF82:QAF84 QKB82:QKB84 QTX82:QTX84 RDT82:RDT84 RNP82:RNP84 RXL82:RXL84 SHH82:SHH84 SRD82:SRD84 TAZ82:TAZ84 TKV82:TKV84 TUR82:TUR84 UEN82:UEN84 UOJ82:UOJ84 UYF82:UYF84 VIB82:VIB84 VRX82:VRX84 WBT82:WBT84 WLP82:WLP84 WVL82:WVL84 D65618:D65620 IZ65618:IZ65620 SV65618:SV65620 ACR65618:ACR65620 AMN65618:AMN65620 AWJ65618:AWJ65620 BGF65618:BGF65620 BQB65618:BQB65620 BZX65618:BZX65620 CJT65618:CJT65620 CTP65618:CTP65620 DDL65618:DDL65620 DNH65618:DNH65620 DXD65618:DXD65620 EGZ65618:EGZ65620 EQV65618:EQV65620 FAR65618:FAR65620 FKN65618:FKN65620 FUJ65618:FUJ65620 GEF65618:GEF65620 GOB65618:GOB65620 GXX65618:GXX65620 HHT65618:HHT65620 HRP65618:HRP65620 IBL65618:IBL65620 ILH65618:ILH65620 IVD65618:IVD65620 JEZ65618:JEZ65620 JOV65618:JOV65620 JYR65618:JYR65620 KIN65618:KIN65620 KSJ65618:KSJ65620 LCF65618:LCF65620 LMB65618:LMB65620 LVX65618:LVX65620 MFT65618:MFT65620 MPP65618:MPP65620 MZL65618:MZL65620 NJH65618:NJH65620 NTD65618:NTD65620 OCZ65618:OCZ65620 OMV65618:OMV65620 OWR65618:OWR65620 PGN65618:PGN65620 PQJ65618:PQJ65620 QAF65618:QAF65620 QKB65618:QKB65620 QTX65618:QTX65620 RDT65618:RDT65620 RNP65618:RNP65620 RXL65618:RXL65620 SHH65618:SHH65620 SRD65618:SRD65620 TAZ65618:TAZ65620 TKV65618:TKV65620 TUR65618:TUR65620 UEN65618:UEN65620 UOJ65618:UOJ65620 UYF65618:UYF65620 VIB65618:VIB65620 VRX65618:VRX65620 WBT65618:WBT65620 WLP65618:WLP65620 WVL65618:WVL65620 D131154:D131156 IZ131154:IZ131156 SV131154:SV131156 ACR131154:ACR131156 AMN131154:AMN131156 AWJ131154:AWJ131156 BGF131154:BGF131156 BQB131154:BQB131156 BZX131154:BZX131156 CJT131154:CJT131156 CTP131154:CTP131156 DDL131154:DDL131156 DNH131154:DNH131156 DXD131154:DXD131156 EGZ131154:EGZ131156 EQV131154:EQV131156 FAR131154:FAR131156 FKN131154:FKN131156 FUJ131154:FUJ131156 GEF131154:GEF131156 GOB131154:GOB131156 GXX131154:GXX131156 HHT131154:HHT131156 HRP131154:HRP131156 IBL131154:IBL131156 ILH131154:ILH131156 IVD131154:IVD131156 JEZ131154:JEZ131156 JOV131154:JOV131156 JYR131154:JYR131156 KIN131154:KIN131156 KSJ131154:KSJ131156 LCF131154:LCF131156 LMB131154:LMB131156 LVX131154:LVX131156 MFT131154:MFT131156 MPP131154:MPP131156 MZL131154:MZL131156 NJH131154:NJH131156 NTD131154:NTD131156 OCZ131154:OCZ131156 OMV131154:OMV131156 OWR131154:OWR131156 PGN131154:PGN131156 PQJ131154:PQJ131156 QAF131154:QAF131156 QKB131154:QKB131156 QTX131154:QTX131156 RDT131154:RDT131156 RNP131154:RNP131156 RXL131154:RXL131156 SHH131154:SHH131156 SRD131154:SRD131156 TAZ131154:TAZ131156 TKV131154:TKV131156 TUR131154:TUR131156 UEN131154:UEN131156 UOJ131154:UOJ131156 UYF131154:UYF131156 VIB131154:VIB131156 VRX131154:VRX131156 WBT131154:WBT131156 WLP131154:WLP131156 WVL131154:WVL131156 D196690:D196692 IZ196690:IZ196692 SV196690:SV196692 ACR196690:ACR196692 AMN196690:AMN196692 AWJ196690:AWJ196692 BGF196690:BGF196692 BQB196690:BQB196692 BZX196690:BZX196692 CJT196690:CJT196692 CTP196690:CTP196692 DDL196690:DDL196692 DNH196690:DNH196692 DXD196690:DXD196692 EGZ196690:EGZ196692 EQV196690:EQV196692 FAR196690:FAR196692 FKN196690:FKN196692 FUJ196690:FUJ196692 GEF196690:GEF196692 GOB196690:GOB196692 GXX196690:GXX196692 HHT196690:HHT196692 HRP196690:HRP196692 IBL196690:IBL196692 ILH196690:ILH196692 IVD196690:IVD196692 JEZ196690:JEZ196692 JOV196690:JOV196692 JYR196690:JYR196692 KIN196690:KIN196692 KSJ196690:KSJ196692 LCF196690:LCF196692 LMB196690:LMB196692 LVX196690:LVX196692 MFT196690:MFT196692 MPP196690:MPP196692 MZL196690:MZL196692 NJH196690:NJH196692 NTD196690:NTD196692 OCZ196690:OCZ196692 OMV196690:OMV196692 OWR196690:OWR196692 PGN196690:PGN196692 PQJ196690:PQJ196692 QAF196690:QAF196692 QKB196690:QKB196692 QTX196690:QTX196692 RDT196690:RDT196692 RNP196690:RNP196692 RXL196690:RXL196692 SHH196690:SHH196692 SRD196690:SRD196692 TAZ196690:TAZ196692 TKV196690:TKV196692 TUR196690:TUR196692 UEN196690:UEN196692 UOJ196690:UOJ196692 UYF196690:UYF196692 VIB196690:VIB196692 VRX196690:VRX196692 WBT196690:WBT196692 WLP196690:WLP196692 WVL196690:WVL196692 D262226:D262228 IZ262226:IZ262228 SV262226:SV262228 ACR262226:ACR262228 AMN262226:AMN262228 AWJ262226:AWJ262228 BGF262226:BGF262228 BQB262226:BQB262228 BZX262226:BZX262228 CJT262226:CJT262228 CTP262226:CTP262228 DDL262226:DDL262228 DNH262226:DNH262228 DXD262226:DXD262228 EGZ262226:EGZ262228 EQV262226:EQV262228 FAR262226:FAR262228 FKN262226:FKN262228 FUJ262226:FUJ262228 GEF262226:GEF262228 GOB262226:GOB262228 GXX262226:GXX262228 HHT262226:HHT262228 HRP262226:HRP262228 IBL262226:IBL262228 ILH262226:ILH262228 IVD262226:IVD262228 JEZ262226:JEZ262228 JOV262226:JOV262228 JYR262226:JYR262228 KIN262226:KIN262228 KSJ262226:KSJ262228 LCF262226:LCF262228 LMB262226:LMB262228 LVX262226:LVX262228 MFT262226:MFT262228 MPP262226:MPP262228 MZL262226:MZL262228 NJH262226:NJH262228 NTD262226:NTD262228 OCZ262226:OCZ262228 OMV262226:OMV262228 OWR262226:OWR262228 PGN262226:PGN262228 PQJ262226:PQJ262228 QAF262226:QAF262228 QKB262226:QKB262228 QTX262226:QTX262228 RDT262226:RDT262228 RNP262226:RNP262228 RXL262226:RXL262228 SHH262226:SHH262228 SRD262226:SRD262228 TAZ262226:TAZ262228 TKV262226:TKV262228 TUR262226:TUR262228 UEN262226:UEN262228 UOJ262226:UOJ262228 UYF262226:UYF262228 VIB262226:VIB262228 VRX262226:VRX262228 WBT262226:WBT262228 WLP262226:WLP262228 WVL262226:WVL262228 D327762:D327764 IZ327762:IZ327764 SV327762:SV327764 ACR327762:ACR327764 AMN327762:AMN327764 AWJ327762:AWJ327764 BGF327762:BGF327764 BQB327762:BQB327764 BZX327762:BZX327764 CJT327762:CJT327764 CTP327762:CTP327764 DDL327762:DDL327764 DNH327762:DNH327764 DXD327762:DXD327764 EGZ327762:EGZ327764 EQV327762:EQV327764 FAR327762:FAR327764 FKN327762:FKN327764 FUJ327762:FUJ327764 GEF327762:GEF327764 GOB327762:GOB327764 GXX327762:GXX327764 HHT327762:HHT327764 HRP327762:HRP327764 IBL327762:IBL327764 ILH327762:ILH327764 IVD327762:IVD327764 JEZ327762:JEZ327764 JOV327762:JOV327764 JYR327762:JYR327764 KIN327762:KIN327764 KSJ327762:KSJ327764 LCF327762:LCF327764 LMB327762:LMB327764 LVX327762:LVX327764 MFT327762:MFT327764 MPP327762:MPP327764 MZL327762:MZL327764 NJH327762:NJH327764 NTD327762:NTD327764 OCZ327762:OCZ327764 OMV327762:OMV327764 OWR327762:OWR327764 PGN327762:PGN327764 PQJ327762:PQJ327764 QAF327762:QAF327764 QKB327762:QKB327764 QTX327762:QTX327764 RDT327762:RDT327764 RNP327762:RNP327764 RXL327762:RXL327764 SHH327762:SHH327764 SRD327762:SRD327764 TAZ327762:TAZ327764 TKV327762:TKV327764 TUR327762:TUR327764 UEN327762:UEN327764 UOJ327762:UOJ327764 UYF327762:UYF327764 VIB327762:VIB327764 VRX327762:VRX327764 WBT327762:WBT327764 WLP327762:WLP327764 WVL327762:WVL327764 D393298:D393300 IZ393298:IZ393300 SV393298:SV393300 ACR393298:ACR393300 AMN393298:AMN393300 AWJ393298:AWJ393300 BGF393298:BGF393300 BQB393298:BQB393300 BZX393298:BZX393300 CJT393298:CJT393300 CTP393298:CTP393300 DDL393298:DDL393300 DNH393298:DNH393300 DXD393298:DXD393300 EGZ393298:EGZ393300 EQV393298:EQV393300 FAR393298:FAR393300 FKN393298:FKN393300 FUJ393298:FUJ393300 GEF393298:GEF393300 GOB393298:GOB393300 GXX393298:GXX393300 HHT393298:HHT393300 HRP393298:HRP393300 IBL393298:IBL393300 ILH393298:ILH393300 IVD393298:IVD393300 JEZ393298:JEZ393300 JOV393298:JOV393300 JYR393298:JYR393300 KIN393298:KIN393300 KSJ393298:KSJ393300 LCF393298:LCF393300 LMB393298:LMB393300 LVX393298:LVX393300 MFT393298:MFT393300 MPP393298:MPP393300 MZL393298:MZL393300 NJH393298:NJH393300 NTD393298:NTD393300 OCZ393298:OCZ393300 OMV393298:OMV393300 OWR393298:OWR393300 PGN393298:PGN393300 PQJ393298:PQJ393300 QAF393298:QAF393300 QKB393298:QKB393300 QTX393298:QTX393300 RDT393298:RDT393300 RNP393298:RNP393300 RXL393298:RXL393300 SHH393298:SHH393300 SRD393298:SRD393300 TAZ393298:TAZ393300 TKV393298:TKV393300 TUR393298:TUR393300 UEN393298:UEN393300 UOJ393298:UOJ393300 UYF393298:UYF393300 VIB393298:VIB393300 VRX393298:VRX393300 WBT393298:WBT393300 WLP393298:WLP393300 WVL393298:WVL393300 D458834:D458836 IZ458834:IZ458836 SV458834:SV458836 ACR458834:ACR458836 AMN458834:AMN458836 AWJ458834:AWJ458836 BGF458834:BGF458836 BQB458834:BQB458836 BZX458834:BZX458836 CJT458834:CJT458836 CTP458834:CTP458836 DDL458834:DDL458836 DNH458834:DNH458836 DXD458834:DXD458836 EGZ458834:EGZ458836 EQV458834:EQV458836 FAR458834:FAR458836 FKN458834:FKN458836 FUJ458834:FUJ458836 GEF458834:GEF458836 GOB458834:GOB458836 GXX458834:GXX458836 HHT458834:HHT458836 HRP458834:HRP458836 IBL458834:IBL458836 ILH458834:ILH458836 IVD458834:IVD458836 JEZ458834:JEZ458836 JOV458834:JOV458836 JYR458834:JYR458836 KIN458834:KIN458836 KSJ458834:KSJ458836 LCF458834:LCF458836 LMB458834:LMB458836 LVX458834:LVX458836 MFT458834:MFT458836 MPP458834:MPP458836 MZL458834:MZL458836 NJH458834:NJH458836 NTD458834:NTD458836 OCZ458834:OCZ458836 OMV458834:OMV458836 OWR458834:OWR458836 PGN458834:PGN458836 PQJ458834:PQJ458836 QAF458834:QAF458836 QKB458834:QKB458836 QTX458834:QTX458836 RDT458834:RDT458836 RNP458834:RNP458836 RXL458834:RXL458836 SHH458834:SHH458836 SRD458834:SRD458836 TAZ458834:TAZ458836 TKV458834:TKV458836 TUR458834:TUR458836 UEN458834:UEN458836 UOJ458834:UOJ458836 UYF458834:UYF458836 VIB458834:VIB458836 VRX458834:VRX458836 WBT458834:WBT458836 WLP458834:WLP458836 WVL458834:WVL458836 D524370:D524372 IZ524370:IZ524372 SV524370:SV524372 ACR524370:ACR524372 AMN524370:AMN524372 AWJ524370:AWJ524372 BGF524370:BGF524372 BQB524370:BQB524372 BZX524370:BZX524372 CJT524370:CJT524372 CTP524370:CTP524372 DDL524370:DDL524372 DNH524370:DNH524372 DXD524370:DXD524372 EGZ524370:EGZ524372 EQV524370:EQV524372 FAR524370:FAR524372 FKN524370:FKN524372 FUJ524370:FUJ524372 GEF524370:GEF524372 GOB524370:GOB524372 GXX524370:GXX524372 HHT524370:HHT524372 HRP524370:HRP524372 IBL524370:IBL524372 ILH524370:ILH524372 IVD524370:IVD524372 JEZ524370:JEZ524372 JOV524370:JOV524372 JYR524370:JYR524372 KIN524370:KIN524372 KSJ524370:KSJ524372 LCF524370:LCF524372 LMB524370:LMB524372 LVX524370:LVX524372 MFT524370:MFT524372 MPP524370:MPP524372 MZL524370:MZL524372 NJH524370:NJH524372 NTD524370:NTD524372 OCZ524370:OCZ524372 OMV524370:OMV524372 OWR524370:OWR524372 PGN524370:PGN524372 PQJ524370:PQJ524372 QAF524370:QAF524372 QKB524370:QKB524372 QTX524370:QTX524372 RDT524370:RDT524372 RNP524370:RNP524372 RXL524370:RXL524372 SHH524370:SHH524372 SRD524370:SRD524372 TAZ524370:TAZ524372 TKV524370:TKV524372 TUR524370:TUR524372 UEN524370:UEN524372 UOJ524370:UOJ524372 UYF524370:UYF524372 VIB524370:VIB524372 VRX524370:VRX524372 WBT524370:WBT524372 WLP524370:WLP524372 WVL524370:WVL524372 D589906:D589908 IZ589906:IZ589908 SV589906:SV589908 ACR589906:ACR589908 AMN589906:AMN589908 AWJ589906:AWJ589908 BGF589906:BGF589908 BQB589906:BQB589908 BZX589906:BZX589908 CJT589906:CJT589908 CTP589906:CTP589908 DDL589906:DDL589908 DNH589906:DNH589908 DXD589906:DXD589908 EGZ589906:EGZ589908 EQV589906:EQV589908 FAR589906:FAR589908 FKN589906:FKN589908 FUJ589906:FUJ589908 GEF589906:GEF589908 GOB589906:GOB589908 GXX589906:GXX589908 HHT589906:HHT589908 HRP589906:HRP589908 IBL589906:IBL589908 ILH589906:ILH589908 IVD589906:IVD589908 JEZ589906:JEZ589908 JOV589906:JOV589908 JYR589906:JYR589908 KIN589906:KIN589908 KSJ589906:KSJ589908 LCF589906:LCF589908 LMB589906:LMB589908 LVX589906:LVX589908 MFT589906:MFT589908 MPP589906:MPP589908 MZL589906:MZL589908 NJH589906:NJH589908 NTD589906:NTD589908 OCZ589906:OCZ589908 OMV589906:OMV589908 OWR589906:OWR589908 PGN589906:PGN589908 PQJ589906:PQJ589908 QAF589906:QAF589908 QKB589906:QKB589908 QTX589906:QTX589908 RDT589906:RDT589908 RNP589906:RNP589908 RXL589906:RXL589908 SHH589906:SHH589908 SRD589906:SRD589908 TAZ589906:TAZ589908 TKV589906:TKV589908 TUR589906:TUR589908 UEN589906:UEN589908 UOJ589906:UOJ589908 UYF589906:UYF589908 VIB589906:VIB589908 VRX589906:VRX589908 WBT589906:WBT589908 WLP589906:WLP589908 WVL589906:WVL589908 D655442:D655444 IZ655442:IZ655444 SV655442:SV655444 ACR655442:ACR655444 AMN655442:AMN655444 AWJ655442:AWJ655444 BGF655442:BGF655444 BQB655442:BQB655444 BZX655442:BZX655444 CJT655442:CJT655444 CTP655442:CTP655444 DDL655442:DDL655444 DNH655442:DNH655444 DXD655442:DXD655444 EGZ655442:EGZ655444 EQV655442:EQV655444 FAR655442:FAR655444 FKN655442:FKN655444 FUJ655442:FUJ655444 GEF655442:GEF655444 GOB655442:GOB655444 GXX655442:GXX655444 HHT655442:HHT655444 HRP655442:HRP655444 IBL655442:IBL655444 ILH655442:ILH655444 IVD655442:IVD655444 JEZ655442:JEZ655444 JOV655442:JOV655444 JYR655442:JYR655444 KIN655442:KIN655444 KSJ655442:KSJ655444 LCF655442:LCF655444 LMB655442:LMB655444 LVX655442:LVX655444 MFT655442:MFT655444 MPP655442:MPP655444 MZL655442:MZL655444 NJH655442:NJH655444 NTD655442:NTD655444 OCZ655442:OCZ655444 OMV655442:OMV655444 OWR655442:OWR655444 PGN655442:PGN655444 PQJ655442:PQJ655444 QAF655442:QAF655444 QKB655442:QKB655444 QTX655442:QTX655444 RDT655442:RDT655444 RNP655442:RNP655444 RXL655442:RXL655444 SHH655442:SHH655444 SRD655442:SRD655444 TAZ655442:TAZ655444 TKV655442:TKV655444 TUR655442:TUR655444 UEN655442:UEN655444 UOJ655442:UOJ655444 UYF655442:UYF655444 VIB655442:VIB655444 VRX655442:VRX655444 WBT655442:WBT655444 WLP655442:WLP655444 WVL655442:WVL655444 D720978:D720980 IZ720978:IZ720980 SV720978:SV720980 ACR720978:ACR720980 AMN720978:AMN720980 AWJ720978:AWJ720980 BGF720978:BGF720980 BQB720978:BQB720980 BZX720978:BZX720980 CJT720978:CJT720980 CTP720978:CTP720980 DDL720978:DDL720980 DNH720978:DNH720980 DXD720978:DXD720980 EGZ720978:EGZ720980 EQV720978:EQV720980 FAR720978:FAR720980 FKN720978:FKN720980 FUJ720978:FUJ720980 GEF720978:GEF720980 GOB720978:GOB720980 GXX720978:GXX720980 HHT720978:HHT720980 HRP720978:HRP720980 IBL720978:IBL720980 ILH720978:ILH720980 IVD720978:IVD720980 JEZ720978:JEZ720980 JOV720978:JOV720980 JYR720978:JYR720980 KIN720978:KIN720980 KSJ720978:KSJ720980 LCF720978:LCF720980 LMB720978:LMB720980 LVX720978:LVX720980 MFT720978:MFT720980 MPP720978:MPP720980 MZL720978:MZL720980 NJH720978:NJH720980 NTD720978:NTD720980 OCZ720978:OCZ720980 OMV720978:OMV720980 OWR720978:OWR720980 PGN720978:PGN720980 PQJ720978:PQJ720980 QAF720978:QAF720980 QKB720978:QKB720980 QTX720978:QTX720980 RDT720978:RDT720980 RNP720978:RNP720980 RXL720978:RXL720980 SHH720978:SHH720980 SRD720978:SRD720980 TAZ720978:TAZ720980 TKV720978:TKV720980 TUR720978:TUR720980 UEN720978:UEN720980 UOJ720978:UOJ720980 UYF720978:UYF720980 VIB720978:VIB720980 VRX720978:VRX720980 WBT720978:WBT720980 WLP720978:WLP720980 WVL720978:WVL720980 D786514:D786516 IZ786514:IZ786516 SV786514:SV786516 ACR786514:ACR786516 AMN786514:AMN786516 AWJ786514:AWJ786516 BGF786514:BGF786516 BQB786514:BQB786516 BZX786514:BZX786516 CJT786514:CJT786516 CTP786514:CTP786516 DDL786514:DDL786516 DNH786514:DNH786516 DXD786514:DXD786516 EGZ786514:EGZ786516 EQV786514:EQV786516 FAR786514:FAR786516 FKN786514:FKN786516 FUJ786514:FUJ786516 GEF786514:GEF786516 GOB786514:GOB786516 GXX786514:GXX786516 HHT786514:HHT786516 HRP786514:HRP786516 IBL786514:IBL786516 ILH786514:ILH786516 IVD786514:IVD786516 JEZ786514:JEZ786516 JOV786514:JOV786516 JYR786514:JYR786516 KIN786514:KIN786516 KSJ786514:KSJ786516 LCF786514:LCF786516 LMB786514:LMB786516 LVX786514:LVX786516 MFT786514:MFT786516 MPP786514:MPP786516 MZL786514:MZL786516 NJH786514:NJH786516 NTD786514:NTD786516 OCZ786514:OCZ786516 OMV786514:OMV786516 OWR786514:OWR786516 PGN786514:PGN786516 PQJ786514:PQJ786516 QAF786514:QAF786516 QKB786514:QKB786516 QTX786514:QTX786516 RDT786514:RDT786516 RNP786514:RNP786516 RXL786514:RXL786516 SHH786514:SHH786516 SRD786514:SRD786516 TAZ786514:TAZ786516 TKV786514:TKV786516 TUR786514:TUR786516 UEN786514:UEN786516 UOJ786514:UOJ786516 UYF786514:UYF786516 VIB786514:VIB786516 VRX786514:VRX786516 WBT786514:WBT786516 WLP786514:WLP786516 WVL786514:WVL786516 D852050:D852052 IZ852050:IZ852052 SV852050:SV852052 ACR852050:ACR852052 AMN852050:AMN852052 AWJ852050:AWJ852052 BGF852050:BGF852052 BQB852050:BQB852052 BZX852050:BZX852052 CJT852050:CJT852052 CTP852050:CTP852052 DDL852050:DDL852052 DNH852050:DNH852052 DXD852050:DXD852052 EGZ852050:EGZ852052 EQV852050:EQV852052 FAR852050:FAR852052 FKN852050:FKN852052 FUJ852050:FUJ852052 GEF852050:GEF852052 GOB852050:GOB852052 GXX852050:GXX852052 HHT852050:HHT852052 HRP852050:HRP852052 IBL852050:IBL852052 ILH852050:ILH852052 IVD852050:IVD852052 JEZ852050:JEZ852052 JOV852050:JOV852052 JYR852050:JYR852052 KIN852050:KIN852052 KSJ852050:KSJ852052 LCF852050:LCF852052 LMB852050:LMB852052 LVX852050:LVX852052 MFT852050:MFT852052 MPP852050:MPP852052 MZL852050:MZL852052 NJH852050:NJH852052 NTD852050:NTD852052 OCZ852050:OCZ852052 OMV852050:OMV852052 OWR852050:OWR852052 PGN852050:PGN852052 PQJ852050:PQJ852052 QAF852050:QAF852052 QKB852050:QKB852052 QTX852050:QTX852052 RDT852050:RDT852052 RNP852050:RNP852052 RXL852050:RXL852052 SHH852050:SHH852052 SRD852050:SRD852052 TAZ852050:TAZ852052 TKV852050:TKV852052 TUR852050:TUR852052 UEN852050:UEN852052 UOJ852050:UOJ852052 UYF852050:UYF852052 VIB852050:VIB852052 VRX852050:VRX852052 WBT852050:WBT852052 WLP852050:WLP852052 WVL852050:WVL852052 D917586:D917588 IZ917586:IZ917588 SV917586:SV917588 ACR917586:ACR917588 AMN917586:AMN917588 AWJ917586:AWJ917588 BGF917586:BGF917588 BQB917586:BQB917588 BZX917586:BZX917588 CJT917586:CJT917588 CTP917586:CTP917588 DDL917586:DDL917588 DNH917586:DNH917588 DXD917586:DXD917588 EGZ917586:EGZ917588 EQV917586:EQV917588 FAR917586:FAR917588 FKN917586:FKN917588 FUJ917586:FUJ917588 GEF917586:GEF917588 GOB917586:GOB917588 GXX917586:GXX917588 HHT917586:HHT917588 HRP917586:HRP917588 IBL917586:IBL917588 ILH917586:ILH917588 IVD917586:IVD917588 JEZ917586:JEZ917588 JOV917586:JOV917588 JYR917586:JYR917588 KIN917586:KIN917588 KSJ917586:KSJ917588 LCF917586:LCF917588 LMB917586:LMB917588 LVX917586:LVX917588 MFT917586:MFT917588 MPP917586:MPP917588 MZL917586:MZL917588 NJH917586:NJH917588 NTD917586:NTD917588 OCZ917586:OCZ917588 OMV917586:OMV917588 OWR917586:OWR917588 PGN917586:PGN917588 PQJ917586:PQJ917588 QAF917586:QAF917588 QKB917586:QKB917588 QTX917586:QTX917588 RDT917586:RDT917588 RNP917586:RNP917588 RXL917586:RXL917588 SHH917586:SHH917588 SRD917586:SRD917588 TAZ917586:TAZ917588 TKV917586:TKV917588 TUR917586:TUR917588 UEN917586:UEN917588 UOJ917586:UOJ917588 UYF917586:UYF917588 VIB917586:VIB917588 VRX917586:VRX917588 WBT917586:WBT917588 WLP917586:WLP917588 WVL917586:WVL917588 D983122:D983124 IZ983122:IZ983124 SV983122:SV983124 ACR983122:ACR983124 AMN983122:AMN983124 AWJ983122:AWJ983124 BGF983122:BGF983124 BQB983122:BQB983124 BZX983122:BZX983124 CJT983122:CJT983124 CTP983122:CTP983124 DDL983122:DDL983124 DNH983122:DNH983124 DXD983122:DXD983124 EGZ983122:EGZ983124 EQV983122:EQV983124 FAR983122:FAR983124 FKN983122:FKN983124 FUJ983122:FUJ983124 GEF983122:GEF983124 GOB983122:GOB983124 GXX983122:GXX983124 HHT983122:HHT983124 HRP983122:HRP983124 IBL983122:IBL983124 ILH983122:ILH983124 IVD983122:IVD983124 JEZ983122:JEZ983124 JOV983122:JOV983124 JYR983122:JYR983124 KIN983122:KIN983124 KSJ983122:KSJ983124 LCF983122:LCF983124 LMB983122:LMB983124 LVX983122:LVX983124 MFT983122:MFT983124 MPP983122:MPP983124 MZL983122:MZL983124 NJH983122:NJH983124 NTD983122:NTD983124 OCZ983122:OCZ983124 OMV983122:OMV983124 OWR983122:OWR983124 PGN983122:PGN983124 PQJ983122:PQJ983124 QAF983122:QAF983124 QKB983122:QKB983124 QTX983122:QTX983124 RDT983122:RDT983124 RNP983122:RNP983124 RXL983122:RXL983124 SHH983122:SHH983124 SRD983122:SRD983124 TAZ983122:TAZ983124 TKV983122:TKV983124 TUR983122:TUR983124 UEN983122:UEN983124 UOJ983122:UOJ983124 UYF983122:UYF983124 VIB983122:VIB983124 VRX983122:VRX983124 WBT983122:WBT983124 WLP983122:WLP983124 WVL983122:WVL983124 H74 JD74 SZ74 ACV74 AMR74 AWN74 BGJ74 BQF74 CAB74 CJX74 CTT74 DDP74 DNL74 DXH74 EHD74 EQZ74 FAV74 FKR74 FUN74 GEJ74 GOF74 GYB74 HHX74 HRT74 IBP74 ILL74 IVH74 JFD74 JOZ74 JYV74 KIR74 KSN74 LCJ74 LMF74 LWB74 MFX74 MPT74 MZP74 NJL74 NTH74 ODD74 OMZ74 OWV74 PGR74 PQN74 QAJ74 QKF74 QUB74 RDX74 RNT74 RXP74 SHL74 SRH74 TBD74 TKZ74 TUV74 UER74 UON74 UYJ74 VIF74 VSB74 WBX74 WLT74 WVP74 H65610 JD65610 SZ65610 ACV65610 AMR65610 AWN65610 BGJ65610 BQF65610 CAB65610 CJX65610 CTT65610 DDP65610 DNL65610 DXH65610 EHD65610 EQZ65610 FAV65610 FKR65610 FUN65610 GEJ65610 GOF65610 GYB65610 HHX65610 HRT65610 IBP65610 ILL65610 IVH65610 JFD65610 JOZ65610 JYV65610 KIR65610 KSN65610 LCJ65610 LMF65610 LWB65610 MFX65610 MPT65610 MZP65610 NJL65610 NTH65610 ODD65610 OMZ65610 OWV65610 PGR65610 PQN65610 QAJ65610 QKF65610 QUB65610 RDX65610 RNT65610 RXP65610 SHL65610 SRH65610 TBD65610 TKZ65610 TUV65610 UER65610 UON65610 UYJ65610 VIF65610 VSB65610 WBX65610 WLT65610 WVP65610 H131146 JD131146 SZ131146 ACV131146 AMR131146 AWN131146 BGJ131146 BQF131146 CAB131146 CJX131146 CTT131146 DDP131146 DNL131146 DXH131146 EHD131146 EQZ131146 FAV131146 FKR131146 FUN131146 GEJ131146 GOF131146 GYB131146 HHX131146 HRT131146 IBP131146 ILL131146 IVH131146 JFD131146 JOZ131146 JYV131146 KIR131146 KSN131146 LCJ131146 LMF131146 LWB131146 MFX131146 MPT131146 MZP131146 NJL131146 NTH131146 ODD131146 OMZ131146 OWV131146 PGR131146 PQN131146 QAJ131146 QKF131146 QUB131146 RDX131146 RNT131146 RXP131146 SHL131146 SRH131146 TBD131146 TKZ131146 TUV131146 UER131146 UON131146 UYJ131146 VIF131146 VSB131146 WBX131146 WLT131146 WVP131146 H196682 JD196682 SZ196682 ACV196682 AMR196682 AWN196682 BGJ196682 BQF196682 CAB196682 CJX196682 CTT196682 DDP196682 DNL196682 DXH196682 EHD196682 EQZ196682 FAV196682 FKR196682 FUN196682 GEJ196682 GOF196682 GYB196682 HHX196682 HRT196682 IBP196682 ILL196682 IVH196682 JFD196682 JOZ196682 JYV196682 KIR196682 KSN196682 LCJ196682 LMF196682 LWB196682 MFX196682 MPT196682 MZP196682 NJL196682 NTH196682 ODD196682 OMZ196682 OWV196682 PGR196682 PQN196682 QAJ196682 QKF196682 QUB196682 RDX196682 RNT196682 RXP196682 SHL196682 SRH196682 TBD196682 TKZ196682 TUV196682 UER196682 UON196682 UYJ196682 VIF196682 VSB196682 WBX196682 WLT196682 WVP196682 H262218 JD262218 SZ262218 ACV262218 AMR262218 AWN262218 BGJ262218 BQF262218 CAB262218 CJX262218 CTT262218 DDP262218 DNL262218 DXH262218 EHD262218 EQZ262218 FAV262218 FKR262218 FUN262218 GEJ262218 GOF262218 GYB262218 HHX262218 HRT262218 IBP262218 ILL262218 IVH262218 JFD262218 JOZ262218 JYV262218 KIR262218 KSN262218 LCJ262218 LMF262218 LWB262218 MFX262218 MPT262218 MZP262218 NJL262218 NTH262218 ODD262218 OMZ262218 OWV262218 PGR262218 PQN262218 QAJ262218 QKF262218 QUB262218 RDX262218 RNT262218 RXP262218 SHL262218 SRH262218 TBD262218 TKZ262218 TUV262218 UER262218 UON262218 UYJ262218 VIF262218 VSB262218 WBX262218 WLT262218 WVP262218 H327754 JD327754 SZ327754 ACV327754 AMR327754 AWN327754 BGJ327754 BQF327754 CAB327754 CJX327754 CTT327754 DDP327754 DNL327754 DXH327754 EHD327754 EQZ327754 FAV327754 FKR327754 FUN327754 GEJ327754 GOF327754 GYB327754 HHX327754 HRT327754 IBP327754 ILL327754 IVH327754 JFD327754 JOZ327754 JYV327754 KIR327754 KSN327754 LCJ327754 LMF327754 LWB327754 MFX327754 MPT327754 MZP327754 NJL327754 NTH327754 ODD327754 OMZ327754 OWV327754 PGR327754 PQN327754 QAJ327754 QKF327754 QUB327754 RDX327754 RNT327754 RXP327754 SHL327754 SRH327754 TBD327754 TKZ327754 TUV327754 UER327754 UON327754 UYJ327754 VIF327754 VSB327754 WBX327754 WLT327754 WVP327754 H393290 JD393290 SZ393290 ACV393290 AMR393290 AWN393290 BGJ393290 BQF393290 CAB393290 CJX393290 CTT393290 DDP393290 DNL393290 DXH393290 EHD393290 EQZ393290 FAV393290 FKR393290 FUN393290 GEJ393290 GOF393290 GYB393290 HHX393290 HRT393290 IBP393290 ILL393290 IVH393290 JFD393290 JOZ393290 JYV393290 KIR393290 KSN393290 LCJ393290 LMF393290 LWB393290 MFX393290 MPT393290 MZP393290 NJL393290 NTH393290 ODD393290 OMZ393290 OWV393290 PGR393290 PQN393290 QAJ393290 QKF393290 QUB393290 RDX393290 RNT393290 RXP393290 SHL393290 SRH393290 TBD393290 TKZ393290 TUV393290 UER393290 UON393290 UYJ393290 VIF393290 VSB393290 WBX393290 WLT393290 WVP393290 H458826 JD458826 SZ458826 ACV458826 AMR458826 AWN458826 BGJ458826 BQF458826 CAB458826 CJX458826 CTT458826 DDP458826 DNL458826 DXH458826 EHD458826 EQZ458826 FAV458826 FKR458826 FUN458826 GEJ458826 GOF458826 GYB458826 HHX458826 HRT458826 IBP458826 ILL458826 IVH458826 JFD458826 JOZ458826 JYV458826 KIR458826 KSN458826 LCJ458826 LMF458826 LWB458826 MFX458826 MPT458826 MZP458826 NJL458826 NTH458826 ODD458826 OMZ458826 OWV458826 PGR458826 PQN458826 QAJ458826 QKF458826 QUB458826 RDX458826 RNT458826 RXP458826 SHL458826 SRH458826 TBD458826 TKZ458826 TUV458826 UER458826 UON458826 UYJ458826 VIF458826 VSB458826 WBX458826 WLT458826 WVP458826 H524362 JD524362 SZ524362 ACV524362 AMR524362 AWN524362 BGJ524362 BQF524362 CAB524362 CJX524362 CTT524362 DDP524362 DNL524362 DXH524362 EHD524362 EQZ524362 FAV524362 FKR524362 FUN524362 GEJ524362 GOF524362 GYB524362 HHX524362 HRT524362 IBP524362 ILL524362 IVH524362 JFD524362 JOZ524362 JYV524362 KIR524362 KSN524362 LCJ524362 LMF524362 LWB524362 MFX524362 MPT524362 MZP524362 NJL524362 NTH524362 ODD524362 OMZ524362 OWV524362 PGR524362 PQN524362 QAJ524362 QKF524362 QUB524362 RDX524362 RNT524362 RXP524362 SHL524362 SRH524362 TBD524362 TKZ524362 TUV524362 UER524362 UON524362 UYJ524362 VIF524362 VSB524362 WBX524362 WLT524362 WVP524362 H589898 JD589898 SZ589898 ACV589898 AMR589898 AWN589898 BGJ589898 BQF589898 CAB589898 CJX589898 CTT589898 DDP589898 DNL589898 DXH589898 EHD589898 EQZ589898 FAV589898 FKR589898 FUN589898 GEJ589898 GOF589898 GYB589898 HHX589898 HRT589898 IBP589898 ILL589898 IVH589898 JFD589898 JOZ589898 JYV589898 KIR589898 KSN589898 LCJ589898 LMF589898 LWB589898 MFX589898 MPT589898 MZP589898 NJL589898 NTH589898 ODD589898 OMZ589898 OWV589898 PGR589898 PQN589898 QAJ589898 QKF589898 QUB589898 RDX589898 RNT589898 RXP589898 SHL589898 SRH589898 TBD589898 TKZ589898 TUV589898 UER589898 UON589898 UYJ589898 VIF589898 VSB589898 WBX589898 WLT589898 WVP589898 H655434 JD655434 SZ655434 ACV655434 AMR655434 AWN655434 BGJ655434 BQF655434 CAB655434 CJX655434 CTT655434 DDP655434 DNL655434 DXH655434 EHD655434 EQZ655434 FAV655434 FKR655434 FUN655434 GEJ655434 GOF655434 GYB655434 HHX655434 HRT655434 IBP655434 ILL655434 IVH655434 JFD655434 JOZ655434 JYV655434 KIR655434 KSN655434 LCJ655434 LMF655434 LWB655434 MFX655434 MPT655434 MZP655434 NJL655434 NTH655434 ODD655434 OMZ655434 OWV655434 PGR655434 PQN655434 QAJ655434 QKF655434 QUB655434 RDX655434 RNT655434 RXP655434 SHL655434 SRH655434 TBD655434 TKZ655434 TUV655434 UER655434 UON655434 UYJ655434 VIF655434 VSB655434 WBX655434 WLT655434 WVP655434 H720970 JD720970 SZ720970 ACV720970 AMR720970 AWN720970 BGJ720970 BQF720970 CAB720970 CJX720970 CTT720970 DDP720970 DNL720970 DXH720970 EHD720970 EQZ720970 FAV720970 FKR720970 FUN720970 GEJ720970 GOF720970 GYB720970 HHX720970 HRT720970 IBP720970 ILL720970 IVH720970 JFD720970 JOZ720970 JYV720970 KIR720970 KSN720970 LCJ720970 LMF720970 LWB720970 MFX720970 MPT720970 MZP720970 NJL720970 NTH720970 ODD720970 OMZ720970 OWV720970 PGR720970 PQN720970 QAJ720970 QKF720970 QUB720970 RDX720970 RNT720970 RXP720970 SHL720970 SRH720970 TBD720970 TKZ720970 TUV720970 UER720970 UON720970 UYJ720970 VIF720970 VSB720970 WBX720970 WLT720970 WVP720970 H786506 JD786506 SZ786506 ACV786506 AMR786506 AWN786506 BGJ786506 BQF786506 CAB786506 CJX786506 CTT786506 DDP786506 DNL786506 DXH786506 EHD786506 EQZ786506 FAV786506 FKR786506 FUN786506 GEJ786506 GOF786506 GYB786506 HHX786506 HRT786506 IBP786506 ILL786506 IVH786506 JFD786506 JOZ786506 JYV786506 KIR786506 KSN786506 LCJ786506 LMF786506 LWB786506 MFX786506 MPT786506 MZP786506 NJL786506 NTH786506 ODD786506 OMZ786506 OWV786506 PGR786506 PQN786506 QAJ786506 QKF786506 QUB786506 RDX786506 RNT786506 RXP786506 SHL786506 SRH786506 TBD786506 TKZ786506 TUV786506 UER786506 UON786506 UYJ786506 VIF786506 VSB786506 WBX786506 WLT786506 WVP786506 H852042 JD852042 SZ852042 ACV852042 AMR852042 AWN852042 BGJ852042 BQF852042 CAB852042 CJX852042 CTT852042 DDP852042 DNL852042 DXH852042 EHD852042 EQZ852042 FAV852042 FKR852042 FUN852042 GEJ852042 GOF852042 GYB852042 HHX852042 HRT852042 IBP852042 ILL852042 IVH852042 JFD852042 JOZ852042 JYV852042 KIR852042 KSN852042 LCJ852042 LMF852042 LWB852042 MFX852042 MPT852042 MZP852042 NJL852042 NTH852042 ODD852042 OMZ852042 OWV852042 PGR852042 PQN852042 QAJ852042 QKF852042 QUB852042 RDX852042 RNT852042 RXP852042 SHL852042 SRH852042 TBD852042 TKZ852042 TUV852042 UER852042 UON852042 UYJ852042 VIF852042 VSB852042 WBX852042 WLT852042 WVP852042 H917578 JD917578 SZ917578 ACV917578 AMR917578 AWN917578 BGJ917578 BQF917578 CAB917578 CJX917578 CTT917578 DDP917578 DNL917578 DXH917578 EHD917578 EQZ917578 FAV917578 FKR917578 FUN917578 GEJ917578 GOF917578 GYB917578 HHX917578 HRT917578 IBP917578 ILL917578 IVH917578 JFD917578 JOZ917578 JYV917578 KIR917578 KSN917578 LCJ917578 LMF917578 LWB917578 MFX917578 MPT917578 MZP917578 NJL917578 NTH917578 ODD917578 OMZ917578 OWV917578 PGR917578 PQN917578 QAJ917578 QKF917578 QUB917578 RDX917578 RNT917578 RXP917578 SHL917578 SRH917578 TBD917578 TKZ917578 TUV917578 UER917578 UON917578 UYJ917578 VIF917578 VSB917578 WBX917578 WLT917578 WVP917578 H983114 JD983114 SZ983114 ACV983114 AMR983114 AWN983114 BGJ983114 BQF983114 CAB983114 CJX983114 CTT983114 DDP983114 DNL983114 DXH983114 EHD983114 EQZ983114 FAV983114 FKR983114 FUN983114 GEJ983114 GOF983114 GYB983114 HHX983114 HRT983114 IBP983114 ILL983114 IVH983114 JFD983114 JOZ983114 JYV983114 KIR983114 KSN983114 LCJ983114 LMF983114 LWB983114 MFX983114 MPT983114 MZP983114 NJL983114 NTH983114 ODD983114 OMZ983114 OWV983114 PGR983114 PQN983114 QAJ983114 QKF983114 QUB983114 RDX983114 RNT983114 RXP983114 SHL983114 SRH983114 TBD983114 TKZ983114 TUV983114 UER983114 UON983114 UYJ983114 VIF983114 VSB983114 WBX983114 WLT983114 WVP983114 H72 JD72 SZ72 ACV72 AMR72 AWN72 BGJ72 BQF72 CAB72 CJX72 CTT72 DDP72 DNL72 DXH72 EHD72 EQZ72 FAV72 FKR72 FUN72 GEJ72 GOF72 GYB72 HHX72 HRT72 IBP72 ILL72 IVH72 JFD72 JOZ72 JYV72 KIR72 KSN72 LCJ72 LMF72 LWB72 MFX72 MPT72 MZP72 NJL72 NTH72 ODD72 OMZ72 OWV72 PGR72 PQN72 QAJ72 QKF72 QUB72 RDX72 RNT72 RXP72 SHL72 SRH72 TBD72 TKZ72 TUV72 UER72 UON72 UYJ72 VIF72 VSB72 WBX72 WLT72 WVP72 H65608 JD65608 SZ65608 ACV65608 AMR65608 AWN65608 BGJ65608 BQF65608 CAB65608 CJX65608 CTT65608 DDP65608 DNL65608 DXH65608 EHD65608 EQZ65608 FAV65608 FKR65608 FUN65608 GEJ65608 GOF65608 GYB65608 HHX65608 HRT65608 IBP65608 ILL65608 IVH65608 JFD65608 JOZ65608 JYV65608 KIR65608 KSN65608 LCJ65608 LMF65608 LWB65608 MFX65608 MPT65608 MZP65608 NJL65608 NTH65608 ODD65608 OMZ65608 OWV65608 PGR65608 PQN65608 QAJ65608 QKF65608 QUB65608 RDX65608 RNT65608 RXP65608 SHL65608 SRH65608 TBD65608 TKZ65608 TUV65608 UER65608 UON65608 UYJ65608 VIF65608 VSB65608 WBX65608 WLT65608 WVP65608 H131144 JD131144 SZ131144 ACV131144 AMR131144 AWN131144 BGJ131144 BQF131144 CAB131144 CJX131144 CTT131144 DDP131144 DNL131144 DXH131144 EHD131144 EQZ131144 FAV131144 FKR131144 FUN131144 GEJ131144 GOF131144 GYB131144 HHX131144 HRT131144 IBP131144 ILL131144 IVH131144 JFD131144 JOZ131144 JYV131144 KIR131144 KSN131144 LCJ131144 LMF131144 LWB131144 MFX131144 MPT131144 MZP131144 NJL131144 NTH131144 ODD131144 OMZ131144 OWV131144 PGR131144 PQN131144 QAJ131144 QKF131144 QUB131144 RDX131144 RNT131144 RXP131144 SHL131144 SRH131144 TBD131144 TKZ131144 TUV131144 UER131144 UON131144 UYJ131144 VIF131144 VSB131144 WBX131144 WLT131144 WVP131144 H196680 JD196680 SZ196680 ACV196680 AMR196680 AWN196680 BGJ196680 BQF196680 CAB196680 CJX196680 CTT196680 DDP196680 DNL196680 DXH196680 EHD196680 EQZ196680 FAV196680 FKR196680 FUN196680 GEJ196680 GOF196680 GYB196680 HHX196680 HRT196680 IBP196680 ILL196680 IVH196680 JFD196680 JOZ196680 JYV196680 KIR196680 KSN196680 LCJ196680 LMF196680 LWB196680 MFX196680 MPT196680 MZP196680 NJL196680 NTH196680 ODD196680 OMZ196680 OWV196680 PGR196680 PQN196680 QAJ196680 QKF196680 QUB196680 RDX196680 RNT196680 RXP196680 SHL196680 SRH196680 TBD196680 TKZ196680 TUV196680 UER196680 UON196680 UYJ196680 VIF196680 VSB196680 WBX196680 WLT196680 WVP196680 H262216 JD262216 SZ262216 ACV262216 AMR262216 AWN262216 BGJ262216 BQF262216 CAB262216 CJX262216 CTT262216 DDP262216 DNL262216 DXH262216 EHD262216 EQZ262216 FAV262216 FKR262216 FUN262216 GEJ262216 GOF262216 GYB262216 HHX262216 HRT262216 IBP262216 ILL262216 IVH262216 JFD262216 JOZ262216 JYV262216 KIR262216 KSN262216 LCJ262216 LMF262216 LWB262216 MFX262216 MPT262216 MZP262216 NJL262216 NTH262216 ODD262216 OMZ262216 OWV262216 PGR262216 PQN262216 QAJ262216 QKF262216 QUB262216 RDX262216 RNT262216 RXP262216 SHL262216 SRH262216 TBD262216 TKZ262216 TUV262216 UER262216 UON262216 UYJ262216 VIF262216 VSB262216 WBX262216 WLT262216 WVP262216 H327752 JD327752 SZ327752 ACV327752 AMR327752 AWN327752 BGJ327752 BQF327752 CAB327752 CJX327752 CTT327752 DDP327752 DNL327752 DXH327752 EHD327752 EQZ327752 FAV327752 FKR327752 FUN327752 GEJ327752 GOF327752 GYB327752 HHX327752 HRT327752 IBP327752 ILL327752 IVH327752 JFD327752 JOZ327752 JYV327752 KIR327752 KSN327752 LCJ327752 LMF327752 LWB327752 MFX327752 MPT327752 MZP327752 NJL327752 NTH327752 ODD327752 OMZ327752 OWV327752 PGR327752 PQN327752 QAJ327752 QKF327752 QUB327752 RDX327752 RNT327752 RXP327752 SHL327752 SRH327752 TBD327752 TKZ327752 TUV327752 UER327752 UON327752 UYJ327752 VIF327752 VSB327752 WBX327752 WLT327752 WVP327752 H393288 JD393288 SZ393288 ACV393288 AMR393288 AWN393288 BGJ393288 BQF393288 CAB393288 CJX393288 CTT393288 DDP393288 DNL393288 DXH393288 EHD393288 EQZ393288 FAV393288 FKR393288 FUN393288 GEJ393288 GOF393288 GYB393288 HHX393288 HRT393288 IBP393288 ILL393288 IVH393288 JFD393288 JOZ393288 JYV393288 KIR393288 KSN393288 LCJ393288 LMF393288 LWB393288 MFX393288 MPT393288 MZP393288 NJL393288 NTH393288 ODD393288 OMZ393288 OWV393288 PGR393288 PQN393288 QAJ393288 QKF393288 QUB393288 RDX393288 RNT393288 RXP393288 SHL393288 SRH393288 TBD393288 TKZ393288 TUV393288 UER393288 UON393288 UYJ393288 VIF393288 VSB393288 WBX393288 WLT393288 WVP393288 H458824 JD458824 SZ458824 ACV458824 AMR458824 AWN458824 BGJ458824 BQF458824 CAB458824 CJX458824 CTT458824 DDP458824 DNL458824 DXH458824 EHD458824 EQZ458824 FAV458824 FKR458824 FUN458824 GEJ458824 GOF458824 GYB458824 HHX458824 HRT458824 IBP458824 ILL458824 IVH458824 JFD458824 JOZ458824 JYV458824 KIR458824 KSN458824 LCJ458824 LMF458824 LWB458824 MFX458824 MPT458824 MZP458824 NJL458824 NTH458824 ODD458824 OMZ458824 OWV458824 PGR458824 PQN458824 QAJ458824 QKF458824 QUB458824 RDX458824 RNT458824 RXP458824 SHL458824 SRH458824 TBD458824 TKZ458824 TUV458824 UER458824 UON458824 UYJ458824 VIF458824 VSB458824 WBX458824 WLT458824 WVP458824 H524360 JD524360 SZ524360 ACV524360 AMR524360 AWN524360 BGJ524360 BQF524360 CAB524360 CJX524360 CTT524360 DDP524360 DNL524360 DXH524360 EHD524360 EQZ524360 FAV524360 FKR524360 FUN524360 GEJ524360 GOF524360 GYB524360 HHX524360 HRT524360 IBP524360 ILL524360 IVH524360 JFD524360 JOZ524360 JYV524360 KIR524360 KSN524360 LCJ524360 LMF524360 LWB524360 MFX524360 MPT524360 MZP524360 NJL524360 NTH524360 ODD524360 OMZ524360 OWV524360 PGR524360 PQN524360 QAJ524360 QKF524360 QUB524360 RDX524360 RNT524360 RXP524360 SHL524360 SRH524360 TBD524360 TKZ524360 TUV524360 UER524360 UON524360 UYJ524360 VIF524360 VSB524360 WBX524360 WLT524360 WVP524360 H589896 JD589896 SZ589896 ACV589896 AMR589896 AWN589896 BGJ589896 BQF589896 CAB589896 CJX589896 CTT589896 DDP589896 DNL589896 DXH589896 EHD589896 EQZ589896 FAV589896 FKR589896 FUN589896 GEJ589896 GOF589896 GYB589896 HHX589896 HRT589896 IBP589896 ILL589896 IVH589896 JFD589896 JOZ589896 JYV589896 KIR589896 KSN589896 LCJ589896 LMF589896 LWB589896 MFX589896 MPT589896 MZP589896 NJL589896 NTH589896 ODD589896 OMZ589896 OWV589896 PGR589896 PQN589896 QAJ589896 QKF589896 QUB589896 RDX589896 RNT589896 RXP589896 SHL589896 SRH589896 TBD589896 TKZ589896 TUV589896 UER589896 UON589896 UYJ589896 VIF589896 VSB589896 WBX589896 WLT589896 WVP589896 H655432 JD655432 SZ655432 ACV655432 AMR655432 AWN655432 BGJ655432 BQF655432 CAB655432 CJX655432 CTT655432 DDP655432 DNL655432 DXH655432 EHD655432 EQZ655432 FAV655432 FKR655432 FUN655432 GEJ655432 GOF655432 GYB655432 HHX655432 HRT655432 IBP655432 ILL655432 IVH655432 JFD655432 JOZ655432 JYV655432 KIR655432 KSN655432 LCJ655432 LMF655432 LWB655432 MFX655432 MPT655432 MZP655432 NJL655432 NTH655432 ODD655432 OMZ655432 OWV655432 PGR655432 PQN655432 QAJ655432 QKF655432 QUB655432 RDX655432 RNT655432 RXP655432 SHL655432 SRH655432 TBD655432 TKZ655432 TUV655432 UER655432 UON655432 UYJ655432 VIF655432 VSB655432 WBX655432 WLT655432 WVP655432 H720968 JD720968 SZ720968 ACV720968 AMR720968 AWN720968 BGJ720968 BQF720968 CAB720968 CJX720968 CTT720968 DDP720968 DNL720968 DXH720968 EHD720968 EQZ720968 FAV720968 FKR720968 FUN720968 GEJ720968 GOF720968 GYB720968 HHX720968 HRT720968 IBP720968 ILL720968 IVH720968 JFD720968 JOZ720968 JYV720968 KIR720968 KSN720968 LCJ720968 LMF720968 LWB720968 MFX720968 MPT720968 MZP720968 NJL720968 NTH720968 ODD720968 OMZ720968 OWV720968 PGR720968 PQN720968 QAJ720968 QKF720968 QUB720968 RDX720968 RNT720968 RXP720968 SHL720968 SRH720968 TBD720968 TKZ720968 TUV720968 UER720968 UON720968 UYJ720968 VIF720968 VSB720968 WBX720968 WLT720968 WVP720968 H786504 JD786504 SZ786504 ACV786504 AMR786504 AWN786504 BGJ786504 BQF786504 CAB786504 CJX786504 CTT786504 DDP786504 DNL786504 DXH786504 EHD786504 EQZ786504 FAV786504 FKR786504 FUN786504 GEJ786504 GOF786504 GYB786504 HHX786504 HRT786504 IBP786504 ILL786504 IVH786504 JFD786504 JOZ786504 JYV786504 KIR786504 KSN786504 LCJ786504 LMF786504 LWB786504 MFX786504 MPT786504 MZP786504 NJL786504 NTH786504 ODD786504 OMZ786504 OWV786504 PGR786504 PQN786504 QAJ786504 QKF786504 QUB786504 RDX786504 RNT786504 RXP786504 SHL786504 SRH786504 TBD786504 TKZ786504 TUV786504 UER786504 UON786504 UYJ786504 VIF786504 VSB786504 WBX786504 WLT786504 WVP786504 H852040 JD852040 SZ852040 ACV852040 AMR852040 AWN852040 BGJ852040 BQF852040 CAB852040 CJX852040 CTT852040 DDP852040 DNL852040 DXH852040 EHD852040 EQZ852040 FAV852040 FKR852040 FUN852040 GEJ852040 GOF852040 GYB852040 HHX852040 HRT852040 IBP852040 ILL852040 IVH852040 JFD852040 JOZ852040 JYV852040 KIR852040 KSN852040 LCJ852040 LMF852040 LWB852040 MFX852040 MPT852040 MZP852040 NJL852040 NTH852040 ODD852040 OMZ852040 OWV852040 PGR852040 PQN852040 QAJ852040 QKF852040 QUB852040 RDX852040 RNT852040 RXP852040 SHL852040 SRH852040 TBD852040 TKZ852040 TUV852040 UER852040 UON852040 UYJ852040 VIF852040 VSB852040 WBX852040 WLT852040 WVP852040 H917576 JD917576 SZ917576 ACV917576 AMR917576 AWN917576 BGJ917576 BQF917576 CAB917576 CJX917576 CTT917576 DDP917576 DNL917576 DXH917576 EHD917576 EQZ917576 FAV917576 FKR917576 FUN917576 GEJ917576 GOF917576 GYB917576 HHX917576 HRT917576 IBP917576 ILL917576 IVH917576 JFD917576 JOZ917576 JYV917576 KIR917576 KSN917576 LCJ917576 LMF917576 LWB917576 MFX917576 MPT917576 MZP917576 NJL917576 NTH917576 ODD917576 OMZ917576 OWV917576 PGR917576 PQN917576 QAJ917576 QKF917576 QUB917576 RDX917576 RNT917576 RXP917576 SHL917576 SRH917576 TBD917576 TKZ917576 TUV917576 UER917576 UON917576 UYJ917576 VIF917576 VSB917576 WBX917576 WLT917576 WVP917576 H983112 JD983112 SZ983112 ACV983112 AMR983112 AWN983112 BGJ983112 BQF983112 CAB983112 CJX983112 CTT983112 DDP983112 DNL983112 DXH983112 EHD983112 EQZ983112 FAV983112 FKR983112 FUN983112 GEJ983112 GOF983112 GYB983112 HHX983112 HRT983112 IBP983112 ILL983112 IVH983112 JFD983112 JOZ983112 JYV983112 KIR983112 KSN983112 LCJ983112 LMF983112 LWB983112 MFX983112 MPT983112 MZP983112 NJL983112 NTH983112 ODD983112 OMZ983112 OWV983112 PGR983112 PQN983112 QAJ983112 QKF983112 QUB983112 RDX983112 RNT983112 RXP983112 SHL983112 SRH983112 TBD983112 TKZ983112 TUV983112 UER983112 UON983112 UYJ983112 VIF983112 VSB983112 WBX983112 WLT983112 WVP983112 F68 JB68 SX68 ACT68 AMP68 AWL68 BGH68 BQD68 BZZ68 CJV68 CTR68 DDN68 DNJ68 DXF68 EHB68 EQX68 FAT68 FKP68 FUL68 GEH68 GOD68 GXZ68 HHV68 HRR68 IBN68 ILJ68 IVF68 JFB68 JOX68 JYT68 KIP68 KSL68 LCH68 LMD68 LVZ68 MFV68 MPR68 MZN68 NJJ68 NTF68 ODB68 OMX68 OWT68 PGP68 PQL68 QAH68 QKD68 QTZ68 RDV68 RNR68 RXN68 SHJ68 SRF68 TBB68 TKX68 TUT68 UEP68 UOL68 UYH68 VID68 VRZ68 WBV68 WLR68 WVN68 F65604 JB65604 SX65604 ACT65604 AMP65604 AWL65604 BGH65604 BQD65604 BZZ65604 CJV65604 CTR65604 DDN65604 DNJ65604 DXF65604 EHB65604 EQX65604 FAT65604 FKP65604 FUL65604 GEH65604 GOD65604 GXZ65604 HHV65604 HRR65604 IBN65604 ILJ65604 IVF65604 JFB65604 JOX65604 JYT65604 KIP65604 KSL65604 LCH65604 LMD65604 LVZ65604 MFV65604 MPR65604 MZN65604 NJJ65604 NTF65604 ODB65604 OMX65604 OWT65604 PGP65604 PQL65604 QAH65604 QKD65604 QTZ65604 RDV65604 RNR65604 RXN65604 SHJ65604 SRF65604 TBB65604 TKX65604 TUT65604 UEP65604 UOL65604 UYH65604 VID65604 VRZ65604 WBV65604 WLR65604 WVN65604 F131140 JB131140 SX131140 ACT131140 AMP131140 AWL131140 BGH131140 BQD131140 BZZ131140 CJV131140 CTR131140 DDN131140 DNJ131140 DXF131140 EHB131140 EQX131140 FAT131140 FKP131140 FUL131140 GEH131140 GOD131140 GXZ131140 HHV131140 HRR131140 IBN131140 ILJ131140 IVF131140 JFB131140 JOX131140 JYT131140 KIP131140 KSL131140 LCH131140 LMD131140 LVZ131140 MFV131140 MPR131140 MZN131140 NJJ131140 NTF131140 ODB131140 OMX131140 OWT131140 PGP131140 PQL131140 QAH131140 QKD131140 QTZ131140 RDV131140 RNR131140 RXN131140 SHJ131140 SRF131140 TBB131140 TKX131140 TUT131140 UEP131140 UOL131140 UYH131140 VID131140 VRZ131140 WBV131140 WLR131140 WVN131140 F196676 JB196676 SX196676 ACT196676 AMP196676 AWL196676 BGH196676 BQD196676 BZZ196676 CJV196676 CTR196676 DDN196676 DNJ196676 DXF196676 EHB196676 EQX196676 FAT196676 FKP196676 FUL196676 GEH196676 GOD196676 GXZ196676 HHV196676 HRR196676 IBN196676 ILJ196676 IVF196676 JFB196676 JOX196676 JYT196676 KIP196676 KSL196676 LCH196676 LMD196676 LVZ196676 MFV196676 MPR196676 MZN196676 NJJ196676 NTF196676 ODB196676 OMX196676 OWT196676 PGP196676 PQL196676 QAH196676 QKD196676 QTZ196676 RDV196676 RNR196676 RXN196676 SHJ196676 SRF196676 TBB196676 TKX196676 TUT196676 UEP196676 UOL196676 UYH196676 VID196676 VRZ196676 WBV196676 WLR196676 WVN196676 F262212 JB262212 SX262212 ACT262212 AMP262212 AWL262212 BGH262212 BQD262212 BZZ262212 CJV262212 CTR262212 DDN262212 DNJ262212 DXF262212 EHB262212 EQX262212 FAT262212 FKP262212 FUL262212 GEH262212 GOD262212 GXZ262212 HHV262212 HRR262212 IBN262212 ILJ262212 IVF262212 JFB262212 JOX262212 JYT262212 KIP262212 KSL262212 LCH262212 LMD262212 LVZ262212 MFV262212 MPR262212 MZN262212 NJJ262212 NTF262212 ODB262212 OMX262212 OWT262212 PGP262212 PQL262212 QAH262212 QKD262212 QTZ262212 RDV262212 RNR262212 RXN262212 SHJ262212 SRF262212 TBB262212 TKX262212 TUT262212 UEP262212 UOL262212 UYH262212 VID262212 VRZ262212 WBV262212 WLR262212 WVN262212 F327748 JB327748 SX327748 ACT327748 AMP327748 AWL327748 BGH327748 BQD327748 BZZ327748 CJV327748 CTR327748 DDN327748 DNJ327748 DXF327748 EHB327748 EQX327748 FAT327748 FKP327748 FUL327748 GEH327748 GOD327748 GXZ327748 HHV327748 HRR327748 IBN327748 ILJ327748 IVF327748 JFB327748 JOX327748 JYT327748 KIP327748 KSL327748 LCH327748 LMD327748 LVZ327748 MFV327748 MPR327748 MZN327748 NJJ327748 NTF327748 ODB327748 OMX327748 OWT327748 PGP327748 PQL327748 QAH327748 QKD327748 QTZ327748 RDV327748 RNR327748 RXN327748 SHJ327748 SRF327748 TBB327748 TKX327748 TUT327748 UEP327748 UOL327748 UYH327748 VID327748 VRZ327748 WBV327748 WLR327748 WVN327748 F393284 JB393284 SX393284 ACT393284 AMP393284 AWL393284 BGH393284 BQD393284 BZZ393284 CJV393284 CTR393284 DDN393284 DNJ393284 DXF393284 EHB393284 EQX393284 FAT393284 FKP393284 FUL393284 GEH393284 GOD393284 GXZ393284 HHV393284 HRR393284 IBN393284 ILJ393284 IVF393284 JFB393284 JOX393284 JYT393284 KIP393284 KSL393284 LCH393284 LMD393284 LVZ393284 MFV393284 MPR393284 MZN393284 NJJ393284 NTF393284 ODB393284 OMX393284 OWT393284 PGP393284 PQL393284 QAH393284 QKD393284 QTZ393284 RDV393284 RNR393284 RXN393284 SHJ393284 SRF393284 TBB393284 TKX393284 TUT393284 UEP393284 UOL393284 UYH393284 VID393284 VRZ393284 WBV393284 WLR393284 WVN393284 F458820 JB458820 SX458820 ACT458820 AMP458820 AWL458820 BGH458820 BQD458820 BZZ458820 CJV458820 CTR458820 DDN458820 DNJ458820 DXF458820 EHB458820 EQX458820 FAT458820 FKP458820 FUL458820 GEH458820 GOD458820 GXZ458820 HHV458820 HRR458820 IBN458820 ILJ458820 IVF458820 JFB458820 JOX458820 JYT458820 KIP458820 KSL458820 LCH458820 LMD458820 LVZ458820 MFV458820 MPR458820 MZN458820 NJJ458820 NTF458820 ODB458820 OMX458820 OWT458820 PGP458820 PQL458820 QAH458820 QKD458820 QTZ458820 RDV458820 RNR458820 RXN458820 SHJ458820 SRF458820 TBB458820 TKX458820 TUT458820 UEP458820 UOL458820 UYH458820 VID458820 VRZ458820 WBV458820 WLR458820 WVN458820 F524356 JB524356 SX524356 ACT524356 AMP524356 AWL524356 BGH524356 BQD524356 BZZ524356 CJV524356 CTR524356 DDN524356 DNJ524356 DXF524356 EHB524356 EQX524356 FAT524356 FKP524356 FUL524356 GEH524356 GOD524356 GXZ524356 HHV524356 HRR524356 IBN524356 ILJ524356 IVF524356 JFB524356 JOX524356 JYT524356 KIP524356 KSL524356 LCH524356 LMD524356 LVZ524356 MFV524356 MPR524356 MZN524356 NJJ524356 NTF524356 ODB524356 OMX524356 OWT524356 PGP524356 PQL524356 QAH524356 QKD524356 QTZ524356 RDV524356 RNR524356 RXN524356 SHJ524356 SRF524356 TBB524356 TKX524356 TUT524356 UEP524356 UOL524356 UYH524356 VID524356 VRZ524356 WBV524356 WLR524356 WVN524356 F589892 JB589892 SX589892 ACT589892 AMP589892 AWL589892 BGH589892 BQD589892 BZZ589892 CJV589892 CTR589892 DDN589892 DNJ589892 DXF589892 EHB589892 EQX589892 FAT589892 FKP589892 FUL589892 GEH589892 GOD589892 GXZ589892 HHV589892 HRR589892 IBN589892 ILJ589892 IVF589892 JFB589892 JOX589892 JYT589892 KIP589892 KSL589892 LCH589892 LMD589892 LVZ589892 MFV589892 MPR589892 MZN589892 NJJ589892 NTF589892 ODB589892 OMX589892 OWT589892 PGP589892 PQL589892 QAH589892 QKD589892 QTZ589892 RDV589892 RNR589892 RXN589892 SHJ589892 SRF589892 TBB589892 TKX589892 TUT589892 UEP589892 UOL589892 UYH589892 VID589892 VRZ589892 WBV589892 WLR589892 WVN589892 F655428 JB655428 SX655428 ACT655428 AMP655428 AWL655428 BGH655428 BQD655428 BZZ655428 CJV655428 CTR655428 DDN655428 DNJ655428 DXF655428 EHB655428 EQX655428 FAT655428 FKP655428 FUL655428 GEH655428 GOD655428 GXZ655428 HHV655428 HRR655428 IBN655428 ILJ655428 IVF655428 JFB655428 JOX655428 JYT655428 KIP655428 KSL655428 LCH655428 LMD655428 LVZ655428 MFV655428 MPR655428 MZN655428 NJJ655428 NTF655428 ODB655428 OMX655428 OWT655428 PGP655428 PQL655428 QAH655428 QKD655428 QTZ655428 RDV655428 RNR655428 RXN655428 SHJ655428 SRF655428 TBB655428 TKX655428 TUT655428 UEP655428 UOL655428 UYH655428 VID655428 VRZ655428 WBV655428 WLR655428 WVN655428 F720964 JB720964 SX720964 ACT720964 AMP720964 AWL720964 BGH720964 BQD720964 BZZ720964 CJV720964 CTR720964 DDN720964 DNJ720964 DXF720964 EHB720964 EQX720964 FAT720964 FKP720964 FUL720964 GEH720964 GOD720964 GXZ720964 HHV720964 HRR720964 IBN720964 ILJ720964 IVF720964 JFB720964 JOX720964 JYT720964 KIP720964 KSL720964 LCH720964 LMD720964 LVZ720964 MFV720964 MPR720964 MZN720964 NJJ720964 NTF720964 ODB720964 OMX720964 OWT720964 PGP720964 PQL720964 QAH720964 QKD720964 QTZ720964 RDV720964 RNR720964 RXN720964 SHJ720964 SRF720964 TBB720964 TKX720964 TUT720964 UEP720964 UOL720964 UYH720964 VID720964 VRZ720964 WBV720964 WLR720964 WVN720964 F786500 JB786500 SX786500 ACT786500 AMP786500 AWL786500 BGH786500 BQD786500 BZZ786500 CJV786500 CTR786500 DDN786500 DNJ786500 DXF786500 EHB786500 EQX786500 FAT786500 FKP786500 FUL786500 GEH786500 GOD786500 GXZ786500 HHV786500 HRR786500 IBN786500 ILJ786500 IVF786500 JFB786500 JOX786500 JYT786500 KIP786500 KSL786500 LCH786500 LMD786500 LVZ786500 MFV786500 MPR786500 MZN786500 NJJ786500 NTF786500 ODB786500 OMX786500 OWT786500 PGP786500 PQL786500 QAH786500 QKD786500 QTZ786500 RDV786500 RNR786500 RXN786500 SHJ786500 SRF786500 TBB786500 TKX786500 TUT786500 UEP786500 UOL786500 UYH786500 VID786500 VRZ786500 WBV786500 WLR786500 WVN786500 F852036 JB852036 SX852036 ACT852036 AMP852036 AWL852036 BGH852036 BQD852036 BZZ852036 CJV852036 CTR852036 DDN852036 DNJ852036 DXF852036 EHB852036 EQX852036 FAT852036 FKP852036 FUL852036 GEH852036 GOD852036 GXZ852036 HHV852036 HRR852036 IBN852036 ILJ852036 IVF852036 JFB852036 JOX852036 JYT852036 KIP852036 KSL852036 LCH852036 LMD852036 LVZ852036 MFV852036 MPR852036 MZN852036 NJJ852036 NTF852036 ODB852036 OMX852036 OWT852036 PGP852036 PQL852036 QAH852036 QKD852036 QTZ852036 RDV852036 RNR852036 RXN852036 SHJ852036 SRF852036 TBB852036 TKX852036 TUT852036 UEP852036 UOL852036 UYH852036 VID852036 VRZ852036 WBV852036 WLR852036 WVN852036 F917572 JB917572 SX917572 ACT917572 AMP917572 AWL917572 BGH917572 BQD917572 BZZ917572 CJV917572 CTR917572 DDN917572 DNJ917572 DXF917572 EHB917572 EQX917572 FAT917572 FKP917572 FUL917572 GEH917572 GOD917572 GXZ917572 HHV917572 HRR917572 IBN917572 ILJ917572 IVF917572 JFB917572 JOX917572 JYT917572 KIP917572 KSL917572 LCH917572 LMD917572 LVZ917572 MFV917572 MPR917572 MZN917572 NJJ917572 NTF917572 ODB917572 OMX917572 OWT917572 PGP917572 PQL917572 QAH917572 QKD917572 QTZ917572 RDV917572 RNR917572 RXN917572 SHJ917572 SRF917572 TBB917572 TKX917572 TUT917572 UEP917572 UOL917572 UYH917572 VID917572 VRZ917572 WBV917572 WLR917572 WVN917572 F983108 JB983108 SX983108 ACT983108 AMP983108 AWL983108 BGH983108 BQD983108 BZZ983108 CJV983108 CTR983108 DDN983108 DNJ983108 DXF983108 EHB983108 EQX983108 FAT983108 FKP983108 FUL983108 GEH983108 GOD983108 GXZ983108 HHV983108 HRR983108 IBN983108 ILJ983108 IVF983108 JFB983108 JOX983108 JYT983108 KIP983108 KSL983108 LCH983108 LMD983108 LVZ983108 MFV983108 MPR983108 MZN983108 NJJ983108 NTF983108 ODB983108 OMX983108 OWT983108 PGP983108 PQL983108 QAH983108 QKD983108 QTZ983108 RDV983108 RNR983108 RXN983108 SHJ983108 SRF983108 TBB983108 TKX983108 TUT983108 UEP983108 UOL983108 UYH983108 VID983108 VRZ983108 WBV983108 WLR983108 WVN983108 F67:G67 JB67:JC67 SX67:SY67 ACT67:ACU67 AMP67:AMQ67 AWL67:AWM67 BGH67:BGI67 BQD67:BQE67 BZZ67:CAA67 CJV67:CJW67 CTR67:CTS67 DDN67:DDO67 DNJ67:DNK67 DXF67:DXG67 EHB67:EHC67 EQX67:EQY67 FAT67:FAU67 FKP67:FKQ67 FUL67:FUM67 GEH67:GEI67 GOD67:GOE67 GXZ67:GYA67 HHV67:HHW67 HRR67:HRS67 IBN67:IBO67 ILJ67:ILK67 IVF67:IVG67 JFB67:JFC67 JOX67:JOY67 JYT67:JYU67 KIP67:KIQ67 KSL67:KSM67 LCH67:LCI67 LMD67:LME67 LVZ67:LWA67 MFV67:MFW67 MPR67:MPS67 MZN67:MZO67 NJJ67:NJK67 NTF67:NTG67 ODB67:ODC67 OMX67:OMY67 OWT67:OWU67 PGP67:PGQ67 PQL67:PQM67 QAH67:QAI67 QKD67:QKE67 QTZ67:QUA67 RDV67:RDW67 RNR67:RNS67 RXN67:RXO67 SHJ67:SHK67 SRF67:SRG67 TBB67:TBC67 TKX67:TKY67 TUT67:TUU67 UEP67:UEQ67 UOL67:UOM67 UYH67:UYI67 VID67:VIE67 VRZ67:VSA67 WBV67:WBW67 WLR67:WLS67 WVN67:WVO67 F65603:G65603 JB65603:JC65603 SX65603:SY65603 ACT65603:ACU65603 AMP65603:AMQ65603 AWL65603:AWM65603 BGH65603:BGI65603 BQD65603:BQE65603 BZZ65603:CAA65603 CJV65603:CJW65603 CTR65603:CTS65603 DDN65603:DDO65603 DNJ65603:DNK65603 DXF65603:DXG65603 EHB65603:EHC65603 EQX65603:EQY65603 FAT65603:FAU65603 FKP65603:FKQ65603 FUL65603:FUM65603 GEH65603:GEI65603 GOD65603:GOE65603 GXZ65603:GYA65603 HHV65603:HHW65603 HRR65603:HRS65603 IBN65603:IBO65603 ILJ65603:ILK65603 IVF65603:IVG65603 JFB65603:JFC65603 JOX65603:JOY65603 JYT65603:JYU65603 KIP65603:KIQ65603 KSL65603:KSM65603 LCH65603:LCI65603 LMD65603:LME65603 LVZ65603:LWA65603 MFV65603:MFW65603 MPR65603:MPS65603 MZN65603:MZO65603 NJJ65603:NJK65603 NTF65603:NTG65603 ODB65603:ODC65603 OMX65603:OMY65603 OWT65603:OWU65603 PGP65603:PGQ65603 PQL65603:PQM65603 QAH65603:QAI65603 QKD65603:QKE65603 QTZ65603:QUA65603 RDV65603:RDW65603 RNR65603:RNS65603 RXN65603:RXO65603 SHJ65603:SHK65603 SRF65603:SRG65603 TBB65603:TBC65603 TKX65603:TKY65603 TUT65603:TUU65603 UEP65603:UEQ65603 UOL65603:UOM65603 UYH65603:UYI65603 VID65603:VIE65603 VRZ65603:VSA65603 WBV65603:WBW65603 WLR65603:WLS65603 WVN65603:WVO65603 F131139:G131139 JB131139:JC131139 SX131139:SY131139 ACT131139:ACU131139 AMP131139:AMQ131139 AWL131139:AWM131139 BGH131139:BGI131139 BQD131139:BQE131139 BZZ131139:CAA131139 CJV131139:CJW131139 CTR131139:CTS131139 DDN131139:DDO131139 DNJ131139:DNK131139 DXF131139:DXG131139 EHB131139:EHC131139 EQX131139:EQY131139 FAT131139:FAU131139 FKP131139:FKQ131139 FUL131139:FUM131139 GEH131139:GEI131139 GOD131139:GOE131139 GXZ131139:GYA131139 HHV131139:HHW131139 HRR131139:HRS131139 IBN131139:IBO131139 ILJ131139:ILK131139 IVF131139:IVG131139 JFB131139:JFC131139 JOX131139:JOY131139 JYT131139:JYU131139 KIP131139:KIQ131139 KSL131139:KSM131139 LCH131139:LCI131139 LMD131139:LME131139 LVZ131139:LWA131139 MFV131139:MFW131139 MPR131139:MPS131139 MZN131139:MZO131139 NJJ131139:NJK131139 NTF131139:NTG131139 ODB131139:ODC131139 OMX131139:OMY131139 OWT131139:OWU131139 PGP131139:PGQ131139 PQL131139:PQM131139 QAH131139:QAI131139 QKD131139:QKE131139 QTZ131139:QUA131139 RDV131139:RDW131139 RNR131139:RNS131139 RXN131139:RXO131139 SHJ131139:SHK131139 SRF131139:SRG131139 TBB131139:TBC131139 TKX131139:TKY131139 TUT131139:TUU131139 UEP131139:UEQ131139 UOL131139:UOM131139 UYH131139:UYI131139 VID131139:VIE131139 VRZ131139:VSA131139 WBV131139:WBW131139 WLR131139:WLS131139 WVN131139:WVO131139 F196675:G196675 JB196675:JC196675 SX196675:SY196675 ACT196675:ACU196675 AMP196675:AMQ196675 AWL196675:AWM196675 BGH196675:BGI196675 BQD196675:BQE196675 BZZ196675:CAA196675 CJV196675:CJW196675 CTR196675:CTS196675 DDN196675:DDO196675 DNJ196675:DNK196675 DXF196675:DXG196675 EHB196675:EHC196675 EQX196675:EQY196675 FAT196675:FAU196675 FKP196675:FKQ196675 FUL196675:FUM196675 GEH196675:GEI196675 GOD196675:GOE196675 GXZ196675:GYA196675 HHV196675:HHW196675 HRR196675:HRS196675 IBN196675:IBO196675 ILJ196675:ILK196675 IVF196675:IVG196675 JFB196675:JFC196675 JOX196675:JOY196675 JYT196675:JYU196675 KIP196675:KIQ196675 KSL196675:KSM196675 LCH196675:LCI196675 LMD196675:LME196675 LVZ196675:LWA196675 MFV196675:MFW196675 MPR196675:MPS196675 MZN196675:MZO196675 NJJ196675:NJK196675 NTF196675:NTG196675 ODB196675:ODC196675 OMX196675:OMY196675 OWT196675:OWU196675 PGP196675:PGQ196675 PQL196675:PQM196675 QAH196675:QAI196675 QKD196675:QKE196675 QTZ196675:QUA196675 RDV196675:RDW196675 RNR196675:RNS196675 RXN196675:RXO196675 SHJ196675:SHK196675 SRF196675:SRG196675 TBB196675:TBC196675 TKX196675:TKY196675 TUT196675:TUU196675 UEP196675:UEQ196675 UOL196675:UOM196675 UYH196675:UYI196675 VID196675:VIE196675 VRZ196675:VSA196675 WBV196675:WBW196675 WLR196675:WLS196675 WVN196675:WVO196675 F262211:G262211 JB262211:JC262211 SX262211:SY262211 ACT262211:ACU262211 AMP262211:AMQ262211 AWL262211:AWM262211 BGH262211:BGI262211 BQD262211:BQE262211 BZZ262211:CAA262211 CJV262211:CJW262211 CTR262211:CTS262211 DDN262211:DDO262211 DNJ262211:DNK262211 DXF262211:DXG262211 EHB262211:EHC262211 EQX262211:EQY262211 FAT262211:FAU262211 FKP262211:FKQ262211 FUL262211:FUM262211 GEH262211:GEI262211 GOD262211:GOE262211 GXZ262211:GYA262211 HHV262211:HHW262211 HRR262211:HRS262211 IBN262211:IBO262211 ILJ262211:ILK262211 IVF262211:IVG262211 JFB262211:JFC262211 JOX262211:JOY262211 JYT262211:JYU262211 KIP262211:KIQ262211 KSL262211:KSM262211 LCH262211:LCI262211 LMD262211:LME262211 LVZ262211:LWA262211 MFV262211:MFW262211 MPR262211:MPS262211 MZN262211:MZO262211 NJJ262211:NJK262211 NTF262211:NTG262211 ODB262211:ODC262211 OMX262211:OMY262211 OWT262211:OWU262211 PGP262211:PGQ262211 PQL262211:PQM262211 QAH262211:QAI262211 QKD262211:QKE262211 QTZ262211:QUA262211 RDV262211:RDW262211 RNR262211:RNS262211 RXN262211:RXO262211 SHJ262211:SHK262211 SRF262211:SRG262211 TBB262211:TBC262211 TKX262211:TKY262211 TUT262211:TUU262211 UEP262211:UEQ262211 UOL262211:UOM262211 UYH262211:UYI262211 VID262211:VIE262211 VRZ262211:VSA262211 WBV262211:WBW262211 WLR262211:WLS262211 WVN262211:WVO262211 F327747:G327747 JB327747:JC327747 SX327747:SY327747 ACT327747:ACU327747 AMP327747:AMQ327747 AWL327747:AWM327747 BGH327747:BGI327747 BQD327747:BQE327747 BZZ327747:CAA327747 CJV327747:CJW327747 CTR327747:CTS327747 DDN327747:DDO327747 DNJ327747:DNK327747 DXF327747:DXG327747 EHB327747:EHC327747 EQX327747:EQY327747 FAT327747:FAU327747 FKP327747:FKQ327747 FUL327747:FUM327747 GEH327747:GEI327747 GOD327747:GOE327747 GXZ327747:GYA327747 HHV327747:HHW327747 HRR327747:HRS327747 IBN327747:IBO327747 ILJ327747:ILK327747 IVF327747:IVG327747 JFB327747:JFC327747 JOX327747:JOY327747 JYT327747:JYU327747 KIP327747:KIQ327747 KSL327747:KSM327747 LCH327747:LCI327747 LMD327747:LME327747 LVZ327747:LWA327747 MFV327747:MFW327747 MPR327747:MPS327747 MZN327747:MZO327747 NJJ327747:NJK327747 NTF327747:NTG327747 ODB327747:ODC327747 OMX327747:OMY327747 OWT327747:OWU327747 PGP327747:PGQ327747 PQL327747:PQM327747 QAH327747:QAI327747 QKD327747:QKE327747 QTZ327747:QUA327747 RDV327747:RDW327747 RNR327747:RNS327747 RXN327747:RXO327747 SHJ327747:SHK327747 SRF327747:SRG327747 TBB327747:TBC327747 TKX327747:TKY327747 TUT327747:TUU327747 UEP327747:UEQ327747 UOL327747:UOM327747 UYH327747:UYI327747 VID327747:VIE327747 VRZ327747:VSA327747 WBV327747:WBW327747 WLR327747:WLS327747 WVN327747:WVO327747 F393283:G393283 JB393283:JC393283 SX393283:SY393283 ACT393283:ACU393283 AMP393283:AMQ393283 AWL393283:AWM393283 BGH393283:BGI393283 BQD393283:BQE393283 BZZ393283:CAA393283 CJV393283:CJW393283 CTR393283:CTS393283 DDN393283:DDO393283 DNJ393283:DNK393283 DXF393283:DXG393283 EHB393283:EHC393283 EQX393283:EQY393283 FAT393283:FAU393283 FKP393283:FKQ393283 FUL393283:FUM393283 GEH393283:GEI393283 GOD393283:GOE393283 GXZ393283:GYA393283 HHV393283:HHW393283 HRR393283:HRS393283 IBN393283:IBO393283 ILJ393283:ILK393283 IVF393283:IVG393283 JFB393283:JFC393283 JOX393283:JOY393283 JYT393283:JYU393283 KIP393283:KIQ393283 KSL393283:KSM393283 LCH393283:LCI393283 LMD393283:LME393283 LVZ393283:LWA393283 MFV393283:MFW393283 MPR393283:MPS393283 MZN393283:MZO393283 NJJ393283:NJK393283 NTF393283:NTG393283 ODB393283:ODC393283 OMX393283:OMY393283 OWT393283:OWU393283 PGP393283:PGQ393283 PQL393283:PQM393283 QAH393283:QAI393283 QKD393283:QKE393283 QTZ393283:QUA393283 RDV393283:RDW393283 RNR393283:RNS393283 RXN393283:RXO393283 SHJ393283:SHK393283 SRF393283:SRG393283 TBB393283:TBC393283 TKX393283:TKY393283 TUT393283:TUU393283 UEP393283:UEQ393283 UOL393283:UOM393283 UYH393283:UYI393283 VID393283:VIE393283 VRZ393283:VSA393283 WBV393283:WBW393283 WLR393283:WLS393283 WVN393283:WVO393283 F458819:G458819 JB458819:JC458819 SX458819:SY458819 ACT458819:ACU458819 AMP458819:AMQ458819 AWL458819:AWM458819 BGH458819:BGI458819 BQD458819:BQE458819 BZZ458819:CAA458819 CJV458819:CJW458819 CTR458819:CTS458819 DDN458819:DDO458819 DNJ458819:DNK458819 DXF458819:DXG458819 EHB458819:EHC458819 EQX458819:EQY458819 FAT458819:FAU458819 FKP458819:FKQ458819 FUL458819:FUM458819 GEH458819:GEI458819 GOD458819:GOE458819 GXZ458819:GYA458819 HHV458819:HHW458819 HRR458819:HRS458819 IBN458819:IBO458819 ILJ458819:ILK458819 IVF458819:IVG458819 JFB458819:JFC458819 JOX458819:JOY458819 JYT458819:JYU458819 KIP458819:KIQ458819 KSL458819:KSM458819 LCH458819:LCI458819 LMD458819:LME458819 LVZ458819:LWA458819 MFV458819:MFW458819 MPR458819:MPS458819 MZN458819:MZO458819 NJJ458819:NJK458819 NTF458819:NTG458819 ODB458819:ODC458819 OMX458819:OMY458819 OWT458819:OWU458819 PGP458819:PGQ458819 PQL458819:PQM458819 QAH458819:QAI458819 QKD458819:QKE458819 QTZ458819:QUA458819 RDV458819:RDW458819 RNR458819:RNS458819 RXN458819:RXO458819 SHJ458819:SHK458819 SRF458819:SRG458819 TBB458819:TBC458819 TKX458819:TKY458819 TUT458819:TUU458819 UEP458819:UEQ458819 UOL458819:UOM458819 UYH458819:UYI458819 VID458819:VIE458819 VRZ458819:VSA458819 WBV458819:WBW458819 WLR458819:WLS458819 WVN458819:WVO458819 F524355:G524355 JB524355:JC524355 SX524355:SY524355 ACT524355:ACU524355 AMP524355:AMQ524355 AWL524355:AWM524355 BGH524355:BGI524355 BQD524355:BQE524355 BZZ524355:CAA524355 CJV524355:CJW524355 CTR524355:CTS524355 DDN524355:DDO524355 DNJ524355:DNK524355 DXF524355:DXG524355 EHB524355:EHC524355 EQX524355:EQY524355 FAT524355:FAU524355 FKP524355:FKQ524355 FUL524355:FUM524355 GEH524355:GEI524355 GOD524355:GOE524355 GXZ524355:GYA524355 HHV524355:HHW524355 HRR524355:HRS524355 IBN524355:IBO524355 ILJ524355:ILK524355 IVF524355:IVG524355 JFB524355:JFC524355 JOX524355:JOY524355 JYT524355:JYU524355 KIP524355:KIQ524355 KSL524355:KSM524355 LCH524355:LCI524355 LMD524355:LME524355 LVZ524355:LWA524355 MFV524355:MFW524355 MPR524355:MPS524355 MZN524355:MZO524355 NJJ524355:NJK524355 NTF524355:NTG524355 ODB524355:ODC524355 OMX524355:OMY524355 OWT524355:OWU524355 PGP524355:PGQ524355 PQL524355:PQM524355 QAH524355:QAI524355 QKD524355:QKE524355 QTZ524355:QUA524355 RDV524355:RDW524355 RNR524355:RNS524355 RXN524355:RXO524355 SHJ524355:SHK524355 SRF524355:SRG524355 TBB524355:TBC524355 TKX524355:TKY524355 TUT524355:TUU524355 UEP524355:UEQ524355 UOL524355:UOM524355 UYH524355:UYI524355 VID524355:VIE524355 VRZ524355:VSA524355 WBV524355:WBW524355 WLR524355:WLS524355 WVN524355:WVO524355 F589891:G589891 JB589891:JC589891 SX589891:SY589891 ACT589891:ACU589891 AMP589891:AMQ589891 AWL589891:AWM589891 BGH589891:BGI589891 BQD589891:BQE589891 BZZ589891:CAA589891 CJV589891:CJW589891 CTR589891:CTS589891 DDN589891:DDO589891 DNJ589891:DNK589891 DXF589891:DXG589891 EHB589891:EHC589891 EQX589891:EQY589891 FAT589891:FAU589891 FKP589891:FKQ589891 FUL589891:FUM589891 GEH589891:GEI589891 GOD589891:GOE589891 GXZ589891:GYA589891 HHV589891:HHW589891 HRR589891:HRS589891 IBN589891:IBO589891 ILJ589891:ILK589891 IVF589891:IVG589891 JFB589891:JFC589891 JOX589891:JOY589891 JYT589891:JYU589891 KIP589891:KIQ589891 KSL589891:KSM589891 LCH589891:LCI589891 LMD589891:LME589891 LVZ589891:LWA589891 MFV589891:MFW589891 MPR589891:MPS589891 MZN589891:MZO589891 NJJ589891:NJK589891 NTF589891:NTG589891 ODB589891:ODC589891 OMX589891:OMY589891 OWT589891:OWU589891 PGP589891:PGQ589891 PQL589891:PQM589891 QAH589891:QAI589891 QKD589891:QKE589891 QTZ589891:QUA589891 RDV589891:RDW589891 RNR589891:RNS589891 RXN589891:RXO589891 SHJ589891:SHK589891 SRF589891:SRG589891 TBB589891:TBC589891 TKX589891:TKY589891 TUT589891:TUU589891 UEP589891:UEQ589891 UOL589891:UOM589891 UYH589891:UYI589891 VID589891:VIE589891 VRZ589891:VSA589891 WBV589891:WBW589891 WLR589891:WLS589891 WVN589891:WVO589891 F655427:G655427 JB655427:JC655427 SX655427:SY655427 ACT655427:ACU655427 AMP655427:AMQ655427 AWL655427:AWM655427 BGH655427:BGI655427 BQD655427:BQE655427 BZZ655427:CAA655427 CJV655427:CJW655427 CTR655427:CTS655427 DDN655427:DDO655427 DNJ655427:DNK655427 DXF655427:DXG655427 EHB655427:EHC655427 EQX655427:EQY655427 FAT655427:FAU655427 FKP655427:FKQ655427 FUL655427:FUM655427 GEH655427:GEI655427 GOD655427:GOE655427 GXZ655427:GYA655427 HHV655427:HHW655427 HRR655427:HRS655427 IBN655427:IBO655427 ILJ655427:ILK655427 IVF655427:IVG655427 JFB655427:JFC655427 JOX655427:JOY655427 JYT655427:JYU655427 KIP655427:KIQ655427 KSL655427:KSM655427 LCH655427:LCI655427 LMD655427:LME655427 LVZ655427:LWA655427 MFV655427:MFW655427 MPR655427:MPS655427 MZN655427:MZO655427 NJJ655427:NJK655427 NTF655427:NTG655427 ODB655427:ODC655427 OMX655427:OMY655427 OWT655427:OWU655427 PGP655427:PGQ655427 PQL655427:PQM655427 QAH655427:QAI655427 QKD655427:QKE655427 QTZ655427:QUA655427 RDV655427:RDW655427 RNR655427:RNS655427 RXN655427:RXO655427 SHJ655427:SHK655427 SRF655427:SRG655427 TBB655427:TBC655427 TKX655427:TKY655427 TUT655427:TUU655427 UEP655427:UEQ655427 UOL655427:UOM655427 UYH655427:UYI655427 VID655427:VIE655427 VRZ655427:VSA655427 WBV655427:WBW655427 WLR655427:WLS655427 WVN655427:WVO655427 F720963:G720963 JB720963:JC720963 SX720963:SY720963 ACT720963:ACU720963 AMP720963:AMQ720963 AWL720963:AWM720963 BGH720963:BGI720963 BQD720963:BQE720963 BZZ720963:CAA720963 CJV720963:CJW720963 CTR720963:CTS720963 DDN720963:DDO720963 DNJ720963:DNK720963 DXF720963:DXG720963 EHB720963:EHC720963 EQX720963:EQY720963 FAT720963:FAU720963 FKP720963:FKQ720963 FUL720963:FUM720963 GEH720963:GEI720963 GOD720963:GOE720963 GXZ720963:GYA720963 HHV720963:HHW720963 HRR720963:HRS720963 IBN720963:IBO720963 ILJ720963:ILK720963 IVF720963:IVG720963 JFB720963:JFC720963 JOX720963:JOY720963 JYT720963:JYU720963 KIP720963:KIQ720963 KSL720963:KSM720963 LCH720963:LCI720963 LMD720963:LME720963 LVZ720963:LWA720963 MFV720963:MFW720963 MPR720963:MPS720963 MZN720963:MZO720963 NJJ720963:NJK720963 NTF720963:NTG720963 ODB720963:ODC720963 OMX720963:OMY720963 OWT720963:OWU720963 PGP720963:PGQ720963 PQL720963:PQM720963 QAH720963:QAI720963 QKD720963:QKE720963 QTZ720963:QUA720963 RDV720963:RDW720963 RNR720963:RNS720963 RXN720963:RXO720963 SHJ720963:SHK720963 SRF720963:SRG720963 TBB720963:TBC720963 TKX720963:TKY720963 TUT720963:TUU720963 UEP720963:UEQ720963 UOL720963:UOM720963 UYH720963:UYI720963 VID720963:VIE720963 VRZ720963:VSA720963 WBV720963:WBW720963 WLR720963:WLS720963 WVN720963:WVO720963 F786499:G786499 JB786499:JC786499 SX786499:SY786499 ACT786499:ACU786499 AMP786499:AMQ786499 AWL786499:AWM786499 BGH786499:BGI786499 BQD786499:BQE786499 BZZ786499:CAA786499 CJV786499:CJW786499 CTR786499:CTS786499 DDN786499:DDO786499 DNJ786499:DNK786499 DXF786499:DXG786499 EHB786499:EHC786499 EQX786499:EQY786499 FAT786499:FAU786499 FKP786499:FKQ786499 FUL786499:FUM786499 GEH786499:GEI786499 GOD786499:GOE786499 GXZ786499:GYA786499 HHV786499:HHW786499 HRR786499:HRS786499 IBN786499:IBO786499 ILJ786499:ILK786499 IVF786499:IVG786499 JFB786499:JFC786499 JOX786499:JOY786499 JYT786499:JYU786499 KIP786499:KIQ786499 KSL786499:KSM786499 LCH786499:LCI786499 LMD786499:LME786499 LVZ786499:LWA786499 MFV786499:MFW786499 MPR786499:MPS786499 MZN786499:MZO786499 NJJ786499:NJK786499 NTF786499:NTG786499 ODB786499:ODC786499 OMX786499:OMY786499 OWT786499:OWU786499 PGP786499:PGQ786499 PQL786499:PQM786499 QAH786499:QAI786499 QKD786499:QKE786499 QTZ786499:QUA786499 RDV786499:RDW786499 RNR786499:RNS786499 RXN786499:RXO786499 SHJ786499:SHK786499 SRF786499:SRG786499 TBB786499:TBC786499 TKX786499:TKY786499 TUT786499:TUU786499 UEP786499:UEQ786499 UOL786499:UOM786499 UYH786499:UYI786499 VID786499:VIE786499 VRZ786499:VSA786499 WBV786499:WBW786499 WLR786499:WLS786499 WVN786499:WVO786499 F852035:G852035 JB852035:JC852035 SX852035:SY852035 ACT852035:ACU852035 AMP852035:AMQ852035 AWL852035:AWM852035 BGH852035:BGI852035 BQD852035:BQE852035 BZZ852035:CAA852035 CJV852035:CJW852035 CTR852035:CTS852035 DDN852035:DDO852035 DNJ852035:DNK852035 DXF852035:DXG852035 EHB852035:EHC852035 EQX852035:EQY852035 FAT852035:FAU852035 FKP852035:FKQ852035 FUL852035:FUM852035 GEH852035:GEI852035 GOD852035:GOE852035 GXZ852035:GYA852035 HHV852035:HHW852035 HRR852035:HRS852035 IBN852035:IBO852035 ILJ852035:ILK852035 IVF852035:IVG852035 JFB852035:JFC852035 JOX852035:JOY852035 JYT852035:JYU852035 KIP852035:KIQ852035 KSL852035:KSM852035 LCH852035:LCI852035 LMD852035:LME852035 LVZ852035:LWA852035 MFV852035:MFW852035 MPR852035:MPS852035 MZN852035:MZO852035 NJJ852035:NJK852035 NTF852035:NTG852035 ODB852035:ODC852035 OMX852035:OMY852035 OWT852035:OWU852035 PGP852035:PGQ852035 PQL852035:PQM852035 QAH852035:QAI852035 QKD852035:QKE852035 QTZ852035:QUA852035 RDV852035:RDW852035 RNR852035:RNS852035 RXN852035:RXO852035 SHJ852035:SHK852035 SRF852035:SRG852035 TBB852035:TBC852035 TKX852035:TKY852035 TUT852035:TUU852035 UEP852035:UEQ852035 UOL852035:UOM852035 UYH852035:UYI852035 VID852035:VIE852035 VRZ852035:VSA852035 WBV852035:WBW852035 WLR852035:WLS852035 WVN852035:WVO852035 F917571:G917571 JB917571:JC917571 SX917571:SY917571 ACT917571:ACU917571 AMP917571:AMQ917571 AWL917571:AWM917571 BGH917571:BGI917571 BQD917571:BQE917571 BZZ917571:CAA917571 CJV917571:CJW917571 CTR917571:CTS917571 DDN917571:DDO917571 DNJ917571:DNK917571 DXF917571:DXG917571 EHB917571:EHC917571 EQX917571:EQY917571 FAT917571:FAU917571 FKP917571:FKQ917571 FUL917571:FUM917571 GEH917571:GEI917571 GOD917571:GOE917571 GXZ917571:GYA917571 HHV917571:HHW917571 HRR917571:HRS917571 IBN917571:IBO917571 ILJ917571:ILK917571 IVF917571:IVG917571 JFB917571:JFC917571 JOX917571:JOY917571 JYT917571:JYU917571 KIP917571:KIQ917571 KSL917571:KSM917571 LCH917571:LCI917571 LMD917571:LME917571 LVZ917571:LWA917571 MFV917571:MFW917571 MPR917571:MPS917571 MZN917571:MZO917571 NJJ917571:NJK917571 NTF917571:NTG917571 ODB917571:ODC917571 OMX917571:OMY917571 OWT917571:OWU917571 PGP917571:PGQ917571 PQL917571:PQM917571 QAH917571:QAI917571 QKD917571:QKE917571 QTZ917571:QUA917571 RDV917571:RDW917571 RNR917571:RNS917571 RXN917571:RXO917571 SHJ917571:SHK917571 SRF917571:SRG917571 TBB917571:TBC917571 TKX917571:TKY917571 TUT917571:TUU917571 UEP917571:UEQ917571 UOL917571:UOM917571 UYH917571:UYI917571 VID917571:VIE917571 VRZ917571:VSA917571 WBV917571:WBW917571 WLR917571:WLS917571 WVN917571:WVO917571 F983107:G983107 JB983107:JC983107 SX983107:SY983107 ACT983107:ACU983107 AMP983107:AMQ983107 AWL983107:AWM983107 BGH983107:BGI983107 BQD983107:BQE983107 BZZ983107:CAA983107 CJV983107:CJW983107 CTR983107:CTS983107 DDN983107:DDO983107 DNJ983107:DNK983107 DXF983107:DXG983107 EHB983107:EHC983107 EQX983107:EQY983107 FAT983107:FAU983107 FKP983107:FKQ983107 FUL983107:FUM983107 GEH983107:GEI983107 GOD983107:GOE983107 GXZ983107:GYA983107 HHV983107:HHW983107 HRR983107:HRS983107 IBN983107:IBO983107 ILJ983107:ILK983107 IVF983107:IVG983107 JFB983107:JFC983107 JOX983107:JOY983107 JYT983107:JYU983107 KIP983107:KIQ983107 KSL983107:KSM983107 LCH983107:LCI983107 LMD983107:LME983107 LVZ983107:LWA983107 MFV983107:MFW983107 MPR983107:MPS983107 MZN983107:MZO983107 NJJ983107:NJK983107 NTF983107:NTG983107 ODB983107:ODC983107 OMX983107:OMY983107 OWT983107:OWU983107 PGP983107:PGQ983107 PQL983107:PQM983107 QAH983107:QAI983107 QKD983107:QKE983107 QTZ983107:QUA983107 RDV983107:RDW983107 RNR983107:RNS983107 RXN983107:RXO983107 SHJ983107:SHK983107 SRF983107:SRG983107 TBB983107:TBC983107 TKX983107:TKY983107 TUT983107:TUU983107 UEP983107:UEQ983107 UOL983107:UOM983107 UYH983107:UYI983107 VID983107:VIE983107 VRZ983107:VSA983107 WBV983107:WBW983107 WLR983107:WLS983107 WVN983107:WVO983107 G114:G122 JC114:JC122 SY114:SY122 ACU114:ACU122 AMQ114:AMQ122 AWM114:AWM122 BGI114:BGI122 BQE114:BQE122 CAA114:CAA122 CJW114:CJW122 CTS114:CTS122 DDO114:DDO122 DNK114:DNK122 DXG114:DXG122 EHC114:EHC122 EQY114:EQY122 FAU114:FAU122 FKQ114:FKQ122 FUM114:FUM122 GEI114:GEI122 GOE114:GOE122 GYA114:GYA122 HHW114:HHW122 HRS114:HRS122 IBO114:IBO122 ILK114:ILK122 IVG114:IVG122 JFC114:JFC122 JOY114:JOY122 JYU114:JYU122 KIQ114:KIQ122 KSM114:KSM122 LCI114:LCI122 LME114:LME122 LWA114:LWA122 MFW114:MFW122 MPS114:MPS122 MZO114:MZO122 NJK114:NJK122 NTG114:NTG122 ODC114:ODC122 OMY114:OMY122 OWU114:OWU122 PGQ114:PGQ122 PQM114:PQM122 QAI114:QAI122 QKE114:QKE122 QUA114:QUA122 RDW114:RDW122 RNS114:RNS122 RXO114:RXO122 SHK114:SHK122 SRG114:SRG122 TBC114:TBC122 TKY114:TKY122 TUU114:TUU122 UEQ114:UEQ122 UOM114:UOM122 UYI114:UYI122 VIE114:VIE122 VSA114:VSA122 WBW114:WBW122 WLS114:WLS122 WVO114:WVO122 G65650:G65658 JC65650:JC65658 SY65650:SY65658 ACU65650:ACU65658 AMQ65650:AMQ65658 AWM65650:AWM65658 BGI65650:BGI65658 BQE65650:BQE65658 CAA65650:CAA65658 CJW65650:CJW65658 CTS65650:CTS65658 DDO65650:DDO65658 DNK65650:DNK65658 DXG65650:DXG65658 EHC65650:EHC65658 EQY65650:EQY65658 FAU65650:FAU65658 FKQ65650:FKQ65658 FUM65650:FUM65658 GEI65650:GEI65658 GOE65650:GOE65658 GYA65650:GYA65658 HHW65650:HHW65658 HRS65650:HRS65658 IBO65650:IBO65658 ILK65650:ILK65658 IVG65650:IVG65658 JFC65650:JFC65658 JOY65650:JOY65658 JYU65650:JYU65658 KIQ65650:KIQ65658 KSM65650:KSM65658 LCI65650:LCI65658 LME65650:LME65658 LWA65650:LWA65658 MFW65650:MFW65658 MPS65650:MPS65658 MZO65650:MZO65658 NJK65650:NJK65658 NTG65650:NTG65658 ODC65650:ODC65658 OMY65650:OMY65658 OWU65650:OWU65658 PGQ65650:PGQ65658 PQM65650:PQM65658 QAI65650:QAI65658 QKE65650:QKE65658 QUA65650:QUA65658 RDW65650:RDW65658 RNS65650:RNS65658 RXO65650:RXO65658 SHK65650:SHK65658 SRG65650:SRG65658 TBC65650:TBC65658 TKY65650:TKY65658 TUU65650:TUU65658 UEQ65650:UEQ65658 UOM65650:UOM65658 UYI65650:UYI65658 VIE65650:VIE65658 VSA65650:VSA65658 WBW65650:WBW65658 WLS65650:WLS65658 WVO65650:WVO65658 G131186:G131194 JC131186:JC131194 SY131186:SY131194 ACU131186:ACU131194 AMQ131186:AMQ131194 AWM131186:AWM131194 BGI131186:BGI131194 BQE131186:BQE131194 CAA131186:CAA131194 CJW131186:CJW131194 CTS131186:CTS131194 DDO131186:DDO131194 DNK131186:DNK131194 DXG131186:DXG131194 EHC131186:EHC131194 EQY131186:EQY131194 FAU131186:FAU131194 FKQ131186:FKQ131194 FUM131186:FUM131194 GEI131186:GEI131194 GOE131186:GOE131194 GYA131186:GYA131194 HHW131186:HHW131194 HRS131186:HRS131194 IBO131186:IBO131194 ILK131186:ILK131194 IVG131186:IVG131194 JFC131186:JFC131194 JOY131186:JOY131194 JYU131186:JYU131194 KIQ131186:KIQ131194 KSM131186:KSM131194 LCI131186:LCI131194 LME131186:LME131194 LWA131186:LWA131194 MFW131186:MFW131194 MPS131186:MPS131194 MZO131186:MZO131194 NJK131186:NJK131194 NTG131186:NTG131194 ODC131186:ODC131194 OMY131186:OMY131194 OWU131186:OWU131194 PGQ131186:PGQ131194 PQM131186:PQM131194 QAI131186:QAI131194 QKE131186:QKE131194 QUA131186:QUA131194 RDW131186:RDW131194 RNS131186:RNS131194 RXO131186:RXO131194 SHK131186:SHK131194 SRG131186:SRG131194 TBC131186:TBC131194 TKY131186:TKY131194 TUU131186:TUU131194 UEQ131186:UEQ131194 UOM131186:UOM131194 UYI131186:UYI131194 VIE131186:VIE131194 VSA131186:VSA131194 WBW131186:WBW131194 WLS131186:WLS131194 WVO131186:WVO131194 G196722:G196730 JC196722:JC196730 SY196722:SY196730 ACU196722:ACU196730 AMQ196722:AMQ196730 AWM196722:AWM196730 BGI196722:BGI196730 BQE196722:BQE196730 CAA196722:CAA196730 CJW196722:CJW196730 CTS196722:CTS196730 DDO196722:DDO196730 DNK196722:DNK196730 DXG196722:DXG196730 EHC196722:EHC196730 EQY196722:EQY196730 FAU196722:FAU196730 FKQ196722:FKQ196730 FUM196722:FUM196730 GEI196722:GEI196730 GOE196722:GOE196730 GYA196722:GYA196730 HHW196722:HHW196730 HRS196722:HRS196730 IBO196722:IBO196730 ILK196722:ILK196730 IVG196722:IVG196730 JFC196722:JFC196730 JOY196722:JOY196730 JYU196722:JYU196730 KIQ196722:KIQ196730 KSM196722:KSM196730 LCI196722:LCI196730 LME196722:LME196730 LWA196722:LWA196730 MFW196722:MFW196730 MPS196722:MPS196730 MZO196722:MZO196730 NJK196722:NJK196730 NTG196722:NTG196730 ODC196722:ODC196730 OMY196722:OMY196730 OWU196722:OWU196730 PGQ196722:PGQ196730 PQM196722:PQM196730 QAI196722:QAI196730 QKE196722:QKE196730 QUA196722:QUA196730 RDW196722:RDW196730 RNS196722:RNS196730 RXO196722:RXO196730 SHK196722:SHK196730 SRG196722:SRG196730 TBC196722:TBC196730 TKY196722:TKY196730 TUU196722:TUU196730 UEQ196722:UEQ196730 UOM196722:UOM196730 UYI196722:UYI196730 VIE196722:VIE196730 VSA196722:VSA196730 WBW196722:WBW196730 WLS196722:WLS196730 WVO196722:WVO196730 G262258:G262266 JC262258:JC262266 SY262258:SY262266 ACU262258:ACU262266 AMQ262258:AMQ262266 AWM262258:AWM262266 BGI262258:BGI262266 BQE262258:BQE262266 CAA262258:CAA262266 CJW262258:CJW262266 CTS262258:CTS262266 DDO262258:DDO262266 DNK262258:DNK262266 DXG262258:DXG262266 EHC262258:EHC262266 EQY262258:EQY262266 FAU262258:FAU262266 FKQ262258:FKQ262266 FUM262258:FUM262266 GEI262258:GEI262266 GOE262258:GOE262266 GYA262258:GYA262266 HHW262258:HHW262266 HRS262258:HRS262266 IBO262258:IBO262266 ILK262258:ILK262266 IVG262258:IVG262266 JFC262258:JFC262266 JOY262258:JOY262266 JYU262258:JYU262266 KIQ262258:KIQ262266 KSM262258:KSM262266 LCI262258:LCI262266 LME262258:LME262266 LWA262258:LWA262266 MFW262258:MFW262266 MPS262258:MPS262266 MZO262258:MZO262266 NJK262258:NJK262266 NTG262258:NTG262266 ODC262258:ODC262266 OMY262258:OMY262266 OWU262258:OWU262266 PGQ262258:PGQ262266 PQM262258:PQM262266 QAI262258:QAI262266 QKE262258:QKE262266 QUA262258:QUA262266 RDW262258:RDW262266 RNS262258:RNS262266 RXO262258:RXO262266 SHK262258:SHK262266 SRG262258:SRG262266 TBC262258:TBC262266 TKY262258:TKY262266 TUU262258:TUU262266 UEQ262258:UEQ262266 UOM262258:UOM262266 UYI262258:UYI262266 VIE262258:VIE262266 VSA262258:VSA262266 WBW262258:WBW262266 WLS262258:WLS262266 WVO262258:WVO262266 G327794:G327802 JC327794:JC327802 SY327794:SY327802 ACU327794:ACU327802 AMQ327794:AMQ327802 AWM327794:AWM327802 BGI327794:BGI327802 BQE327794:BQE327802 CAA327794:CAA327802 CJW327794:CJW327802 CTS327794:CTS327802 DDO327794:DDO327802 DNK327794:DNK327802 DXG327794:DXG327802 EHC327794:EHC327802 EQY327794:EQY327802 FAU327794:FAU327802 FKQ327794:FKQ327802 FUM327794:FUM327802 GEI327794:GEI327802 GOE327794:GOE327802 GYA327794:GYA327802 HHW327794:HHW327802 HRS327794:HRS327802 IBO327794:IBO327802 ILK327794:ILK327802 IVG327794:IVG327802 JFC327794:JFC327802 JOY327794:JOY327802 JYU327794:JYU327802 KIQ327794:KIQ327802 KSM327794:KSM327802 LCI327794:LCI327802 LME327794:LME327802 LWA327794:LWA327802 MFW327794:MFW327802 MPS327794:MPS327802 MZO327794:MZO327802 NJK327794:NJK327802 NTG327794:NTG327802 ODC327794:ODC327802 OMY327794:OMY327802 OWU327794:OWU327802 PGQ327794:PGQ327802 PQM327794:PQM327802 QAI327794:QAI327802 QKE327794:QKE327802 QUA327794:QUA327802 RDW327794:RDW327802 RNS327794:RNS327802 RXO327794:RXO327802 SHK327794:SHK327802 SRG327794:SRG327802 TBC327794:TBC327802 TKY327794:TKY327802 TUU327794:TUU327802 UEQ327794:UEQ327802 UOM327794:UOM327802 UYI327794:UYI327802 VIE327794:VIE327802 VSA327794:VSA327802 WBW327794:WBW327802 WLS327794:WLS327802 WVO327794:WVO327802 G393330:G393338 JC393330:JC393338 SY393330:SY393338 ACU393330:ACU393338 AMQ393330:AMQ393338 AWM393330:AWM393338 BGI393330:BGI393338 BQE393330:BQE393338 CAA393330:CAA393338 CJW393330:CJW393338 CTS393330:CTS393338 DDO393330:DDO393338 DNK393330:DNK393338 DXG393330:DXG393338 EHC393330:EHC393338 EQY393330:EQY393338 FAU393330:FAU393338 FKQ393330:FKQ393338 FUM393330:FUM393338 GEI393330:GEI393338 GOE393330:GOE393338 GYA393330:GYA393338 HHW393330:HHW393338 HRS393330:HRS393338 IBO393330:IBO393338 ILK393330:ILK393338 IVG393330:IVG393338 JFC393330:JFC393338 JOY393330:JOY393338 JYU393330:JYU393338 KIQ393330:KIQ393338 KSM393330:KSM393338 LCI393330:LCI393338 LME393330:LME393338 LWA393330:LWA393338 MFW393330:MFW393338 MPS393330:MPS393338 MZO393330:MZO393338 NJK393330:NJK393338 NTG393330:NTG393338 ODC393330:ODC393338 OMY393330:OMY393338 OWU393330:OWU393338 PGQ393330:PGQ393338 PQM393330:PQM393338 QAI393330:QAI393338 QKE393330:QKE393338 QUA393330:QUA393338 RDW393330:RDW393338 RNS393330:RNS393338 RXO393330:RXO393338 SHK393330:SHK393338 SRG393330:SRG393338 TBC393330:TBC393338 TKY393330:TKY393338 TUU393330:TUU393338 UEQ393330:UEQ393338 UOM393330:UOM393338 UYI393330:UYI393338 VIE393330:VIE393338 VSA393330:VSA393338 WBW393330:WBW393338 WLS393330:WLS393338 WVO393330:WVO393338 G458866:G458874 JC458866:JC458874 SY458866:SY458874 ACU458866:ACU458874 AMQ458866:AMQ458874 AWM458866:AWM458874 BGI458866:BGI458874 BQE458866:BQE458874 CAA458866:CAA458874 CJW458866:CJW458874 CTS458866:CTS458874 DDO458866:DDO458874 DNK458866:DNK458874 DXG458866:DXG458874 EHC458866:EHC458874 EQY458866:EQY458874 FAU458866:FAU458874 FKQ458866:FKQ458874 FUM458866:FUM458874 GEI458866:GEI458874 GOE458866:GOE458874 GYA458866:GYA458874 HHW458866:HHW458874 HRS458866:HRS458874 IBO458866:IBO458874 ILK458866:ILK458874 IVG458866:IVG458874 JFC458866:JFC458874 JOY458866:JOY458874 JYU458866:JYU458874 KIQ458866:KIQ458874 KSM458866:KSM458874 LCI458866:LCI458874 LME458866:LME458874 LWA458866:LWA458874 MFW458866:MFW458874 MPS458866:MPS458874 MZO458866:MZO458874 NJK458866:NJK458874 NTG458866:NTG458874 ODC458866:ODC458874 OMY458866:OMY458874 OWU458866:OWU458874 PGQ458866:PGQ458874 PQM458866:PQM458874 QAI458866:QAI458874 QKE458866:QKE458874 QUA458866:QUA458874 RDW458866:RDW458874 RNS458866:RNS458874 RXO458866:RXO458874 SHK458866:SHK458874 SRG458866:SRG458874 TBC458866:TBC458874 TKY458866:TKY458874 TUU458866:TUU458874 UEQ458866:UEQ458874 UOM458866:UOM458874 UYI458866:UYI458874 VIE458866:VIE458874 VSA458866:VSA458874 WBW458866:WBW458874 WLS458866:WLS458874 WVO458866:WVO458874 G524402:G524410 JC524402:JC524410 SY524402:SY524410 ACU524402:ACU524410 AMQ524402:AMQ524410 AWM524402:AWM524410 BGI524402:BGI524410 BQE524402:BQE524410 CAA524402:CAA524410 CJW524402:CJW524410 CTS524402:CTS524410 DDO524402:DDO524410 DNK524402:DNK524410 DXG524402:DXG524410 EHC524402:EHC524410 EQY524402:EQY524410 FAU524402:FAU524410 FKQ524402:FKQ524410 FUM524402:FUM524410 GEI524402:GEI524410 GOE524402:GOE524410 GYA524402:GYA524410 HHW524402:HHW524410 HRS524402:HRS524410 IBO524402:IBO524410 ILK524402:ILK524410 IVG524402:IVG524410 JFC524402:JFC524410 JOY524402:JOY524410 JYU524402:JYU524410 KIQ524402:KIQ524410 KSM524402:KSM524410 LCI524402:LCI524410 LME524402:LME524410 LWA524402:LWA524410 MFW524402:MFW524410 MPS524402:MPS524410 MZO524402:MZO524410 NJK524402:NJK524410 NTG524402:NTG524410 ODC524402:ODC524410 OMY524402:OMY524410 OWU524402:OWU524410 PGQ524402:PGQ524410 PQM524402:PQM524410 QAI524402:QAI524410 QKE524402:QKE524410 QUA524402:QUA524410 RDW524402:RDW524410 RNS524402:RNS524410 RXO524402:RXO524410 SHK524402:SHK524410 SRG524402:SRG524410 TBC524402:TBC524410 TKY524402:TKY524410 TUU524402:TUU524410 UEQ524402:UEQ524410 UOM524402:UOM524410 UYI524402:UYI524410 VIE524402:VIE524410 VSA524402:VSA524410 WBW524402:WBW524410 WLS524402:WLS524410 WVO524402:WVO524410 G589938:G589946 JC589938:JC589946 SY589938:SY589946 ACU589938:ACU589946 AMQ589938:AMQ589946 AWM589938:AWM589946 BGI589938:BGI589946 BQE589938:BQE589946 CAA589938:CAA589946 CJW589938:CJW589946 CTS589938:CTS589946 DDO589938:DDO589946 DNK589938:DNK589946 DXG589938:DXG589946 EHC589938:EHC589946 EQY589938:EQY589946 FAU589938:FAU589946 FKQ589938:FKQ589946 FUM589938:FUM589946 GEI589938:GEI589946 GOE589938:GOE589946 GYA589938:GYA589946 HHW589938:HHW589946 HRS589938:HRS589946 IBO589938:IBO589946 ILK589938:ILK589946 IVG589938:IVG589946 JFC589938:JFC589946 JOY589938:JOY589946 JYU589938:JYU589946 KIQ589938:KIQ589946 KSM589938:KSM589946 LCI589938:LCI589946 LME589938:LME589946 LWA589938:LWA589946 MFW589938:MFW589946 MPS589938:MPS589946 MZO589938:MZO589946 NJK589938:NJK589946 NTG589938:NTG589946 ODC589938:ODC589946 OMY589938:OMY589946 OWU589938:OWU589946 PGQ589938:PGQ589946 PQM589938:PQM589946 QAI589938:QAI589946 QKE589938:QKE589946 QUA589938:QUA589946 RDW589938:RDW589946 RNS589938:RNS589946 RXO589938:RXO589946 SHK589938:SHK589946 SRG589938:SRG589946 TBC589938:TBC589946 TKY589938:TKY589946 TUU589938:TUU589946 UEQ589938:UEQ589946 UOM589938:UOM589946 UYI589938:UYI589946 VIE589938:VIE589946 VSA589938:VSA589946 WBW589938:WBW589946 WLS589938:WLS589946 WVO589938:WVO589946 G655474:G655482 JC655474:JC655482 SY655474:SY655482 ACU655474:ACU655482 AMQ655474:AMQ655482 AWM655474:AWM655482 BGI655474:BGI655482 BQE655474:BQE655482 CAA655474:CAA655482 CJW655474:CJW655482 CTS655474:CTS655482 DDO655474:DDO655482 DNK655474:DNK655482 DXG655474:DXG655482 EHC655474:EHC655482 EQY655474:EQY655482 FAU655474:FAU655482 FKQ655474:FKQ655482 FUM655474:FUM655482 GEI655474:GEI655482 GOE655474:GOE655482 GYA655474:GYA655482 HHW655474:HHW655482 HRS655474:HRS655482 IBO655474:IBO655482 ILK655474:ILK655482 IVG655474:IVG655482 JFC655474:JFC655482 JOY655474:JOY655482 JYU655474:JYU655482 KIQ655474:KIQ655482 KSM655474:KSM655482 LCI655474:LCI655482 LME655474:LME655482 LWA655474:LWA655482 MFW655474:MFW655482 MPS655474:MPS655482 MZO655474:MZO655482 NJK655474:NJK655482 NTG655474:NTG655482 ODC655474:ODC655482 OMY655474:OMY655482 OWU655474:OWU655482 PGQ655474:PGQ655482 PQM655474:PQM655482 QAI655474:QAI655482 QKE655474:QKE655482 QUA655474:QUA655482 RDW655474:RDW655482 RNS655474:RNS655482 RXO655474:RXO655482 SHK655474:SHK655482 SRG655474:SRG655482 TBC655474:TBC655482 TKY655474:TKY655482 TUU655474:TUU655482 UEQ655474:UEQ655482 UOM655474:UOM655482 UYI655474:UYI655482 VIE655474:VIE655482 VSA655474:VSA655482 WBW655474:WBW655482 WLS655474:WLS655482 WVO655474:WVO655482 G721010:G721018 JC721010:JC721018 SY721010:SY721018 ACU721010:ACU721018 AMQ721010:AMQ721018 AWM721010:AWM721018 BGI721010:BGI721018 BQE721010:BQE721018 CAA721010:CAA721018 CJW721010:CJW721018 CTS721010:CTS721018 DDO721010:DDO721018 DNK721010:DNK721018 DXG721010:DXG721018 EHC721010:EHC721018 EQY721010:EQY721018 FAU721010:FAU721018 FKQ721010:FKQ721018 FUM721010:FUM721018 GEI721010:GEI721018 GOE721010:GOE721018 GYA721010:GYA721018 HHW721010:HHW721018 HRS721010:HRS721018 IBO721010:IBO721018 ILK721010:ILK721018 IVG721010:IVG721018 JFC721010:JFC721018 JOY721010:JOY721018 JYU721010:JYU721018 KIQ721010:KIQ721018 KSM721010:KSM721018 LCI721010:LCI721018 LME721010:LME721018 LWA721010:LWA721018 MFW721010:MFW721018 MPS721010:MPS721018 MZO721010:MZO721018 NJK721010:NJK721018 NTG721010:NTG721018 ODC721010:ODC721018 OMY721010:OMY721018 OWU721010:OWU721018 PGQ721010:PGQ721018 PQM721010:PQM721018 QAI721010:QAI721018 QKE721010:QKE721018 QUA721010:QUA721018 RDW721010:RDW721018 RNS721010:RNS721018 RXO721010:RXO721018 SHK721010:SHK721018 SRG721010:SRG721018 TBC721010:TBC721018 TKY721010:TKY721018 TUU721010:TUU721018 UEQ721010:UEQ721018 UOM721010:UOM721018 UYI721010:UYI721018 VIE721010:VIE721018 VSA721010:VSA721018 WBW721010:WBW721018 WLS721010:WLS721018 WVO721010:WVO721018 G786546:G786554 JC786546:JC786554 SY786546:SY786554 ACU786546:ACU786554 AMQ786546:AMQ786554 AWM786546:AWM786554 BGI786546:BGI786554 BQE786546:BQE786554 CAA786546:CAA786554 CJW786546:CJW786554 CTS786546:CTS786554 DDO786546:DDO786554 DNK786546:DNK786554 DXG786546:DXG786554 EHC786546:EHC786554 EQY786546:EQY786554 FAU786546:FAU786554 FKQ786546:FKQ786554 FUM786546:FUM786554 GEI786546:GEI786554 GOE786546:GOE786554 GYA786546:GYA786554 HHW786546:HHW786554 HRS786546:HRS786554 IBO786546:IBO786554 ILK786546:ILK786554 IVG786546:IVG786554 JFC786546:JFC786554 JOY786546:JOY786554 JYU786546:JYU786554 KIQ786546:KIQ786554 KSM786546:KSM786554 LCI786546:LCI786554 LME786546:LME786554 LWA786546:LWA786554 MFW786546:MFW786554 MPS786546:MPS786554 MZO786546:MZO786554 NJK786546:NJK786554 NTG786546:NTG786554 ODC786546:ODC786554 OMY786546:OMY786554 OWU786546:OWU786554 PGQ786546:PGQ786554 PQM786546:PQM786554 QAI786546:QAI786554 QKE786546:QKE786554 QUA786546:QUA786554 RDW786546:RDW786554 RNS786546:RNS786554 RXO786546:RXO786554 SHK786546:SHK786554 SRG786546:SRG786554 TBC786546:TBC786554 TKY786546:TKY786554 TUU786546:TUU786554 UEQ786546:UEQ786554 UOM786546:UOM786554 UYI786546:UYI786554 VIE786546:VIE786554 VSA786546:VSA786554 WBW786546:WBW786554 WLS786546:WLS786554 WVO786546:WVO786554 G852082:G852090 JC852082:JC852090 SY852082:SY852090 ACU852082:ACU852090 AMQ852082:AMQ852090 AWM852082:AWM852090 BGI852082:BGI852090 BQE852082:BQE852090 CAA852082:CAA852090 CJW852082:CJW852090 CTS852082:CTS852090 DDO852082:DDO852090 DNK852082:DNK852090 DXG852082:DXG852090 EHC852082:EHC852090 EQY852082:EQY852090 FAU852082:FAU852090 FKQ852082:FKQ852090 FUM852082:FUM852090 GEI852082:GEI852090 GOE852082:GOE852090 GYA852082:GYA852090 HHW852082:HHW852090 HRS852082:HRS852090 IBO852082:IBO852090 ILK852082:ILK852090 IVG852082:IVG852090 JFC852082:JFC852090 JOY852082:JOY852090 JYU852082:JYU852090 KIQ852082:KIQ852090 KSM852082:KSM852090 LCI852082:LCI852090 LME852082:LME852090 LWA852082:LWA852090 MFW852082:MFW852090 MPS852082:MPS852090 MZO852082:MZO852090 NJK852082:NJK852090 NTG852082:NTG852090 ODC852082:ODC852090 OMY852082:OMY852090 OWU852082:OWU852090 PGQ852082:PGQ852090 PQM852082:PQM852090 QAI852082:QAI852090 QKE852082:QKE852090 QUA852082:QUA852090 RDW852082:RDW852090 RNS852082:RNS852090 RXO852082:RXO852090 SHK852082:SHK852090 SRG852082:SRG852090 TBC852082:TBC852090 TKY852082:TKY852090 TUU852082:TUU852090 UEQ852082:UEQ852090 UOM852082:UOM852090 UYI852082:UYI852090 VIE852082:VIE852090 VSA852082:VSA852090 WBW852082:WBW852090 WLS852082:WLS852090 WVO852082:WVO852090 G917618:G917626 JC917618:JC917626 SY917618:SY917626 ACU917618:ACU917626 AMQ917618:AMQ917626 AWM917618:AWM917626 BGI917618:BGI917626 BQE917618:BQE917626 CAA917618:CAA917626 CJW917618:CJW917626 CTS917618:CTS917626 DDO917618:DDO917626 DNK917618:DNK917626 DXG917618:DXG917626 EHC917618:EHC917626 EQY917618:EQY917626 FAU917618:FAU917626 FKQ917618:FKQ917626 FUM917618:FUM917626 GEI917618:GEI917626 GOE917618:GOE917626 GYA917618:GYA917626 HHW917618:HHW917626 HRS917618:HRS917626 IBO917618:IBO917626 ILK917618:ILK917626 IVG917618:IVG917626 JFC917618:JFC917626 JOY917618:JOY917626 JYU917618:JYU917626 KIQ917618:KIQ917626 KSM917618:KSM917626 LCI917618:LCI917626 LME917618:LME917626 LWA917618:LWA917626 MFW917618:MFW917626 MPS917618:MPS917626 MZO917618:MZO917626 NJK917618:NJK917626 NTG917618:NTG917626 ODC917618:ODC917626 OMY917618:OMY917626 OWU917618:OWU917626 PGQ917618:PGQ917626 PQM917618:PQM917626 QAI917618:QAI917626 QKE917618:QKE917626 QUA917618:QUA917626 RDW917618:RDW917626 RNS917618:RNS917626 RXO917618:RXO917626 SHK917618:SHK917626 SRG917618:SRG917626 TBC917618:TBC917626 TKY917618:TKY917626 TUU917618:TUU917626 UEQ917618:UEQ917626 UOM917618:UOM917626 UYI917618:UYI917626 VIE917618:VIE917626 VSA917618:VSA917626 WBW917618:WBW917626 WLS917618:WLS917626 WVO917618:WVO917626 G983154:G983162 JC983154:JC983162 SY983154:SY983162 ACU983154:ACU983162 AMQ983154:AMQ983162 AWM983154:AWM983162 BGI983154:BGI983162 BQE983154:BQE983162 CAA983154:CAA983162 CJW983154:CJW983162 CTS983154:CTS983162 DDO983154:DDO983162 DNK983154:DNK983162 DXG983154:DXG983162 EHC983154:EHC983162 EQY983154:EQY983162 FAU983154:FAU983162 FKQ983154:FKQ983162 FUM983154:FUM983162 GEI983154:GEI983162 GOE983154:GOE983162 GYA983154:GYA983162 HHW983154:HHW983162 HRS983154:HRS983162 IBO983154:IBO983162 ILK983154:ILK983162 IVG983154:IVG983162 JFC983154:JFC983162 JOY983154:JOY983162 JYU983154:JYU983162 KIQ983154:KIQ983162 KSM983154:KSM983162 LCI983154:LCI983162 LME983154:LME983162 LWA983154:LWA983162 MFW983154:MFW983162 MPS983154:MPS983162 MZO983154:MZO983162 NJK983154:NJK983162 NTG983154:NTG983162 ODC983154:ODC983162 OMY983154:OMY983162 OWU983154:OWU983162 PGQ983154:PGQ983162 PQM983154:PQM983162 QAI983154:QAI983162 QKE983154:QKE983162 QUA983154:QUA983162 RDW983154:RDW983162 RNS983154:RNS983162 RXO983154:RXO983162 SHK983154:SHK983162 SRG983154:SRG983162 TBC983154:TBC983162 TKY983154:TKY983162 TUU983154:TUU983162 UEQ983154:UEQ983162 UOM983154:UOM983162 UYI983154:UYI983162 VIE983154:VIE983162 VSA983154:VSA983162 WBW983154:WBW983162 WLS983154:WLS983162 WVO983154:WVO983162 F51:G61 JB51:JC61 SX51:SY61 ACT51:ACU61 AMP51:AMQ61 AWL51:AWM61 BGH51:BGI61 BQD51:BQE61 BZZ51:CAA61 CJV51:CJW61 CTR51:CTS61 DDN51:DDO61 DNJ51:DNK61 DXF51:DXG61 EHB51:EHC61 EQX51:EQY61 FAT51:FAU61 FKP51:FKQ61 FUL51:FUM61 GEH51:GEI61 GOD51:GOE61 GXZ51:GYA61 HHV51:HHW61 HRR51:HRS61 IBN51:IBO61 ILJ51:ILK61 IVF51:IVG61 JFB51:JFC61 JOX51:JOY61 JYT51:JYU61 KIP51:KIQ61 KSL51:KSM61 LCH51:LCI61 LMD51:LME61 LVZ51:LWA61 MFV51:MFW61 MPR51:MPS61 MZN51:MZO61 NJJ51:NJK61 NTF51:NTG61 ODB51:ODC61 OMX51:OMY61 OWT51:OWU61 PGP51:PGQ61 PQL51:PQM61 QAH51:QAI61 QKD51:QKE61 QTZ51:QUA61 RDV51:RDW61 RNR51:RNS61 RXN51:RXO61 SHJ51:SHK61 SRF51:SRG61 TBB51:TBC61 TKX51:TKY61 TUT51:TUU61 UEP51:UEQ61 UOL51:UOM61 UYH51:UYI61 VID51:VIE61 VRZ51:VSA61 WBV51:WBW61 WLR51:WLS61 WVN51:WVO61 F65587:G65597 JB65587:JC65597 SX65587:SY65597 ACT65587:ACU65597 AMP65587:AMQ65597 AWL65587:AWM65597 BGH65587:BGI65597 BQD65587:BQE65597 BZZ65587:CAA65597 CJV65587:CJW65597 CTR65587:CTS65597 DDN65587:DDO65597 DNJ65587:DNK65597 DXF65587:DXG65597 EHB65587:EHC65597 EQX65587:EQY65597 FAT65587:FAU65597 FKP65587:FKQ65597 FUL65587:FUM65597 GEH65587:GEI65597 GOD65587:GOE65597 GXZ65587:GYA65597 HHV65587:HHW65597 HRR65587:HRS65597 IBN65587:IBO65597 ILJ65587:ILK65597 IVF65587:IVG65597 JFB65587:JFC65597 JOX65587:JOY65597 JYT65587:JYU65597 KIP65587:KIQ65597 KSL65587:KSM65597 LCH65587:LCI65597 LMD65587:LME65597 LVZ65587:LWA65597 MFV65587:MFW65597 MPR65587:MPS65597 MZN65587:MZO65597 NJJ65587:NJK65597 NTF65587:NTG65597 ODB65587:ODC65597 OMX65587:OMY65597 OWT65587:OWU65597 PGP65587:PGQ65597 PQL65587:PQM65597 QAH65587:QAI65597 QKD65587:QKE65597 QTZ65587:QUA65597 RDV65587:RDW65597 RNR65587:RNS65597 RXN65587:RXO65597 SHJ65587:SHK65597 SRF65587:SRG65597 TBB65587:TBC65597 TKX65587:TKY65597 TUT65587:TUU65597 UEP65587:UEQ65597 UOL65587:UOM65597 UYH65587:UYI65597 VID65587:VIE65597 VRZ65587:VSA65597 WBV65587:WBW65597 WLR65587:WLS65597 WVN65587:WVO65597 F131123:G131133 JB131123:JC131133 SX131123:SY131133 ACT131123:ACU131133 AMP131123:AMQ131133 AWL131123:AWM131133 BGH131123:BGI131133 BQD131123:BQE131133 BZZ131123:CAA131133 CJV131123:CJW131133 CTR131123:CTS131133 DDN131123:DDO131133 DNJ131123:DNK131133 DXF131123:DXG131133 EHB131123:EHC131133 EQX131123:EQY131133 FAT131123:FAU131133 FKP131123:FKQ131133 FUL131123:FUM131133 GEH131123:GEI131133 GOD131123:GOE131133 GXZ131123:GYA131133 HHV131123:HHW131133 HRR131123:HRS131133 IBN131123:IBO131133 ILJ131123:ILK131133 IVF131123:IVG131133 JFB131123:JFC131133 JOX131123:JOY131133 JYT131123:JYU131133 KIP131123:KIQ131133 KSL131123:KSM131133 LCH131123:LCI131133 LMD131123:LME131133 LVZ131123:LWA131133 MFV131123:MFW131133 MPR131123:MPS131133 MZN131123:MZO131133 NJJ131123:NJK131133 NTF131123:NTG131133 ODB131123:ODC131133 OMX131123:OMY131133 OWT131123:OWU131133 PGP131123:PGQ131133 PQL131123:PQM131133 QAH131123:QAI131133 QKD131123:QKE131133 QTZ131123:QUA131133 RDV131123:RDW131133 RNR131123:RNS131133 RXN131123:RXO131133 SHJ131123:SHK131133 SRF131123:SRG131133 TBB131123:TBC131133 TKX131123:TKY131133 TUT131123:TUU131133 UEP131123:UEQ131133 UOL131123:UOM131133 UYH131123:UYI131133 VID131123:VIE131133 VRZ131123:VSA131133 WBV131123:WBW131133 WLR131123:WLS131133 WVN131123:WVO131133 F196659:G196669 JB196659:JC196669 SX196659:SY196669 ACT196659:ACU196669 AMP196659:AMQ196669 AWL196659:AWM196669 BGH196659:BGI196669 BQD196659:BQE196669 BZZ196659:CAA196669 CJV196659:CJW196669 CTR196659:CTS196669 DDN196659:DDO196669 DNJ196659:DNK196669 DXF196659:DXG196669 EHB196659:EHC196669 EQX196659:EQY196669 FAT196659:FAU196669 FKP196659:FKQ196669 FUL196659:FUM196669 GEH196659:GEI196669 GOD196659:GOE196669 GXZ196659:GYA196669 HHV196659:HHW196669 HRR196659:HRS196669 IBN196659:IBO196669 ILJ196659:ILK196669 IVF196659:IVG196669 JFB196659:JFC196669 JOX196659:JOY196669 JYT196659:JYU196669 KIP196659:KIQ196669 KSL196659:KSM196669 LCH196659:LCI196669 LMD196659:LME196669 LVZ196659:LWA196669 MFV196659:MFW196669 MPR196659:MPS196669 MZN196659:MZO196669 NJJ196659:NJK196669 NTF196659:NTG196669 ODB196659:ODC196669 OMX196659:OMY196669 OWT196659:OWU196669 PGP196659:PGQ196669 PQL196659:PQM196669 QAH196659:QAI196669 QKD196659:QKE196669 QTZ196659:QUA196669 RDV196659:RDW196669 RNR196659:RNS196669 RXN196659:RXO196669 SHJ196659:SHK196669 SRF196659:SRG196669 TBB196659:TBC196669 TKX196659:TKY196669 TUT196659:TUU196669 UEP196659:UEQ196669 UOL196659:UOM196669 UYH196659:UYI196669 VID196659:VIE196669 VRZ196659:VSA196669 WBV196659:WBW196669 WLR196659:WLS196669 WVN196659:WVO196669 F262195:G262205 JB262195:JC262205 SX262195:SY262205 ACT262195:ACU262205 AMP262195:AMQ262205 AWL262195:AWM262205 BGH262195:BGI262205 BQD262195:BQE262205 BZZ262195:CAA262205 CJV262195:CJW262205 CTR262195:CTS262205 DDN262195:DDO262205 DNJ262195:DNK262205 DXF262195:DXG262205 EHB262195:EHC262205 EQX262195:EQY262205 FAT262195:FAU262205 FKP262195:FKQ262205 FUL262195:FUM262205 GEH262195:GEI262205 GOD262195:GOE262205 GXZ262195:GYA262205 HHV262195:HHW262205 HRR262195:HRS262205 IBN262195:IBO262205 ILJ262195:ILK262205 IVF262195:IVG262205 JFB262195:JFC262205 JOX262195:JOY262205 JYT262195:JYU262205 KIP262195:KIQ262205 KSL262195:KSM262205 LCH262195:LCI262205 LMD262195:LME262205 LVZ262195:LWA262205 MFV262195:MFW262205 MPR262195:MPS262205 MZN262195:MZO262205 NJJ262195:NJK262205 NTF262195:NTG262205 ODB262195:ODC262205 OMX262195:OMY262205 OWT262195:OWU262205 PGP262195:PGQ262205 PQL262195:PQM262205 QAH262195:QAI262205 QKD262195:QKE262205 QTZ262195:QUA262205 RDV262195:RDW262205 RNR262195:RNS262205 RXN262195:RXO262205 SHJ262195:SHK262205 SRF262195:SRG262205 TBB262195:TBC262205 TKX262195:TKY262205 TUT262195:TUU262205 UEP262195:UEQ262205 UOL262195:UOM262205 UYH262195:UYI262205 VID262195:VIE262205 VRZ262195:VSA262205 WBV262195:WBW262205 WLR262195:WLS262205 WVN262195:WVO262205 F327731:G327741 JB327731:JC327741 SX327731:SY327741 ACT327731:ACU327741 AMP327731:AMQ327741 AWL327731:AWM327741 BGH327731:BGI327741 BQD327731:BQE327741 BZZ327731:CAA327741 CJV327731:CJW327741 CTR327731:CTS327741 DDN327731:DDO327741 DNJ327731:DNK327741 DXF327731:DXG327741 EHB327731:EHC327741 EQX327731:EQY327741 FAT327731:FAU327741 FKP327731:FKQ327741 FUL327731:FUM327741 GEH327731:GEI327741 GOD327731:GOE327741 GXZ327731:GYA327741 HHV327731:HHW327741 HRR327731:HRS327741 IBN327731:IBO327741 ILJ327731:ILK327741 IVF327731:IVG327741 JFB327731:JFC327741 JOX327731:JOY327741 JYT327731:JYU327741 KIP327731:KIQ327741 KSL327731:KSM327741 LCH327731:LCI327741 LMD327731:LME327741 LVZ327731:LWA327741 MFV327731:MFW327741 MPR327731:MPS327741 MZN327731:MZO327741 NJJ327731:NJK327741 NTF327731:NTG327741 ODB327731:ODC327741 OMX327731:OMY327741 OWT327731:OWU327741 PGP327731:PGQ327741 PQL327731:PQM327741 QAH327731:QAI327741 QKD327731:QKE327741 QTZ327731:QUA327741 RDV327731:RDW327741 RNR327731:RNS327741 RXN327731:RXO327741 SHJ327731:SHK327741 SRF327731:SRG327741 TBB327731:TBC327741 TKX327731:TKY327741 TUT327731:TUU327741 UEP327731:UEQ327741 UOL327731:UOM327741 UYH327731:UYI327741 VID327731:VIE327741 VRZ327731:VSA327741 WBV327731:WBW327741 WLR327731:WLS327741 WVN327731:WVO327741 F393267:G393277 JB393267:JC393277 SX393267:SY393277 ACT393267:ACU393277 AMP393267:AMQ393277 AWL393267:AWM393277 BGH393267:BGI393277 BQD393267:BQE393277 BZZ393267:CAA393277 CJV393267:CJW393277 CTR393267:CTS393277 DDN393267:DDO393277 DNJ393267:DNK393277 DXF393267:DXG393277 EHB393267:EHC393277 EQX393267:EQY393277 FAT393267:FAU393277 FKP393267:FKQ393277 FUL393267:FUM393277 GEH393267:GEI393277 GOD393267:GOE393277 GXZ393267:GYA393277 HHV393267:HHW393277 HRR393267:HRS393277 IBN393267:IBO393277 ILJ393267:ILK393277 IVF393267:IVG393277 JFB393267:JFC393277 JOX393267:JOY393277 JYT393267:JYU393277 KIP393267:KIQ393277 KSL393267:KSM393277 LCH393267:LCI393277 LMD393267:LME393277 LVZ393267:LWA393277 MFV393267:MFW393277 MPR393267:MPS393277 MZN393267:MZO393277 NJJ393267:NJK393277 NTF393267:NTG393277 ODB393267:ODC393277 OMX393267:OMY393277 OWT393267:OWU393277 PGP393267:PGQ393277 PQL393267:PQM393277 QAH393267:QAI393277 QKD393267:QKE393277 QTZ393267:QUA393277 RDV393267:RDW393277 RNR393267:RNS393277 RXN393267:RXO393277 SHJ393267:SHK393277 SRF393267:SRG393277 TBB393267:TBC393277 TKX393267:TKY393277 TUT393267:TUU393277 UEP393267:UEQ393277 UOL393267:UOM393277 UYH393267:UYI393277 VID393267:VIE393277 VRZ393267:VSA393277 WBV393267:WBW393277 WLR393267:WLS393277 WVN393267:WVO393277 F458803:G458813 JB458803:JC458813 SX458803:SY458813 ACT458803:ACU458813 AMP458803:AMQ458813 AWL458803:AWM458813 BGH458803:BGI458813 BQD458803:BQE458813 BZZ458803:CAA458813 CJV458803:CJW458813 CTR458803:CTS458813 DDN458803:DDO458813 DNJ458803:DNK458813 DXF458803:DXG458813 EHB458803:EHC458813 EQX458803:EQY458813 FAT458803:FAU458813 FKP458803:FKQ458813 FUL458803:FUM458813 GEH458803:GEI458813 GOD458803:GOE458813 GXZ458803:GYA458813 HHV458803:HHW458813 HRR458803:HRS458813 IBN458803:IBO458813 ILJ458803:ILK458813 IVF458803:IVG458813 JFB458803:JFC458813 JOX458803:JOY458813 JYT458803:JYU458813 KIP458803:KIQ458813 KSL458803:KSM458813 LCH458803:LCI458813 LMD458803:LME458813 LVZ458803:LWA458813 MFV458803:MFW458813 MPR458803:MPS458813 MZN458803:MZO458813 NJJ458803:NJK458813 NTF458803:NTG458813 ODB458803:ODC458813 OMX458803:OMY458813 OWT458803:OWU458813 PGP458803:PGQ458813 PQL458803:PQM458813 QAH458803:QAI458813 QKD458803:QKE458813 QTZ458803:QUA458813 RDV458803:RDW458813 RNR458803:RNS458813 RXN458803:RXO458813 SHJ458803:SHK458813 SRF458803:SRG458813 TBB458803:TBC458813 TKX458803:TKY458813 TUT458803:TUU458813 UEP458803:UEQ458813 UOL458803:UOM458813 UYH458803:UYI458813 VID458803:VIE458813 VRZ458803:VSA458813 WBV458803:WBW458813 WLR458803:WLS458813 WVN458803:WVO458813 F524339:G524349 JB524339:JC524349 SX524339:SY524349 ACT524339:ACU524349 AMP524339:AMQ524349 AWL524339:AWM524349 BGH524339:BGI524349 BQD524339:BQE524349 BZZ524339:CAA524349 CJV524339:CJW524349 CTR524339:CTS524349 DDN524339:DDO524349 DNJ524339:DNK524349 DXF524339:DXG524349 EHB524339:EHC524349 EQX524339:EQY524349 FAT524339:FAU524349 FKP524339:FKQ524349 FUL524339:FUM524349 GEH524339:GEI524349 GOD524339:GOE524349 GXZ524339:GYA524349 HHV524339:HHW524349 HRR524339:HRS524349 IBN524339:IBO524349 ILJ524339:ILK524349 IVF524339:IVG524349 JFB524339:JFC524349 JOX524339:JOY524349 JYT524339:JYU524349 KIP524339:KIQ524349 KSL524339:KSM524349 LCH524339:LCI524349 LMD524339:LME524349 LVZ524339:LWA524349 MFV524339:MFW524349 MPR524339:MPS524349 MZN524339:MZO524349 NJJ524339:NJK524349 NTF524339:NTG524349 ODB524339:ODC524349 OMX524339:OMY524349 OWT524339:OWU524349 PGP524339:PGQ524349 PQL524339:PQM524349 QAH524339:QAI524349 QKD524339:QKE524349 QTZ524339:QUA524349 RDV524339:RDW524349 RNR524339:RNS524349 RXN524339:RXO524349 SHJ524339:SHK524349 SRF524339:SRG524349 TBB524339:TBC524349 TKX524339:TKY524349 TUT524339:TUU524349 UEP524339:UEQ524349 UOL524339:UOM524349 UYH524339:UYI524349 VID524339:VIE524349 VRZ524339:VSA524349 WBV524339:WBW524349 WLR524339:WLS524349 WVN524339:WVO524349 F589875:G589885 JB589875:JC589885 SX589875:SY589885 ACT589875:ACU589885 AMP589875:AMQ589885 AWL589875:AWM589885 BGH589875:BGI589885 BQD589875:BQE589885 BZZ589875:CAA589885 CJV589875:CJW589885 CTR589875:CTS589885 DDN589875:DDO589885 DNJ589875:DNK589885 DXF589875:DXG589885 EHB589875:EHC589885 EQX589875:EQY589885 FAT589875:FAU589885 FKP589875:FKQ589885 FUL589875:FUM589885 GEH589875:GEI589885 GOD589875:GOE589885 GXZ589875:GYA589885 HHV589875:HHW589885 HRR589875:HRS589885 IBN589875:IBO589885 ILJ589875:ILK589885 IVF589875:IVG589885 JFB589875:JFC589885 JOX589875:JOY589885 JYT589875:JYU589885 KIP589875:KIQ589885 KSL589875:KSM589885 LCH589875:LCI589885 LMD589875:LME589885 LVZ589875:LWA589885 MFV589875:MFW589885 MPR589875:MPS589885 MZN589875:MZO589885 NJJ589875:NJK589885 NTF589875:NTG589885 ODB589875:ODC589885 OMX589875:OMY589885 OWT589875:OWU589885 PGP589875:PGQ589885 PQL589875:PQM589885 QAH589875:QAI589885 QKD589875:QKE589885 QTZ589875:QUA589885 RDV589875:RDW589885 RNR589875:RNS589885 RXN589875:RXO589885 SHJ589875:SHK589885 SRF589875:SRG589885 TBB589875:TBC589885 TKX589875:TKY589885 TUT589875:TUU589885 UEP589875:UEQ589885 UOL589875:UOM589885 UYH589875:UYI589885 VID589875:VIE589885 VRZ589875:VSA589885 WBV589875:WBW589885 WLR589875:WLS589885 WVN589875:WVO589885 F655411:G655421 JB655411:JC655421 SX655411:SY655421 ACT655411:ACU655421 AMP655411:AMQ655421 AWL655411:AWM655421 BGH655411:BGI655421 BQD655411:BQE655421 BZZ655411:CAA655421 CJV655411:CJW655421 CTR655411:CTS655421 DDN655411:DDO655421 DNJ655411:DNK655421 DXF655411:DXG655421 EHB655411:EHC655421 EQX655411:EQY655421 FAT655411:FAU655421 FKP655411:FKQ655421 FUL655411:FUM655421 GEH655411:GEI655421 GOD655411:GOE655421 GXZ655411:GYA655421 HHV655411:HHW655421 HRR655411:HRS655421 IBN655411:IBO655421 ILJ655411:ILK655421 IVF655411:IVG655421 JFB655411:JFC655421 JOX655411:JOY655421 JYT655411:JYU655421 KIP655411:KIQ655421 KSL655411:KSM655421 LCH655411:LCI655421 LMD655411:LME655421 LVZ655411:LWA655421 MFV655411:MFW655421 MPR655411:MPS655421 MZN655411:MZO655421 NJJ655411:NJK655421 NTF655411:NTG655421 ODB655411:ODC655421 OMX655411:OMY655421 OWT655411:OWU655421 PGP655411:PGQ655421 PQL655411:PQM655421 QAH655411:QAI655421 QKD655411:QKE655421 QTZ655411:QUA655421 RDV655411:RDW655421 RNR655411:RNS655421 RXN655411:RXO655421 SHJ655411:SHK655421 SRF655411:SRG655421 TBB655411:TBC655421 TKX655411:TKY655421 TUT655411:TUU655421 UEP655411:UEQ655421 UOL655411:UOM655421 UYH655411:UYI655421 VID655411:VIE655421 VRZ655411:VSA655421 WBV655411:WBW655421 WLR655411:WLS655421 WVN655411:WVO655421 F720947:G720957 JB720947:JC720957 SX720947:SY720957 ACT720947:ACU720957 AMP720947:AMQ720957 AWL720947:AWM720957 BGH720947:BGI720957 BQD720947:BQE720957 BZZ720947:CAA720957 CJV720947:CJW720957 CTR720947:CTS720957 DDN720947:DDO720957 DNJ720947:DNK720957 DXF720947:DXG720957 EHB720947:EHC720957 EQX720947:EQY720957 FAT720947:FAU720957 FKP720947:FKQ720957 FUL720947:FUM720957 GEH720947:GEI720957 GOD720947:GOE720957 GXZ720947:GYA720957 HHV720947:HHW720957 HRR720947:HRS720957 IBN720947:IBO720957 ILJ720947:ILK720957 IVF720947:IVG720957 JFB720947:JFC720957 JOX720947:JOY720957 JYT720947:JYU720957 KIP720947:KIQ720957 KSL720947:KSM720957 LCH720947:LCI720957 LMD720947:LME720957 LVZ720947:LWA720957 MFV720947:MFW720957 MPR720947:MPS720957 MZN720947:MZO720957 NJJ720947:NJK720957 NTF720947:NTG720957 ODB720947:ODC720957 OMX720947:OMY720957 OWT720947:OWU720957 PGP720947:PGQ720957 PQL720947:PQM720957 QAH720947:QAI720957 QKD720947:QKE720957 QTZ720947:QUA720957 RDV720947:RDW720957 RNR720947:RNS720957 RXN720947:RXO720957 SHJ720947:SHK720957 SRF720947:SRG720957 TBB720947:TBC720957 TKX720947:TKY720957 TUT720947:TUU720957 UEP720947:UEQ720957 UOL720947:UOM720957 UYH720947:UYI720957 VID720947:VIE720957 VRZ720947:VSA720957 WBV720947:WBW720957 WLR720947:WLS720957 WVN720947:WVO720957 F786483:G786493 JB786483:JC786493 SX786483:SY786493 ACT786483:ACU786493 AMP786483:AMQ786493 AWL786483:AWM786493 BGH786483:BGI786493 BQD786483:BQE786493 BZZ786483:CAA786493 CJV786483:CJW786493 CTR786483:CTS786493 DDN786483:DDO786493 DNJ786483:DNK786493 DXF786483:DXG786493 EHB786483:EHC786493 EQX786483:EQY786493 FAT786483:FAU786493 FKP786483:FKQ786493 FUL786483:FUM786493 GEH786483:GEI786493 GOD786483:GOE786493 GXZ786483:GYA786493 HHV786483:HHW786493 HRR786483:HRS786493 IBN786483:IBO786493 ILJ786483:ILK786493 IVF786483:IVG786493 JFB786483:JFC786493 JOX786483:JOY786493 JYT786483:JYU786493 KIP786483:KIQ786493 KSL786483:KSM786493 LCH786483:LCI786493 LMD786483:LME786493 LVZ786483:LWA786493 MFV786483:MFW786493 MPR786483:MPS786493 MZN786483:MZO786493 NJJ786483:NJK786493 NTF786483:NTG786493 ODB786483:ODC786493 OMX786483:OMY786493 OWT786483:OWU786493 PGP786483:PGQ786493 PQL786483:PQM786493 QAH786483:QAI786493 QKD786483:QKE786493 QTZ786483:QUA786493 RDV786483:RDW786493 RNR786483:RNS786493 RXN786483:RXO786493 SHJ786483:SHK786493 SRF786483:SRG786493 TBB786483:TBC786493 TKX786483:TKY786493 TUT786483:TUU786493 UEP786483:UEQ786493 UOL786483:UOM786493 UYH786483:UYI786493 VID786483:VIE786493 VRZ786483:VSA786493 WBV786483:WBW786493 WLR786483:WLS786493 WVN786483:WVO786493 F852019:G852029 JB852019:JC852029 SX852019:SY852029 ACT852019:ACU852029 AMP852019:AMQ852029 AWL852019:AWM852029 BGH852019:BGI852029 BQD852019:BQE852029 BZZ852019:CAA852029 CJV852019:CJW852029 CTR852019:CTS852029 DDN852019:DDO852029 DNJ852019:DNK852029 DXF852019:DXG852029 EHB852019:EHC852029 EQX852019:EQY852029 FAT852019:FAU852029 FKP852019:FKQ852029 FUL852019:FUM852029 GEH852019:GEI852029 GOD852019:GOE852029 GXZ852019:GYA852029 HHV852019:HHW852029 HRR852019:HRS852029 IBN852019:IBO852029 ILJ852019:ILK852029 IVF852019:IVG852029 JFB852019:JFC852029 JOX852019:JOY852029 JYT852019:JYU852029 KIP852019:KIQ852029 KSL852019:KSM852029 LCH852019:LCI852029 LMD852019:LME852029 LVZ852019:LWA852029 MFV852019:MFW852029 MPR852019:MPS852029 MZN852019:MZO852029 NJJ852019:NJK852029 NTF852019:NTG852029 ODB852019:ODC852029 OMX852019:OMY852029 OWT852019:OWU852029 PGP852019:PGQ852029 PQL852019:PQM852029 QAH852019:QAI852029 QKD852019:QKE852029 QTZ852019:QUA852029 RDV852019:RDW852029 RNR852019:RNS852029 RXN852019:RXO852029 SHJ852019:SHK852029 SRF852019:SRG852029 TBB852019:TBC852029 TKX852019:TKY852029 TUT852019:TUU852029 UEP852019:UEQ852029 UOL852019:UOM852029 UYH852019:UYI852029 VID852019:VIE852029 VRZ852019:VSA852029 WBV852019:WBW852029 WLR852019:WLS852029 WVN852019:WVO852029 F917555:G917565 JB917555:JC917565 SX917555:SY917565 ACT917555:ACU917565 AMP917555:AMQ917565 AWL917555:AWM917565 BGH917555:BGI917565 BQD917555:BQE917565 BZZ917555:CAA917565 CJV917555:CJW917565 CTR917555:CTS917565 DDN917555:DDO917565 DNJ917555:DNK917565 DXF917555:DXG917565 EHB917555:EHC917565 EQX917555:EQY917565 FAT917555:FAU917565 FKP917555:FKQ917565 FUL917555:FUM917565 GEH917555:GEI917565 GOD917555:GOE917565 GXZ917555:GYA917565 HHV917555:HHW917565 HRR917555:HRS917565 IBN917555:IBO917565 ILJ917555:ILK917565 IVF917555:IVG917565 JFB917555:JFC917565 JOX917555:JOY917565 JYT917555:JYU917565 KIP917555:KIQ917565 KSL917555:KSM917565 LCH917555:LCI917565 LMD917555:LME917565 LVZ917555:LWA917565 MFV917555:MFW917565 MPR917555:MPS917565 MZN917555:MZO917565 NJJ917555:NJK917565 NTF917555:NTG917565 ODB917555:ODC917565 OMX917555:OMY917565 OWT917555:OWU917565 PGP917555:PGQ917565 PQL917555:PQM917565 QAH917555:QAI917565 QKD917555:QKE917565 QTZ917555:QUA917565 RDV917555:RDW917565 RNR917555:RNS917565 RXN917555:RXO917565 SHJ917555:SHK917565 SRF917555:SRG917565 TBB917555:TBC917565 TKX917555:TKY917565 TUT917555:TUU917565 UEP917555:UEQ917565 UOL917555:UOM917565 UYH917555:UYI917565 VID917555:VIE917565 VRZ917555:VSA917565 WBV917555:WBW917565 WLR917555:WLS917565 WVN917555:WVO917565 F983091:G983101 JB983091:JC983101 SX983091:SY983101 ACT983091:ACU983101 AMP983091:AMQ983101 AWL983091:AWM983101 BGH983091:BGI983101 BQD983091:BQE983101 BZZ983091:CAA983101 CJV983091:CJW983101 CTR983091:CTS983101 DDN983091:DDO983101 DNJ983091:DNK983101 DXF983091:DXG983101 EHB983091:EHC983101 EQX983091:EQY983101 FAT983091:FAU983101 FKP983091:FKQ983101 FUL983091:FUM983101 GEH983091:GEI983101 GOD983091:GOE983101 GXZ983091:GYA983101 HHV983091:HHW983101 HRR983091:HRS983101 IBN983091:IBO983101 ILJ983091:ILK983101 IVF983091:IVG983101 JFB983091:JFC983101 JOX983091:JOY983101 JYT983091:JYU983101 KIP983091:KIQ983101 KSL983091:KSM983101 LCH983091:LCI983101 LMD983091:LME983101 LVZ983091:LWA983101 MFV983091:MFW983101 MPR983091:MPS983101 MZN983091:MZO983101 NJJ983091:NJK983101 NTF983091:NTG983101 ODB983091:ODC983101 OMX983091:OMY983101 OWT983091:OWU983101 PGP983091:PGQ983101 PQL983091:PQM983101 QAH983091:QAI983101 QKD983091:QKE983101 QTZ983091:QUA983101 RDV983091:RDW983101 RNR983091:RNS983101 RXN983091:RXO983101 SHJ983091:SHK983101 SRF983091:SRG983101 TBB983091:TBC983101 TKX983091:TKY983101 TUT983091:TUU983101 UEP983091:UEQ983101 UOL983091:UOM983101 UYH983091:UYI983101 VID983091:VIE983101 VRZ983091:VSA983101 WBV983091:WBW983101 WLR983091:WLS983101 WVN983091:WVO983101 F45 JB45 SX45 ACT45 AMP45 AWL45 BGH45 BQD45 BZZ45 CJV45 CTR45 DDN45 DNJ45 DXF45 EHB45 EQX45 FAT45 FKP45 FUL45 GEH45 GOD45 GXZ45 HHV45 HRR45 IBN45 ILJ45 IVF45 JFB45 JOX45 JYT45 KIP45 KSL45 LCH45 LMD45 LVZ45 MFV45 MPR45 MZN45 NJJ45 NTF45 ODB45 OMX45 OWT45 PGP45 PQL45 QAH45 QKD45 QTZ45 RDV45 RNR45 RXN45 SHJ45 SRF45 TBB45 TKX45 TUT45 UEP45 UOL45 UYH45 VID45 VRZ45 WBV45 WLR45 WVN45 F65581 JB65581 SX65581 ACT65581 AMP65581 AWL65581 BGH65581 BQD65581 BZZ65581 CJV65581 CTR65581 DDN65581 DNJ65581 DXF65581 EHB65581 EQX65581 FAT65581 FKP65581 FUL65581 GEH65581 GOD65581 GXZ65581 HHV65581 HRR65581 IBN65581 ILJ65581 IVF65581 JFB65581 JOX65581 JYT65581 KIP65581 KSL65581 LCH65581 LMD65581 LVZ65581 MFV65581 MPR65581 MZN65581 NJJ65581 NTF65581 ODB65581 OMX65581 OWT65581 PGP65581 PQL65581 QAH65581 QKD65581 QTZ65581 RDV65581 RNR65581 RXN65581 SHJ65581 SRF65581 TBB65581 TKX65581 TUT65581 UEP65581 UOL65581 UYH65581 VID65581 VRZ65581 WBV65581 WLR65581 WVN65581 F131117 JB131117 SX131117 ACT131117 AMP131117 AWL131117 BGH131117 BQD131117 BZZ131117 CJV131117 CTR131117 DDN131117 DNJ131117 DXF131117 EHB131117 EQX131117 FAT131117 FKP131117 FUL131117 GEH131117 GOD131117 GXZ131117 HHV131117 HRR131117 IBN131117 ILJ131117 IVF131117 JFB131117 JOX131117 JYT131117 KIP131117 KSL131117 LCH131117 LMD131117 LVZ131117 MFV131117 MPR131117 MZN131117 NJJ131117 NTF131117 ODB131117 OMX131117 OWT131117 PGP131117 PQL131117 QAH131117 QKD131117 QTZ131117 RDV131117 RNR131117 RXN131117 SHJ131117 SRF131117 TBB131117 TKX131117 TUT131117 UEP131117 UOL131117 UYH131117 VID131117 VRZ131117 WBV131117 WLR131117 WVN131117 F196653 JB196653 SX196653 ACT196653 AMP196653 AWL196653 BGH196653 BQD196653 BZZ196653 CJV196653 CTR196653 DDN196653 DNJ196653 DXF196653 EHB196653 EQX196653 FAT196653 FKP196653 FUL196653 GEH196653 GOD196653 GXZ196653 HHV196653 HRR196653 IBN196653 ILJ196653 IVF196653 JFB196653 JOX196653 JYT196653 KIP196653 KSL196653 LCH196653 LMD196653 LVZ196653 MFV196653 MPR196653 MZN196653 NJJ196653 NTF196653 ODB196653 OMX196653 OWT196653 PGP196653 PQL196653 QAH196653 QKD196653 QTZ196653 RDV196653 RNR196653 RXN196653 SHJ196653 SRF196653 TBB196653 TKX196653 TUT196653 UEP196653 UOL196653 UYH196653 VID196653 VRZ196653 WBV196653 WLR196653 WVN196653 F262189 JB262189 SX262189 ACT262189 AMP262189 AWL262189 BGH262189 BQD262189 BZZ262189 CJV262189 CTR262189 DDN262189 DNJ262189 DXF262189 EHB262189 EQX262189 FAT262189 FKP262189 FUL262189 GEH262189 GOD262189 GXZ262189 HHV262189 HRR262189 IBN262189 ILJ262189 IVF262189 JFB262189 JOX262189 JYT262189 KIP262189 KSL262189 LCH262189 LMD262189 LVZ262189 MFV262189 MPR262189 MZN262189 NJJ262189 NTF262189 ODB262189 OMX262189 OWT262189 PGP262189 PQL262189 QAH262189 QKD262189 QTZ262189 RDV262189 RNR262189 RXN262189 SHJ262189 SRF262189 TBB262189 TKX262189 TUT262189 UEP262189 UOL262189 UYH262189 VID262189 VRZ262189 WBV262189 WLR262189 WVN262189 F327725 JB327725 SX327725 ACT327725 AMP327725 AWL327725 BGH327725 BQD327725 BZZ327725 CJV327725 CTR327725 DDN327725 DNJ327725 DXF327725 EHB327725 EQX327725 FAT327725 FKP327725 FUL327725 GEH327725 GOD327725 GXZ327725 HHV327725 HRR327725 IBN327725 ILJ327725 IVF327725 JFB327725 JOX327725 JYT327725 KIP327725 KSL327725 LCH327725 LMD327725 LVZ327725 MFV327725 MPR327725 MZN327725 NJJ327725 NTF327725 ODB327725 OMX327725 OWT327725 PGP327725 PQL327725 QAH327725 QKD327725 QTZ327725 RDV327725 RNR327725 RXN327725 SHJ327725 SRF327725 TBB327725 TKX327725 TUT327725 UEP327725 UOL327725 UYH327725 VID327725 VRZ327725 WBV327725 WLR327725 WVN327725 F393261 JB393261 SX393261 ACT393261 AMP393261 AWL393261 BGH393261 BQD393261 BZZ393261 CJV393261 CTR393261 DDN393261 DNJ393261 DXF393261 EHB393261 EQX393261 FAT393261 FKP393261 FUL393261 GEH393261 GOD393261 GXZ393261 HHV393261 HRR393261 IBN393261 ILJ393261 IVF393261 JFB393261 JOX393261 JYT393261 KIP393261 KSL393261 LCH393261 LMD393261 LVZ393261 MFV393261 MPR393261 MZN393261 NJJ393261 NTF393261 ODB393261 OMX393261 OWT393261 PGP393261 PQL393261 QAH393261 QKD393261 QTZ393261 RDV393261 RNR393261 RXN393261 SHJ393261 SRF393261 TBB393261 TKX393261 TUT393261 UEP393261 UOL393261 UYH393261 VID393261 VRZ393261 WBV393261 WLR393261 WVN393261 F458797 JB458797 SX458797 ACT458797 AMP458797 AWL458797 BGH458797 BQD458797 BZZ458797 CJV458797 CTR458797 DDN458797 DNJ458797 DXF458797 EHB458797 EQX458797 FAT458797 FKP458797 FUL458797 GEH458797 GOD458797 GXZ458797 HHV458797 HRR458797 IBN458797 ILJ458797 IVF458797 JFB458797 JOX458797 JYT458797 KIP458797 KSL458797 LCH458797 LMD458797 LVZ458797 MFV458797 MPR458797 MZN458797 NJJ458797 NTF458797 ODB458797 OMX458797 OWT458797 PGP458797 PQL458797 QAH458797 QKD458797 QTZ458797 RDV458797 RNR458797 RXN458797 SHJ458797 SRF458797 TBB458797 TKX458797 TUT458797 UEP458797 UOL458797 UYH458797 VID458797 VRZ458797 WBV458797 WLR458797 WVN458797 F524333 JB524333 SX524333 ACT524333 AMP524333 AWL524333 BGH524333 BQD524333 BZZ524333 CJV524333 CTR524333 DDN524333 DNJ524333 DXF524333 EHB524333 EQX524333 FAT524333 FKP524333 FUL524333 GEH524333 GOD524333 GXZ524333 HHV524333 HRR524333 IBN524333 ILJ524333 IVF524333 JFB524333 JOX524333 JYT524333 KIP524333 KSL524333 LCH524333 LMD524333 LVZ524333 MFV524333 MPR524333 MZN524333 NJJ524333 NTF524333 ODB524333 OMX524333 OWT524333 PGP524333 PQL524333 QAH524333 QKD524333 QTZ524333 RDV524333 RNR524333 RXN524333 SHJ524333 SRF524333 TBB524333 TKX524333 TUT524333 UEP524333 UOL524333 UYH524333 VID524333 VRZ524333 WBV524333 WLR524333 WVN524333 F589869 JB589869 SX589869 ACT589869 AMP589869 AWL589869 BGH589869 BQD589869 BZZ589869 CJV589869 CTR589869 DDN589869 DNJ589869 DXF589869 EHB589869 EQX589869 FAT589869 FKP589869 FUL589869 GEH589869 GOD589869 GXZ589869 HHV589869 HRR589869 IBN589869 ILJ589869 IVF589869 JFB589869 JOX589869 JYT589869 KIP589869 KSL589869 LCH589869 LMD589869 LVZ589869 MFV589869 MPR589869 MZN589869 NJJ589869 NTF589869 ODB589869 OMX589869 OWT589869 PGP589869 PQL589869 QAH589869 QKD589869 QTZ589869 RDV589869 RNR589869 RXN589869 SHJ589869 SRF589869 TBB589869 TKX589869 TUT589869 UEP589869 UOL589869 UYH589869 VID589869 VRZ589869 WBV589869 WLR589869 WVN589869 F655405 JB655405 SX655405 ACT655405 AMP655405 AWL655405 BGH655405 BQD655405 BZZ655405 CJV655405 CTR655405 DDN655405 DNJ655405 DXF655405 EHB655405 EQX655405 FAT655405 FKP655405 FUL655405 GEH655405 GOD655405 GXZ655405 HHV655405 HRR655405 IBN655405 ILJ655405 IVF655405 JFB655405 JOX655405 JYT655405 KIP655405 KSL655405 LCH655405 LMD655405 LVZ655405 MFV655405 MPR655405 MZN655405 NJJ655405 NTF655405 ODB655405 OMX655405 OWT655405 PGP655405 PQL655405 QAH655405 QKD655405 QTZ655405 RDV655405 RNR655405 RXN655405 SHJ655405 SRF655405 TBB655405 TKX655405 TUT655405 UEP655405 UOL655405 UYH655405 VID655405 VRZ655405 WBV655405 WLR655405 WVN655405 F720941 JB720941 SX720941 ACT720941 AMP720941 AWL720941 BGH720941 BQD720941 BZZ720941 CJV720941 CTR720941 DDN720941 DNJ720941 DXF720941 EHB720941 EQX720941 FAT720941 FKP720941 FUL720941 GEH720941 GOD720941 GXZ720941 HHV720941 HRR720941 IBN720941 ILJ720941 IVF720941 JFB720941 JOX720941 JYT720941 KIP720941 KSL720941 LCH720941 LMD720941 LVZ720941 MFV720941 MPR720941 MZN720941 NJJ720941 NTF720941 ODB720941 OMX720941 OWT720941 PGP720941 PQL720941 QAH720941 QKD720941 QTZ720941 RDV720941 RNR720941 RXN720941 SHJ720941 SRF720941 TBB720941 TKX720941 TUT720941 UEP720941 UOL720941 UYH720941 VID720941 VRZ720941 WBV720941 WLR720941 WVN720941 F786477 JB786477 SX786477 ACT786477 AMP786477 AWL786477 BGH786477 BQD786477 BZZ786477 CJV786477 CTR786477 DDN786477 DNJ786477 DXF786477 EHB786477 EQX786477 FAT786477 FKP786477 FUL786477 GEH786477 GOD786477 GXZ786477 HHV786477 HRR786477 IBN786477 ILJ786477 IVF786477 JFB786477 JOX786477 JYT786477 KIP786477 KSL786477 LCH786477 LMD786477 LVZ786477 MFV786477 MPR786477 MZN786477 NJJ786477 NTF786477 ODB786477 OMX786477 OWT786477 PGP786477 PQL786477 QAH786477 QKD786477 QTZ786477 RDV786477 RNR786477 RXN786477 SHJ786477 SRF786477 TBB786477 TKX786477 TUT786477 UEP786477 UOL786477 UYH786477 VID786477 VRZ786477 WBV786477 WLR786477 WVN786477 F852013 JB852013 SX852013 ACT852013 AMP852013 AWL852013 BGH852013 BQD852013 BZZ852013 CJV852013 CTR852013 DDN852013 DNJ852013 DXF852013 EHB852013 EQX852013 FAT852013 FKP852013 FUL852013 GEH852013 GOD852013 GXZ852013 HHV852013 HRR852013 IBN852013 ILJ852013 IVF852013 JFB852013 JOX852013 JYT852013 KIP852013 KSL852013 LCH852013 LMD852013 LVZ852013 MFV852013 MPR852013 MZN852013 NJJ852013 NTF852013 ODB852013 OMX852013 OWT852013 PGP852013 PQL852013 QAH852013 QKD852013 QTZ852013 RDV852013 RNR852013 RXN852013 SHJ852013 SRF852013 TBB852013 TKX852013 TUT852013 UEP852013 UOL852013 UYH852013 VID852013 VRZ852013 WBV852013 WLR852013 WVN852013 F917549 JB917549 SX917549 ACT917549 AMP917549 AWL917549 BGH917549 BQD917549 BZZ917549 CJV917549 CTR917549 DDN917549 DNJ917549 DXF917549 EHB917549 EQX917549 FAT917549 FKP917549 FUL917549 GEH917549 GOD917549 GXZ917549 HHV917549 HRR917549 IBN917549 ILJ917549 IVF917549 JFB917549 JOX917549 JYT917549 KIP917549 KSL917549 LCH917549 LMD917549 LVZ917549 MFV917549 MPR917549 MZN917549 NJJ917549 NTF917549 ODB917549 OMX917549 OWT917549 PGP917549 PQL917549 QAH917549 QKD917549 QTZ917549 RDV917549 RNR917549 RXN917549 SHJ917549 SRF917549 TBB917549 TKX917549 TUT917549 UEP917549 UOL917549 UYH917549 VID917549 VRZ917549 WBV917549 WLR917549 WVN917549 F983085 JB983085 SX983085 ACT983085 AMP983085 AWL983085 BGH983085 BQD983085 BZZ983085 CJV983085 CTR983085 DDN983085 DNJ983085 DXF983085 EHB983085 EQX983085 FAT983085 FKP983085 FUL983085 GEH983085 GOD983085 GXZ983085 HHV983085 HRR983085 IBN983085 ILJ983085 IVF983085 JFB983085 JOX983085 JYT983085 KIP983085 KSL983085 LCH983085 LMD983085 LVZ983085 MFV983085 MPR983085 MZN983085 NJJ983085 NTF983085 ODB983085 OMX983085 OWT983085 PGP983085 PQL983085 QAH983085 QKD983085 QTZ983085 RDV983085 RNR983085 RXN983085 SHJ983085 SRF983085 TBB983085 TKX983085 TUT983085 UEP983085 UOL983085 UYH983085 VID983085 VRZ983085 WBV983085 WLR983085 WVN983085 D39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 D65575 IZ65575 SV65575 ACR65575 AMN65575 AWJ65575 BGF65575 BQB65575 BZX65575 CJT65575 CTP65575 DDL65575 DNH65575 DXD65575 EGZ65575 EQV65575 FAR65575 FKN65575 FUJ65575 GEF65575 GOB65575 GXX65575 HHT65575 HRP65575 IBL65575 ILH65575 IVD65575 JEZ65575 JOV65575 JYR65575 KIN65575 KSJ65575 LCF65575 LMB65575 LVX65575 MFT65575 MPP65575 MZL65575 NJH65575 NTD65575 OCZ65575 OMV65575 OWR65575 PGN65575 PQJ65575 QAF65575 QKB65575 QTX65575 RDT65575 RNP65575 RXL65575 SHH65575 SRD65575 TAZ65575 TKV65575 TUR65575 UEN65575 UOJ65575 UYF65575 VIB65575 VRX65575 WBT65575 WLP65575 WVL65575 D131111 IZ131111 SV131111 ACR131111 AMN131111 AWJ131111 BGF131111 BQB131111 BZX131111 CJT131111 CTP131111 DDL131111 DNH131111 DXD131111 EGZ131111 EQV131111 FAR131111 FKN131111 FUJ131111 GEF131111 GOB131111 GXX131111 HHT131111 HRP131111 IBL131111 ILH131111 IVD131111 JEZ131111 JOV131111 JYR131111 KIN131111 KSJ131111 LCF131111 LMB131111 LVX131111 MFT131111 MPP131111 MZL131111 NJH131111 NTD131111 OCZ131111 OMV131111 OWR131111 PGN131111 PQJ131111 QAF131111 QKB131111 QTX131111 RDT131111 RNP131111 RXL131111 SHH131111 SRD131111 TAZ131111 TKV131111 TUR131111 UEN131111 UOJ131111 UYF131111 VIB131111 VRX131111 WBT131111 WLP131111 WVL131111 D196647 IZ196647 SV196647 ACR196647 AMN196647 AWJ196647 BGF196647 BQB196647 BZX196647 CJT196647 CTP196647 DDL196647 DNH196647 DXD196647 EGZ196647 EQV196647 FAR196647 FKN196647 FUJ196647 GEF196647 GOB196647 GXX196647 HHT196647 HRP196647 IBL196647 ILH196647 IVD196647 JEZ196647 JOV196647 JYR196647 KIN196647 KSJ196647 LCF196647 LMB196647 LVX196647 MFT196647 MPP196647 MZL196647 NJH196647 NTD196647 OCZ196647 OMV196647 OWR196647 PGN196647 PQJ196647 QAF196647 QKB196647 QTX196647 RDT196647 RNP196647 RXL196647 SHH196647 SRD196647 TAZ196647 TKV196647 TUR196647 UEN196647 UOJ196647 UYF196647 VIB196647 VRX196647 WBT196647 WLP196647 WVL196647 D262183 IZ262183 SV262183 ACR262183 AMN262183 AWJ262183 BGF262183 BQB262183 BZX262183 CJT262183 CTP262183 DDL262183 DNH262183 DXD262183 EGZ262183 EQV262183 FAR262183 FKN262183 FUJ262183 GEF262183 GOB262183 GXX262183 HHT262183 HRP262183 IBL262183 ILH262183 IVD262183 JEZ262183 JOV262183 JYR262183 KIN262183 KSJ262183 LCF262183 LMB262183 LVX262183 MFT262183 MPP262183 MZL262183 NJH262183 NTD262183 OCZ262183 OMV262183 OWR262183 PGN262183 PQJ262183 QAF262183 QKB262183 QTX262183 RDT262183 RNP262183 RXL262183 SHH262183 SRD262183 TAZ262183 TKV262183 TUR262183 UEN262183 UOJ262183 UYF262183 VIB262183 VRX262183 WBT262183 WLP262183 WVL262183 D327719 IZ327719 SV327719 ACR327719 AMN327719 AWJ327719 BGF327719 BQB327719 BZX327719 CJT327719 CTP327719 DDL327719 DNH327719 DXD327719 EGZ327719 EQV327719 FAR327719 FKN327719 FUJ327719 GEF327719 GOB327719 GXX327719 HHT327719 HRP327719 IBL327719 ILH327719 IVD327719 JEZ327719 JOV327719 JYR327719 KIN327719 KSJ327719 LCF327719 LMB327719 LVX327719 MFT327719 MPP327719 MZL327719 NJH327719 NTD327719 OCZ327719 OMV327719 OWR327719 PGN327719 PQJ327719 QAF327719 QKB327719 QTX327719 RDT327719 RNP327719 RXL327719 SHH327719 SRD327719 TAZ327719 TKV327719 TUR327719 UEN327719 UOJ327719 UYF327719 VIB327719 VRX327719 WBT327719 WLP327719 WVL327719 D393255 IZ393255 SV393255 ACR393255 AMN393255 AWJ393255 BGF393255 BQB393255 BZX393255 CJT393255 CTP393255 DDL393255 DNH393255 DXD393255 EGZ393255 EQV393255 FAR393255 FKN393255 FUJ393255 GEF393255 GOB393255 GXX393255 HHT393255 HRP393255 IBL393255 ILH393255 IVD393255 JEZ393255 JOV393255 JYR393255 KIN393255 KSJ393255 LCF393255 LMB393255 LVX393255 MFT393255 MPP393255 MZL393255 NJH393255 NTD393255 OCZ393255 OMV393255 OWR393255 PGN393255 PQJ393255 QAF393255 QKB393255 QTX393255 RDT393255 RNP393255 RXL393255 SHH393255 SRD393255 TAZ393255 TKV393255 TUR393255 UEN393255 UOJ393255 UYF393255 VIB393255 VRX393255 WBT393255 WLP393255 WVL393255 D458791 IZ458791 SV458791 ACR458791 AMN458791 AWJ458791 BGF458791 BQB458791 BZX458791 CJT458791 CTP458791 DDL458791 DNH458791 DXD458791 EGZ458791 EQV458791 FAR458791 FKN458791 FUJ458791 GEF458791 GOB458791 GXX458791 HHT458791 HRP458791 IBL458791 ILH458791 IVD458791 JEZ458791 JOV458791 JYR458791 KIN458791 KSJ458791 LCF458791 LMB458791 LVX458791 MFT458791 MPP458791 MZL458791 NJH458791 NTD458791 OCZ458791 OMV458791 OWR458791 PGN458791 PQJ458791 QAF458791 QKB458791 QTX458791 RDT458791 RNP458791 RXL458791 SHH458791 SRD458791 TAZ458791 TKV458791 TUR458791 UEN458791 UOJ458791 UYF458791 VIB458791 VRX458791 WBT458791 WLP458791 WVL458791 D524327 IZ524327 SV524327 ACR524327 AMN524327 AWJ524327 BGF524327 BQB524327 BZX524327 CJT524327 CTP524327 DDL524327 DNH524327 DXD524327 EGZ524327 EQV524327 FAR524327 FKN524327 FUJ524327 GEF524327 GOB524327 GXX524327 HHT524327 HRP524327 IBL524327 ILH524327 IVD524327 JEZ524327 JOV524327 JYR524327 KIN524327 KSJ524327 LCF524327 LMB524327 LVX524327 MFT524327 MPP524327 MZL524327 NJH524327 NTD524327 OCZ524327 OMV524327 OWR524327 PGN524327 PQJ524327 QAF524327 QKB524327 QTX524327 RDT524327 RNP524327 RXL524327 SHH524327 SRD524327 TAZ524327 TKV524327 TUR524327 UEN524327 UOJ524327 UYF524327 VIB524327 VRX524327 WBT524327 WLP524327 WVL524327 D589863 IZ589863 SV589863 ACR589863 AMN589863 AWJ589863 BGF589863 BQB589863 BZX589863 CJT589863 CTP589863 DDL589863 DNH589863 DXD589863 EGZ589863 EQV589863 FAR589863 FKN589863 FUJ589863 GEF589863 GOB589863 GXX589863 HHT589863 HRP589863 IBL589863 ILH589863 IVD589863 JEZ589863 JOV589863 JYR589863 KIN589863 KSJ589863 LCF589863 LMB589863 LVX589863 MFT589863 MPP589863 MZL589863 NJH589863 NTD589863 OCZ589863 OMV589863 OWR589863 PGN589863 PQJ589863 QAF589863 QKB589863 QTX589863 RDT589863 RNP589863 RXL589863 SHH589863 SRD589863 TAZ589863 TKV589863 TUR589863 UEN589863 UOJ589863 UYF589863 VIB589863 VRX589863 WBT589863 WLP589863 WVL589863 D655399 IZ655399 SV655399 ACR655399 AMN655399 AWJ655399 BGF655399 BQB655399 BZX655399 CJT655399 CTP655399 DDL655399 DNH655399 DXD655399 EGZ655399 EQV655399 FAR655399 FKN655399 FUJ655399 GEF655399 GOB655399 GXX655399 HHT655399 HRP655399 IBL655399 ILH655399 IVD655399 JEZ655399 JOV655399 JYR655399 KIN655399 KSJ655399 LCF655399 LMB655399 LVX655399 MFT655399 MPP655399 MZL655399 NJH655399 NTD655399 OCZ655399 OMV655399 OWR655399 PGN655399 PQJ655399 QAF655399 QKB655399 QTX655399 RDT655399 RNP655399 RXL655399 SHH655399 SRD655399 TAZ655399 TKV655399 TUR655399 UEN655399 UOJ655399 UYF655399 VIB655399 VRX655399 WBT655399 WLP655399 WVL655399 D720935 IZ720935 SV720935 ACR720935 AMN720935 AWJ720935 BGF720935 BQB720935 BZX720935 CJT720935 CTP720935 DDL720935 DNH720935 DXD720935 EGZ720935 EQV720935 FAR720935 FKN720935 FUJ720935 GEF720935 GOB720935 GXX720935 HHT720935 HRP720935 IBL720935 ILH720935 IVD720935 JEZ720935 JOV720935 JYR720935 KIN720935 KSJ720935 LCF720935 LMB720935 LVX720935 MFT720935 MPP720935 MZL720935 NJH720935 NTD720935 OCZ720935 OMV720935 OWR720935 PGN720935 PQJ720935 QAF720935 QKB720935 QTX720935 RDT720935 RNP720935 RXL720935 SHH720935 SRD720935 TAZ720935 TKV720935 TUR720935 UEN720935 UOJ720935 UYF720935 VIB720935 VRX720935 WBT720935 WLP720935 WVL720935 D786471 IZ786471 SV786471 ACR786471 AMN786471 AWJ786471 BGF786471 BQB786471 BZX786471 CJT786471 CTP786471 DDL786471 DNH786471 DXD786471 EGZ786471 EQV786471 FAR786471 FKN786471 FUJ786471 GEF786471 GOB786471 GXX786471 HHT786471 HRP786471 IBL786471 ILH786471 IVD786471 JEZ786471 JOV786471 JYR786471 KIN786471 KSJ786471 LCF786471 LMB786471 LVX786471 MFT786471 MPP786471 MZL786471 NJH786471 NTD786471 OCZ786471 OMV786471 OWR786471 PGN786471 PQJ786471 QAF786471 QKB786471 QTX786471 RDT786471 RNP786471 RXL786471 SHH786471 SRD786471 TAZ786471 TKV786471 TUR786471 UEN786471 UOJ786471 UYF786471 VIB786471 VRX786471 WBT786471 WLP786471 WVL786471 D852007 IZ852007 SV852007 ACR852007 AMN852007 AWJ852007 BGF852007 BQB852007 BZX852007 CJT852007 CTP852007 DDL852007 DNH852007 DXD852007 EGZ852007 EQV852007 FAR852007 FKN852007 FUJ852007 GEF852007 GOB852007 GXX852007 HHT852007 HRP852007 IBL852007 ILH852007 IVD852007 JEZ852007 JOV852007 JYR852007 KIN852007 KSJ852007 LCF852007 LMB852007 LVX852007 MFT852007 MPP852007 MZL852007 NJH852007 NTD852007 OCZ852007 OMV852007 OWR852007 PGN852007 PQJ852007 QAF852007 QKB852007 QTX852007 RDT852007 RNP852007 RXL852007 SHH852007 SRD852007 TAZ852007 TKV852007 TUR852007 UEN852007 UOJ852007 UYF852007 VIB852007 VRX852007 WBT852007 WLP852007 WVL852007 D917543 IZ917543 SV917543 ACR917543 AMN917543 AWJ917543 BGF917543 BQB917543 BZX917543 CJT917543 CTP917543 DDL917543 DNH917543 DXD917543 EGZ917543 EQV917543 FAR917543 FKN917543 FUJ917543 GEF917543 GOB917543 GXX917543 HHT917543 HRP917543 IBL917543 ILH917543 IVD917543 JEZ917543 JOV917543 JYR917543 KIN917543 KSJ917543 LCF917543 LMB917543 LVX917543 MFT917543 MPP917543 MZL917543 NJH917543 NTD917543 OCZ917543 OMV917543 OWR917543 PGN917543 PQJ917543 QAF917543 QKB917543 QTX917543 RDT917543 RNP917543 RXL917543 SHH917543 SRD917543 TAZ917543 TKV917543 TUR917543 UEN917543 UOJ917543 UYF917543 VIB917543 VRX917543 WBT917543 WLP917543 WVL917543 D983079 IZ983079 SV983079 ACR983079 AMN983079 AWJ983079 BGF983079 BQB983079 BZX983079 CJT983079 CTP983079 DDL983079 DNH983079 DXD983079 EGZ983079 EQV983079 FAR983079 FKN983079 FUJ983079 GEF983079 GOB983079 GXX983079 HHT983079 HRP983079 IBL983079 ILH983079 IVD983079 JEZ983079 JOV983079 JYR983079 KIN983079 KSJ983079 LCF983079 LMB983079 LVX983079 MFT983079 MPP983079 MZL983079 NJH983079 NTD983079 OCZ983079 OMV983079 OWR983079 PGN983079 PQJ983079 QAF983079 QKB983079 QTX983079 RDT983079 RNP983079 RXL983079 SHH983079 SRD983079 TAZ983079 TKV983079 TUR983079 UEN983079 UOJ983079 UYF983079 VIB983079 VRX983079 WBT983079 WLP983079 WVL983079 D33:D34 IZ33:IZ34 SV33:SV34 ACR33:ACR34 AMN33:AMN34 AWJ33:AWJ34 BGF33:BGF34 BQB33:BQB34 BZX33:BZX34 CJT33:CJT34 CTP33:CTP34 DDL33:DDL34 DNH33:DNH34 DXD33:DXD34 EGZ33:EGZ34 EQV33:EQV34 FAR33:FAR34 FKN33:FKN34 FUJ33:FUJ34 GEF33:GEF34 GOB33:GOB34 GXX33:GXX34 HHT33:HHT34 HRP33:HRP34 IBL33:IBL34 ILH33:ILH34 IVD33:IVD34 JEZ33:JEZ34 JOV33:JOV34 JYR33:JYR34 KIN33:KIN34 KSJ33:KSJ34 LCF33:LCF34 LMB33:LMB34 LVX33:LVX34 MFT33:MFT34 MPP33:MPP34 MZL33:MZL34 NJH33:NJH34 NTD33:NTD34 OCZ33:OCZ34 OMV33:OMV34 OWR33:OWR34 PGN33:PGN34 PQJ33:PQJ34 QAF33:QAF34 QKB33:QKB34 QTX33:QTX34 RDT33:RDT34 RNP33:RNP34 RXL33:RXL34 SHH33:SHH34 SRD33:SRD34 TAZ33:TAZ34 TKV33:TKV34 TUR33:TUR34 UEN33:UEN34 UOJ33:UOJ34 UYF33:UYF34 VIB33:VIB34 VRX33:VRX34 WBT33:WBT34 WLP33:WLP34 WVL33:WVL34 D65569:D65570 IZ65569:IZ65570 SV65569:SV65570 ACR65569:ACR65570 AMN65569:AMN65570 AWJ65569:AWJ65570 BGF65569:BGF65570 BQB65569:BQB65570 BZX65569:BZX65570 CJT65569:CJT65570 CTP65569:CTP65570 DDL65569:DDL65570 DNH65569:DNH65570 DXD65569:DXD65570 EGZ65569:EGZ65570 EQV65569:EQV65570 FAR65569:FAR65570 FKN65569:FKN65570 FUJ65569:FUJ65570 GEF65569:GEF65570 GOB65569:GOB65570 GXX65569:GXX65570 HHT65569:HHT65570 HRP65569:HRP65570 IBL65569:IBL65570 ILH65569:ILH65570 IVD65569:IVD65570 JEZ65569:JEZ65570 JOV65569:JOV65570 JYR65569:JYR65570 KIN65569:KIN65570 KSJ65569:KSJ65570 LCF65569:LCF65570 LMB65569:LMB65570 LVX65569:LVX65570 MFT65569:MFT65570 MPP65569:MPP65570 MZL65569:MZL65570 NJH65569:NJH65570 NTD65569:NTD65570 OCZ65569:OCZ65570 OMV65569:OMV65570 OWR65569:OWR65570 PGN65569:PGN65570 PQJ65569:PQJ65570 QAF65569:QAF65570 QKB65569:QKB65570 QTX65569:QTX65570 RDT65569:RDT65570 RNP65569:RNP65570 RXL65569:RXL65570 SHH65569:SHH65570 SRD65569:SRD65570 TAZ65569:TAZ65570 TKV65569:TKV65570 TUR65569:TUR65570 UEN65569:UEN65570 UOJ65569:UOJ65570 UYF65569:UYF65570 VIB65569:VIB65570 VRX65569:VRX65570 WBT65569:WBT65570 WLP65569:WLP65570 WVL65569:WVL65570 D131105:D131106 IZ131105:IZ131106 SV131105:SV131106 ACR131105:ACR131106 AMN131105:AMN131106 AWJ131105:AWJ131106 BGF131105:BGF131106 BQB131105:BQB131106 BZX131105:BZX131106 CJT131105:CJT131106 CTP131105:CTP131106 DDL131105:DDL131106 DNH131105:DNH131106 DXD131105:DXD131106 EGZ131105:EGZ131106 EQV131105:EQV131106 FAR131105:FAR131106 FKN131105:FKN131106 FUJ131105:FUJ131106 GEF131105:GEF131106 GOB131105:GOB131106 GXX131105:GXX131106 HHT131105:HHT131106 HRP131105:HRP131106 IBL131105:IBL131106 ILH131105:ILH131106 IVD131105:IVD131106 JEZ131105:JEZ131106 JOV131105:JOV131106 JYR131105:JYR131106 KIN131105:KIN131106 KSJ131105:KSJ131106 LCF131105:LCF131106 LMB131105:LMB131106 LVX131105:LVX131106 MFT131105:MFT131106 MPP131105:MPP131106 MZL131105:MZL131106 NJH131105:NJH131106 NTD131105:NTD131106 OCZ131105:OCZ131106 OMV131105:OMV131106 OWR131105:OWR131106 PGN131105:PGN131106 PQJ131105:PQJ131106 QAF131105:QAF131106 QKB131105:QKB131106 QTX131105:QTX131106 RDT131105:RDT131106 RNP131105:RNP131106 RXL131105:RXL131106 SHH131105:SHH131106 SRD131105:SRD131106 TAZ131105:TAZ131106 TKV131105:TKV131106 TUR131105:TUR131106 UEN131105:UEN131106 UOJ131105:UOJ131106 UYF131105:UYF131106 VIB131105:VIB131106 VRX131105:VRX131106 WBT131105:WBT131106 WLP131105:WLP131106 WVL131105:WVL131106 D196641:D196642 IZ196641:IZ196642 SV196641:SV196642 ACR196641:ACR196642 AMN196641:AMN196642 AWJ196641:AWJ196642 BGF196641:BGF196642 BQB196641:BQB196642 BZX196641:BZX196642 CJT196641:CJT196642 CTP196641:CTP196642 DDL196641:DDL196642 DNH196641:DNH196642 DXD196641:DXD196642 EGZ196641:EGZ196642 EQV196641:EQV196642 FAR196641:FAR196642 FKN196641:FKN196642 FUJ196641:FUJ196642 GEF196641:GEF196642 GOB196641:GOB196642 GXX196641:GXX196642 HHT196641:HHT196642 HRP196641:HRP196642 IBL196641:IBL196642 ILH196641:ILH196642 IVD196641:IVD196642 JEZ196641:JEZ196642 JOV196641:JOV196642 JYR196641:JYR196642 KIN196641:KIN196642 KSJ196641:KSJ196642 LCF196641:LCF196642 LMB196641:LMB196642 LVX196641:LVX196642 MFT196641:MFT196642 MPP196641:MPP196642 MZL196641:MZL196642 NJH196641:NJH196642 NTD196641:NTD196642 OCZ196641:OCZ196642 OMV196641:OMV196642 OWR196641:OWR196642 PGN196641:PGN196642 PQJ196641:PQJ196642 QAF196641:QAF196642 QKB196641:QKB196642 QTX196641:QTX196642 RDT196641:RDT196642 RNP196641:RNP196642 RXL196641:RXL196642 SHH196641:SHH196642 SRD196641:SRD196642 TAZ196641:TAZ196642 TKV196641:TKV196642 TUR196641:TUR196642 UEN196641:UEN196642 UOJ196641:UOJ196642 UYF196641:UYF196642 VIB196641:VIB196642 VRX196641:VRX196642 WBT196641:WBT196642 WLP196641:WLP196642 WVL196641:WVL196642 D262177:D262178 IZ262177:IZ262178 SV262177:SV262178 ACR262177:ACR262178 AMN262177:AMN262178 AWJ262177:AWJ262178 BGF262177:BGF262178 BQB262177:BQB262178 BZX262177:BZX262178 CJT262177:CJT262178 CTP262177:CTP262178 DDL262177:DDL262178 DNH262177:DNH262178 DXD262177:DXD262178 EGZ262177:EGZ262178 EQV262177:EQV262178 FAR262177:FAR262178 FKN262177:FKN262178 FUJ262177:FUJ262178 GEF262177:GEF262178 GOB262177:GOB262178 GXX262177:GXX262178 HHT262177:HHT262178 HRP262177:HRP262178 IBL262177:IBL262178 ILH262177:ILH262178 IVD262177:IVD262178 JEZ262177:JEZ262178 JOV262177:JOV262178 JYR262177:JYR262178 KIN262177:KIN262178 KSJ262177:KSJ262178 LCF262177:LCF262178 LMB262177:LMB262178 LVX262177:LVX262178 MFT262177:MFT262178 MPP262177:MPP262178 MZL262177:MZL262178 NJH262177:NJH262178 NTD262177:NTD262178 OCZ262177:OCZ262178 OMV262177:OMV262178 OWR262177:OWR262178 PGN262177:PGN262178 PQJ262177:PQJ262178 QAF262177:QAF262178 QKB262177:QKB262178 QTX262177:QTX262178 RDT262177:RDT262178 RNP262177:RNP262178 RXL262177:RXL262178 SHH262177:SHH262178 SRD262177:SRD262178 TAZ262177:TAZ262178 TKV262177:TKV262178 TUR262177:TUR262178 UEN262177:UEN262178 UOJ262177:UOJ262178 UYF262177:UYF262178 VIB262177:VIB262178 VRX262177:VRX262178 WBT262177:WBT262178 WLP262177:WLP262178 WVL262177:WVL262178 D327713:D327714 IZ327713:IZ327714 SV327713:SV327714 ACR327713:ACR327714 AMN327713:AMN327714 AWJ327713:AWJ327714 BGF327713:BGF327714 BQB327713:BQB327714 BZX327713:BZX327714 CJT327713:CJT327714 CTP327713:CTP327714 DDL327713:DDL327714 DNH327713:DNH327714 DXD327713:DXD327714 EGZ327713:EGZ327714 EQV327713:EQV327714 FAR327713:FAR327714 FKN327713:FKN327714 FUJ327713:FUJ327714 GEF327713:GEF327714 GOB327713:GOB327714 GXX327713:GXX327714 HHT327713:HHT327714 HRP327713:HRP327714 IBL327713:IBL327714 ILH327713:ILH327714 IVD327713:IVD327714 JEZ327713:JEZ327714 JOV327713:JOV327714 JYR327713:JYR327714 KIN327713:KIN327714 KSJ327713:KSJ327714 LCF327713:LCF327714 LMB327713:LMB327714 LVX327713:LVX327714 MFT327713:MFT327714 MPP327713:MPP327714 MZL327713:MZL327714 NJH327713:NJH327714 NTD327713:NTD327714 OCZ327713:OCZ327714 OMV327713:OMV327714 OWR327713:OWR327714 PGN327713:PGN327714 PQJ327713:PQJ327714 QAF327713:QAF327714 QKB327713:QKB327714 QTX327713:QTX327714 RDT327713:RDT327714 RNP327713:RNP327714 RXL327713:RXL327714 SHH327713:SHH327714 SRD327713:SRD327714 TAZ327713:TAZ327714 TKV327713:TKV327714 TUR327713:TUR327714 UEN327713:UEN327714 UOJ327713:UOJ327714 UYF327713:UYF327714 VIB327713:VIB327714 VRX327713:VRX327714 WBT327713:WBT327714 WLP327713:WLP327714 WVL327713:WVL327714 D393249:D393250 IZ393249:IZ393250 SV393249:SV393250 ACR393249:ACR393250 AMN393249:AMN393250 AWJ393249:AWJ393250 BGF393249:BGF393250 BQB393249:BQB393250 BZX393249:BZX393250 CJT393249:CJT393250 CTP393249:CTP393250 DDL393249:DDL393250 DNH393249:DNH393250 DXD393249:DXD393250 EGZ393249:EGZ393250 EQV393249:EQV393250 FAR393249:FAR393250 FKN393249:FKN393250 FUJ393249:FUJ393250 GEF393249:GEF393250 GOB393249:GOB393250 GXX393249:GXX393250 HHT393249:HHT393250 HRP393249:HRP393250 IBL393249:IBL393250 ILH393249:ILH393250 IVD393249:IVD393250 JEZ393249:JEZ393250 JOV393249:JOV393250 JYR393249:JYR393250 KIN393249:KIN393250 KSJ393249:KSJ393250 LCF393249:LCF393250 LMB393249:LMB393250 LVX393249:LVX393250 MFT393249:MFT393250 MPP393249:MPP393250 MZL393249:MZL393250 NJH393249:NJH393250 NTD393249:NTD393250 OCZ393249:OCZ393250 OMV393249:OMV393250 OWR393249:OWR393250 PGN393249:PGN393250 PQJ393249:PQJ393250 QAF393249:QAF393250 QKB393249:QKB393250 QTX393249:QTX393250 RDT393249:RDT393250 RNP393249:RNP393250 RXL393249:RXL393250 SHH393249:SHH393250 SRD393249:SRD393250 TAZ393249:TAZ393250 TKV393249:TKV393250 TUR393249:TUR393250 UEN393249:UEN393250 UOJ393249:UOJ393250 UYF393249:UYF393250 VIB393249:VIB393250 VRX393249:VRX393250 WBT393249:WBT393250 WLP393249:WLP393250 WVL393249:WVL393250 D458785:D458786 IZ458785:IZ458786 SV458785:SV458786 ACR458785:ACR458786 AMN458785:AMN458786 AWJ458785:AWJ458786 BGF458785:BGF458786 BQB458785:BQB458786 BZX458785:BZX458786 CJT458785:CJT458786 CTP458785:CTP458786 DDL458785:DDL458786 DNH458785:DNH458786 DXD458785:DXD458786 EGZ458785:EGZ458786 EQV458785:EQV458786 FAR458785:FAR458786 FKN458785:FKN458786 FUJ458785:FUJ458786 GEF458785:GEF458786 GOB458785:GOB458786 GXX458785:GXX458786 HHT458785:HHT458786 HRP458785:HRP458786 IBL458785:IBL458786 ILH458785:ILH458786 IVD458785:IVD458786 JEZ458785:JEZ458786 JOV458785:JOV458786 JYR458785:JYR458786 KIN458785:KIN458786 KSJ458785:KSJ458786 LCF458785:LCF458786 LMB458785:LMB458786 LVX458785:LVX458786 MFT458785:MFT458786 MPP458785:MPP458786 MZL458785:MZL458786 NJH458785:NJH458786 NTD458785:NTD458786 OCZ458785:OCZ458786 OMV458785:OMV458786 OWR458785:OWR458786 PGN458785:PGN458786 PQJ458785:PQJ458786 QAF458785:QAF458786 QKB458785:QKB458786 QTX458785:QTX458786 RDT458785:RDT458786 RNP458785:RNP458786 RXL458785:RXL458786 SHH458785:SHH458786 SRD458785:SRD458786 TAZ458785:TAZ458786 TKV458785:TKV458786 TUR458785:TUR458786 UEN458785:UEN458786 UOJ458785:UOJ458786 UYF458785:UYF458786 VIB458785:VIB458786 VRX458785:VRX458786 WBT458785:WBT458786 WLP458785:WLP458786 WVL458785:WVL458786 D524321:D524322 IZ524321:IZ524322 SV524321:SV524322 ACR524321:ACR524322 AMN524321:AMN524322 AWJ524321:AWJ524322 BGF524321:BGF524322 BQB524321:BQB524322 BZX524321:BZX524322 CJT524321:CJT524322 CTP524321:CTP524322 DDL524321:DDL524322 DNH524321:DNH524322 DXD524321:DXD524322 EGZ524321:EGZ524322 EQV524321:EQV524322 FAR524321:FAR524322 FKN524321:FKN524322 FUJ524321:FUJ524322 GEF524321:GEF524322 GOB524321:GOB524322 GXX524321:GXX524322 HHT524321:HHT524322 HRP524321:HRP524322 IBL524321:IBL524322 ILH524321:ILH524322 IVD524321:IVD524322 JEZ524321:JEZ524322 JOV524321:JOV524322 JYR524321:JYR524322 KIN524321:KIN524322 KSJ524321:KSJ524322 LCF524321:LCF524322 LMB524321:LMB524322 LVX524321:LVX524322 MFT524321:MFT524322 MPP524321:MPP524322 MZL524321:MZL524322 NJH524321:NJH524322 NTD524321:NTD524322 OCZ524321:OCZ524322 OMV524321:OMV524322 OWR524321:OWR524322 PGN524321:PGN524322 PQJ524321:PQJ524322 QAF524321:QAF524322 QKB524321:QKB524322 QTX524321:QTX524322 RDT524321:RDT524322 RNP524321:RNP524322 RXL524321:RXL524322 SHH524321:SHH524322 SRD524321:SRD524322 TAZ524321:TAZ524322 TKV524321:TKV524322 TUR524321:TUR524322 UEN524321:UEN524322 UOJ524321:UOJ524322 UYF524321:UYF524322 VIB524321:VIB524322 VRX524321:VRX524322 WBT524321:WBT524322 WLP524321:WLP524322 WVL524321:WVL524322 D589857:D589858 IZ589857:IZ589858 SV589857:SV589858 ACR589857:ACR589858 AMN589857:AMN589858 AWJ589857:AWJ589858 BGF589857:BGF589858 BQB589857:BQB589858 BZX589857:BZX589858 CJT589857:CJT589858 CTP589857:CTP589858 DDL589857:DDL589858 DNH589857:DNH589858 DXD589857:DXD589858 EGZ589857:EGZ589858 EQV589857:EQV589858 FAR589857:FAR589858 FKN589857:FKN589858 FUJ589857:FUJ589858 GEF589857:GEF589858 GOB589857:GOB589858 GXX589857:GXX589858 HHT589857:HHT589858 HRP589857:HRP589858 IBL589857:IBL589858 ILH589857:ILH589858 IVD589857:IVD589858 JEZ589857:JEZ589858 JOV589857:JOV589858 JYR589857:JYR589858 KIN589857:KIN589858 KSJ589857:KSJ589858 LCF589857:LCF589858 LMB589857:LMB589858 LVX589857:LVX589858 MFT589857:MFT589858 MPP589857:MPP589858 MZL589857:MZL589858 NJH589857:NJH589858 NTD589857:NTD589858 OCZ589857:OCZ589858 OMV589857:OMV589858 OWR589857:OWR589858 PGN589857:PGN589858 PQJ589857:PQJ589858 QAF589857:QAF589858 QKB589857:QKB589858 QTX589857:QTX589858 RDT589857:RDT589858 RNP589857:RNP589858 RXL589857:RXL589858 SHH589857:SHH589858 SRD589857:SRD589858 TAZ589857:TAZ589858 TKV589857:TKV589858 TUR589857:TUR589858 UEN589857:UEN589858 UOJ589857:UOJ589858 UYF589857:UYF589858 VIB589857:VIB589858 VRX589857:VRX589858 WBT589857:WBT589858 WLP589857:WLP589858 WVL589857:WVL589858 D655393:D655394 IZ655393:IZ655394 SV655393:SV655394 ACR655393:ACR655394 AMN655393:AMN655394 AWJ655393:AWJ655394 BGF655393:BGF655394 BQB655393:BQB655394 BZX655393:BZX655394 CJT655393:CJT655394 CTP655393:CTP655394 DDL655393:DDL655394 DNH655393:DNH655394 DXD655393:DXD655394 EGZ655393:EGZ655394 EQV655393:EQV655394 FAR655393:FAR655394 FKN655393:FKN655394 FUJ655393:FUJ655394 GEF655393:GEF655394 GOB655393:GOB655394 GXX655393:GXX655394 HHT655393:HHT655394 HRP655393:HRP655394 IBL655393:IBL655394 ILH655393:ILH655394 IVD655393:IVD655394 JEZ655393:JEZ655394 JOV655393:JOV655394 JYR655393:JYR655394 KIN655393:KIN655394 KSJ655393:KSJ655394 LCF655393:LCF655394 LMB655393:LMB655394 LVX655393:LVX655394 MFT655393:MFT655394 MPP655393:MPP655394 MZL655393:MZL655394 NJH655393:NJH655394 NTD655393:NTD655394 OCZ655393:OCZ655394 OMV655393:OMV655394 OWR655393:OWR655394 PGN655393:PGN655394 PQJ655393:PQJ655394 QAF655393:QAF655394 QKB655393:QKB655394 QTX655393:QTX655394 RDT655393:RDT655394 RNP655393:RNP655394 RXL655393:RXL655394 SHH655393:SHH655394 SRD655393:SRD655394 TAZ655393:TAZ655394 TKV655393:TKV655394 TUR655393:TUR655394 UEN655393:UEN655394 UOJ655393:UOJ655394 UYF655393:UYF655394 VIB655393:VIB655394 VRX655393:VRX655394 WBT655393:WBT655394 WLP655393:WLP655394 WVL655393:WVL655394 D720929:D720930 IZ720929:IZ720930 SV720929:SV720930 ACR720929:ACR720930 AMN720929:AMN720930 AWJ720929:AWJ720930 BGF720929:BGF720930 BQB720929:BQB720930 BZX720929:BZX720930 CJT720929:CJT720930 CTP720929:CTP720930 DDL720929:DDL720930 DNH720929:DNH720930 DXD720929:DXD720930 EGZ720929:EGZ720930 EQV720929:EQV720930 FAR720929:FAR720930 FKN720929:FKN720930 FUJ720929:FUJ720930 GEF720929:GEF720930 GOB720929:GOB720930 GXX720929:GXX720930 HHT720929:HHT720930 HRP720929:HRP720930 IBL720929:IBL720930 ILH720929:ILH720930 IVD720929:IVD720930 JEZ720929:JEZ720930 JOV720929:JOV720930 JYR720929:JYR720930 KIN720929:KIN720930 KSJ720929:KSJ720930 LCF720929:LCF720930 LMB720929:LMB720930 LVX720929:LVX720930 MFT720929:MFT720930 MPP720929:MPP720930 MZL720929:MZL720930 NJH720929:NJH720930 NTD720929:NTD720930 OCZ720929:OCZ720930 OMV720929:OMV720930 OWR720929:OWR720930 PGN720929:PGN720930 PQJ720929:PQJ720930 QAF720929:QAF720930 QKB720929:QKB720930 QTX720929:QTX720930 RDT720929:RDT720930 RNP720929:RNP720930 RXL720929:RXL720930 SHH720929:SHH720930 SRD720929:SRD720930 TAZ720929:TAZ720930 TKV720929:TKV720930 TUR720929:TUR720930 UEN720929:UEN720930 UOJ720929:UOJ720930 UYF720929:UYF720930 VIB720929:VIB720930 VRX720929:VRX720930 WBT720929:WBT720930 WLP720929:WLP720930 WVL720929:WVL720930 D786465:D786466 IZ786465:IZ786466 SV786465:SV786466 ACR786465:ACR786466 AMN786465:AMN786466 AWJ786465:AWJ786466 BGF786465:BGF786466 BQB786465:BQB786466 BZX786465:BZX786466 CJT786465:CJT786466 CTP786465:CTP786466 DDL786465:DDL786466 DNH786465:DNH786466 DXD786465:DXD786466 EGZ786465:EGZ786466 EQV786465:EQV786466 FAR786465:FAR786466 FKN786465:FKN786466 FUJ786465:FUJ786466 GEF786465:GEF786466 GOB786465:GOB786466 GXX786465:GXX786466 HHT786465:HHT786466 HRP786465:HRP786466 IBL786465:IBL786466 ILH786465:ILH786466 IVD786465:IVD786466 JEZ786465:JEZ786466 JOV786465:JOV786466 JYR786465:JYR786466 KIN786465:KIN786466 KSJ786465:KSJ786466 LCF786465:LCF786466 LMB786465:LMB786466 LVX786465:LVX786466 MFT786465:MFT786466 MPP786465:MPP786466 MZL786465:MZL786466 NJH786465:NJH786466 NTD786465:NTD786466 OCZ786465:OCZ786466 OMV786465:OMV786466 OWR786465:OWR786466 PGN786465:PGN786466 PQJ786465:PQJ786466 QAF786465:QAF786466 QKB786465:QKB786466 QTX786465:QTX786466 RDT786465:RDT786466 RNP786465:RNP786466 RXL786465:RXL786466 SHH786465:SHH786466 SRD786465:SRD786466 TAZ786465:TAZ786466 TKV786465:TKV786466 TUR786465:TUR786466 UEN786465:UEN786466 UOJ786465:UOJ786466 UYF786465:UYF786466 VIB786465:VIB786466 VRX786465:VRX786466 WBT786465:WBT786466 WLP786465:WLP786466 WVL786465:WVL786466 D852001:D852002 IZ852001:IZ852002 SV852001:SV852002 ACR852001:ACR852002 AMN852001:AMN852002 AWJ852001:AWJ852002 BGF852001:BGF852002 BQB852001:BQB852002 BZX852001:BZX852002 CJT852001:CJT852002 CTP852001:CTP852002 DDL852001:DDL852002 DNH852001:DNH852002 DXD852001:DXD852002 EGZ852001:EGZ852002 EQV852001:EQV852002 FAR852001:FAR852002 FKN852001:FKN852002 FUJ852001:FUJ852002 GEF852001:GEF852002 GOB852001:GOB852002 GXX852001:GXX852002 HHT852001:HHT852002 HRP852001:HRP852002 IBL852001:IBL852002 ILH852001:ILH852002 IVD852001:IVD852002 JEZ852001:JEZ852002 JOV852001:JOV852002 JYR852001:JYR852002 KIN852001:KIN852002 KSJ852001:KSJ852002 LCF852001:LCF852002 LMB852001:LMB852002 LVX852001:LVX852002 MFT852001:MFT852002 MPP852001:MPP852002 MZL852001:MZL852002 NJH852001:NJH852002 NTD852001:NTD852002 OCZ852001:OCZ852002 OMV852001:OMV852002 OWR852001:OWR852002 PGN852001:PGN852002 PQJ852001:PQJ852002 QAF852001:QAF852002 QKB852001:QKB852002 QTX852001:QTX852002 RDT852001:RDT852002 RNP852001:RNP852002 RXL852001:RXL852002 SHH852001:SHH852002 SRD852001:SRD852002 TAZ852001:TAZ852002 TKV852001:TKV852002 TUR852001:TUR852002 UEN852001:UEN852002 UOJ852001:UOJ852002 UYF852001:UYF852002 VIB852001:VIB852002 VRX852001:VRX852002 WBT852001:WBT852002 WLP852001:WLP852002 WVL852001:WVL852002 D917537:D917538 IZ917537:IZ917538 SV917537:SV917538 ACR917537:ACR917538 AMN917537:AMN917538 AWJ917537:AWJ917538 BGF917537:BGF917538 BQB917537:BQB917538 BZX917537:BZX917538 CJT917537:CJT917538 CTP917537:CTP917538 DDL917537:DDL917538 DNH917537:DNH917538 DXD917537:DXD917538 EGZ917537:EGZ917538 EQV917537:EQV917538 FAR917537:FAR917538 FKN917537:FKN917538 FUJ917537:FUJ917538 GEF917537:GEF917538 GOB917537:GOB917538 GXX917537:GXX917538 HHT917537:HHT917538 HRP917537:HRP917538 IBL917537:IBL917538 ILH917537:ILH917538 IVD917537:IVD917538 JEZ917537:JEZ917538 JOV917537:JOV917538 JYR917537:JYR917538 KIN917537:KIN917538 KSJ917537:KSJ917538 LCF917537:LCF917538 LMB917537:LMB917538 LVX917537:LVX917538 MFT917537:MFT917538 MPP917537:MPP917538 MZL917537:MZL917538 NJH917537:NJH917538 NTD917537:NTD917538 OCZ917537:OCZ917538 OMV917537:OMV917538 OWR917537:OWR917538 PGN917537:PGN917538 PQJ917537:PQJ917538 QAF917537:QAF917538 QKB917537:QKB917538 QTX917537:QTX917538 RDT917537:RDT917538 RNP917537:RNP917538 RXL917537:RXL917538 SHH917537:SHH917538 SRD917537:SRD917538 TAZ917537:TAZ917538 TKV917537:TKV917538 TUR917537:TUR917538 UEN917537:UEN917538 UOJ917537:UOJ917538 UYF917537:UYF917538 VIB917537:VIB917538 VRX917537:VRX917538 WBT917537:WBT917538 WLP917537:WLP917538 WVL917537:WVL917538 D983073:D983074 IZ983073:IZ983074 SV983073:SV983074 ACR983073:ACR983074 AMN983073:AMN983074 AWJ983073:AWJ983074 BGF983073:BGF983074 BQB983073:BQB983074 BZX983073:BZX983074 CJT983073:CJT983074 CTP983073:CTP983074 DDL983073:DDL983074 DNH983073:DNH983074 DXD983073:DXD983074 EGZ983073:EGZ983074 EQV983073:EQV983074 FAR983073:FAR983074 FKN983073:FKN983074 FUJ983073:FUJ983074 GEF983073:GEF983074 GOB983073:GOB983074 GXX983073:GXX983074 HHT983073:HHT983074 HRP983073:HRP983074 IBL983073:IBL983074 ILH983073:ILH983074 IVD983073:IVD983074 JEZ983073:JEZ983074 JOV983073:JOV983074 JYR983073:JYR983074 KIN983073:KIN983074 KSJ983073:KSJ983074 LCF983073:LCF983074 LMB983073:LMB983074 LVX983073:LVX983074 MFT983073:MFT983074 MPP983073:MPP983074 MZL983073:MZL983074 NJH983073:NJH983074 NTD983073:NTD983074 OCZ983073:OCZ983074 OMV983073:OMV983074 OWR983073:OWR983074 PGN983073:PGN983074 PQJ983073:PQJ983074 QAF983073:QAF983074 QKB983073:QKB983074 QTX983073:QTX983074 RDT983073:RDT983074 RNP983073:RNP983074 RXL983073:RXL983074 SHH983073:SHH983074 SRD983073:SRD983074 TAZ983073:TAZ983074 TKV983073:TKV983074 TUR983073:TUR983074 UEN983073:UEN983074 UOJ983073:UOJ983074 UYF983073:UYF983074 VIB983073:VIB983074 VRX983073:VRX983074 WBT983073:WBT983074 WLP983073:WLP983074 WVL983073:WVL983074 H28:H29 JD28:JD29 SZ28:SZ29 ACV28:ACV29 AMR28:AMR29 AWN28:AWN29 BGJ28:BGJ29 BQF28:BQF29 CAB28:CAB29 CJX28:CJX29 CTT28:CTT29 DDP28:DDP29 DNL28:DNL29 DXH28:DXH29 EHD28:EHD29 EQZ28:EQZ29 FAV28:FAV29 FKR28:FKR29 FUN28:FUN29 GEJ28:GEJ29 GOF28:GOF29 GYB28:GYB29 HHX28:HHX29 HRT28:HRT29 IBP28:IBP29 ILL28:ILL29 IVH28:IVH29 JFD28:JFD29 JOZ28:JOZ29 JYV28:JYV29 KIR28:KIR29 KSN28:KSN29 LCJ28:LCJ29 LMF28:LMF29 LWB28:LWB29 MFX28:MFX29 MPT28:MPT29 MZP28:MZP29 NJL28:NJL29 NTH28:NTH29 ODD28:ODD29 OMZ28:OMZ29 OWV28:OWV29 PGR28:PGR29 PQN28:PQN29 QAJ28:QAJ29 QKF28:QKF29 QUB28:QUB29 RDX28:RDX29 RNT28:RNT29 RXP28:RXP29 SHL28:SHL29 SRH28:SRH29 TBD28:TBD29 TKZ28:TKZ29 TUV28:TUV29 UER28:UER29 UON28:UON29 UYJ28:UYJ29 VIF28:VIF29 VSB28:VSB29 WBX28:WBX29 WLT28:WLT29 WVP28:WVP29 H65564:H65565 JD65564:JD65565 SZ65564:SZ65565 ACV65564:ACV65565 AMR65564:AMR65565 AWN65564:AWN65565 BGJ65564:BGJ65565 BQF65564:BQF65565 CAB65564:CAB65565 CJX65564:CJX65565 CTT65564:CTT65565 DDP65564:DDP65565 DNL65564:DNL65565 DXH65564:DXH65565 EHD65564:EHD65565 EQZ65564:EQZ65565 FAV65564:FAV65565 FKR65564:FKR65565 FUN65564:FUN65565 GEJ65564:GEJ65565 GOF65564:GOF65565 GYB65564:GYB65565 HHX65564:HHX65565 HRT65564:HRT65565 IBP65564:IBP65565 ILL65564:ILL65565 IVH65564:IVH65565 JFD65564:JFD65565 JOZ65564:JOZ65565 JYV65564:JYV65565 KIR65564:KIR65565 KSN65564:KSN65565 LCJ65564:LCJ65565 LMF65564:LMF65565 LWB65564:LWB65565 MFX65564:MFX65565 MPT65564:MPT65565 MZP65564:MZP65565 NJL65564:NJL65565 NTH65564:NTH65565 ODD65564:ODD65565 OMZ65564:OMZ65565 OWV65564:OWV65565 PGR65564:PGR65565 PQN65564:PQN65565 QAJ65564:QAJ65565 QKF65564:QKF65565 QUB65564:QUB65565 RDX65564:RDX65565 RNT65564:RNT65565 RXP65564:RXP65565 SHL65564:SHL65565 SRH65564:SRH65565 TBD65564:TBD65565 TKZ65564:TKZ65565 TUV65564:TUV65565 UER65564:UER65565 UON65564:UON65565 UYJ65564:UYJ65565 VIF65564:VIF65565 VSB65564:VSB65565 WBX65564:WBX65565 WLT65564:WLT65565 WVP65564:WVP65565 H131100:H131101 JD131100:JD131101 SZ131100:SZ131101 ACV131100:ACV131101 AMR131100:AMR131101 AWN131100:AWN131101 BGJ131100:BGJ131101 BQF131100:BQF131101 CAB131100:CAB131101 CJX131100:CJX131101 CTT131100:CTT131101 DDP131100:DDP131101 DNL131100:DNL131101 DXH131100:DXH131101 EHD131100:EHD131101 EQZ131100:EQZ131101 FAV131100:FAV131101 FKR131100:FKR131101 FUN131100:FUN131101 GEJ131100:GEJ131101 GOF131100:GOF131101 GYB131100:GYB131101 HHX131100:HHX131101 HRT131100:HRT131101 IBP131100:IBP131101 ILL131100:ILL131101 IVH131100:IVH131101 JFD131100:JFD131101 JOZ131100:JOZ131101 JYV131100:JYV131101 KIR131100:KIR131101 KSN131100:KSN131101 LCJ131100:LCJ131101 LMF131100:LMF131101 LWB131100:LWB131101 MFX131100:MFX131101 MPT131100:MPT131101 MZP131100:MZP131101 NJL131100:NJL131101 NTH131100:NTH131101 ODD131100:ODD131101 OMZ131100:OMZ131101 OWV131100:OWV131101 PGR131100:PGR131101 PQN131100:PQN131101 QAJ131100:QAJ131101 QKF131100:QKF131101 QUB131100:QUB131101 RDX131100:RDX131101 RNT131100:RNT131101 RXP131100:RXP131101 SHL131100:SHL131101 SRH131100:SRH131101 TBD131100:TBD131101 TKZ131100:TKZ131101 TUV131100:TUV131101 UER131100:UER131101 UON131100:UON131101 UYJ131100:UYJ131101 VIF131100:VIF131101 VSB131100:VSB131101 WBX131100:WBX131101 WLT131100:WLT131101 WVP131100:WVP131101 H196636:H196637 JD196636:JD196637 SZ196636:SZ196637 ACV196636:ACV196637 AMR196636:AMR196637 AWN196636:AWN196637 BGJ196636:BGJ196637 BQF196636:BQF196637 CAB196636:CAB196637 CJX196636:CJX196637 CTT196636:CTT196637 DDP196636:DDP196637 DNL196636:DNL196637 DXH196636:DXH196637 EHD196636:EHD196637 EQZ196636:EQZ196637 FAV196636:FAV196637 FKR196636:FKR196637 FUN196636:FUN196637 GEJ196636:GEJ196637 GOF196636:GOF196637 GYB196636:GYB196637 HHX196636:HHX196637 HRT196636:HRT196637 IBP196636:IBP196637 ILL196636:ILL196637 IVH196636:IVH196637 JFD196636:JFD196637 JOZ196636:JOZ196637 JYV196636:JYV196637 KIR196636:KIR196637 KSN196636:KSN196637 LCJ196636:LCJ196637 LMF196636:LMF196637 LWB196636:LWB196637 MFX196636:MFX196637 MPT196636:MPT196637 MZP196636:MZP196637 NJL196636:NJL196637 NTH196636:NTH196637 ODD196636:ODD196637 OMZ196636:OMZ196637 OWV196636:OWV196637 PGR196636:PGR196637 PQN196636:PQN196637 QAJ196636:QAJ196637 QKF196636:QKF196637 QUB196636:QUB196637 RDX196636:RDX196637 RNT196636:RNT196637 RXP196636:RXP196637 SHL196636:SHL196637 SRH196636:SRH196637 TBD196636:TBD196637 TKZ196636:TKZ196637 TUV196636:TUV196637 UER196636:UER196637 UON196636:UON196637 UYJ196636:UYJ196637 VIF196636:VIF196637 VSB196636:VSB196637 WBX196636:WBX196637 WLT196636:WLT196637 WVP196636:WVP196637 H262172:H262173 JD262172:JD262173 SZ262172:SZ262173 ACV262172:ACV262173 AMR262172:AMR262173 AWN262172:AWN262173 BGJ262172:BGJ262173 BQF262172:BQF262173 CAB262172:CAB262173 CJX262172:CJX262173 CTT262172:CTT262173 DDP262172:DDP262173 DNL262172:DNL262173 DXH262172:DXH262173 EHD262172:EHD262173 EQZ262172:EQZ262173 FAV262172:FAV262173 FKR262172:FKR262173 FUN262172:FUN262173 GEJ262172:GEJ262173 GOF262172:GOF262173 GYB262172:GYB262173 HHX262172:HHX262173 HRT262172:HRT262173 IBP262172:IBP262173 ILL262172:ILL262173 IVH262172:IVH262173 JFD262172:JFD262173 JOZ262172:JOZ262173 JYV262172:JYV262173 KIR262172:KIR262173 KSN262172:KSN262173 LCJ262172:LCJ262173 LMF262172:LMF262173 LWB262172:LWB262173 MFX262172:MFX262173 MPT262172:MPT262173 MZP262172:MZP262173 NJL262172:NJL262173 NTH262172:NTH262173 ODD262172:ODD262173 OMZ262172:OMZ262173 OWV262172:OWV262173 PGR262172:PGR262173 PQN262172:PQN262173 QAJ262172:QAJ262173 QKF262172:QKF262173 QUB262172:QUB262173 RDX262172:RDX262173 RNT262172:RNT262173 RXP262172:RXP262173 SHL262172:SHL262173 SRH262172:SRH262173 TBD262172:TBD262173 TKZ262172:TKZ262173 TUV262172:TUV262173 UER262172:UER262173 UON262172:UON262173 UYJ262172:UYJ262173 VIF262172:VIF262173 VSB262172:VSB262173 WBX262172:WBX262173 WLT262172:WLT262173 WVP262172:WVP262173 H327708:H327709 JD327708:JD327709 SZ327708:SZ327709 ACV327708:ACV327709 AMR327708:AMR327709 AWN327708:AWN327709 BGJ327708:BGJ327709 BQF327708:BQF327709 CAB327708:CAB327709 CJX327708:CJX327709 CTT327708:CTT327709 DDP327708:DDP327709 DNL327708:DNL327709 DXH327708:DXH327709 EHD327708:EHD327709 EQZ327708:EQZ327709 FAV327708:FAV327709 FKR327708:FKR327709 FUN327708:FUN327709 GEJ327708:GEJ327709 GOF327708:GOF327709 GYB327708:GYB327709 HHX327708:HHX327709 HRT327708:HRT327709 IBP327708:IBP327709 ILL327708:ILL327709 IVH327708:IVH327709 JFD327708:JFD327709 JOZ327708:JOZ327709 JYV327708:JYV327709 KIR327708:KIR327709 KSN327708:KSN327709 LCJ327708:LCJ327709 LMF327708:LMF327709 LWB327708:LWB327709 MFX327708:MFX327709 MPT327708:MPT327709 MZP327708:MZP327709 NJL327708:NJL327709 NTH327708:NTH327709 ODD327708:ODD327709 OMZ327708:OMZ327709 OWV327708:OWV327709 PGR327708:PGR327709 PQN327708:PQN327709 QAJ327708:QAJ327709 QKF327708:QKF327709 QUB327708:QUB327709 RDX327708:RDX327709 RNT327708:RNT327709 RXP327708:RXP327709 SHL327708:SHL327709 SRH327708:SRH327709 TBD327708:TBD327709 TKZ327708:TKZ327709 TUV327708:TUV327709 UER327708:UER327709 UON327708:UON327709 UYJ327708:UYJ327709 VIF327708:VIF327709 VSB327708:VSB327709 WBX327708:WBX327709 WLT327708:WLT327709 WVP327708:WVP327709 H393244:H393245 JD393244:JD393245 SZ393244:SZ393245 ACV393244:ACV393245 AMR393244:AMR393245 AWN393244:AWN393245 BGJ393244:BGJ393245 BQF393244:BQF393245 CAB393244:CAB393245 CJX393244:CJX393245 CTT393244:CTT393245 DDP393244:DDP393245 DNL393244:DNL393245 DXH393244:DXH393245 EHD393244:EHD393245 EQZ393244:EQZ393245 FAV393244:FAV393245 FKR393244:FKR393245 FUN393244:FUN393245 GEJ393244:GEJ393245 GOF393244:GOF393245 GYB393244:GYB393245 HHX393244:HHX393245 HRT393244:HRT393245 IBP393244:IBP393245 ILL393244:ILL393245 IVH393244:IVH393245 JFD393244:JFD393245 JOZ393244:JOZ393245 JYV393244:JYV393245 KIR393244:KIR393245 KSN393244:KSN393245 LCJ393244:LCJ393245 LMF393244:LMF393245 LWB393244:LWB393245 MFX393244:MFX393245 MPT393244:MPT393245 MZP393244:MZP393245 NJL393244:NJL393245 NTH393244:NTH393245 ODD393244:ODD393245 OMZ393244:OMZ393245 OWV393244:OWV393245 PGR393244:PGR393245 PQN393244:PQN393245 QAJ393244:QAJ393245 QKF393244:QKF393245 QUB393244:QUB393245 RDX393244:RDX393245 RNT393244:RNT393245 RXP393244:RXP393245 SHL393244:SHL393245 SRH393244:SRH393245 TBD393244:TBD393245 TKZ393244:TKZ393245 TUV393244:TUV393245 UER393244:UER393245 UON393244:UON393245 UYJ393244:UYJ393245 VIF393244:VIF393245 VSB393244:VSB393245 WBX393244:WBX393245 WLT393244:WLT393245 WVP393244:WVP393245 H458780:H458781 JD458780:JD458781 SZ458780:SZ458781 ACV458780:ACV458781 AMR458780:AMR458781 AWN458780:AWN458781 BGJ458780:BGJ458781 BQF458780:BQF458781 CAB458780:CAB458781 CJX458780:CJX458781 CTT458780:CTT458781 DDP458780:DDP458781 DNL458780:DNL458781 DXH458780:DXH458781 EHD458780:EHD458781 EQZ458780:EQZ458781 FAV458780:FAV458781 FKR458780:FKR458781 FUN458780:FUN458781 GEJ458780:GEJ458781 GOF458780:GOF458781 GYB458780:GYB458781 HHX458780:HHX458781 HRT458780:HRT458781 IBP458780:IBP458781 ILL458780:ILL458781 IVH458780:IVH458781 JFD458780:JFD458781 JOZ458780:JOZ458781 JYV458780:JYV458781 KIR458780:KIR458781 KSN458780:KSN458781 LCJ458780:LCJ458781 LMF458780:LMF458781 LWB458780:LWB458781 MFX458780:MFX458781 MPT458780:MPT458781 MZP458780:MZP458781 NJL458780:NJL458781 NTH458780:NTH458781 ODD458780:ODD458781 OMZ458780:OMZ458781 OWV458780:OWV458781 PGR458780:PGR458781 PQN458780:PQN458781 QAJ458780:QAJ458781 QKF458780:QKF458781 QUB458780:QUB458781 RDX458780:RDX458781 RNT458780:RNT458781 RXP458780:RXP458781 SHL458780:SHL458781 SRH458780:SRH458781 TBD458780:TBD458781 TKZ458780:TKZ458781 TUV458780:TUV458781 UER458780:UER458781 UON458780:UON458781 UYJ458780:UYJ458781 VIF458780:VIF458781 VSB458780:VSB458781 WBX458780:WBX458781 WLT458780:WLT458781 WVP458780:WVP458781 H524316:H524317 JD524316:JD524317 SZ524316:SZ524317 ACV524316:ACV524317 AMR524316:AMR524317 AWN524316:AWN524317 BGJ524316:BGJ524317 BQF524316:BQF524317 CAB524316:CAB524317 CJX524316:CJX524317 CTT524316:CTT524317 DDP524316:DDP524317 DNL524316:DNL524317 DXH524316:DXH524317 EHD524316:EHD524317 EQZ524316:EQZ524317 FAV524316:FAV524317 FKR524316:FKR524317 FUN524316:FUN524317 GEJ524316:GEJ524317 GOF524316:GOF524317 GYB524316:GYB524317 HHX524316:HHX524317 HRT524316:HRT524317 IBP524316:IBP524317 ILL524316:ILL524317 IVH524316:IVH524317 JFD524316:JFD524317 JOZ524316:JOZ524317 JYV524316:JYV524317 KIR524316:KIR524317 KSN524316:KSN524317 LCJ524316:LCJ524317 LMF524316:LMF524317 LWB524316:LWB524317 MFX524316:MFX524317 MPT524316:MPT524317 MZP524316:MZP524317 NJL524316:NJL524317 NTH524316:NTH524317 ODD524316:ODD524317 OMZ524316:OMZ524317 OWV524316:OWV524317 PGR524316:PGR524317 PQN524316:PQN524317 QAJ524316:QAJ524317 QKF524316:QKF524317 QUB524316:QUB524317 RDX524316:RDX524317 RNT524316:RNT524317 RXP524316:RXP524317 SHL524316:SHL524317 SRH524316:SRH524317 TBD524316:TBD524317 TKZ524316:TKZ524317 TUV524316:TUV524317 UER524316:UER524317 UON524316:UON524317 UYJ524316:UYJ524317 VIF524316:VIF524317 VSB524316:VSB524317 WBX524316:WBX524317 WLT524316:WLT524317 WVP524316:WVP524317 H589852:H589853 JD589852:JD589853 SZ589852:SZ589853 ACV589852:ACV589853 AMR589852:AMR589853 AWN589852:AWN589853 BGJ589852:BGJ589853 BQF589852:BQF589853 CAB589852:CAB589853 CJX589852:CJX589853 CTT589852:CTT589853 DDP589852:DDP589853 DNL589852:DNL589853 DXH589852:DXH589853 EHD589852:EHD589853 EQZ589852:EQZ589853 FAV589852:FAV589853 FKR589852:FKR589853 FUN589852:FUN589853 GEJ589852:GEJ589853 GOF589852:GOF589853 GYB589852:GYB589853 HHX589852:HHX589853 HRT589852:HRT589853 IBP589852:IBP589853 ILL589852:ILL589853 IVH589852:IVH589853 JFD589852:JFD589853 JOZ589852:JOZ589853 JYV589852:JYV589853 KIR589852:KIR589853 KSN589852:KSN589853 LCJ589852:LCJ589853 LMF589852:LMF589853 LWB589852:LWB589853 MFX589852:MFX589853 MPT589852:MPT589853 MZP589852:MZP589853 NJL589852:NJL589853 NTH589852:NTH589853 ODD589852:ODD589853 OMZ589852:OMZ589853 OWV589852:OWV589853 PGR589852:PGR589853 PQN589852:PQN589853 QAJ589852:QAJ589853 QKF589852:QKF589853 QUB589852:QUB589853 RDX589852:RDX589853 RNT589852:RNT589853 RXP589852:RXP589853 SHL589852:SHL589853 SRH589852:SRH589853 TBD589852:TBD589853 TKZ589852:TKZ589853 TUV589852:TUV589853 UER589852:UER589853 UON589852:UON589853 UYJ589852:UYJ589853 VIF589852:VIF589853 VSB589852:VSB589853 WBX589852:WBX589853 WLT589852:WLT589853 WVP589852:WVP589853 H655388:H655389 JD655388:JD655389 SZ655388:SZ655389 ACV655388:ACV655389 AMR655388:AMR655389 AWN655388:AWN655389 BGJ655388:BGJ655389 BQF655388:BQF655389 CAB655388:CAB655389 CJX655388:CJX655389 CTT655388:CTT655389 DDP655388:DDP655389 DNL655388:DNL655389 DXH655388:DXH655389 EHD655388:EHD655389 EQZ655388:EQZ655389 FAV655388:FAV655389 FKR655388:FKR655389 FUN655388:FUN655389 GEJ655388:GEJ655389 GOF655388:GOF655389 GYB655388:GYB655389 HHX655388:HHX655389 HRT655388:HRT655389 IBP655388:IBP655389 ILL655388:ILL655389 IVH655388:IVH655389 JFD655388:JFD655389 JOZ655388:JOZ655389 JYV655388:JYV655389 KIR655388:KIR655389 KSN655388:KSN655389 LCJ655388:LCJ655389 LMF655388:LMF655389 LWB655388:LWB655389 MFX655388:MFX655389 MPT655388:MPT655389 MZP655388:MZP655389 NJL655388:NJL655389 NTH655388:NTH655389 ODD655388:ODD655389 OMZ655388:OMZ655389 OWV655388:OWV655389 PGR655388:PGR655389 PQN655388:PQN655389 QAJ655388:QAJ655389 QKF655388:QKF655389 QUB655388:QUB655389 RDX655388:RDX655389 RNT655388:RNT655389 RXP655388:RXP655389 SHL655388:SHL655389 SRH655388:SRH655389 TBD655388:TBD655389 TKZ655388:TKZ655389 TUV655388:TUV655389 UER655388:UER655389 UON655388:UON655389 UYJ655388:UYJ655389 VIF655388:VIF655389 VSB655388:VSB655389 WBX655388:WBX655389 WLT655388:WLT655389 WVP655388:WVP655389 H720924:H720925 JD720924:JD720925 SZ720924:SZ720925 ACV720924:ACV720925 AMR720924:AMR720925 AWN720924:AWN720925 BGJ720924:BGJ720925 BQF720924:BQF720925 CAB720924:CAB720925 CJX720924:CJX720925 CTT720924:CTT720925 DDP720924:DDP720925 DNL720924:DNL720925 DXH720924:DXH720925 EHD720924:EHD720925 EQZ720924:EQZ720925 FAV720924:FAV720925 FKR720924:FKR720925 FUN720924:FUN720925 GEJ720924:GEJ720925 GOF720924:GOF720925 GYB720924:GYB720925 HHX720924:HHX720925 HRT720924:HRT720925 IBP720924:IBP720925 ILL720924:ILL720925 IVH720924:IVH720925 JFD720924:JFD720925 JOZ720924:JOZ720925 JYV720924:JYV720925 KIR720924:KIR720925 KSN720924:KSN720925 LCJ720924:LCJ720925 LMF720924:LMF720925 LWB720924:LWB720925 MFX720924:MFX720925 MPT720924:MPT720925 MZP720924:MZP720925 NJL720924:NJL720925 NTH720924:NTH720925 ODD720924:ODD720925 OMZ720924:OMZ720925 OWV720924:OWV720925 PGR720924:PGR720925 PQN720924:PQN720925 QAJ720924:QAJ720925 QKF720924:QKF720925 QUB720924:QUB720925 RDX720924:RDX720925 RNT720924:RNT720925 RXP720924:RXP720925 SHL720924:SHL720925 SRH720924:SRH720925 TBD720924:TBD720925 TKZ720924:TKZ720925 TUV720924:TUV720925 UER720924:UER720925 UON720924:UON720925 UYJ720924:UYJ720925 VIF720924:VIF720925 VSB720924:VSB720925 WBX720924:WBX720925 WLT720924:WLT720925 WVP720924:WVP720925 H786460:H786461 JD786460:JD786461 SZ786460:SZ786461 ACV786460:ACV786461 AMR786460:AMR786461 AWN786460:AWN786461 BGJ786460:BGJ786461 BQF786460:BQF786461 CAB786460:CAB786461 CJX786460:CJX786461 CTT786460:CTT786461 DDP786460:DDP786461 DNL786460:DNL786461 DXH786460:DXH786461 EHD786460:EHD786461 EQZ786460:EQZ786461 FAV786460:FAV786461 FKR786460:FKR786461 FUN786460:FUN786461 GEJ786460:GEJ786461 GOF786460:GOF786461 GYB786460:GYB786461 HHX786460:HHX786461 HRT786460:HRT786461 IBP786460:IBP786461 ILL786460:ILL786461 IVH786460:IVH786461 JFD786460:JFD786461 JOZ786460:JOZ786461 JYV786460:JYV786461 KIR786460:KIR786461 KSN786460:KSN786461 LCJ786460:LCJ786461 LMF786460:LMF786461 LWB786460:LWB786461 MFX786460:MFX786461 MPT786460:MPT786461 MZP786460:MZP786461 NJL786460:NJL786461 NTH786460:NTH786461 ODD786460:ODD786461 OMZ786460:OMZ786461 OWV786460:OWV786461 PGR786460:PGR786461 PQN786460:PQN786461 QAJ786460:QAJ786461 QKF786460:QKF786461 QUB786460:QUB786461 RDX786460:RDX786461 RNT786460:RNT786461 RXP786460:RXP786461 SHL786460:SHL786461 SRH786460:SRH786461 TBD786460:TBD786461 TKZ786460:TKZ786461 TUV786460:TUV786461 UER786460:UER786461 UON786460:UON786461 UYJ786460:UYJ786461 VIF786460:VIF786461 VSB786460:VSB786461 WBX786460:WBX786461 WLT786460:WLT786461 WVP786460:WVP786461 H851996:H851997 JD851996:JD851997 SZ851996:SZ851997 ACV851996:ACV851997 AMR851996:AMR851997 AWN851996:AWN851997 BGJ851996:BGJ851997 BQF851996:BQF851997 CAB851996:CAB851997 CJX851996:CJX851997 CTT851996:CTT851997 DDP851996:DDP851997 DNL851996:DNL851997 DXH851996:DXH851997 EHD851996:EHD851997 EQZ851996:EQZ851997 FAV851996:FAV851997 FKR851996:FKR851997 FUN851996:FUN851997 GEJ851996:GEJ851997 GOF851996:GOF851997 GYB851996:GYB851997 HHX851996:HHX851997 HRT851996:HRT851997 IBP851996:IBP851997 ILL851996:ILL851997 IVH851996:IVH851997 JFD851996:JFD851997 JOZ851996:JOZ851997 JYV851996:JYV851997 KIR851996:KIR851997 KSN851996:KSN851997 LCJ851996:LCJ851997 LMF851996:LMF851997 LWB851996:LWB851997 MFX851996:MFX851997 MPT851996:MPT851997 MZP851996:MZP851997 NJL851996:NJL851997 NTH851996:NTH851997 ODD851996:ODD851997 OMZ851996:OMZ851997 OWV851996:OWV851997 PGR851996:PGR851997 PQN851996:PQN851997 QAJ851996:QAJ851997 QKF851996:QKF851997 QUB851996:QUB851997 RDX851996:RDX851997 RNT851996:RNT851997 RXP851996:RXP851997 SHL851996:SHL851997 SRH851996:SRH851997 TBD851996:TBD851997 TKZ851996:TKZ851997 TUV851996:TUV851997 UER851996:UER851997 UON851996:UON851997 UYJ851996:UYJ851997 VIF851996:VIF851997 VSB851996:VSB851997 WBX851996:WBX851997 WLT851996:WLT851997 WVP851996:WVP851997 H917532:H917533 JD917532:JD917533 SZ917532:SZ917533 ACV917532:ACV917533 AMR917532:AMR917533 AWN917532:AWN917533 BGJ917532:BGJ917533 BQF917532:BQF917533 CAB917532:CAB917533 CJX917532:CJX917533 CTT917532:CTT917533 DDP917532:DDP917533 DNL917532:DNL917533 DXH917532:DXH917533 EHD917532:EHD917533 EQZ917532:EQZ917533 FAV917532:FAV917533 FKR917532:FKR917533 FUN917532:FUN917533 GEJ917532:GEJ917533 GOF917532:GOF917533 GYB917532:GYB917533 HHX917532:HHX917533 HRT917532:HRT917533 IBP917532:IBP917533 ILL917532:ILL917533 IVH917532:IVH917533 JFD917532:JFD917533 JOZ917532:JOZ917533 JYV917532:JYV917533 KIR917532:KIR917533 KSN917532:KSN917533 LCJ917532:LCJ917533 LMF917532:LMF917533 LWB917532:LWB917533 MFX917532:MFX917533 MPT917532:MPT917533 MZP917532:MZP917533 NJL917532:NJL917533 NTH917532:NTH917533 ODD917532:ODD917533 OMZ917532:OMZ917533 OWV917532:OWV917533 PGR917532:PGR917533 PQN917532:PQN917533 QAJ917532:QAJ917533 QKF917532:QKF917533 QUB917532:QUB917533 RDX917532:RDX917533 RNT917532:RNT917533 RXP917532:RXP917533 SHL917532:SHL917533 SRH917532:SRH917533 TBD917532:TBD917533 TKZ917532:TKZ917533 TUV917532:TUV917533 UER917532:UER917533 UON917532:UON917533 UYJ917532:UYJ917533 VIF917532:VIF917533 VSB917532:VSB917533 WBX917532:WBX917533 WLT917532:WLT917533 WVP917532:WVP917533 H983068:H983069 JD983068:JD983069 SZ983068:SZ983069 ACV983068:ACV983069 AMR983068:AMR983069 AWN983068:AWN983069 BGJ983068:BGJ983069 BQF983068:BQF983069 CAB983068:CAB983069 CJX983068:CJX983069 CTT983068:CTT983069 DDP983068:DDP983069 DNL983068:DNL983069 DXH983068:DXH983069 EHD983068:EHD983069 EQZ983068:EQZ983069 FAV983068:FAV983069 FKR983068:FKR983069 FUN983068:FUN983069 GEJ983068:GEJ983069 GOF983068:GOF983069 GYB983068:GYB983069 HHX983068:HHX983069 HRT983068:HRT983069 IBP983068:IBP983069 ILL983068:ILL983069 IVH983068:IVH983069 JFD983068:JFD983069 JOZ983068:JOZ983069 JYV983068:JYV983069 KIR983068:KIR983069 KSN983068:KSN983069 LCJ983068:LCJ983069 LMF983068:LMF983069 LWB983068:LWB983069 MFX983068:MFX983069 MPT983068:MPT983069 MZP983068:MZP983069 NJL983068:NJL983069 NTH983068:NTH983069 ODD983068:ODD983069 OMZ983068:OMZ983069 OWV983068:OWV983069 PGR983068:PGR983069 PQN983068:PQN983069 QAJ983068:QAJ983069 QKF983068:QKF983069 QUB983068:QUB983069 RDX983068:RDX983069 RNT983068:RNT983069 RXP983068:RXP983069 SHL983068:SHL983069 SRH983068:SRH983069 TBD983068:TBD983069 TKZ983068:TKZ983069 TUV983068:TUV983069 UER983068:UER983069 UON983068:UON983069 UYJ983068:UYJ983069 VIF983068:VIF983069 VSB983068:VSB983069 WBX983068:WBX983069 WLT983068:WLT983069 WVP983068:WVP983069 D25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D65561 IZ65561 SV65561 ACR65561 AMN65561 AWJ65561 BGF65561 BQB65561 BZX65561 CJT65561 CTP65561 DDL65561 DNH65561 DXD65561 EGZ65561 EQV65561 FAR65561 FKN65561 FUJ65561 GEF65561 GOB65561 GXX65561 HHT65561 HRP65561 IBL65561 ILH65561 IVD65561 JEZ65561 JOV65561 JYR65561 KIN65561 KSJ65561 LCF65561 LMB65561 LVX65561 MFT65561 MPP65561 MZL65561 NJH65561 NTD65561 OCZ65561 OMV65561 OWR65561 PGN65561 PQJ65561 QAF65561 QKB65561 QTX65561 RDT65561 RNP65561 RXL65561 SHH65561 SRD65561 TAZ65561 TKV65561 TUR65561 UEN65561 UOJ65561 UYF65561 VIB65561 VRX65561 WBT65561 WLP65561 WVL65561 D131097 IZ131097 SV131097 ACR131097 AMN131097 AWJ131097 BGF131097 BQB131097 BZX131097 CJT131097 CTP131097 DDL131097 DNH131097 DXD131097 EGZ131097 EQV131097 FAR131097 FKN131097 FUJ131097 GEF131097 GOB131097 GXX131097 HHT131097 HRP131097 IBL131097 ILH131097 IVD131097 JEZ131097 JOV131097 JYR131097 KIN131097 KSJ131097 LCF131097 LMB131097 LVX131097 MFT131097 MPP131097 MZL131097 NJH131097 NTD131097 OCZ131097 OMV131097 OWR131097 PGN131097 PQJ131097 QAF131097 QKB131097 QTX131097 RDT131097 RNP131097 RXL131097 SHH131097 SRD131097 TAZ131097 TKV131097 TUR131097 UEN131097 UOJ131097 UYF131097 VIB131097 VRX131097 WBT131097 WLP131097 WVL131097 D196633 IZ196633 SV196633 ACR196633 AMN196633 AWJ196633 BGF196633 BQB196633 BZX196633 CJT196633 CTP196633 DDL196633 DNH196633 DXD196633 EGZ196633 EQV196633 FAR196633 FKN196633 FUJ196633 GEF196633 GOB196633 GXX196633 HHT196633 HRP196633 IBL196633 ILH196633 IVD196633 JEZ196633 JOV196633 JYR196633 KIN196633 KSJ196633 LCF196633 LMB196633 LVX196633 MFT196633 MPP196633 MZL196633 NJH196633 NTD196633 OCZ196633 OMV196633 OWR196633 PGN196633 PQJ196633 QAF196633 QKB196633 QTX196633 RDT196633 RNP196633 RXL196633 SHH196633 SRD196633 TAZ196633 TKV196633 TUR196633 UEN196633 UOJ196633 UYF196633 VIB196633 VRX196633 WBT196633 WLP196633 WVL196633 D262169 IZ262169 SV262169 ACR262169 AMN262169 AWJ262169 BGF262169 BQB262169 BZX262169 CJT262169 CTP262169 DDL262169 DNH262169 DXD262169 EGZ262169 EQV262169 FAR262169 FKN262169 FUJ262169 GEF262169 GOB262169 GXX262169 HHT262169 HRP262169 IBL262169 ILH262169 IVD262169 JEZ262169 JOV262169 JYR262169 KIN262169 KSJ262169 LCF262169 LMB262169 LVX262169 MFT262169 MPP262169 MZL262169 NJH262169 NTD262169 OCZ262169 OMV262169 OWR262169 PGN262169 PQJ262169 QAF262169 QKB262169 QTX262169 RDT262169 RNP262169 RXL262169 SHH262169 SRD262169 TAZ262169 TKV262169 TUR262169 UEN262169 UOJ262169 UYF262169 VIB262169 VRX262169 WBT262169 WLP262169 WVL262169 D327705 IZ327705 SV327705 ACR327705 AMN327705 AWJ327705 BGF327705 BQB327705 BZX327705 CJT327705 CTP327705 DDL327705 DNH327705 DXD327705 EGZ327705 EQV327705 FAR327705 FKN327705 FUJ327705 GEF327705 GOB327705 GXX327705 HHT327705 HRP327705 IBL327705 ILH327705 IVD327705 JEZ327705 JOV327705 JYR327705 KIN327705 KSJ327705 LCF327705 LMB327705 LVX327705 MFT327705 MPP327705 MZL327705 NJH327705 NTD327705 OCZ327705 OMV327705 OWR327705 PGN327705 PQJ327705 QAF327705 QKB327705 QTX327705 RDT327705 RNP327705 RXL327705 SHH327705 SRD327705 TAZ327705 TKV327705 TUR327705 UEN327705 UOJ327705 UYF327705 VIB327705 VRX327705 WBT327705 WLP327705 WVL327705 D393241 IZ393241 SV393241 ACR393241 AMN393241 AWJ393241 BGF393241 BQB393241 BZX393241 CJT393241 CTP393241 DDL393241 DNH393241 DXD393241 EGZ393241 EQV393241 FAR393241 FKN393241 FUJ393241 GEF393241 GOB393241 GXX393241 HHT393241 HRP393241 IBL393241 ILH393241 IVD393241 JEZ393241 JOV393241 JYR393241 KIN393241 KSJ393241 LCF393241 LMB393241 LVX393241 MFT393241 MPP393241 MZL393241 NJH393241 NTD393241 OCZ393241 OMV393241 OWR393241 PGN393241 PQJ393241 QAF393241 QKB393241 QTX393241 RDT393241 RNP393241 RXL393241 SHH393241 SRD393241 TAZ393241 TKV393241 TUR393241 UEN393241 UOJ393241 UYF393241 VIB393241 VRX393241 WBT393241 WLP393241 WVL393241 D458777 IZ458777 SV458777 ACR458777 AMN458777 AWJ458777 BGF458777 BQB458777 BZX458777 CJT458777 CTP458777 DDL458777 DNH458777 DXD458777 EGZ458777 EQV458777 FAR458777 FKN458777 FUJ458777 GEF458777 GOB458777 GXX458777 HHT458777 HRP458777 IBL458777 ILH458777 IVD458777 JEZ458777 JOV458777 JYR458777 KIN458777 KSJ458777 LCF458777 LMB458777 LVX458777 MFT458777 MPP458777 MZL458777 NJH458777 NTD458777 OCZ458777 OMV458777 OWR458777 PGN458777 PQJ458777 QAF458777 QKB458777 QTX458777 RDT458777 RNP458777 RXL458777 SHH458777 SRD458777 TAZ458777 TKV458777 TUR458777 UEN458777 UOJ458777 UYF458777 VIB458777 VRX458777 WBT458777 WLP458777 WVL458777 D524313 IZ524313 SV524313 ACR524313 AMN524313 AWJ524313 BGF524313 BQB524313 BZX524313 CJT524313 CTP524313 DDL524313 DNH524313 DXD524313 EGZ524313 EQV524313 FAR524313 FKN524313 FUJ524313 GEF524313 GOB524313 GXX524313 HHT524313 HRP524313 IBL524313 ILH524313 IVD524313 JEZ524313 JOV524313 JYR524313 KIN524313 KSJ524313 LCF524313 LMB524313 LVX524313 MFT524313 MPP524313 MZL524313 NJH524313 NTD524313 OCZ524313 OMV524313 OWR524313 PGN524313 PQJ524313 QAF524313 QKB524313 QTX524313 RDT524313 RNP524313 RXL524313 SHH524313 SRD524313 TAZ524313 TKV524313 TUR524313 UEN524313 UOJ524313 UYF524313 VIB524313 VRX524313 WBT524313 WLP524313 WVL524313 D589849 IZ589849 SV589849 ACR589849 AMN589849 AWJ589849 BGF589849 BQB589849 BZX589849 CJT589849 CTP589849 DDL589849 DNH589849 DXD589849 EGZ589849 EQV589849 FAR589849 FKN589849 FUJ589849 GEF589849 GOB589849 GXX589849 HHT589849 HRP589849 IBL589849 ILH589849 IVD589849 JEZ589849 JOV589849 JYR589849 KIN589849 KSJ589849 LCF589849 LMB589849 LVX589849 MFT589849 MPP589849 MZL589849 NJH589849 NTD589849 OCZ589849 OMV589849 OWR589849 PGN589849 PQJ589849 QAF589849 QKB589849 QTX589849 RDT589849 RNP589849 RXL589849 SHH589849 SRD589849 TAZ589849 TKV589849 TUR589849 UEN589849 UOJ589849 UYF589849 VIB589849 VRX589849 WBT589849 WLP589849 WVL589849 D655385 IZ655385 SV655385 ACR655385 AMN655385 AWJ655385 BGF655385 BQB655385 BZX655385 CJT655385 CTP655385 DDL655385 DNH655385 DXD655385 EGZ655385 EQV655385 FAR655385 FKN655385 FUJ655385 GEF655385 GOB655385 GXX655385 HHT655385 HRP655385 IBL655385 ILH655385 IVD655385 JEZ655385 JOV655385 JYR655385 KIN655385 KSJ655385 LCF655385 LMB655385 LVX655385 MFT655385 MPP655385 MZL655385 NJH655385 NTD655385 OCZ655385 OMV655385 OWR655385 PGN655385 PQJ655385 QAF655385 QKB655385 QTX655385 RDT655385 RNP655385 RXL655385 SHH655385 SRD655385 TAZ655385 TKV655385 TUR655385 UEN655385 UOJ655385 UYF655385 VIB655385 VRX655385 WBT655385 WLP655385 WVL655385 D720921 IZ720921 SV720921 ACR720921 AMN720921 AWJ720921 BGF720921 BQB720921 BZX720921 CJT720921 CTP720921 DDL720921 DNH720921 DXD720921 EGZ720921 EQV720921 FAR720921 FKN720921 FUJ720921 GEF720921 GOB720921 GXX720921 HHT720921 HRP720921 IBL720921 ILH720921 IVD720921 JEZ720921 JOV720921 JYR720921 KIN720921 KSJ720921 LCF720921 LMB720921 LVX720921 MFT720921 MPP720921 MZL720921 NJH720921 NTD720921 OCZ720921 OMV720921 OWR720921 PGN720921 PQJ720921 QAF720921 QKB720921 QTX720921 RDT720921 RNP720921 RXL720921 SHH720921 SRD720921 TAZ720921 TKV720921 TUR720921 UEN720921 UOJ720921 UYF720921 VIB720921 VRX720921 WBT720921 WLP720921 WVL720921 D786457 IZ786457 SV786457 ACR786457 AMN786457 AWJ786457 BGF786457 BQB786457 BZX786457 CJT786457 CTP786457 DDL786457 DNH786457 DXD786457 EGZ786457 EQV786457 FAR786457 FKN786457 FUJ786457 GEF786457 GOB786457 GXX786457 HHT786457 HRP786457 IBL786457 ILH786457 IVD786457 JEZ786457 JOV786457 JYR786457 KIN786457 KSJ786457 LCF786457 LMB786457 LVX786457 MFT786457 MPP786457 MZL786457 NJH786457 NTD786457 OCZ786457 OMV786457 OWR786457 PGN786457 PQJ786457 QAF786457 QKB786457 QTX786457 RDT786457 RNP786457 RXL786457 SHH786457 SRD786457 TAZ786457 TKV786457 TUR786457 UEN786457 UOJ786457 UYF786457 VIB786457 VRX786457 WBT786457 WLP786457 WVL786457 D851993 IZ851993 SV851993 ACR851993 AMN851993 AWJ851993 BGF851993 BQB851993 BZX851993 CJT851993 CTP851993 DDL851993 DNH851993 DXD851993 EGZ851993 EQV851993 FAR851993 FKN851993 FUJ851993 GEF851993 GOB851993 GXX851993 HHT851993 HRP851993 IBL851993 ILH851993 IVD851993 JEZ851993 JOV851993 JYR851993 KIN851993 KSJ851993 LCF851993 LMB851993 LVX851993 MFT851993 MPP851993 MZL851993 NJH851993 NTD851993 OCZ851993 OMV851993 OWR851993 PGN851993 PQJ851993 QAF851993 QKB851993 QTX851993 RDT851993 RNP851993 RXL851993 SHH851993 SRD851993 TAZ851993 TKV851993 TUR851993 UEN851993 UOJ851993 UYF851993 VIB851993 VRX851993 WBT851993 WLP851993 WVL851993 D917529 IZ917529 SV917529 ACR917529 AMN917529 AWJ917529 BGF917529 BQB917529 BZX917529 CJT917529 CTP917529 DDL917529 DNH917529 DXD917529 EGZ917529 EQV917529 FAR917529 FKN917529 FUJ917529 GEF917529 GOB917529 GXX917529 HHT917529 HRP917529 IBL917529 ILH917529 IVD917529 JEZ917529 JOV917529 JYR917529 KIN917529 KSJ917529 LCF917529 LMB917529 LVX917529 MFT917529 MPP917529 MZL917529 NJH917529 NTD917529 OCZ917529 OMV917529 OWR917529 PGN917529 PQJ917529 QAF917529 QKB917529 QTX917529 RDT917529 RNP917529 RXL917529 SHH917529 SRD917529 TAZ917529 TKV917529 TUR917529 UEN917529 UOJ917529 UYF917529 VIB917529 VRX917529 WBT917529 WLP917529 WVL917529 D983065 IZ983065 SV983065 ACR983065 AMN983065 AWJ983065 BGF983065 BQB983065 BZX983065 CJT983065 CTP983065 DDL983065 DNH983065 DXD983065 EGZ983065 EQV983065 FAR983065 FKN983065 FUJ983065 GEF983065 GOB983065 GXX983065 HHT983065 HRP983065 IBL983065 ILH983065 IVD983065 JEZ983065 JOV983065 JYR983065 KIN983065 KSJ983065 LCF983065 LMB983065 LVX983065 MFT983065 MPP983065 MZL983065 NJH983065 NTD983065 OCZ983065 OMV983065 OWR983065 PGN983065 PQJ983065 QAF983065 QKB983065 QTX983065 RDT983065 RNP983065 RXL983065 SHH983065 SRD983065 TAZ983065 TKV983065 TUR983065 UEN983065 UOJ983065 UYF983065 VIB983065 VRX983065 WBT983065 WLP983065 WVL983065 D16:D22 IZ16:IZ22 SV16:SV22 ACR16:ACR22 AMN16:AMN22 AWJ16:AWJ22 BGF16:BGF22 BQB16:BQB22 BZX16:BZX22 CJT16:CJT22 CTP16:CTP22 DDL16:DDL22 DNH16:DNH22 DXD16:DXD22 EGZ16:EGZ22 EQV16:EQV22 FAR16:FAR22 FKN16:FKN22 FUJ16:FUJ22 GEF16:GEF22 GOB16:GOB22 GXX16:GXX22 HHT16:HHT22 HRP16:HRP22 IBL16:IBL22 ILH16:ILH22 IVD16:IVD22 JEZ16:JEZ22 JOV16:JOV22 JYR16:JYR22 KIN16:KIN22 KSJ16:KSJ22 LCF16:LCF22 LMB16:LMB22 LVX16:LVX22 MFT16:MFT22 MPP16:MPP22 MZL16:MZL22 NJH16:NJH22 NTD16:NTD22 OCZ16:OCZ22 OMV16:OMV22 OWR16:OWR22 PGN16:PGN22 PQJ16:PQJ22 QAF16:QAF22 QKB16:QKB22 QTX16:QTX22 RDT16:RDT22 RNP16:RNP22 RXL16:RXL22 SHH16:SHH22 SRD16:SRD22 TAZ16:TAZ22 TKV16:TKV22 TUR16:TUR22 UEN16:UEN22 UOJ16:UOJ22 UYF16:UYF22 VIB16:VIB22 VRX16:VRX22 WBT16:WBT22 WLP16:WLP22 WVL16:WVL22 D65552:D65558 IZ65552:IZ65558 SV65552:SV65558 ACR65552:ACR65558 AMN65552:AMN65558 AWJ65552:AWJ65558 BGF65552:BGF65558 BQB65552:BQB65558 BZX65552:BZX65558 CJT65552:CJT65558 CTP65552:CTP65558 DDL65552:DDL65558 DNH65552:DNH65558 DXD65552:DXD65558 EGZ65552:EGZ65558 EQV65552:EQV65558 FAR65552:FAR65558 FKN65552:FKN65558 FUJ65552:FUJ65558 GEF65552:GEF65558 GOB65552:GOB65558 GXX65552:GXX65558 HHT65552:HHT65558 HRP65552:HRP65558 IBL65552:IBL65558 ILH65552:ILH65558 IVD65552:IVD65558 JEZ65552:JEZ65558 JOV65552:JOV65558 JYR65552:JYR65558 KIN65552:KIN65558 KSJ65552:KSJ65558 LCF65552:LCF65558 LMB65552:LMB65558 LVX65552:LVX65558 MFT65552:MFT65558 MPP65552:MPP65558 MZL65552:MZL65558 NJH65552:NJH65558 NTD65552:NTD65558 OCZ65552:OCZ65558 OMV65552:OMV65558 OWR65552:OWR65558 PGN65552:PGN65558 PQJ65552:PQJ65558 QAF65552:QAF65558 QKB65552:QKB65558 QTX65552:QTX65558 RDT65552:RDT65558 RNP65552:RNP65558 RXL65552:RXL65558 SHH65552:SHH65558 SRD65552:SRD65558 TAZ65552:TAZ65558 TKV65552:TKV65558 TUR65552:TUR65558 UEN65552:UEN65558 UOJ65552:UOJ65558 UYF65552:UYF65558 VIB65552:VIB65558 VRX65552:VRX65558 WBT65552:WBT65558 WLP65552:WLP65558 WVL65552:WVL65558 D131088:D131094 IZ131088:IZ131094 SV131088:SV131094 ACR131088:ACR131094 AMN131088:AMN131094 AWJ131088:AWJ131094 BGF131088:BGF131094 BQB131088:BQB131094 BZX131088:BZX131094 CJT131088:CJT131094 CTP131088:CTP131094 DDL131088:DDL131094 DNH131088:DNH131094 DXD131088:DXD131094 EGZ131088:EGZ131094 EQV131088:EQV131094 FAR131088:FAR131094 FKN131088:FKN131094 FUJ131088:FUJ131094 GEF131088:GEF131094 GOB131088:GOB131094 GXX131088:GXX131094 HHT131088:HHT131094 HRP131088:HRP131094 IBL131088:IBL131094 ILH131088:ILH131094 IVD131088:IVD131094 JEZ131088:JEZ131094 JOV131088:JOV131094 JYR131088:JYR131094 KIN131088:KIN131094 KSJ131088:KSJ131094 LCF131088:LCF131094 LMB131088:LMB131094 LVX131088:LVX131094 MFT131088:MFT131094 MPP131088:MPP131094 MZL131088:MZL131094 NJH131088:NJH131094 NTD131088:NTD131094 OCZ131088:OCZ131094 OMV131088:OMV131094 OWR131088:OWR131094 PGN131088:PGN131094 PQJ131088:PQJ131094 QAF131088:QAF131094 QKB131088:QKB131094 QTX131088:QTX131094 RDT131088:RDT131094 RNP131088:RNP131094 RXL131088:RXL131094 SHH131088:SHH131094 SRD131088:SRD131094 TAZ131088:TAZ131094 TKV131088:TKV131094 TUR131088:TUR131094 UEN131088:UEN131094 UOJ131088:UOJ131094 UYF131088:UYF131094 VIB131088:VIB131094 VRX131088:VRX131094 WBT131088:WBT131094 WLP131088:WLP131094 WVL131088:WVL131094 D196624:D196630 IZ196624:IZ196630 SV196624:SV196630 ACR196624:ACR196630 AMN196624:AMN196630 AWJ196624:AWJ196630 BGF196624:BGF196630 BQB196624:BQB196630 BZX196624:BZX196630 CJT196624:CJT196630 CTP196624:CTP196630 DDL196624:DDL196630 DNH196624:DNH196630 DXD196624:DXD196630 EGZ196624:EGZ196630 EQV196624:EQV196630 FAR196624:FAR196630 FKN196624:FKN196630 FUJ196624:FUJ196630 GEF196624:GEF196630 GOB196624:GOB196630 GXX196624:GXX196630 HHT196624:HHT196630 HRP196624:HRP196630 IBL196624:IBL196630 ILH196624:ILH196630 IVD196624:IVD196630 JEZ196624:JEZ196630 JOV196624:JOV196630 JYR196624:JYR196630 KIN196624:KIN196630 KSJ196624:KSJ196630 LCF196624:LCF196630 LMB196624:LMB196630 LVX196624:LVX196630 MFT196624:MFT196630 MPP196624:MPP196630 MZL196624:MZL196630 NJH196624:NJH196630 NTD196624:NTD196630 OCZ196624:OCZ196630 OMV196624:OMV196630 OWR196624:OWR196630 PGN196624:PGN196630 PQJ196624:PQJ196630 QAF196624:QAF196630 QKB196624:QKB196630 QTX196624:QTX196630 RDT196624:RDT196630 RNP196624:RNP196630 RXL196624:RXL196630 SHH196624:SHH196630 SRD196624:SRD196630 TAZ196624:TAZ196630 TKV196624:TKV196630 TUR196624:TUR196630 UEN196624:UEN196630 UOJ196624:UOJ196630 UYF196624:UYF196630 VIB196624:VIB196630 VRX196624:VRX196630 WBT196624:WBT196630 WLP196624:WLP196630 WVL196624:WVL196630 D262160:D262166 IZ262160:IZ262166 SV262160:SV262166 ACR262160:ACR262166 AMN262160:AMN262166 AWJ262160:AWJ262166 BGF262160:BGF262166 BQB262160:BQB262166 BZX262160:BZX262166 CJT262160:CJT262166 CTP262160:CTP262166 DDL262160:DDL262166 DNH262160:DNH262166 DXD262160:DXD262166 EGZ262160:EGZ262166 EQV262160:EQV262166 FAR262160:FAR262166 FKN262160:FKN262166 FUJ262160:FUJ262166 GEF262160:GEF262166 GOB262160:GOB262166 GXX262160:GXX262166 HHT262160:HHT262166 HRP262160:HRP262166 IBL262160:IBL262166 ILH262160:ILH262166 IVD262160:IVD262166 JEZ262160:JEZ262166 JOV262160:JOV262166 JYR262160:JYR262166 KIN262160:KIN262166 KSJ262160:KSJ262166 LCF262160:LCF262166 LMB262160:LMB262166 LVX262160:LVX262166 MFT262160:MFT262166 MPP262160:MPP262166 MZL262160:MZL262166 NJH262160:NJH262166 NTD262160:NTD262166 OCZ262160:OCZ262166 OMV262160:OMV262166 OWR262160:OWR262166 PGN262160:PGN262166 PQJ262160:PQJ262166 QAF262160:QAF262166 QKB262160:QKB262166 QTX262160:QTX262166 RDT262160:RDT262166 RNP262160:RNP262166 RXL262160:RXL262166 SHH262160:SHH262166 SRD262160:SRD262166 TAZ262160:TAZ262166 TKV262160:TKV262166 TUR262160:TUR262166 UEN262160:UEN262166 UOJ262160:UOJ262166 UYF262160:UYF262166 VIB262160:VIB262166 VRX262160:VRX262166 WBT262160:WBT262166 WLP262160:WLP262166 WVL262160:WVL262166 D327696:D327702 IZ327696:IZ327702 SV327696:SV327702 ACR327696:ACR327702 AMN327696:AMN327702 AWJ327696:AWJ327702 BGF327696:BGF327702 BQB327696:BQB327702 BZX327696:BZX327702 CJT327696:CJT327702 CTP327696:CTP327702 DDL327696:DDL327702 DNH327696:DNH327702 DXD327696:DXD327702 EGZ327696:EGZ327702 EQV327696:EQV327702 FAR327696:FAR327702 FKN327696:FKN327702 FUJ327696:FUJ327702 GEF327696:GEF327702 GOB327696:GOB327702 GXX327696:GXX327702 HHT327696:HHT327702 HRP327696:HRP327702 IBL327696:IBL327702 ILH327696:ILH327702 IVD327696:IVD327702 JEZ327696:JEZ327702 JOV327696:JOV327702 JYR327696:JYR327702 KIN327696:KIN327702 KSJ327696:KSJ327702 LCF327696:LCF327702 LMB327696:LMB327702 LVX327696:LVX327702 MFT327696:MFT327702 MPP327696:MPP327702 MZL327696:MZL327702 NJH327696:NJH327702 NTD327696:NTD327702 OCZ327696:OCZ327702 OMV327696:OMV327702 OWR327696:OWR327702 PGN327696:PGN327702 PQJ327696:PQJ327702 QAF327696:QAF327702 QKB327696:QKB327702 QTX327696:QTX327702 RDT327696:RDT327702 RNP327696:RNP327702 RXL327696:RXL327702 SHH327696:SHH327702 SRD327696:SRD327702 TAZ327696:TAZ327702 TKV327696:TKV327702 TUR327696:TUR327702 UEN327696:UEN327702 UOJ327696:UOJ327702 UYF327696:UYF327702 VIB327696:VIB327702 VRX327696:VRX327702 WBT327696:WBT327702 WLP327696:WLP327702 WVL327696:WVL327702 D393232:D393238 IZ393232:IZ393238 SV393232:SV393238 ACR393232:ACR393238 AMN393232:AMN393238 AWJ393232:AWJ393238 BGF393232:BGF393238 BQB393232:BQB393238 BZX393232:BZX393238 CJT393232:CJT393238 CTP393232:CTP393238 DDL393232:DDL393238 DNH393232:DNH393238 DXD393232:DXD393238 EGZ393232:EGZ393238 EQV393232:EQV393238 FAR393232:FAR393238 FKN393232:FKN393238 FUJ393232:FUJ393238 GEF393232:GEF393238 GOB393232:GOB393238 GXX393232:GXX393238 HHT393232:HHT393238 HRP393232:HRP393238 IBL393232:IBL393238 ILH393232:ILH393238 IVD393232:IVD393238 JEZ393232:JEZ393238 JOV393232:JOV393238 JYR393232:JYR393238 KIN393232:KIN393238 KSJ393232:KSJ393238 LCF393232:LCF393238 LMB393232:LMB393238 LVX393232:LVX393238 MFT393232:MFT393238 MPP393232:MPP393238 MZL393232:MZL393238 NJH393232:NJH393238 NTD393232:NTD393238 OCZ393232:OCZ393238 OMV393232:OMV393238 OWR393232:OWR393238 PGN393232:PGN393238 PQJ393232:PQJ393238 QAF393232:QAF393238 QKB393232:QKB393238 QTX393232:QTX393238 RDT393232:RDT393238 RNP393232:RNP393238 RXL393232:RXL393238 SHH393232:SHH393238 SRD393232:SRD393238 TAZ393232:TAZ393238 TKV393232:TKV393238 TUR393232:TUR393238 UEN393232:UEN393238 UOJ393232:UOJ393238 UYF393232:UYF393238 VIB393232:VIB393238 VRX393232:VRX393238 WBT393232:WBT393238 WLP393232:WLP393238 WVL393232:WVL393238 D458768:D458774 IZ458768:IZ458774 SV458768:SV458774 ACR458768:ACR458774 AMN458768:AMN458774 AWJ458768:AWJ458774 BGF458768:BGF458774 BQB458768:BQB458774 BZX458768:BZX458774 CJT458768:CJT458774 CTP458768:CTP458774 DDL458768:DDL458774 DNH458768:DNH458774 DXD458768:DXD458774 EGZ458768:EGZ458774 EQV458768:EQV458774 FAR458768:FAR458774 FKN458768:FKN458774 FUJ458768:FUJ458774 GEF458768:GEF458774 GOB458768:GOB458774 GXX458768:GXX458774 HHT458768:HHT458774 HRP458768:HRP458774 IBL458768:IBL458774 ILH458768:ILH458774 IVD458768:IVD458774 JEZ458768:JEZ458774 JOV458768:JOV458774 JYR458768:JYR458774 KIN458768:KIN458774 KSJ458768:KSJ458774 LCF458768:LCF458774 LMB458768:LMB458774 LVX458768:LVX458774 MFT458768:MFT458774 MPP458768:MPP458774 MZL458768:MZL458774 NJH458768:NJH458774 NTD458768:NTD458774 OCZ458768:OCZ458774 OMV458768:OMV458774 OWR458768:OWR458774 PGN458768:PGN458774 PQJ458768:PQJ458774 QAF458768:QAF458774 QKB458768:QKB458774 QTX458768:QTX458774 RDT458768:RDT458774 RNP458768:RNP458774 RXL458768:RXL458774 SHH458768:SHH458774 SRD458768:SRD458774 TAZ458768:TAZ458774 TKV458768:TKV458774 TUR458768:TUR458774 UEN458768:UEN458774 UOJ458768:UOJ458774 UYF458768:UYF458774 VIB458768:VIB458774 VRX458768:VRX458774 WBT458768:WBT458774 WLP458768:WLP458774 WVL458768:WVL458774 D524304:D524310 IZ524304:IZ524310 SV524304:SV524310 ACR524304:ACR524310 AMN524304:AMN524310 AWJ524304:AWJ524310 BGF524304:BGF524310 BQB524304:BQB524310 BZX524304:BZX524310 CJT524304:CJT524310 CTP524304:CTP524310 DDL524304:DDL524310 DNH524304:DNH524310 DXD524304:DXD524310 EGZ524304:EGZ524310 EQV524304:EQV524310 FAR524304:FAR524310 FKN524304:FKN524310 FUJ524304:FUJ524310 GEF524304:GEF524310 GOB524304:GOB524310 GXX524304:GXX524310 HHT524304:HHT524310 HRP524304:HRP524310 IBL524304:IBL524310 ILH524304:ILH524310 IVD524304:IVD524310 JEZ524304:JEZ524310 JOV524304:JOV524310 JYR524304:JYR524310 KIN524304:KIN524310 KSJ524304:KSJ524310 LCF524304:LCF524310 LMB524304:LMB524310 LVX524304:LVX524310 MFT524304:MFT524310 MPP524304:MPP524310 MZL524304:MZL524310 NJH524304:NJH524310 NTD524304:NTD524310 OCZ524304:OCZ524310 OMV524304:OMV524310 OWR524304:OWR524310 PGN524304:PGN524310 PQJ524304:PQJ524310 QAF524304:QAF524310 QKB524304:QKB524310 QTX524304:QTX524310 RDT524304:RDT524310 RNP524304:RNP524310 RXL524304:RXL524310 SHH524304:SHH524310 SRD524304:SRD524310 TAZ524304:TAZ524310 TKV524304:TKV524310 TUR524304:TUR524310 UEN524304:UEN524310 UOJ524304:UOJ524310 UYF524304:UYF524310 VIB524304:VIB524310 VRX524304:VRX524310 WBT524304:WBT524310 WLP524304:WLP524310 WVL524304:WVL524310 D589840:D589846 IZ589840:IZ589846 SV589840:SV589846 ACR589840:ACR589846 AMN589840:AMN589846 AWJ589840:AWJ589846 BGF589840:BGF589846 BQB589840:BQB589846 BZX589840:BZX589846 CJT589840:CJT589846 CTP589840:CTP589846 DDL589840:DDL589846 DNH589840:DNH589846 DXD589840:DXD589846 EGZ589840:EGZ589846 EQV589840:EQV589846 FAR589840:FAR589846 FKN589840:FKN589846 FUJ589840:FUJ589846 GEF589840:GEF589846 GOB589840:GOB589846 GXX589840:GXX589846 HHT589840:HHT589846 HRP589840:HRP589846 IBL589840:IBL589846 ILH589840:ILH589846 IVD589840:IVD589846 JEZ589840:JEZ589846 JOV589840:JOV589846 JYR589840:JYR589846 KIN589840:KIN589846 KSJ589840:KSJ589846 LCF589840:LCF589846 LMB589840:LMB589846 LVX589840:LVX589846 MFT589840:MFT589846 MPP589840:MPP589846 MZL589840:MZL589846 NJH589840:NJH589846 NTD589840:NTD589846 OCZ589840:OCZ589846 OMV589840:OMV589846 OWR589840:OWR589846 PGN589840:PGN589846 PQJ589840:PQJ589846 QAF589840:QAF589846 QKB589840:QKB589846 QTX589840:QTX589846 RDT589840:RDT589846 RNP589840:RNP589846 RXL589840:RXL589846 SHH589840:SHH589846 SRD589840:SRD589846 TAZ589840:TAZ589846 TKV589840:TKV589846 TUR589840:TUR589846 UEN589840:UEN589846 UOJ589840:UOJ589846 UYF589840:UYF589846 VIB589840:VIB589846 VRX589840:VRX589846 WBT589840:WBT589846 WLP589840:WLP589846 WVL589840:WVL589846 D655376:D655382 IZ655376:IZ655382 SV655376:SV655382 ACR655376:ACR655382 AMN655376:AMN655382 AWJ655376:AWJ655382 BGF655376:BGF655382 BQB655376:BQB655382 BZX655376:BZX655382 CJT655376:CJT655382 CTP655376:CTP655382 DDL655376:DDL655382 DNH655376:DNH655382 DXD655376:DXD655382 EGZ655376:EGZ655382 EQV655376:EQV655382 FAR655376:FAR655382 FKN655376:FKN655382 FUJ655376:FUJ655382 GEF655376:GEF655382 GOB655376:GOB655382 GXX655376:GXX655382 HHT655376:HHT655382 HRP655376:HRP655382 IBL655376:IBL655382 ILH655376:ILH655382 IVD655376:IVD655382 JEZ655376:JEZ655382 JOV655376:JOV655382 JYR655376:JYR655382 KIN655376:KIN655382 KSJ655376:KSJ655382 LCF655376:LCF655382 LMB655376:LMB655382 LVX655376:LVX655382 MFT655376:MFT655382 MPP655376:MPP655382 MZL655376:MZL655382 NJH655376:NJH655382 NTD655376:NTD655382 OCZ655376:OCZ655382 OMV655376:OMV655382 OWR655376:OWR655382 PGN655376:PGN655382 PQJ655376:PQJ655382 QAF655376:QAF655382 QKB655376:QKB655382 QTX655376:QTX655382 RDT655376:RDT655382 RNP655376:RNP655382 RXL655376:RXL655382 SHH655376:SHH655382 SRD655376:SRD655382 TAZ655376:TAZ655382 TKV655376:TKV655382 TUR655376:TUR655382 UEN655376:UEN655382 UOJ655376:UOJ655382 UYF655376:UYF655382 VIB655376:VIB655382 VRX655376:VRX655382 WBT655376:WBT655382 WLP655376:WLP655382 WVL655376:WVL655382 D720912:D720918 IZ720912:IZ720918 SV720912:SV720918 ACR720912:ACR720918 AMN720912:AMN720918 AWJ720912:AWJ720918 BGF720912:BGF720918 BQB720912:BQB720918 BZX720912:BZX720918 CJT720912:CJT720918 CTP720912:CTP720918 DDL720912:DDL720918 DNH720912:DNH720918 DXD720912:DXD720918 EGZ720912:EGZ720918 EQV720912:EQV720918 FAR720912:FAR720918 FKN720912:FKN720918 FUJ720912:FUJ720918 GEF720912:GEF720918 GOB720912:GOB720918 GXX720912:GXX720918 HHT720912:HHT720918 HRP720912:HRP720918 IBL720912:IBL720918 ILH720912:ILH720918 IVD720912:IVD720918 JEZ720912:JEZ720918 JOV720912:JOV720918 JYR720912:JYR720918 KIN720912:KIN720918 KSJ720912:KSJ720918 LCF720912:LCF720918 LMB720912:LMB720918 LVX720912:LVX720918 MFT720912:MFT720918 MPP720912:MPP720918 MZL720912:MZL720918 NJH720912:NJH720918 NTD720912:NTD720918 OCZ720912:OCZ720918 OMV720912:OMV720918 OWR720912:OWR720918 PGN720912:PGN720918 PQJ720912:PQJ720918 QAF720912:QAF720918 QKB720912:QKB720918 QTX720912:QTX720918 RDT720912:RDT720918 RNP720912:RNP720918 RXL720912:RXL720918 SHH720912:SHH720918 SRD720912:SRD720918 TAZ720912:TAZ720918 TKV720912:TKV720918 TUR720912:TUR720918 UEN720912:UEN720918 UOJ720912:UOJ720918 UYF720912:UYF720918 VIB720912:VIB720918 VRX720912:VRX720918 WBT720912:WBT720918 WLP720912:WLP720918 WVL720912:WVL720918 D786448:D786454 IZ786448:IZ786454 SV786448:SV786454 ACR786448:ACR786454 AMN786448:AMN786454 AWJ786448:AWJ786454 BGF786448:BGF786454 BQB786448:BQB786454 BZX786448:BZX786454 CJT786448:CJT786454 CTP786448:CTP786454 DDL786448:DDL786454 DNH786448:DNH786454 DXD786448:DXD786454 EGZ786448:EGZ786454 EQV786448:EQV786454 FAR786448:FAR786454 FKN786448:FKN786454 FUJ786448:FUJ786454 GEF786448:GEF786454 GOB786448:GOB786454 GXX786448:GXX786454 HHT786448:HHT786454 HRP786448:HRP786454 IBL786448:IBL786454 ILH786448:ILH786454 IVD786448:IVD786454 JEZ786448:JEZ786454 JOV786448:JOV786454 JYR786448:JYR786454 KIN786448:KIN786454 KSJ786448:KSJ786454 LCF786448:LCF786454 LMB786448:LMB786454 LVX786448:LVX786454 MFT786448:MFT786454 MPP786448:MPP786454 MZL786448:MZL786454 NJH786448:NJH786454 NTD786448:NTD786454 OCZ786448:OCZ786454 OMV786448:OMV786454 OWR786448:OWR786454 PGN786448:PGN786454 PQJ786448:PQJ786454 QAF786448:QAF786454 QKB786448:QKB786454 QTX786448:QTX786454 RDT786448:RDT786454 RNP786448:RNP786454 RXL786448:RXL786454 SHH786448:SHH786454 SRD786448:SRD786454 TAZ786448:TAZ786454 TKV786448:TKV786454 TUR786448:TUR786454 UEN786448:UEN786454 UOJ786448:UOJ786454 UYF786448:UYF786454 VIB786448:VIB786454 VRX786448:VRX786454 WBT786448:WBT786454 WLP786448:WLP786454 WVL786448:WVL786454 D851984:D851990 IZ851984:IZ851990 SV851984:SV851990 ACR851984:ACR851990 AMN851984:AMN851990 AWJ851984:AWJ851990 BGF851984:BGF851990 BQB851984:BQB851990 BZX851984:BZX851990 CJT851984:CJT851990 CTP851984:CTP851990 DDL851984:DDL851990 DNH851984:DNH851990 DXD851984:DXD851990 EGZ851984:EGZ851990 EQV851984:EQV851990 FAR851984:FAR851990 FKN851984:FKN851990 FUJ851984:FUJ851990 GEF851984:GEF851990 GOB851984:GOB851990 GXX851984:GXX851990 HHT851984:HHT851990 HRP851984:HRP851990 IBL851984:IBL851990 ILH851984:ILH851990 IVD851984:IVD851990 JEZ851984:JEZ851990 JOV851984:JOV851990 JYR851984:JYR851990 KIN851984:KIN851990 KSJ851984:KSJ851990 LCF851984:LCF851990 LMB851984:LMB851990 LVX851984:LVX851990 MFT851984:MFT851990 MPP851984:MPP851990 MZL851984:MZL851990 NJH851984:NJH851990 NTD851984:NTD851990 OCZ851984:OCZ851990 OMV851984:OMV851990 OWR851984:OWR851990 PGN851984:PGN851990 PQJ851984:PQJ851990 QAF851984:QAF851990 QKB851984:QKB851990 QTX851984:QTX851990 RDT851984:RDT851990 RNP851984:RNP851990 RXL851984:RXL851990 SHH851984:SHH851990 SRD851984:SRD851990 TAZ851984:TAZ851990 TKV851984:TKV851990 TUR851984:TUR851990 UEN851984:UEN851990 UOJ851984:UOJ851990 UYF851984:UYF851990 VIB851984:VIB851990 VRX851984:VRX851990 WBT851984:WBT851990 WLP851984:WLP851990 WVL851984:WVL851990 D917520:D917526 IZ917520:IZ917526 SV917520:SV917526 ACR917520:ACR917526 AMN917520:AMN917526 AWJ917520:AWJ917526 BGF917520:BGF917526 BQB917520:BQB917526 BZX917520:BZX917526 CJT917520:CJT917526 CTP917520:CTP917526 DDL917520:DDL917526 DNH917520:DNH917526 DXD917520:DXD917526 EGZ917520:EGZ917526 EQV917520:EQV917526 FAR917520:FAR917526 FKN917520:FKN917526 FUJ917520:FUJ917526 GEF917520:GEF917526 GOB917520:GOB917526 GXX917520:GXX917526 HHT917520:HHT917526 HRP917520:HRP917526 IBL917520:IBL917526 ILH917520:ILH917526 IVD917520:IVD917526 JEZ917520:JEZ917526 JOV917520:JOV917526 JYR917520:JYR917526 KIN917520:KIN917526 KSJ917520:KSJ917526 LCF917520:LCF917526 LMB917520:LMB917526 LVX917520:LVX917526 MFT917520:MFT917526 MPP917520:MPP917526 MZL917520:MZL917526 NJH917520:NJH917526 NTD917520:NTD917526 OCZ917520:OCZ917526 OMV917520:OMV917526 OWR917520:OWR917526 PGN917520:PGN917526 PQJ917520:PQJ917526 QAF917520:QAF917526 QKB917520:QKB917526 QTX917520:QTX917526 RDT917520:RDT917526 RNP917520:RNP917526 RXL917520:RXL917526 SHH917520:SHH917526 SRD917520:SRD917526 TAZ917520:TAZ917526 TKV917520:TKV917526 TUR917520:TUR917526 UEN917520:UEN917526 UOJ917520:UOJ917526 UYF917520:UYF917526 VIB917520:VIB917526 VRX917520:VRX917526 WBT917520:WBT917526 WLP917520:WLP917526 WVL917520:WVL917526 D983056:D983062 IZ983056:IZ983062 SV983056:SV983062 ACR983056:ACR983062 AMN983056:AMN983062 AWJ983056:AWJ983062 BGF983056:BGF983062 BQB983056:BQB983062 BZX983056:BZX983062 CJT983056:CJT983062 CTP983056:CTP983062 DDL983056:DDL983062 DNH983056:DNH983062 DXD983056:DXD983062 EGZ983056:EGZ983062 EQV983056:EQV983062 FAR983056:FAR983062 FKN983056:FKN983062 FUJ983056:FUJ983062 GEF983056:GEF983062 GOB983056:GOB983062 GXX983056:GXX983062 HHT983056:HHT983062 HRP983056:HRP983062 IBL983056:IBL983062 ILH983056:ILH983062 IVD983056:IVD983062 JEZ983056:JEZ983062 JOV983056:JOV983062 JYR983056:JYR983062 KIN983056:KIN983062 KSJ983056:KSJ983062 LCF983056:LCF983062 LMB983056:LMB983062 LVX983056:LVX983062 MFT983056:MFT983062 MPP983056:MPP983062 MZL983056:MZL983062 NJH983056:NJH983062 NTD983056:NTD983062 OCZ983056:OCZ983062 OMV983056:OMV983062 OWR983056:OWR983062 PGN983056:PGN983062 PQJ983056:PQJ983062 QAF983056:QAF983062 QKB983056:QKB983062 QTX983056:QTX983062 RDT983056:RDT983062 RNP983056:RNP983062 RXL983056:RXL983062 SHH983056:SHH983062 SRD983056:SRD983062 TAZ983056:TAZ983062 TKV983056:TKV983062 TUR983056:TUR983062 UEN983056:UEN983062 UOJ983056:UOJ983062 UYF983056:UYF983062 VIB983056:VIB983062 VRX983056:VRX983062 WBT983056:WBT983062 WLP983056:WLP983062 WVL983056:WVL983062 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D176"/>
  <sheetViews>
    <sheetView showGridLines="0" zoomScaleNormal="100" workbookViewId="0">
      <selection activeCell="G133" sqref="G133:H141"/>
    </sheetView>
  </sheetViews>
  <sheetFormatPr defaultColWidth="11.7109375" defaultRowHeight="15" x14ac:dyDescent="0.2"/>
  <cols>
    <col min="1" max="2" width="2.140625" style="312" customWidth="1"/>
    <col min="3" max="3" width="63" style="312" customWidth="1"/>
    <col min="4" max="4" width="7.140625" style="312" customWidth="1"/>
    <col min="5" max="6" width="19" style="312" customWidth="1"/>
    <col min="7" max="7" width="19.7109375" style="451" customWidth="1"/>
    <col min="8" max="8" width="19.7109375" style="452" customWidth="1"/>
    <col min="9" max="9" width="127.7109375" style="296" hidden="1" customWidth="1"/>
    <col min="10" max="10" width="38.5703125" style="296" hidden="1" customWidth="1"/>
    <col min="11" max="11" width="64.42578125" style="288" hidden="1" customWidth="1"/>
    <col min="12" max="12" width="87.7109375" style="288" hidden="1" customWidth="1"/>
    <col min="13" max="13" width="37.28515625" style="288" hidden="1" customWidth="1"/>
    <col min="14" max="14" width="75.28515625" style="288" hidden="1" customWidth="1"/>
    <col min="15" max="15" width="81.7109375" style="288" hidden="1" customWidth="1"/>
    <col min="16" max="16" width="69.42578125" style="288" hidden="1" customWidth="1"/>
    <col min="17" max="17" width="57" style="288" hidden="1" customWidth="1"/>
    <col min="18" max="18" width="87.7109375" style="288" hidden="1" customWidth="1"/>
    <col min="19" max="19" width="25.42578125" style="309" hidden="1" customWidth="1"/>
    <col min="20" max="20" width="43.7109375" style="462" hidden="1" customWidth="1"/>
    <col min="21" max="21" width="37.28515625" style="462" hidden="1" customWidth="1"/>
    <col min="22" max="22" width="56.28515625" style="462" hidden="1" customWidth="1"/>
    <col min="23" max="23" width="11.7109375" style="463" hidden="1" customWidth="1"/>
    <col min="24" max="24" width="146.85546875" style="463" hidden="1" customWidth="1"/>
    <col min="25" max="25" width="107.42578125" style="464" hidden="1" customWidth="1"/>
    <col min="26" max="26" width="1.28515625" style="313" customWidth="1"/>
    <col min="27" max="27" width="13.42578125" style="312" customWidth="1"/>
    <col min="28" max="28" width="13.28515625" style="312" customWidth="1"/>
    <col min="29" max="29" width="15.85546875" style="312" customWidth="1"/>
    <col min="30" max="35" width="11.7109375" style="312" customWidth="1"/>
    <col min="36" max="36" width="24.7109375" style="312" customWidth="1"/>
    <col min="37" max="39" width="11.7109375" style="312" customWidth="1"/>
    <col min="40" max="40" width="20" style="312" customWidth="1"/>
    <col min="41" max="41" width="25.85546875" style="312" customWidth="1"/>
    <col min="42" max="42" width="23.85546875" style="312" customWidth="1"/>
    <col min="43" max="43" width="14.140625" style="312" customWidth="1"/>
    <col min="44" max="69" width="11.7109375" style="312" customWidth="1"/>
    <col min="70" max="70" width="12.42578125" style="312" customWidth="1"/>
    <col min="71" max="74" width="11.7109375" style="312" customWidth="1"/>
    <col min="75" max="75" width="20.7109375" style="312" customWidth="1"/>
    <col min="76" max="76" width="11.7109375" style="312" customWidth="1"/>
    <col min="77" max="77" width="17.42578125" style="312" customWidth="1"/>
    <col min="78" max="91" width="11.7109375" style="312" customWidth="1"/>
    <col min="92" max="92" width="13.42578125" style="312" customWidth="1"/>
    <col min="93" max="107" width="11.7109375" style="312" customWidth="1"/>
    <col min="108" max="108" width="16.28515625" style="312" customWidth="1"/>
    <col min="109" max="117" width="11.7109375" style="312" customWidth="1"/>
    <col min="118" max="118" width="13.42578125" style="312" customWidth="1"/>
    <col min="119" max="119" width="11.7109375" style="312" customWidth="1"/>
    <col min="120" max="120" width="15.140625" style="312" customWidth="1"/>
    <col min="121" max="121" width="13.42578125" style="312" customWidth="1"/>
    <col min="122" max="130" width="11.7109375" style="312" customWidth="1"/>
    <col min="131" max="131" width="13.7109375" style="312" customWidth="1"/>
    <col min="132" max="132" width="12" style="312" customWidth="1"/>
    <col min="133" max="256" width="11.7109375" style="312"/>
    <col min="257" max="258" width="2.140625" style="312" customWidth="1"/>
    <col min="259" max="259" width="63" style="312" customWidth="1"/>
    <col min="260" max="260" width="7.140625" style="312" customWidth="1"/>
    <col min="261" max="262" width="19" style="312" customWidth="1"/>
    <col min="263" max="264" width="19.7109375" style="312" customWidth="1"/>
    <col min="265" max="281" width="0" style="312" hidden="1" customWidth="1"/>
    <col min="282" max="282" width="1.28515625" style="312" customWidth="1"/>
    <col min="283" max="283" width="13.42578125" style="312" customWidth="1"/>
    <col min="284" max="284" width="13.28515625" style="312" customWidth="1"/>
    <col min="285" max="285" width="15.85546875" style="312" customWidth="1"/>
    <col min="286" max="291" width="11.7109375" style="312" customWidth="1"/>
    <col min="292" max="292" width="24.7109375" style="312" customWidth="1"/>
    <col min="293" max="295" width="11.7109375" style="312" customWidth="1"/>
    <col min="296" max="296" width="20" style="312" customWidth="1"/>
    <col min="297" max="297" width="25.85546875" style="312" customWidth="1"/>
    <col min="298" max="298" width="23.85546875" style="312" customWidth="1"/>
    <col min="299" max="299" width="14.140625" style="312" customWidth="1"/>
    <col min="300" max="325" width="11.7109375" style="312" customWidth="1"/>
    <col min="326" max="326" width="12.42578125" style="312" customWidth="1"/>
    <col min="327" max="330" width="11.7109375" style="312" customWidth="1"/>
    <col min="331" max="331" width="20.7109375" style="312" customWidth="1"/>
    <col min="332" max="332" width="11.7109375" style="312" customWidth="1"/>
    <col min="333" max="333" width="17.42578125" style="312" customWidth="1"/>
    <col min="334" max="347" width="11.7109375" style="312" customWidth="1"/>
    <col min="348" max="348" width="13.42578125" style="312" customWidth="1"/>
    <col min="349" max="363" width="11.7109375" style="312" customWidth="1"/>
    <col min="364" max="364" width="16.28515625" style="312" customWidth="1"/>
    <col min="365" max="373" width="11.7109375" style="312" customWidth="1"/>
    <col min="374" max="374" width="13.42578125" style="312" customWidth="1"/>
    <col min="375" max="375" width="11.7109375" style="312" customWidth="1"/>
    <col min="376" max="376" width="15.140625" style="312" customWidth="1"/>
    <col min="377" max="377" width="13.42578125" style="312" customWidth="1"/>
    <col min="378" max="386" width="11.7109375" style="312" customWidth="1"/>
    <col min="387" max="387" width="13.7109375" style="312" customWidth="1"/>
    <col min="388" max="388" width="12" style="312" customWidth="1"/>
    <col min="389" max="512" width="11.7109375" style="312"/>
    <col min="513" max="514" width="2.140625" style="312" customWidth="1"/>
    <col min="515" max="515" width="63" style="312" customWidth="1"/>
    <col min="516" max="516" width="7.140625" style="312" customWidth="1"/>
    <col min="517" max="518" width="19" style="312" customWidth="1"/>
    <col min="519" max="520" width="19.7109375" style="312" customWidth="1"/>
    <col min="521" max="537" width="0" style="312" hidden="1" customWidth="1"/>
    <col min="538" max="538" width="1.28515625" style="312" customWidth="1"/>
    <col min="539" max="539" width="13.42578125" style="312" customWidth="1"/>
    <col min="540" max="540" width="13.28515625" style="312" customWidth="1"/>
    <col min="541" max="541" width="15.85546875" style="312" customWidth="1"/>
    <col min="542" max="547" width="11.7109375" style="312" customWidth="1"/>
    <col min="548" max="548" width="24.7109375" style="312" customWidth="1"/>
    <col min="549" max="551" width="11.7109375" style="312" customWidth="1"/>
    <col min="552" max="552" width="20" style="312" customWidth="1"/>
    <col min="553" max="553" width="25.85546875" style="312" customWidth="1"/>
    <col min="554" max="554" width="23.85546875" style="312" customWidth="1"/>
    <col min="555" max="555" width="14.140625" style="312" customWidth="1"/>
    <col min="556" max="581" width="11.7109375" style="312" customWidth="1"/>
    <col min="582" max="582" width="12.42578125" style="312" customWidth="1"/>
    <col min="583" max="586" width="11.7109375" style="312" customWidth="1"/>
    <col min="587" max="587" width="20.7109375" style="312" customWidth="1"/>
    <col min="588" max="588" width="11.7109375" style="312" customWidth="1"/>
    <col min="589" max="589" width="17.42578125" style="312" customWidth="1"/>
    <col min="590" max="603" width="11.7109375" style="312" customWidth="1"/>
    <col min="604" max="604" width="13.42578125" style="312" customWidth="1"/>
    <col min="605" max="619" width="11.7109375" style="312" customWidth="1"/>
    <col min="620" max="620" width="16.28515625" style="312" customWidth="1"/>
    <col min="621" max="629" width="11.7109375" style="312" customWidth="1"/>
    <col min="630" max="630" width="13.42578125" style="312" customWidth="1"/>
    <col min="631" max="631" width="11.7109375" style="312" customWidth="1"/>
    <col min="632" max="632" width="15.140625" style="312" customWidth="1"/>
    <col min="633" max="633" width="13.42578125" style="312" customWidth="1"/>
    <col min="634" max="642" width="11.7109375" style="312" customWidth="1"/>
    <col min="643" max="643" width="13.7109375" style="312" customWidth="1"/>
    <col min="644" max="644" width="12" style="312" customWidth="1"/>
    <col min="645" max="768" width="11.7109375" style="312"/>
    <col min="769" max="770" width="2.140625" style="312" customWidth="1"/>
    <col min="771" max="771" width="63" style="312" customWidth="1"/>
    <col min="772" max="772" width="7.140625" style="312" customWidth="1"/>
    <col min="773" max="774" width="19" style="312" customWidth="1"/>
    <col min="775" max="776" width="19.7109375" style="312" customWidth="1"/>
    <col min="777" max="793" width="0" style="312" hidden="1" customWidth="1"/>
    <col min="794" max="794" width="1.28515625" style="312" customWidth="1"/>
    <col min="795" max="795" width="13.42578125" style="312" customWidth="1"/>
    <col min="796" max="796" width="13.28515625" style="312" customWidth="1"/>
    <col min="797" max="797" width="15.85546875" style="312" customWidth="1"/>
    <col min="798" max="803" width="11.7109375" style="312" customWidth="1"/>
    <col min="804" max="804" width="24.7109375" style="312" customWidth="1"/>
    <col min="805" max="807" width="11.7109375" style="312" customWidth="1"/>
    <col min="808" max="808" width="20" style="312" customWidth="1"/>
    <col min="809" max="809" width="25.85546875" style="312" customWidth="1"/>
    <col min="810" max="810" width="23.85546875" style="312" customWidth="1"/>
    <col min="811" max="811" width="14.140625" style="312" customWidth="1"/>
    <col min="812" max="837" width="11.7109375" style="312" customWidth="1"/>
    <col min="838" max="838" width="12.42578125" style="312" customWidth="1"/>
    <col min="839" max="842" width="11.7109375" style="312" customWidth="1"/>
    <col min="843" max="843" width="20.7109375" style="312" customWidth="1"/>
    <col min="844" max="844" width="11.7109375" style="312" customWidth="1"/>
    <col min="845" max="845" width="17.42578125" style="312" customWidth="1"/>
    <col min="846" max="859" width="11.7109375" style="312" customWidth="1"/>
    <col min="860" max="860" width="13.42578125" style="312" customWidth="1"/>
    <col min="861" max="875" width="11.7109375" style="312" customWidth="1"/>
    <col min="876" max="876" width="16.28515625" style="312" customWidth="1"/>
    <col min="877" max="885" width="11.7109375" style="312" customWidth="1"/>
    <col min="886" max="886" width="13.42578125" style="312" customWidth="1"/>
    <col min="887" max="887" width="11.7109375" style="312" customWidth="1"/>
    <col min="888" max="888" width="15.140625" style="312" customWidth="1"/>
    <col min="889" max="889" width="13.42578125" style="312" customWidth="1"/>
    <col min="890" max="898" width="11.7109375" style="312" customWidth="1"/>
    <col min="899" max="899" width="13.7109375" style="312" customWidth="1"/>
    <col min="900" max="900" width="12" style="312" customWidth="1"/>
    <col min="901" max="1024" width="11.7109375" style="312"/>
    <col min="1025" max="1026" width="2.140625" style="312" customWidth="1"/>
    <col min="1027" max="1027" width="63" style="312" customWidth="1"/>
    <col min="1028" max="1028" width="7.140625" style="312" customWidth="1"/>
    <col min="1029" max="1030" width="19" style="312" customWidth="1"/>
    <col min="1031" max="1032" width="19.7109375" style="312" customWidth="1"/>
    <col min="1033" max="1049" width="0" style="312" hidden="1" customWidth="1"/>
    <col min="1050" max="1050" width="1.28515625" style="312" customWidth="1"/>
    <col min="1051" max="1051" width="13.42578125" style="312" customWidth="1"/>
    <col min="1052" max="1052" width="13.28515625" style="312" customWidth="1"/>
    <col min="1053" max="1053" width="15.85546875" style="312" customWidth="1"/>
    <col min="1054" max="1059" width="11.7109375" style="312" customWidth="1"/>
    <col min="1060" max="1060" width="24.7109375" style="312" customWidth="1"/>
    <col min="1061" max="1063" width="11.7109375" style="312" customWidth="1"/>
    <col min="1064" max="1064" width="20" style="312" customWidth="1"/>
    <col min="1065" max="1065" width="25.85546875" style="312" customWidth="1"/>
    <col min="1066" max="1066" width="23.85546875" style="312" customWidth="1"/>
    <col min="1067" max="1067" width="14.140625" style="312" customWidth="1"/>
    <col min="1068" max="1093" width="11.7109375" style="312" customWidth="1"/>
    <col min="1094" max="1094" width="12.42578125" style="312" customWidth="1"/>
    <col min="1095" max="1098" width="11.7109375" style="312" customWidth="1"/>
    <col min="1099" max="1099" width="20.7109375" style="312" customWidth="1"/>
    <col min="1100" max="1100" width="11.7109375" style="312" customWidth="1"/>
    <col min="1101" max="1101" width="17.42578125" style="312" customWidth="1"/>
    <col min="1102" max="1115" width="11.7109375" style="312" customWidth="1"/>
    <col min="1116" max="1116" width="13.42578125" style="312" customWidth="1"/>
    <col min="1117" max="1131" width="11.7109375" style="312" customWidth="1"/>
    <col min="1132" max="1132" width="16.28515625" style="312" customWidth="1"/>
    <col min="1133" max="1141" width="11.7109375" style="312" customWidth="1"/>
    <col min="1142" max="1142" width="13.42578125" style="312" customWidth="1"/>
    <col min="1143" max="1143" width="11.7109375" style="312" customWidth="1"/>
    <col min="1144" max="1144" width="15.140625" style="312" customWidth="1"/>
    <col min="1145" max="1145" width="13.42578125" style="312" customWidth="1"/>
    <col min="1146" max="1154" width="11.7109375" style="312" customWidth="1"/>
    <col min="1155" max="1155" width="13.7109375" style="312" customWidth="1"/>
    <col min="1156" max="1156" width="12" style="312" customWidth="1"/>
    <col min="1157" max="1280" width="11.7109375" style="312"/>
    <col min="1281" max="1282" width="2.140625" style="312" customWidth="1"/>
    <col min="1283" max="1283" width="63" style="312" customWidth="1"/>
    <col min="1284" max="1284" width="7.140625" style="312" customWidth="1"/>
    <col min="1285" max="1286" width="19" style="312" customWidth="1"/>
    <col min="1287" max="1288" width="19.7109375" style="312" customWidth="1"/>
    <col min="1289" max="1305" width="0" style="312" hidden="1" customWidth="1"/>
    <col min="1306" max="1306" width="1.28515625" style="312" customWidth="1"/>
    <col min="1307" max="1307" width="13.42578125" style="312" customWidth="1"/>
    <col min="1308" max="1308" width="13.28515625" style="312" customWidth="1"/>
    <col min="1309" max="1309" width="15.85546875" style="312" customWidth="1"/>
    <col min="1310" max="1315" width="11.7109375" style="312" customWidth="1"/>
    <col min="1316" max="1316" width="24.7109375" style="312" customWidth="1"/>
    <col min="1317" max="1319" width="11.7109375" style="312" customWidth="1"/>
    <col min="1320" max="1320" width="20" style="312" customWidth="1"/>
    <col min="1321" max="1321" width="25.85546875" style="312" customWidth="1"/>
    <col min="1322" max="1322" width="23.85546875" style="312" customWidth="1"/>
    <col min="1323" max="1323" width="14.140625" style="312" customWidth="1"/>
    <col min="1324" max="1349" width="11.7109375" style="312" customWidth="1"/>
    <col min="1350" max="1350" width="12.42578125" style="312" customWidth="1"/>
    <col min="1351" max="1354" width="11.7109375" style="312" customWidth="1"/>
    <col min="1355" max="1355" width="20.7109375" style="312" customWidth="1"/>
    <col min="1356" max="1356" width="11.7109375" style="312" customWidth="1"/>
    <col min="1357" max="1357" width="17.42578125" style="312" customWidth="1"/>
    <col min="1358" max="1371" width="11.7109375" style="312" customWidth="1"/>
    <col min="1372" max="1372" width="13.42578125" style="312" customWidth="1"/>
    <col min="1373" max="1387" width="11.7109375" style="312" customWidth="1"/>
    <col min="1388" max="1388" width="16.28515625" style="312" customWidth="1"/>
    <col min="1389" max="1397" width="11.7109375" style="312" customWidth="1"/>
    <col min="1398" max="1398" width="13.42578125" style="312" customWidth="1"/>
    <col min="1399" max="1399" width="11.7109375" style="312" customWidth="1"/>
    <col min="1400" max="1400" width="15.140625" style="312" customWidth="1"/>
    <col min="1401" max="1401" width="13.42578125" style="312" customWidth="1"/>
    <col min="1402" max="1410" width="11.7109375" style="312" customWidth="1"/>
    <col min="1411" max="1411" width="13.7109375" style="312" customWidth="1"/>
    <col min="1412" max="1412" width="12" style="312" customWidth="1"/>
    <col min="1413" max="1536" width="11.7109375" style="312"/>
    <col min="1537" max="1538" width="2.140625" style="312" customWidth="1"/>
    <col min="1539" max="1539" width="63" style="312" customWidth="1"/>
    <col min="1540" max="1540" width="7.140625" style="312" customWidth="1"/>
    <col min="1541" max="1542" width="19" style="312" customWidth="1"/>
    <col min="1543" max="1544" width="19.7109375" style="312" customWidth="1"/>
    <col min="1545" max="1561" width="0" style="312" hidden="1" customWidth="1"/>
    <col min="1562" max="1562" width="1.28515625" style="312" customWidth="1"/>
    <col min="1563" max="1563" width="13.42578125" style="312" customWidth="1"/>
    <col min="1564" max="1564" width="13.28515625" style="312" customWidth="1"/>
    <col min="1565" max="1565" width="15.85546875" style="312" customWidth="1"/>
    <col min="1566" max="1571" width="11.7109375" style="312" customWidth="1"/>
    <col min="1572" max="1572" width="24.7109375" style="312" customWidth="1"/>
    <col min="1573" max="1575" width="11.7109375" style="312" customWidth="1"/>
    <col min="1576" max="1576" width="20" style="312" customWidth="1"/>
    <col min="1577" max="1577" width="25.85546875" style="312" customWidth="1"/>
    <col min="1578" max="1578" width="23.85546875" style="312" customWidth="1"/>
    <col min="1579" max="1579" width="14.140625" style="312" customWidth="1"/>
    <col min="1580" max="1605" width="11.7109375" style="312" customWidth="1"/>
    <col min="1606" max="1606" width="12.42578125" style="312" customWidth="1"/>
    <col min="1607" max="1610" width="11.7109375" style="312" customWidth="1"/>
    <col min="1611" max="1611" width="20.7109375" style="312" customWidth="1"/>
    <col min="1612" max="1612" width="11.7109375" style="312" customWidth="1"/>
    <col min="1613" max="1613" width="17.42578125" style="312" customWidth="1"/>
    <col min="1614" max="1627" width="11.7109375" style="312" customWidth="1"/>
    <col min="1628" max="1628" width="13.42578125" style="312" customWidth="1"/>
    <col min="1629" max="1643" width="11.7109375" style="312" customWidth="1"/>
    <col min="1644" max="1644" width="16.28515625" style="312" customWidth="1"/>
    <col min="1645" max="1653" width="11.7109375" style="312" customWidth="1"/>
    <col min="1654" max="1654" width="13.42578125" style="312" customWidth="1"/>
    <col min="1655" max="1655" width="11.7109375" style="312" customWidth="1"/>
    <col min="1656" max="1656" width="15.140625" style="312" customWidth="1"/>
    <col min="1657" max="1657" width="13.42578125" style="312" customWidth="1"/>
    <col min="1658" max="1666" width="11.7109375" style="312" customWidth="1"/>
    <col min="1667" max="1667" width="13.7109375" style="312" customWidth="1"/>
    <col min="1668" max="1668" width="12" style="312" customWidth="1"/>
    <col min="1669" max="1792" width="11.7109375" style="312"/>
    <col min="1793" max="1794" width="2.140625" style="312" customWidth="1"/>
    <col min="1795" max="1795" width="63" style="312" customWidth="1"/>
    <col min="1796" max="1796" width="7.140625" style="312" customWidth="1"/>
    <col min="1797" max="1798" width="19" style="312" customWidth="1"/>
    <col min="1799" max="1800" width="19.7109375" style="312" customWidth="1"/>
    <col min="1801" max="1817" width="0" style="312" hidden="1" customWidth="1"/>
    <col min="1818" max="1818" width="1.28515625" style="312" customWidth="1"/>
    <col min="1819" max="1819" width="13.42578125" style="312" customWidth="1"/>
    <col min="1820" max="1820" width="13.28515625" style="312" customWidth="1"/>
    <col min="1821" max="1821" width="15.85546875" style="312" customWidth="1"/>
    <col min="1822" max="1827" width="11.7109375" style="312" customWidth="1"/>
    <col min="1828" max="1828" width="24.7109375" style="312" customWidth="1"/>
    <col min="1829" max="1831" width="11.7109375" style="312" customWidth="1"/>
    <col min="1832" max="1832" width="20" style="312" customWidth="1"/>
    <col min="1833" max="1833" width="25.85546875" style="312" customWidth="1"/>
    <col min="1834" max="1834" width="23.85546875" style="312" customWidth="1"/>
    <col min="1835" max="1835" width="14.140625" style="312" customWidth="1"/>
    <col min="1836" max="1861" width="11.7109375" style="312" customWidth="1"/>
    <col min="1862" max="1862" width="12.42578125" style="312" customWidth="1"/>
    <col min="1863" max="1866" width="11.7109375" style="312" customWidth="1"/>
    <col min="1867" max="1867" width="20.7109375" style="312" customWidth="1"/>
    <col min="1868" max="1868" width="11.7109375" style="312" customWidth="1"/>
    <col min="1869" max="1869" width="17.42578125" style="312" customWidth="1"/>
    <col min="1870" max="1883" width="11.7109375" style="312" customWidth="1"/>
    <col min="1884" max="1884" width="13.42578125" style="312" customWidth="1"/>
    <col min="1885" max="1899" width="11.7109375" style="312" customWidth="1"/>
    <col min="1900" max="1900" width="16.28515625" style="312" customWidth="1"/>
    <col min="1901" max="1909" width="11.7109375" style="312" customWidth="1"/>
    <col min="1910" max="1910" width="13.42578125" style="312" customWidth="1"/>
    <col min="1911" max="1911" width="11.7109375" style="312" customWidth="1"/>
    <col min="1912" max="1912" width="15.140625" style="312" customWidth="1"/>
    <col min="1913" max="1913" width="13.42578125" style="312" customWidth="1"/>
    <col min="1914" max="1922" width="11.7109375" style="312" customWidth="1"/>
    <col min="1923" max="1923" width="13.7109375" style="312" customWidth="1"/>
    <col min="1924" max="1924" width="12" style="312" customWidth="1"/>
    <col min="1925" max="2048" width="11.7109375" style="312"/>
    <col min="2049" max="2050" width="2.140625" style="312" customWidth="1"/>
    <col min="2051" max="2051" width="63" style="312" customWidth="1"/>
    <col min="2052" max="2052" width="7.140625" style="312" customWidth="1"/>
    <col min="2053" max="2054" width="19" style="312" customWidth="1"/>
    <col min="2055" max="2056" width="19.7109375" style="312" customWidth="1"/>
    <col min="2057" max="2073" width="0" style="312" hidden="1" customWidth="1"/>
    <col min="2074" max="2074" width="1.28515625" style="312" customWidth="1"/>
    <col min="2075" max="2075" width="13.42578125" style="312" customWidth="1"/>
    <col min="2076" max="2076" width="13.28515625" style="312" customWidth="1"/>
    <col min="2077" max="2077" width="15.85546875" style="312" customWidth="1"/>
    <col min="2078" max="2083" width="11.7109375" style="312" customWidth="1"/>
    <col min="2084" max="2084" width="24.7109375" style="312" customWidth="1"/>
    <col min="2085" max="2087" width="11.7109375" style="312" customWidth="1"/>
    <col min="2088" max="2088" width="20" style="312" customWidth="1"/>
    <col min="2089" max="2089" width="25.85546875" style="312" customWidth="1"/>
    <col min="2090" max="2090" width="23.85546875" style="312" customWidth="1"/>
    <col min="2091" max="2091" width="14.140625" style="312" customWidth="1"/>
    <col min="2092" max="2117" width="11.7109375" style="312" customWidth="1"/>
    <col min="2118" max="2118" width="12.42578125" style="312" customWidth="1"/>
    <col min="2119" max="2122" width="11.7109375" style="312" customWidth="1"/>
    <col min="2123" max="2123" width="20.7109375" style="312" customWidth="1"/>
    <col min="2124" max="2124" width="11.7109375" style="312" customWidth="1"/>
    <col min="2125" max="2125" width="17.42578125" style="312" customWidth="1"/>
    <col min="2126" max="2139" width="11.7109375" style="312" customWidth="1"/>
    <col min="2140" max="2140" width="13.42578125" style="312" customWidth="1"/>
    <col min="2141" max="2155" width="11.7109375" style="312" customWidth="1"/>
    <col min="2156" max="2156" width="16.28515625" style="312" customWidth="1"/>
    <col min="2157" max="2165" width="11.7109375" style="312" customWidth="1"/>
    <col min="2166" max="2166" width="13.42578125" style="312" customWidth="1"/>
    <col min="2167" max="2167" width="11.7109375" style="312" customWidth="1"/>
    <col min="2168" max="2168" width="15.140625" style="312" customWidth="1"/>
    <col min="2169" max="2169" width="13.42578125" style="312" customWidth="1"/>
    <col min="2170" max="2178" width="11.7109375" style="312" customWidth="1"/>
    <col min="2179" max="2179" width="13.7109375" style="312" customWidth="1"/>
    <col min="2180" max="2180" width="12" style="312" customWidth="1"/>
    <col min="2181" max="2304" width="11.7109375" style="312"/>
    <col min="2305" max="2306" width="2.140625" style="312" customWidth="1"/>
    <col min="2307" max="2307" width="63" style="312" customWidth="1"/>
    <col min="2308" max="2308" width="7.140625" style="312" customWidth="1"/>
    <col min="2309" max="2310" width="19" style="312" customWidth="1"/>
    <col min="2311" max="2312" width="19.7109375" style="312" customWidth="1"/>
    <col min="2313" max="2329" width="0" style="312" hidden="1" customWidth="1"/>
    <col min="2330" max="2330" width="1.28515625" style="312" customWidth="1"/>
    <col min="2331" max="2331" width="13.42578125" style="312" customWidth="1"/>
    <col min="2332" max="2332" width="13.28515625" style="312" customWidth="1"/>
    <col min="2333" max="2333" width="15.85546875" style="312" customWidth="1"/>
    <col min="2334" max="2339" width="11.7109375" style="312" customWidth="1"/>
    <col min="2340" max="2340" width="24.7109375" style="312" customWidth="1"/>
    <col min="2341" max="2343" width="11.7109375" style="312" customWidth="1"/>
    <col min="2344" max="2344" width="20" style="312" customWidth="1"/>
    <col min="2345" max="2345" width="25.85546875" style="312" customWidth="1"/>
    <col min="2346" max="2346" width="23.85546875" style="312" customWidth="1"/>
    <col min="2347" max="2347" width="14.140625" style="312" customWidth="1"/>
    <col min="2348" max="2373" width="11.7109375" style="312" customWidth="1"/>
    <col min="2374" max="2374" width="12.42578125" style="312" customWidth="1"/>
    <col min="2375" max="2378" width="11.7109375" style="312" customWidth="1"/>
    <col min="2379" max="2379" width="20.7109375" style="312" customWidth="1"/>
    <col min="2380" max="2380" width="11.7109375" style="312" customWidth="1"/>
    <col min="2381" max="2381" width="17.42578125" style="312" customWidth="1"/>
    <col min="2382" max="2395" width="11.7109375" style="312" customWidth="1"/>
    <col min="2396" max="2396" width="13.42578125" style="312" customWidth="1"/>
    <col min="2397" max="2411" width="11.7109375" style="312" customWidth="1"/>
    <col min="2412" max="2412" width="16.28515625" style="312" customWidth="1"/>
    <col min="2413" max="2421" width="11.7109375" style="312" customWidth="1"/>
    <col min="2422" max="2422" width="13.42578125" style="312" customWidth="1"/>
    <col min="2423" max="2423" width="11.7109375" style="312" customWidth="1"/>
    <col min="2424" max="2424" width="15.140625" style="312" customWidth="1"/>
    <col min="2425" max="2425" width="13.42578125" style="312" customWidth="1"/>
    <col min="2426" max="2434" width="11.7109375" style="312" customWidth="1"/>
    <col min="2435" max="2435" width="13.7109375" style="312" customWidth="1"/>
    <col min="2436" max="2436" width="12" style="312" customWidth="1"/>
    <col min="2437" max="2560" width="11.7109375" style="312"/>
    <col min="2561" max="2562" width="2.140625" style="312" customWidth="1"/>
    <col min="2563" max="2563" width="63" style="312" customWidth="1"/>
    <col min="2564" max="2564" width="7.140625" style="312" customWidth="1"/>
    <col min="2565" max="2566" width="19" style="312" customWidth="1"/>
    <col min="2567" max="2568" width="19.7109375" style="312" customWidth="1"/>
    <col min="2569" max="2585" width="0" style="312" hidden="1" customWidth="1"/>
    <col min="2586" max="2586" width="1.28515625" style="312" customWidth="1"/>
    <col min="2587" max="2587" width="13.42578125" style="312" customWidth="1"/>
    <col min="2588" max="2588" width="13.28515625" style="312" customWidth="1"/>
    <col min="2589" max="2589" width="15.85546875" style="312" customWidth="1"/>
    <col min="2590" max="2595" width="11.7109375" style="312" customWidth="1"/>
    <col min="2596" max="2596" width="24.7109375" style="312" customWidth="1"/>
    <col min="2597" max="2599" width="11.7109375" style="312" customWidth="1"/>
    <col min="2600" max="2600" width="20" style="312" customWidth="1"/>
    <col min="2601" max="2601" width="25.85546875" style="312" customWidth="1"/>
    <col min="2602" max="2602" width="23.85546875" style="312" customWidth="1"/>
    <col min="2603" max="2603" width="14.140625" style="312" customWidth="1"/>
    <col min="2604" max="2629" width="11.7109375" style="312" customWidth="1"/>
    <col min="2630" max="2630" width="12.42578125" style="312" customWidth="1"/>
    <col min="2631" max="2634" width="11.7109375" style="312" customWidth="1"/>
    <col min="2635" max="2635" width="20.7109375" style="312" customWidth="1"/>
    <col min="2636" max="2636" width="11.7109375" style="312" customWidth="1"/>
    <col min="2637" max="2637" width="17.42578125" style="312" customWidth="1"/>
    <col min="2638" max="2651" width="11.7109375" style="312" customWidth="1"/>
    <col min="2652" max="2652" width="13.42578125" style="312" customWidth="1"/>
    <col min="2653" max="2667" width="11.7109375" style="312" customWidth="1"/>
    <col min="2668" max="2668" width="16.28515625" style="312" customWidth="1"/>
    <col min="2669" max="2677" width="11.7109375" style="312" customWidth="1"/>
    <col min="2678" max="2678" width="13.42578125" style="312" customWidth="1"/>
    <col min="2679" max="2679" width="11.7109375" style="312" customWidth="1"/>
    <col min="2680" max="2680" width="15.140625" style="312" customWidth="1"/>
    <col min="2681" max="2681" width="13.42578125" style="312" customWidth="1"/>
    <col min="2682" max="2690" width="11.7109375" style="312" customWidth="1"/>
    <col min="2691" max="2691" width="13.7109375" style="312" customWidth="1"/>
    <col min="2692" max="2692" width="12" style="312" customWidth="1"/>
    <col min="2693" max="2816" width="11.7109375" style="312"/>
    <col min="2817" max="2818" width="2.140625" style="312" customWidth="1"/>
    <col min="2819" max="2819" width="63" style="312" customWidth="1"/>
    <col min="2820" max="2820" width="7.140625" style="312" customWidth="1"/>
    <col min="2821" max="2822" width="19" style="312" customWidth="1"/>
    <col min="2823" max="2824" width="19.7109375" style="312" customWidth="1"/>
    <col min="2825" max="2841" width="0" style="312" hidden="1" customWidth="1"/>
    <col min="2842" max="2842" width="1.28515625" style="312" customWidth="1"/>
    <col min="2843" max="2843" width="13.42578125" style="312" customWidth="1"/>
    <col min="2844" max="2844" width="13.28515625" style="312" customWidth="1"/>
    <col min="2845" max="2845" width="15.85546875" style="312" customWidth="1"/>
    <col min="2846" max="2851" width="11.7109375" style="312" customWidth="1"/>
    <col min="2852" max="2852" width="24.7109375" style="312" customWidth="1"/>
    <col min="2853" max="2855" width="11.7109375" style="312" customWidth="1"/>
    <col min="2856" max="2856" width="20" style="312" customWidth="1"/>
    <col min="2857" max="2857" width="25.85546875" style="312" customWidth="1"/>
    <col min="2858" max="2858" width="23.85546875" style="312" customWidth="1"/>
    <col min="2859" max="2859" width="14.140625" style="312" customWidth="1"/>
    <col min="2860" max="2885" width="11.7109375" style="312" customWidth="1"/>
    <col min="2886" max="2886" width="12.42578125" style="312" customWidth="1"/>
    <col min="2887" max="2890" width="11.7109375" style="312" customWidth="1"/>
    <col min="2891" max="2891" width="20.7109375" style="312" customWidth="1"/>
    <col min="2892" max="2892" width="11.7109375" style="312" customWidth="1"/>
    <col min="2893" max="2893" width="17.42578125" style="312" customWidth="1"/>
    <col min="2894" max="2907" width="11.7109375" style="312" customWidth="1"/>
    <col min="2908" max="2908" width="13.42578125" style="312" customWidth="1"/>
    <col min="2909" max="2923" width="11.7109375" style="312" customWidth="1"/>
    <col min="2924" max="2924" width="16.28515625" style="312" customWidth="1"/>
    <col min="2925" max="2933" width="11.7109375" style="312" customWidth="1"/>
    <col min="2934" max="2934" width="13.42578125" style="312" customWidth="1"/>
    <col min="2935" max="2935" width="11.7109375" style="312" customWidth="1"/>
    <col min="2936" max="2936" width="15.140625" style="312" customWidth="1"/>
    <col min="2937" max="2937" width="13.42578125" style="312" customWidth="1"/>
    <col min="2938" max="2946" width="11.7109375" style="312" customWidth="1"/>
    <col min="2947" max="2947" width="13.7109375" style="312" customWidth="1"/>
    <col min="2948" max="2948" width="12" style="312" customWidth="1"/>
    <col min="2949" max="3072" width="11.7109375" style="312"/>
    <col min="3073" max="3074" width="2.140625" style="312" customWidth="1"/>
    <col min="3075" max="3075" width="63" style="312" customWidth="1"/>
    <col min="3076" max="3076" width="7.140625" style="312" customWidth="1"/>
    <col min="3077" max="3078" width="19" style="312" customWidth="1"/>
    <col min="3079" max="3080" width="19.7109375" style="312" customWidth="1"/>
    <col min="3081" max="3097" width="0" style="312" hidden="1" customWidth="1"/>
    <col min="3098" max="3098" width="1.28515625" style="312" customWidth="1"/>
    <col min="3099" max="3099" width="13.42578125" style="312" customWidth="1"/>
    <col min="3100" max="3100" width="13.28515625" style="312" customWidth="1"/>
    <col min="3101" max="3101" width="15.85546875" style="312" customWidth="1"/>
    <col min="3102" max="3107" width="11.7109375" style="312" customWidth="1"/>
    <col min="3108" max="3108" width="24.7109375" style="312" customWidth="1"/>
    <col min="3109" max="3111" width="11.7109375" style="312" customWidth="1"/>
    <col min="3112" max="3112" width="20" style="312" customWidth="1"/>
    <col min="3113" max="3113" width="25.85546875" style="312" customWidth="1"/>
    <col min="3114" max="3114" width="23.85546875" style="312" customWidth="1"/>
    <col min="3115" max="3115" width="14.140625" style="312" customWidth="1"/>
    <col min="3116" max="3141" width="11.7109375" style="312" customWidth="1"/>
    <col min="3142" max="3142" width="12.42578125" style="312" customWidth="1"/>
    <col min="3143" max="3146" width="11.7109375" style="312" customWidth="1"/>
    <col min="3147" max="3147" width="20.7109375" style="312" customWidth="1"/>
    <col min="3148" max="3148" width="11.7109375" style="312" customWidth="1"/>
    <col min="3149" max="3149" width="17.42578125" style="312" customWidth="1"/>
    <col min="3150" max="3163" width="11.7109375" style="312" customWidth="1"/>
    <col min="3164" max="3164" width="13.42578125" style="312" customWidth="1"/>
    <col min="3165" max="3179" width="11.7109375" style="312" customWidth="1"/>
    <col min="3180" max="3180" width="16.28515625" style="312" customWidth="1"/>
    <col min="3181" max="3189" width="11.7109375" style="312" customWidth="1"/>
    <col min="3190" max="3190" width="13.42578125" style="312" customWidth="1"/>
    <col min="3191" max="3191" width="11.7109375" style="312" customWidth="1"/>
    <col min="3192" max="3192" width="15.140625" style="312" customWidth="1"/>
    <col min="3193" max="3193" width="13.42578125" style="312" customWidth="1"/>
    <col min="3194" max="3202" width="11.7109375" style="312" customWidth="1"/>
    <col min="3203" max="3203" width="13.7109375" style="312" customWidth="1"/>
    <col min="3204" max="3204" width="12" style="312" customWidth="1"/>
    <col min="3205" max="3328" width="11.7109375" style="312"/>
    <col min="3329" max="3330" width="2.140625" style="312" customWidth="1"/>
    <col min="3331" max="3331" width="63" style="312" customWidth="1"/>
    <col min="3332" max="3332" width="7.140625" style="312" customWidth="1"/>
    <col min="3333" max="3334" width="19" style="312" customWidth="1"/>
    <col min="3335" max="3336" width="19.7109375" style="312" customWidth="1"/>
    <col min="3337" max="3353" width="0" style="312" hidden="1" customWidth="1"/>
    <col min="3354" max="3354" width="1.28515625" style="312" customWidth="1"/>
    <col min="3355" max="3355" width="13.42578125" style="312" customWidth="1"/>
    <col min="3356" max="3356" width="13.28515625" style="312" customWidth="1"/>
    <col min="3357" max="3357" width="15.85546875" style="312" customWidth="1"/>
    <col min="3358" max="3363" width="11.7109375" style="312" customWidth="1"/>
    <col min="3364" max="3364" width="24.7109375" style="312" customWidth="1"/>
    <col min="3365" max="3367" width="11.7109375" style="312" customWidth="1"/>
    <col min="3368" max="3368" width="20" style="312" customWidth="1"/>
    <col min="3369" max="3369" width="25.85546875" style="312" customWidth="1"/>
    <col min="3370" max="3370" width="23.85546875" style="312" customWidth="1"/>
    <col min="3371" max="3371" width="14.140625" style="312" customWidth="1"/>
    <col min="3372" max="3397" width="11.7109375" style="312" customWidth="1"/>
    <col min="3398" max="3398" width="12.42578125" style="312" customWidth="1"/>
    <col min="3399" max="3402" width="11.7109375" style="312" customWidth="1"/>
    <col min="3403" max="3403" width="20.7109375" style="312" customWidth="1"/>
    <col min="3404" max="3404" width="11.7109375" style="312" customWidth="1"/>
    <col min="3405" max="3405" width="17.42578125" style="312" customWidth="1"/>
    <col min="3406" max="3419" width="11.7109375" style="312" customWidth="1"/>
    <col min="3420" max="3420" width="13.42578125" style="312" customWidth="1"/>
    <col min="3421" max="3435" width="11.7109375" style="312" customWidth="1"/>
    <col min="3436" max="3436" width="16.28515625" style="312" customWidth="1"/>
    <col min="3437" max="3445" width="11.7109375" style="312" customWidth="1"/>
    <col min="3446" max="3446" width="13.42578125" style="312" customWidth="1"/>
    <col min="3447" max="3447" width="11.7109375" style="312" customWidth="1"/>
    <col min="3448" max="3448" width="15.140625" style="312" customWidth="1"/>
    <col min="3449" max="3449" width="13.42578125" style="312" customWidth="1"/>
    <col min="3450" max="3458" width="11.7109375" style="312" customWidth="1"/>
    <col min="3459" max="3459" width="13.7109375" style="312" customWidth="1"/>
    <col min="3460" max="3460" width="12" style="312" customWidth="1"/>
    <col min="3461" max="3584" width="11.7109375" style="312"/>
    <col min="3585" max="3586" width="2.140625" style="312" customWidth="1"/>
    <col min="3587" max="3587" width="63" style="312" customWidth="1"/>
    <col min="3588" max="3588" width="7.140625" style="312" customWidth="1"/>
    <col min="3589" max="3590" width="19" style="312" customWidth="1"/>
    <col min="3591" max="3592" width="19.7109375" style="312" customWidth="1"/>
    <col min="3593" max="3609" width="0" style="312" hidden="1" customWidth="1"/>
    <col min="3610" max="3610" width="1.28515625" style="312" customWidth="1"/>
    <col min="3611" max="3611" width="13.42578125" style="312" customWidth="1"/>
    <col min="3612" max="3612" width="13.28515625" style="312" customWidth="1"/>
    <col min="3613" max="3613" width="15.85546875" style="312" customWidth="1"/>
    <col min="3614" max="3619" width="11.7109375" style="312" customWidth="1"/>
    <col min="3620" max="3620" width="24.7109375" style="312" customWidth="1"/>
    <col min="3621" max="3623" width="11.7109375" style="312" customWidth="1"/>
    <col min="3624" max="3624" width="20" style="312" customWidth="1"/>
    <col min="3625" max="3625" width="25.85546875" style="312" customWidth="1"/>
    <col min="3626" max="3626" width="23.85546875" style="312" customWidth="1"/>
    <col min="3627" max="3627" width="14.140625" style="312" customWidth="1"/>
    <col min="3628" max="3653" width="11.7109375" style="312" customWidth="1"/>
    <col min="3654" max="3654" width="12.42578125" style="312" customWidth="1"/>
    <col min="3655" max="3658" width="11.7109375" style="312" customWidth="1"/>
    <col min="3659" max="3659" width="20.7109375" style="312" customWidth="1"/>
    <col min="3660" max="3660" width="11.7109375" style="312" customWidth="1"/>
    <col min="3661" max="3661" width="17.42578125" style="312" customWidth="1"/>
    <col min="3662" max="3675" width="11.7109375" style="312" customWidth="1"/>
    <col min="3676" max="3676" width="13.42578125" style="312" customWidth="1"/>
    <col min="3677" max="3691" width="11.7109375" style="312" customWidth="1"/>
    <col min="3692" max="3692" width="16.28515625" style="312" customWidth="1"/>
    <col min="3693" max="3701" width="11.7109375" style="312" customWidth="1"/>
    <col min="3702" max="3702" width="13.42578125" style="312" customWidth="1"/>
    <col min="3703" max="3703" width="11.7109375" style="312" customWidth="1"/>
    <col min="3704" max="3704" width="15.140625" style="312" customWidth="1"/>
    <col min="3705" max="3705" width="13.42578125" style="312" customWidth="1"/>
    <col min="3706" max="3714" width="11.7109375" style="312" customWidth="1"/>
    <col min="3715" max="3715" width="13.7109375" style="312" customWidth="1"/>
    <col min="3716" max="3716" width="12" style="312" customWidth="1"/>
    <col min="3717" max="3840" width="11.7109375" style="312"/>
    <col min="3841" max="3842" width="2.140625" style="312" customWidth="1"/>
    <col min="3843" max="3843" width="63" style="312" customWidth="1"/>
    <col min="3844" max="3844" width="7.140625" style="312" customWidth="1"/>
    <col min="3845" max="3846" width="19" style="312" customWidth="1"/>
    <col min="3847" max="3848" width="19.7109375" style="312" customWidth="1"/>
    <col min="3849" max="3865" width="0" style="312" hidden="1" customWidth="1"/>
    <col min="3866" max="3866" width="1.28515625" style="312" customWidth="1"/>
    <col min="3867" max="3867" width="13.42578125" style="312" customWidth="1"/>
    <col min="3868" max="3868" width="13.28515625" style="312" customWidth="1"/>
    <col min="3869" max="3869" width="15.85546875" style="312" customWidth="1"/>
    <col min="3870" max="3875" width="11.7109375" style="312" customWidth="1"/>
    <col min="3876" max="3876" width="24.7109375" style="312" customWidth="1"/>
    <col min="3877" max="3879" width="11.7109375" style="312" customWidth="1"/>
    <col min="3880" max="3880" width="20" style="312" customWidth="1"/>
    <col min="3881" max="3881" width="25.85546875" style="312" customWidth="1"/>
    <col min="3882" max="3882" width="23.85546875" style="312" customWidth="1"/>
    <col min="3883" max="3883" width="14.140625" style="312" customWidth="1"/>
    <col min="3884" max="3909" width="11.7109375" style="312" customWidth="1"/>
    <col min="3910" max="3910" width="12.42578125" style="312" customWidth="1"/>
    <col min="3911" max="3914" width="11.7109375" style="312" customWidth="1"/>
    <col min="3915" max="3915" width="20.7109375" style="312" customWidth="1"/>
    <col min="3916" max="3916" width="11.7109375" style="312" customWidth="1"/>
    <col min="3917" max="3917" width="17.42578125" style="312" customWidth="1"/>
    <col min="3918" max="3931" width="11.7109375" style="312" customWidth="1"/>
    <col min="3932" max="3932" width="13.42578125" style="312" customWidth="1"/>
    <col min="3933" max="3947" width="11.7109375" style="312" customWidth="1"/>
    <col min="3948" max="3948" width="16.28515625" style="312" customWidth="1"/>
    <col min="3949" max="3957" width="11.7109375" style="312" customWidth="1"/>
    <col min="3958" max="3958" width="13.42578125" style="312" customWidth="1"/>
    <col min="3959" max="3959" width="11.7109375" style="312" customWidth="1"/>
    <col min="3960" max="3960" width="15.140625" style="312" customWidth="1"/>
    <col min="3961" max="3961" width="13.42578125" style="312" customWidth="1"/>
    <col min="3962" max="3970" width="11.7109375" style="312" customWidth="1"/>
    <col min="3971" max="3971" width="13.7109375" style="312" customWidth="1"/>
    <col min="3972" max="3972" width="12" style="312" customWidth="1"/>
    <col min="3973" max="4096" width="11.7109375" style="312"/>
    <col min="4097" max="4098" width="2.140625" style="312" customWidth="1"/>
    <col min="4099" max="4099" width="63" style="312" customWidth="1"/>
    <col min="4100" max="4100" width="7.140625" style="312" customWidth="1"/>
    <col min="4101" max="4102" width="19" style="312" customWidth="1"/>
    <col min="4103" max="4104" width="19.7109375" style="312" customWidth="1"/>
    <col min="4105" max="4121" width="0" style="312" hidden="1" customWidth="1"/>
    <col min="4122" max="4122" width="1.28515625" style="312" customWidth="1"/>
    <col min="4123" max="4123" width="13.42578125" style="312" customWidth="1"/>
    <col min="4124" max="4124" width="13.28515625" style="312" customWidth="1"/>
    <col min="4125" max="4125" width="15.85546875" style="312" customWidth="1"/>
    <col min="4126" max="4131" width="11.7109375" style="312" customWidth="1"/>
    <col min="4132" max="4132" width="24.7109375" style="312" customWidth="1"/>
    <col min="4133" max="4135" width="11.7109375" style="312" customWidth="1"/>
    <col min="4136" max="4136" width="20" style="312" customWidth="1"/>
    <col min="4137" max="4137" width="25.85546875" style="312" customWidth="1"/>
    <col min="4138" max="4138" width="23.85546875" style="312" customWidth="1"/>
    <col min="4139" max="4139" width="14.140625" style="312" customWidth="1"/>
    <col min="4140" max="4165" width="11.7109375" style="312" customWidth="1"/>
    <col min="4166" max="4166" width="12.42578125" style="312" customWidth="1"/>
    <col min="4167" max="4170" width="11.7109375" style="312" customWidth="1"/>
    <col min="4171" max="4171" width="20.7109375" style="312" customWidth="1"/>
    <col min="4172" max="4172" width="11.7109375" style="312" customWidth="1"/>
    <col min="4173" max="4173" width="17.42578125" style="312" customWidth="1"/>
    <col min="4174" max="4187" width="11.7109375" style="312" customWidth="1"/>
    <col min="4188" max="4188" width="13.42578125" style="312" customWidth="1"/>
    <col min="4189" max="4203" width="11.7109375" style="312" customWidth="1"/>
    <col min="4204" max="4204" width="16.28515625" style="312" customWidth="1"/>
    <col min="4205" max="4213" width="11.7109375" style="312" customWidth="1"/>
    <col min="4214" max="4214" width="13.42578125" style="312" customWidth="1"/>
    <col min="4215" max="4215" width="11.7109375" style="312" customWidth="1"/>
    <col min="4216" max="4216" width="15.140625" style="312" customWidth="1"/>
    <col min="4217" max="4217" width="13.42578125" style="312" customWidth="1"/>
    <col min="4218" max="4226" width="11.7109375" style="312" customWidth="1"/>
    <col min="4227" max="4227" width="13.7109375" style="312" customWidth="1"/>
    <col min="4228" max="4228" width="12" style="312" customWidth="1"/>
    <col min="4229" max="4352" width="11.7109375" style="312"/>
    <col min="4353" max="4354" width="2.140625" style="312" customWidth="1"/>
    <col min="4355" max="4355" width="63" style="312" customWidth="1"/>
    <col min="4356" max="4356" width="7.140625" style="312" customWidth="1"/>
    <col min="4357" max="4358" width="19" style="312" customWidth="1"/>
    <col min="4359" max="4360" width="19.7109375" style="312" customWidth="1"/>
    <col min="4361" max="4377" width="0" style="312" hidden="1" customWidth="1"/>
    <col min="4378" max="4378" width="1.28515625" style="312" customWidth="1"/>
    <col min="4379" max="4379" width="13.42578125" style="312" customWidth="1"/>
    <col min="4380" max="4380" width="13.28515625" style="312" customWidth="1"/>
    <col min="4381" max="4381" width="15.85546875" style="312" customWidth="1"/>
    <col min="4382" max="4387" width="11.7109375" style="312" customWidth="1"/>
    <col min="4388" max="4388" width="24.7109375" style="312" customWidth="1"/>
    <col min="4389" max="4391" width="11.7109375" style="312" customWidth="1"/>
    <col min="4392" max="4392" width="20" style="312" customWidth="1"/>
    <col min="4393" max="4393" width="25.85546875" style="312" customWidth="1"/>
    <col min="4394" max="4394" width="23.85546875" style="312" customWidth="1"/>
    <col min="4395" max="4395" width="14.140625" style="312" customWidth="1"/>
    <col min="4396" max="4421" width="11.7109375" style="312" customWidth="1"/>
    <col min="4422" max="4422" width="12.42578125" style="312" customWidth="1"/>
    <col min="4423" max="4426" width="11.7109375" style="312" customWidth="1"/>
    <col min="4427" max="4427" width="20.7109375" style="312" customWidth="1"/>
    <col min="4428" max="4428" width="11.7109375" style="312" customWidth="1"/>
    <col min="4429" max="4429" width="17.42578125" style="312" customWidth="1"/>
    <col min="4430" max="4443" width="11.7109375" style="312" customWidth="1"/>
    <col min="4444" max="4444" width="13.42578125" style="312" customWidth="1"/>
    <col min="4445" max="4459" width="11.7109375" style="312" customWidth="1"/>
    <col min="4460" max="4460" width="16.28515625" style="312" customWidth="1"/>
    <col min="4461" max="4469" width="11.7109375" style="312" customWidth="1"/>
    <col min="4470" max="4470" width="13.42578125" style="312" customWidth="1"/>
    <col min="4471" max="4471" width="11.7109375" style="312" customWidth="1"/>
    <col min="4472" max="4472" width="15.140625" style="312" customWidth="1"/>
    <col min="4473" max="4473" width="13.42578125" style="312" customWidth="1"/>
    <col min="4474" max="4482" width="11.7109375" style="312" customWidth="1"/>
    <col min="4483" max="4483" width="13.7109375" style="312" customWidth="1"/>
    <col min="4484" max="4484" width="12" style="312" customWidth="1"/>
    <col min="4485" max="4608" width="11.7109375" style="312"/>
    <col min="4609" max="4610" width="2.140625" style="312" customWidth="1"/>
    <col min="4611" max="4611" width="63" style="312" customWidth="1"/>
    <col min="4612" max="4612" width="7.140625" style="312" customWidth="1"/>
    <col min="4613" max="4614" width="19" style="312" customWidth="1"/>
    <col min="4615" max="4616" width="19.7109375" style="312" customWidth="1"/>
    <col min="4617" max="4633" width="0" style="312" hidden="1" customWidth="1"/>
    <col min="4634" max="4634" width="1.28515625" style="312" customWidth="1"/>
    <col min="4635" max="4635" width="13.42578125" style="312" customWidth="1"/>
    <col min="4636" max="4636" width="13.28515625" style="312" customWidth="1"/>
    <col min="4637" max="4637" width="15.85546875" style="312" customWidth="1"/>
    <col min="4638" max="4643" width="11.7109375" style="312" customWidth="1"/>
    <col min="4644" max="4644" width="24.7109375" style="312" customWidth="1"/>
    <col min="4645" max="4647" width="11.7109375" style="312" customWidth="1"/>
    <col min="4648" max="4648" width="20" style="312" customWidth="1"/>
    <col min="4649" max="4649" width="25.85546875" style="312" customWidth="1"/>
    <col min="4650" max="4650" width="23.85546875" style="312" customWidth="1"/>
    <col min="4651" max="4651" width="14.140625" style="312" customWidth="1"/>
    <col min="4652" max="4677" width="11.7109375" style="312" customWidth="1"/>
    <col min="4678" max="4678" width="12.42578125" style="312" customWidth="1"/>
    <col min="4679" max="4682" width="11.7109375" style="312" customWidth="1"/>
    <col min="4683" max="4683" width="20.7109375" style="312" customWidth="1"/>
    <col min="4684" max="4684" width="11.7109375" style="312" customWidth="1"/>
    <col min="4685" max="4685" width="17.42578125" style="312" customWidth="1"/>
    <col min="4686" max="4699" width="11.7109375" style="312" customWidth="1"/>
    <col min="4700" max="4700" width="13.42578125" style="312" customWidth="1"/>
    <col min="4701" max="4715" width="11.7109375" style="312" customWidth="1"/>
    <col min="4716" max="4716" width="16.28515625" style="312" customWidth="1"/>
    <col min="4717" max="4725" width="11.7109375" style="312" customWidth="1"/>
    <col min="4726" max="4726" width="13.42578125" style="312" customWidth="1"/>
    <col min="4727" max="4727" width="11.7109375" style="312" customWidth="1"/>
    <col min="4728" max="4728" width="15.140625" style="312" customWidth="1"/>
    <col min="4729" max="4729" width="13.42578125" style="312" customWidth="1"/>
    <col min="4730" max="4738" width="11.7109375" style="312" customWidth="1"/>
    <col min="4739" max="4739" width="13.7109375" style="312" customWidth="1"/>
    <col min="4740" max="4740" width="12" style="312" customWidth="1"/>
    <col min="4741" max="4864" width="11.7109375" style="312"/>
    <col min="4865" max="4866" width="2.140625" style="312" customWidth="1"/>
    <col min="4867" max="4867" width="63" style="312" customWidth="1"/>
    <col min="4868" max="4868" width="7.140625" style="312" customWidth="1"/>
    <col min="4869" max="4870" width="19" style="312" customWidth="1"/>
    <col min="4871" max="4872" width="19.7109375" style="312" customWidth="1"/>
    <col min="4873" max="4889" width="0" style="312" hidden="1" customWidth="1"/>
    <col min="4890" max="4890" width="1.28515625" style="312" customWidth="1"/>
    <col min="4891" max="4891" width="13.42578125" style="312" customWidth="1"/>
    <col min="4892" max="4892" width="13.28515625" style="312" customWidth="1"/>
    <col min="4893" max="4893" width="15.85546875" style="312" customWidth="1"/>
    <col min="4894" max="4899" width="11.7109375" style="312" customWidth="1"/>
    <col min="4900" max="4900" width="24.7109375" style="312" customWidth="1"/>
    <col min="4901" max="4903" width="11.7109375" style="312" customWidth="1"/>
    <col min="4904" max="4904" width="20" style="312" customWidth="1"/>
    <col min="4905" max="4905" width="25.85546875" style="312" customWidth="1"/>
    <col min="4906" max="4906" width="23.85546875" style="312" customWidth="1"/>
    <col min="4907" max="4907" width="14.140625" style="312" customWidth="1"/>
    <col min="4908" max="4933" width="11.7109375" style="312" customWidth="1"/>
    <col min="4934" max="4934" width="12.42578125" style="312" customWidth="1"/>
    <col min="4935" max="4938" width="11.7109375" style="312" customWidth="1"/>
    <col min="4939" max="4939" width="20.7109375" style="312" customWidth="1"/>
    <col min="4940" max="4940" width="11.7109375" style="312" customWidth="1"/>
    <col min="4941" max="4941" width="17.42578125" style="312" customWidth="1"/>
    <col min="4942" max="4955" width="11.7109375" style="312" customWidth="1"/>
    <col min="4956" max="4956" width="13.42578125" style="312" customWidth="1"/>
    <col min="4957" max="4971" width="11.7109375" style="312" customWidth="1"/>
    <col min="4972" max="4972" width="16.28515625" style="312" customWidth="1"/>
    <col min="4973" max="4981" width="11.7109375" style="312" customWidth="1"/>
    <col min="4982" max="4982" width="13.42578125" style="312" customWidth="1"/>
    <col min="4983" max="4983" width="11.7109375" style="312" customWidth="1"/>
    <col min="4984" max="4984" width="15.140625" style="312" customWidth="1"/>
    <col min="4985" max="4985" width="13.42578125" style="312" customWidth="1"/>
    <col min="4986" max="4994" width="11.7109375" style="312" customWidth="1"/>
    <col min="4995" max="4995" width="13.7109375" style="312" customWidth="1"/>
    <col min="4996" max="4996" width="12" style="312" customWidth="1"/>
    <col min="4997" max="5120" width="11.7109375" style="312"/>
    <col min="5121" max="5122" width="2.140625" style="312" customWidth="1"/>
    <col min="5123" max="5123" width="63" style="312" customWidth="1"/>
    <col min="5124" max="5124" width="7.140625" style="312" customWidth="1"/>
    <col min="5125" max="5126" width="19" style="312" customWidth="1"/>
    <col min="5127" max="5128" width="19.7109375" style="312" customWidth="1"/>
    <col min="5129" max="5145" width="0" style="312" hidden="1" customWidth="1"/>
    <col min="5146" max="5146" width="1.28515625" style="312" customWidth="1"/>
    <col min="5147" max="5147" width="13.42578125" style="312" customWidth="1"/>
    <col min="5148" max="5148" width="13.28515625" style="312" customWidth="1"/>
    <col min="5149" max="5149" width="15.85546875" style="312" customWidth="1"/>
    <col min="5150" max="5155" width="11.7109375" style="312" customWidth="1"/>
    <col min="5156" max="5156" width="24.7109375" style="312" customWidth="1"/>
    <col min="5157" max="5159" width="11.7109375" style="312" customWidth="1"/>
    <col min="5160" max="5160" width="20" style="312" customWidth="1"/>
    <col min="5161" max="5161" width="25.85546875" style="312" customWidth="1"/>
    <col min="5162" max="5162" width="23.85546875" style="312" customWidth="1"/>
    <col min="5163" max="5163" width="14.140625" style="312" customWidth="1"/>
    <col min="5164" max="5189" width="11.7109375" style="312" customWidth="1"/>
    <col min="5190" max="5190" width="12.42578125" style="312" customWidth="1"/>
    <col min="5191" max="5194" width="11.7109375" style="312" customWidth="1"/>
    <col min="5195" max="5195" width="20.7109375" style="312" customWidth="1"/>
    <col min="5196" max="5196" width="11.7109375" style="312" customWidth="1"/>
    <col min="5197" max="5197" width="17.42578125" style="312" customWidth="1"/>
    <col min="5198" max="5211" width="11.7109375" style="312" customWidth="1"/>
    <col min="5212" max="5212" width="13.42578125" style="312" customWidth="1"/>
    <col min="5213" max="5227" width="11.7109375" style="312" customWidth="1"/>
    <col min="5228" max="5228" width="16.28515625" style="312" customWidth="1"/>
    <col min="5229" max="5237" width="11.7109375" style="312" customWidth="1"/>
    <col min="5238" max="5238" width="13.42578125" style="312" customWidth="1"/>
    <col min="5239" max="5239" width="11.7109375" style="312" customWidth="1"/>
    <col min="5240" max="5240" width="15.140625" style="312" customWidth="1"/>
    <col min="5241" max="5241" width="13.42578125" style="312" customWidth="1"/>
    <col min="5242" max="5250" width="11.7109375" style="312" customWidth="1"/>
    <col min="5251" max="5251" width="13.7109375" style="312" customWidth="1"/>
    <col min="5252" max="5252" width="12" style="312" customWidth="1"/>
    <col min="5253" max="5376" width="11.7109375" style="312"/>
    <col min="5377" max="5378" width="2.140625" style="312" customWidth="1"/>
    <col min="5379" max="5379" width="63" style="312" customWidth="1"/>
    <col min="5380" max="5380" width="7.140625" style="312" customWidth="1"/>
    <col min="5381" max="5382" width="19" style="312" customWidth="1"/>
    <col min="5383" max="5384" width="19.7109375" style="312" customWidth="1"/>
    <col min="5385" max="5401" width="0" style="312" hidden="1" customWidth="1"/>
    <col min="5402" max="5402" width="1.28515625" style="312" customWidth="1"/>
    <col min="5403" max="5403" width="13.42578125" style="312" customWidth="1"/>
    <col min="5404" max="5404" width="13.28515625" style="312" customWidth="1"/>
    <col min="5405" max="5405" width="15.85546875" style="312" customWidth="1"/>
    <col min="5406" max="5411" width="11.7109375" style="312" customWidth="1"/>
    <col min="5412" max="5412" width="24.7109375" style="312" customWidth="1"/>
    <col min="5413" max="5415" width="11.7109375" style="312" customWidth="1"/>
    <col min="5416" max="5416" width="20" style="312" customWidth="1"/>
    <col min="5417" max="5417" width="25.85546875" style="312" customWidth="1"/>
    <col min="5418" max="5418" width="23.85546875" style="312" customWidth="1"/>
    <col min="5419" max="5419" width="14.140625" style="312" customWidth="1"/>
    <col min="5420" max="5445" width="11.7109375" style="312" customWidth="1"/>
    <col min="5446" max="5446" width="12.42578125" style="312" customWidth="1"/>
    <col min="5447" max="5450" width="11.7109375" style="312" customWidth="1"/>
    <col min="5451" max="5451" width="20.7109375" style="312" customWidth="1"/>
    <col min="5452" max="5452" width="11.7109375" style="312" customWidth="1"/>
    <col min="5453" max="5453" width="17.42578125" style="312" customWidth="1"/>
    <col min="5454" max="5467" width="11.7109375" style="312" customWidth="1"/>
    <col min="5468" max="5468" width="13.42578125" style="312" customWidth="1"/>
    <col min="5469" max="5483" width="11.7109375" style="312" customWidth="1"/>
    <col min="5484" max="5484" width="16.28515625" style="312" customWidth="1"/>
    <col min="5485" max="5493" width="11.7109375" style="312" customWidth="1"/>
    <col min="5494" max="5494" width="13.42578125" style="312" customWidth="1"/>
    <col min="5495" max="5495" width="11.7109375" style="312" customWidth="1"/>
    <col min="5496" max="5496" width="15.140625" style="312" customWidth="1"/>
    <col min="5497" max="5497" width="13.42578125" style="312" customWidth="1"/>
    <col min="5498" max="5506" width="11.7109375" style="312" customWidth="1"/>
    <col min="5507" max="5507" width="13.7109375" style="312" customWidth="1"/>
    <col min="5508" max="5508" width="12" style="312" customWidth="1"/>
    <col min="5509" max="5632" width="11.7109375" style="312"/>
    <col min="5633" max="5634" width="2.140625" style="312" customWidth="1"/>
    <col min="5635" max="5635" width="63" style="312" customWidth="1"/>
    <col min="5636" max="5636" width="7.140625" style="312" customWidth="1"/>
    <col min="5637" max="5638" width="19" style="312" customWidth="1"/>
    <col min="5639" max="5640" width="19.7109375" style="312" customWidth="1"/>
    <col min="5641" max="5657" width="0" style="312" hidden="1" customWidth="1"/>
    <col min="5658" max="5658" width="1.28515625" style="312" customWidth="1"/>
    <col min="5659" max="5659" width="13.42578125" style="312" customWidth="1"/>
    <col min="5660" max="5660" width="13.28515625" style="312" customWidth="1"/>
    <col min="5661" max="5661" width="15.85546875" style="312" customWidth="1"/>
    <col min="5662" max="5667" width="11.7109375" style="312" customWidth="1"/>
    <col min="5668" max="5668" width="24.7109375" style="312" customWidth="1"/>
    <col min="5669" max="5671" width="11.7109375" style="312" customWidth="1"/>
    <col min="5672" max="5672" width="20" style="312" customWidth="1"/>
    <col min="5673" max="5673" width="25.85546875" style="312" customWidth="1"/>
    <col min="5674" max="5674" width="23.85546875" style="312" customWidth="1"/>
    <col min="5675" max="5675" width="14.140625" style="312" customWidth="1"/>
    <col min="5676" max="5701" width="11.7109375" style="312" customWidth="1"/>
    <col min="5702" max="5702" width="12.42578125" style="312" customWidth="1"/>
    <col min="5703" max="5706" width="11.7109375" style="312" customWidth="1"/>
    <col min="5707" max="5707" width="20.7109375" style="312" customWidth="1"/>
    <col min="5708" max="5708" width="11.7109375" style="312" customWidth="1"/>
    <col min="5709" max="5709" width="17.42578125" style="312" customWidth="1"/>
    <col min="5710" max="5723" width="11.7109375" style="312" customWidth="1"/>
    <col min="5724" max="5724" width="13.42578125" style="312" customWidth="1"/>
    <col min="5725" max="5739" width="11.7109375" style="312" customWidth="1"/>
    <col min="5740" max="5740" width="16.28515625" style="312" customWidth="1"/>
    <col min="5741" max="5749" width="11.7109375" style="312" customWidth="1"/>
    <col min="5750" max="5750" width="13.42578125" style="312" customWidth="1"/>
    <col min="5751" max="5751" width="11.7109375" style="312" customWidth="1"/>
    <col min="5752" max="5752" width="15.140625" style="312" customWidth="1"/>
    <col min="5753" max="5753" width="13.42578125" style="312" customWidth="1"/>
    <col min="5754" max="5762" width="11.7109375" style="312" customWidth="1"/>
    <col min="5763" max="5763" width="13.7109375" style="312" customWidth="1"/>
    <col min="5764" max="5764" width="12" style="312" customWidth="1"/>
    <col min="5765" max="5888" width="11.7109375" style="312"/>
    <col min="5889" max="5890" width="2.140625" style="312" customWidth="1"/>
    <col min="5891" max="5891" width="63" style="312" customWidth="1"/>
    <col min="5892" max="5892" width="7.140625" style="312" customWidth="1"/>
    <col min="5893" max="5894" width="19" style="312" customWidth="1"/>
    <col min="5895" max="5896" width="19.7109375" style="312" customWidth="1"/>
    <col min="5897" max="5913" width="0" style="312" hidden="1" customWidth="1"/>
    <col min="5914" max="5914" width="1.28515625" style="312" customWidth="1"/>
    <col min="5915" max="5915" width="13.42578125" style="312" customWidth="1"/>
    <col min="5916" max="5916" width="13.28515625" style="312" customWidth="1"/>
    <col min="5917" max="5917" width="15.85546875" style="312" customWidth="1"/>
    <col min="5918" max="5923" width="11.7109375" style="312" customWidth="1"/>
    <col min="5924" max="5924" width="24.7109375" style="312" customWidth="1"/>
    <col min="5925" max="5927" width="11.7109375" style="312" customWidth="1"/>
    <col min="5928" max="5928" width="20" style="312" customWidth="1"/>
    <col min="5929" max="5929" width="25.85546875" style="312" customWidth="1"/>
    <col min="5930" max="5930" width="23.85546875" style="312" customWidth="1"/>
    <col min="5931" max="5931" width="14.140625" style="312" customWidth="1"/>
    <col min="5932" max="5957" width="11.7109375" style="312" customWidth="1"/>
    <col min="5958" max="5958" width="12.42578125" style="312" customWidth="1"/>
    <col min="5959" max="5962" width="11.7109375" style="312" customWidth="1"/>
    <col min="5963" max="5963" width="20.7109375" style="312" customWidth="1"/>
    <col min="5964" max="5964" width="11.7109375" style="312" customWidth="1"/>
    <col min="5965" max="5965" width="17.42578125" style="312" customWidth="1"/>
    <col min="5966" max="5979" width="11.7109375" style="312" customWidth="1"/>
    <col min="5980" max="5980" width="13.42578125" style="312" customWidth="1"/>
    <col min="5981" max="5995" width="11.7109375" style="312" customWidth="1"/>
    <col min="5996" max="5996" width="16.28515625" style="312" customWidth="1"/>
    <col min="5997" max="6005" width="11.7109375" style="312" customWidth="1"/>
    <col min="6006" max="6006" width="13.42578125" style="312" customWidth="1"/>
    <col min="6007" max="6007" width="11.7109375" style="312" customWidth="1"/>
    <col min="6008" max="6008" width="15.140625" style="312" customWidth="1"/>
    <col min="6009" max="6009" width="13.42578125" style="312" customWidth="1"/>
    <col min="6010" max="6018" width="11.7109375" style="312" customWidth="1"/>
    <col min="6019" max="6019" width="13.7109375" style="312" customWidth="1"/>
    <col min="6020" max="6020" width="12" style="312" customWidth="1"/>
    <col min="6021" max="6144" width="11.7109375" style="312"/>
    <col min="6145" max="6146" width="2.140625" style="312" customWidth="1"/>
    <col min="6147" max="6147" width="63" style="312" customWidth="1"/>
    <col min="6148" max="6148" width="7.140625" style="312" customWidth="1"/>
    <col min="6149" max="6150" width="19" style="312" customWidth="1"/>
    <col min="6151" max="6152" width="19.7109375" style="312" customWidth="1"/>
    <col min="6153" max="6169" width="0" style="312" hidden="1" customWidth="1"/>
    <col min="6170" max="6170" width="1.28515625" style="312" customWidth="1"/>
    <col min="6171" max="6171" width="13.42578125" style="312" customWidth="1"/>
    <col min="6172" max="6172" width="13.28515625" style="312" customWidth="1"/>
    <col min="6173" max="6173" width="15.85546875" style="312" customWidth="1"/>
    <col min="6174" max="6179" width="11.7109375" style="312" customWidth="1"/>
    <col min="6180" max="6180" width="24.7109375" style="312" customWidth="1"/>
    <col min="6181" max="6183" width="11.7109375" style="312" customWidth="1"/>
    <col min="6184" max="6184" width="20" style="312" customWidth="1"/>
    <col min="6185" max="6185" width="25.85546875" style="312" customWidth="1"/>
    <col min="6186" max="6186" width="23.85546875" style="312" customWidth="1"/>
    <col min="6187" max="6187" width="14.140625" style="312" customWidth="1"/>
    <col min="6188" max="6213" width="11.7109375" style="312" customWidth="1"/>
    <col min="6214" max="6214" width="12.42578125" style="312" customWidth="1"/>
    <col min="6215" max="6218" width="11.7109375" style="312" customWidth="1"/>
    <col min="6219" max="6219" width="20.7109375" style="312" customWidth="1"/>
    <col min="6220" max="6220" width="11.7109375" style="312" customWidth="1"/>
    <col min="6221" max="6221" width="17.42578125" style="312" customWidth="1"/>
    <col min="6222" max="6235" width="11.7109375" style="312" customWidth="1"/>
    <col min="6236" max="6236" width="13.42578125" style="312" customWidth="1"/>
    <col min="6237" max="6251" width="11.7109375" style="312" customWidth="1"/>
    <col min="6252" max="6252" width="16.28515625" style="312" customWidth="1"/>
    <col min="6253" max="6261" width="11.7109375" style="312" customWidth="1"/>
    <col min="6262" max="6262" width="13.42578125" style="312" customWidth="1"/>
    <col min="6263" max="6263" width="11.7109375" style="312" customWidth="1"/>
    <col min="6264" max="6264" width="15.140625" style="312" customWidth="1"/>
    <col min="6265" max="6265" width="13.42578125" style="312" customWidth="1"/>
    <col min="6266" max="6274" width="11.7109375" style="312" customWidth="1"/>
    <col min="6275" max="6275" width="13.7109375" style="312" customWidth="1"/>
    <col min="6276" max="6276" width="12" style="312" customWidth="1"/>
    <col min="6277" max="6400" width="11.7109375" style="312"/>
    <col min="6401" max="6402" width="2.140625" style="312" customWidth="1"/>
    <col min="6403" max="6403" width="63" style="312" customWidth="1"/>
    <col min="6404" max="6404" width="7.140625" style="312" customWidth="1"/>
    <col min="6405" max="6406" width="19" style="312" customWidth="1"/>
    <col min="6407" max="6408" width="19.7109375" style="312" customWidth="1"/>
    <col min="6409" max="6425" width="0" style="312" hidden="1" customWidth="1"/>
    <col min="6426" max="6426" width="1.28515625" style="312" customWidth="1"/>
    <col min="6427" max="6427" width="13.42578125" style="312" customWidth="1"/>
    <col min="6428" max="6428" width="13.28515625" style="312" customWidth="1"/>
    <col min="6429" max="6429" width="15.85546875" style="312" customWidth="1"/>
    <col min="6430" max="6435" width="11.7109375" style="312" customWidth="1"/>
    <col min="6436" max="6436" width="24.7109375" style="312" customWidth="1"/>
    <col min="6437" max="6439" width="11.7109375" style="312" customWidth="1"/>
    <col min="6440" max="6440" width="20" style="312" customWidth="1"/>
    <col min="6441" max="6441" width="25.85546875" style="312" customWidth="1"/>
    <col min="6442" max="6442" width="23.85546875" style="312" customWidth="1"/>
    <col min="6443" max="6443" width="14.140625" style="312" customWidth="1"/>
    <col min="6444" max="6469" width="11.7109375" style="312" customWidth="1"/>
    <col min="6470" max="6470" width="12.42578125" style="312" customWidth="1"/>
    <col min="6471" max="6474" width="11.7109375" style="312" customWidth="1"/>
    <col min="6475" max="6475" width="20.7109375" style="312" customWidth="1"/>
    <col min="6476" max="6476" width="11.7109375" style="312" customWidth="1"/>
    <col min="6477" max="6477" width="17.42578125" style="312" customWidth="1"/>
    <col min="6478" max="6491" width="11.7109375" style="312" customWidth="1"/>
    <col min="6492" max="6492" width="13.42578125" style="312" customWidth="1"/>
    <col min="6493" max="6507" width="11.7109375" style="312" customWidth="1"/>
    <col min="6508" max="6508" width="16.28515625" style="312" customWidth="1"/>
    <col min="6509" max="6517" width="11.7109375" style="312" customWidth="1"/>
    <col min="6518" max="6518" width="13.42578125" style="312" customWidth="1"/>
    <col min="6519" max="6519" width="11.7109375" style="312" customWidth="1"/>
    <col min="6520" max="6520" width="15.140625" style="312" customWidth="1"/>
    <col min="6521" max="6521" width="13.42578125" style="312" customWidth="1"/>
    <col min="6522" max="6530" width="11.7109375" style="312" customWidth="1"/>
    <col min="6531" max="6531" width="13.7109375" style="312" customWidth="1"/>
    <col min="6532" max="6532" width="12" style="312" customWidth="1"/>
    <col min="6533" max="6656" width="11.7109375" style="312"/>
    <col min="6657" max="6658" width="2.140625" style="312" customWidth="1"/>
    <col min="6659" max="6659" width="63" style="312" customWidth="1"/>
    <col min="6660" max="6660" width="7.140625" style="312" customWidth="1"/>
    <col min="6661" max="6662" width="19" style="312" customWidth="1"/>
    <col min="6663" max="6664" width="19.7109375" style="312" customWidth="1"/>
    <col min="6665" max="6681" width="0" style="312" hidden="1" customWidth="1"/>
    <col min="6682" max="6682" width="1.28515625" style="312" customWidth="1"/>
    <col min="6683" max="6683" width="13.42578125" style="312" customWidth="1"/>
    <col min="6684" max="6684" width="13.28515625" style="312" customWidth="1"/>
    <col min="6685" max="6685" width="15.85546875" style="312" customWidth="1"/>
    <col min="6686" max="6691" width="11.7109375" style="312" customWidth="1"/>
    <col min="6692" max="6692" width="24.7109375" style="312" customWidth="1"/>
    <col min="6693" max="6695" width="11.7109375" style="312" customWidth="1"/>
    <col min="6696" max="6696" width="20" style="312" customWidth="1"/>
    <col min="6697" max="6697" width="25.85546875" style="312" customWidth="1"/>
    <col min="6698" max="6698" width="23.85546875" style="312" customWidth="1"/>
    <col min="6699" max="6699" width="14.140625" style="312" customWidth="1"/>
    <col min="6700" max="6725" width="11.7109375" style="312" customWidth="1"/>
    <col min="6726" max="6726" width="12.42578125" style="312" customWidth="1"/>
    <col min="6727" max="6730" width="11.7109375" style="312" customWidth="1"/>
    <col min="6731" max="6731" width="20.7109375" style="312" customWidth="1"/>
    <col min="6732" max="6732" width="11.7109375" style="312" customWidth="1"/>
    <col min="6733" max="6733" width="17.42578125" style="312" customWidth="1"/>
    <col min="6734" max="6747" width="11.7109375" style="312" customWidth="1"/>
    <col min="6748" max="6748" width="13.42578125" style="312" customWidth="1"/>
    <col min="6749" max="6763" width="11.7109375" style="312" customWidth="1"/>
    <col min="6764" max="6764" width="16.28515625" style="312" customWidth="1"/>
    <col min="6765" max="6773" width="11.7109375" style="312" customWidth="1"/>
    <col min="6774" max="6774" width="13.42578125" style="312" customWidth="1"/>
    <col min="6775" max="6775" width="11.7109375" style="312" customWidth="1"/>
    <col min="6776" max="6776" width="15.140625" style="312" customWidth="1"/>
    <col min="6777" max="6777" width="13.42578125" style="312" customWidth="1"/>
    <col min="6778" max="6786" width="11.7109375" style="312" customWidth="1"/>
    <col min="6787" max="6787" width="13.7109375" style="312" customWidth="1"/>
    <col min="6788" max="6788" width="12" style="312" customWidth="1"/>
    <col min="6789" max="6912" width="11.7109375" style="312"/>
    <col min="6913" max="6914" width="2.140625" style="312" customWidth="1"/>
    <col min="6915" max="6915" width="63" style="312" customWidth="1"/>
    <col min="6916" max="6916" width="7.140625" style="312" customWidth="1"/>
    <col min="6917" max="6918" width="19" style="312" customWidth="1"/>
    <col min="6919" max="6920" width="19.7109375" style="312" customWidth="1"/>
    <col min="6921" max="6937" width="0" style="312" hidden="1" customWidth="1"/>
    <col min="6938" max="6938" width="1.28515625" style="312" customWidth="1"/>
    <col min="6939" max="6939" width="13.42578125" style="312" customWidth="1"/>
    <col min="6940" max="6940" width="13.28515625" style="312" customWidth="1"/>
    <col min="6941" max="6941" width="15.85546875" style="312" customWidth="1"/>
    <col min="6942" max="6947" width="11.7109375" style="312" customWidth="1"/>
    <col min="6948" max="6948" width="24.7109375" style="312" customWidth="1"/>
    <col min="6949" max="6951" width="11.7109375" style="312" customWidth="1"/>
    <col min="6952" max="6952" width="20" style="312" customWidth="1"/>
    <col min="6953" max="6953" width="25.85546875" style="312" customWidth="1"/>
    <col min="6954" max="6954" width="23.85546875" style="312" customWidth="1"/>
    <col min="6955" max="6955" width="14.140625" style="312" customWidth="1"/>
    <col min="6956" max="6981" width="11.7109375" style="312" customWidth="1"/>
    <col min="6982" max="6982" width="12.42578125" style="312" customWidth="1"/>
    <col min="6983" max="6986" width="11.7109375" style="312" customWidth="1"/>
    <col min="6987" max="6987" width="20.7109375" style="312" customWidth="1"/>
    <col min="6988" max="6988" width="11.7109375" style="312" customWidth="1"/>
    <col min="6989" max="6989" width="17.42578125" style="312" customWidth="1"/>
    <col min="6990" max="7003" width="11.7109375" style="312" customWidth="1"/>
    <col min="7004" max="7004" width="13.42578125" style="312" customWidth="1"/>
    <col min="7005" max="7019" width="11.7109375" style="312" customWidth="1"/>
    <col min="7020" max="7020" width="16.28515625" style="312" customWidth="1"/>
    <col min="7021" max="7029" width="11.7109375" style="312" customWidth="1"/>
    <col min="7030" max="7030" width="13.42578125" style="312" customWidth="1"/>
    <col min="7031" max="7031" width="11.7109375" style="312" customWidth="1"/>
    <col min="7032" max="7032" width="15.140625" style="312" customWidth="1"/>
    <col min="7033" max="7033" width="13.42578125" style="312" customWidth="1"/>
    <col min="7034" max="7042" width="11.7109375" style="312" customWidth="1"/>
    <col min="7043" max="7043" width="13.7109375" style="312" customWidth="1"/>
    <col min="7044" max="7044" width="12" style="312" customWidth="1"/>
    <col min="7045" max="7168" width="11.7109375" style="312"/>
    <col min="7169" max="7170" width="2.140625" style="312" customWidth="1"/>
    <col min="7171" max="7171" width="63" style="312" customWidth="1"/>
    <col min="7172" max="7172" width="7.140625" style="312" customWidth="1"/>
    <col min="7173" max="7174" width="19" style="312" customWidth="1"/>
    <col min="7175" max="7176" width="19.7109375" style="312" customWidth="1"/>
    <col min="7177" max="7193" width="0" style="312" hidden="1" customWidth="1"/>
    <col min="7194" max="7194" width="1.28515625" style="312" customWidth="1"/>
    <col min="7195" max="7195" width="13.42578125" style="312" customWidth="1"/>
    <col min="7196" max="7196" width="13.28515625" style="312" customWidth="1"/>
    <col min="7197" max="7197" width="15.85546875" style="312" customWidth="1"/>
    <col min="7198" max="7203" width="11.7109375" style="312" customWidth="1"/>
    <col min="7204" max="7204" width="24.7109375" style="312" customWidth="1"/>
    <col min="7205" max="7207" width="11.7109375" style="312" customWidth="1"/>
    <col min="7208" max="7208" width="20" style="312" customWidth="1"/>
    <col min="7209" max="7209" width="25.85546875" style="312" customWidth="1"/>
    <col min="7210" max="7210" width="23.85546875" style="312" customWidth="1"/>
    <col min="7211" max="7211" width="14.140625" style="312" customWidth="1"/>
    <col min="7212" max="7237" width="11.7109375" style="312" customWidth="1"/>
    <col min="7238" max="7238" width="12.42578125" style="312" customWidth="1"/>
    <col min="7239" max="7242" width="11.7109375" style="312" customWidth="1"/>
    <col min="7243" max="7243" width="20.7109375" style="312" customWidth="1"/>
    <col min="7244" max="7244" width="11.7109375" style="312" customWidth="1"/>
    <col min="7245" max="7245" width="17.42578125" style="312" customWidth="1"/>
    <col min="7246" max="7259" width="11.7109375" style="312" customWidth="1"/>
    <col min="7260" max="7260" width="13.42578125" style="312" customWidth="1"/>
    <col min="7261" max="7275" width="11.7109375" style="312" customWidth="1"/>
    <col min="7276" max="7276" width="16.28515625" style="312" customWidth="1"/>
    <col min="7277" max="7285" width="11.7109375" style="312" customWidth="1"/>
    <col min="7286" max="7286" width="13.42578125" style="312" customWidth="1"/>
    <col min="7287" max="7287" width="11.7109375" style="312" customWidth="1"/>
    <col min="7288" max="7288" width="15.140625" style="312" customWidth="1"/>
    <col min="7289" max="7289" width="13.42578125" style="312" customWidth="1"/>
    <col min="7290" max="7298" width="11.7109375" style="312" customWidth="1"/>
    <col min="7299" max="7299" width="13.7109375" style="312" customWidth="1"/>
    <col min="7300" max="7300" width="12" style="312" customWidth="1"/>
    <col min="7301" max="7424" width="11.7109375" style="312"/>
    <col min="7425" max="7426" width="2.140625" style="312" customWidth="1"/>
    <col min="7427" max="7427" width="63" style="312" customWidth="1"/>
    <col min="7428" max="7428" width="7.140625" style="312" customWidth="1"/>
    <col min="7429" max="7430" width="19" style="312" customWidth="1"/>
    <col min="7431" max="7432" width="19.7109375" style="312" customWidth="1"/>
    <col min="7433" max="7449" width="0" style="312" hidden="1" customWidth="1"/>
    <col min="7450" max="7450" width="1.28515625" style="312" customWidth="1"/>
    <col min="7451" max="7451" width="13.42578125" style="312" customWidth="1"/>
    <col min="7452" max="7452" width="13.28515625" style="312" customWidth="1"/>
    <col min="7453" max="7453" width="15.85546875" style="312" customWidth="1"/>
    <col min="7454" max="7459" width="11.7109375" style="312" customWidth="1"/>
    <col min="7460" max="7460" width="24.7109375" style="312" customWidth="1"/>
    <col min="7461" max="7463" width="11.7109375" style="312" customWidth="1"/>
    <col min="7464" max="7464" width="20" style="312" customWidth="1"/>
    <col min="7465" max="7465" width="25.85546875" style="312" customWidth="1"/>
    <col min="7466" max="7466" width="23.85546875" style="312" customWidth="1"/>
    <col min="7467" max="7467" width="14.140625" style="312" customWidth="1"/>
    <col min="7468" max="7493" width="11.7109375" style="312" customWidth="1"/>
    <col min="7494" max="7494" width="12.42578125" style="312" customWidth="1"/>
    <col min="7495" max="7498" width="11.7109375" style="312" customWidth="1"/>
    <col min="7499" max="7499" width="20.7109375" style="312" customWidth="1"/>
    <col min="7500" max="7500" width="11.7109375" style="312" customWidth="1"/>
    <col min="7501" max="7501" width="17.42578125" style="312" customWidth="1"/>
    <col min="7502" max="7515" width="11.7109375" style="312" customWidth="1"/>
    <col min="7516" max="7516" width="13.42578125" style="312" customWidth="1"/>
    <col min="7517" max="7531" width="11.7109375" style="312" customWidth="1"/>
    <col min="7532" max="7532" width="16.28515625" style="312" customWidth="1"/>
    <col min="7533" max="7541" width="11.7109375" style="312" customWidth="1"/>
    <col min="7542" max="7542" width="13.42578125" style="312" customWidth="1"/>
    <col min="7543" max="7543" width="11.7109375" style="312" customWidth="1"/>
    <col min="7544" max="7544" width="15.140625" style="312" customWidth="1"/>
    <col min="7545" max="7545" width="13.42578125" style="312" customWidth="1"/>
    <col min="7546" max="7554" width="11.7109375" style="312" customWidth="1"/>
    <col min="7555" max="7555" width="13.7109375" style="312" customWidth="1"/>
    <col min="7556" max="7556" width="12" style="312" customWidth="1"/>
    <col min="7557" max="7680" width="11.7109375" style="312"/>
    <col min="7681" max="7682" width="2.140625" style="312" customWidth="1"/>
    <col min="7683" max="7683" width="63" style="312" customWidth="1"/>
    <col min="7684" max="7684" width="7.140625" style="312" customWidth="1"/>
    <col min="7685" max="7686" width="19" style="312" customWidth="1"/>
    <col min="7687" max="7688" width="19.7109375" style="312" customWidth="1"/>
    <col min="7689" max="7705" width="0" style="312" hidden="1" customWidth="1"/>
    <col min="7706" max="7706" width="1.28515625" style="312" customWidth="1"/>
    <col min="7707" max="7707" width="13.42578125" style="312" customWidth="1"/>
    <col min="7708" max="7708" width="13.28515625" style="312" customWidth="1"/>
    <col min="7709" max="7709" width="15.85546875" style="312" customWidth="1"/>
    <col min="7710" max="7715" width="11.7109375" style="312" customWidth="1"/>
    <col min="7716" max="7716" width="24.7109375" style="312" customWidth="1"/>
    <col min="7717" max="7719" width="11.7109375" style="312" customWidth="1"/>
    <col min="7720" max="7720" width="20" style="312" customWidth="1"/>
    <col min="7721" max="7721" width="25.85546875" style="312" customWidth="1"/>
    <col min="7722" max="7722" width="23.85546875" style="312" customWidth="1"/>
    <col min="7723" max="7723" width="14.140625" style="312" customWidth="1"/>
    <col min="7724" max="7749" width="11.7109375" style="312" customWidth="1"/>
    <col min="7750" max="7750" width="12.42578125" style="312" customWidth="1"/>
    <col min="7751" max="7754" width="11.7109375" style="312" customWidth="1"/>
    <col min="7755" max="7755" width="20.7109375" style="312" customWidth="1"/>
    <col min="7756" max="7756" width="11.7109375" style="312" customWidth="1"/>
    <col min="7757" max="7757" width="17.42578125" style="312" customWidth="1"/>
    <col min="7758" max="7771" width="11.7109375" style="312" customWidth="1"/>
    <col min="7772" max="7772" width="13.42578125" style="312" customWidth="1"/>
    <col min="7773" max="7787" width="11.7109375" style="312" customWidth="1"/>
    <col min="7788" max="7788" width="16.28515625" style="312" customWidth="1"/>
    <col min="7789" max="7797" width="11.7109375" style="312" customWidth="1"/>
    <col min="7798" max="7798" width="13.42578125" style="312" customWidth="1"/>
    <col min="7799" max="7799" width="11.7109375" style="312" customWidth="1"/>
    <col min="7800" max="7800" width="15.140625" style="312" customWidth="1"/>
    <col min="7801" max="7801" width="13.42578125" style="312" customWidth="1"/>
    <col min="7802" max="7810" width="11.7109375" style="312" customWidth="1"/>
    <col min="7811" max="7811" width="13.7109375" style="312" customWidth="1"/>
    <col min="7812" max="7812" width="12" style="312" customWidth="1"/>
    <col min="7813" max="7936" width="11.7109375" style="312"/>
    <col min="7937" max="7938" width="2.140625" style="312" customWidth="1"/>
    <col min="7939" max="7939" width="63" style="312" customWidth="1"/>
    <col min="7940" max="7940" width="7.140625" style="312" customWidth="1"/>
    <col min="7941" max="7942" width="19" style="312" customWidth="1"/>
    <col min="7943" max="7944" width="19.7109375" style="312" customWidth="1"/>
    <col min="7945" max="7961" width="0" style="312" hidden="1" customWidth="1"/>
    <col min="7962" max="7962" width="1.28515625" style="312" customWidth="1"/>
    <col min="7963" max="7963" width="13.42578125" style="312" customWidth="1"/>
    <col min="7964" max="7964" width="13.28515625" style="312" customWidth="1"/>
    <col min="7965" max="7965" width="15.85546875" style="312" customWidth="1"/>
    <col min="7966" max="7971" width="11.7109375" style="312" customWidth="1"/>
    <col min="7972" max="7972" width="24.7109375" style="312" customWidth="1"/>
    <col min="7973" max="7975" width="11.7109375" style="312" customWidth="1"/>
    <col min="7976" max="7976" width="20" style="312" customWidth="1"/>
    <col min="7977" max="7977" width="25.85546875" style="312" customWidth="1"/>
    <col min="7978" max="7978" width="23.85546875" style="312" customWidth="1"/>
    <col min="7979" max="7979" width="14.140625" style="312" customWidth="1"/>
    <col min="7980" max="8005" width="11.7109375" style="312" customWidth="1"/>
    <col min="8006" max="8006" width="12.42578125" style="312" customWidth="1"/>
    <col min="8007" max="8010" width="11.7109375" style="312" customWidth="1"/>
    <col min="8011" max="8011" width="20.7109375" style="312" customWidth="1"/>
    <col min="8012" max="8012" width="11.7109375" style="312" customWidth="1"/>
    <col min="8013" max="8013" width="17.42578125" style="312" customWidth="1"/>
    <col min="8014" max="8027" width="11.7109375" style="312" customWidth="1"/>
    <col min="8028" max="8028" width="13.42578125" style="312" customWidth="1"/>
    <col min="8029" max="8043" width="11.7109375" style="312" customWidth="1"/>
    <col min="8044" max="8044" width="16.28515625" style="312" customWidth="1"/>
    <col min="8045" max="8053" width="11.7109375" style="312" customWidth="1"/>
    <col min="8054" max="8054" width="13.42578125" style="312" customWidth="1"/>
    <col min="8055" max="8055" width="11.7109375" style="312" customWidth="1"/>
    <col min="8056" max="8056" width="15.140625" style="312" customWidth="1"/>
    <col min="8057" max="8057" width="13.42578125" style="312" customWidth="1"/>
    <col min="8058" max="8066" width="11.7109375" style="312" customWidth="1"/>
    <col min="8067" max="8067" width="13.7109375" style="312" customWidth="1"/>
    <col min="8068" max="8068" width="12" style="312" customWidth="1"/>
    <col min="8069" max="8192" width="11.7109375" style="312"/>
    <col min="8193" max="8194" width="2.140625" style="312" customWidth="1"/>
    <col min="8195" max="8195" width="63" style="312" customWidth="1"/>
    <col min="8196" max="8196" width="7.140625" style="312" customWidth="1"/>
    <col min="8197" max="8198" width="19" style="312" customWidth="1"/>
    <col min="8199" max="8200" width="19.7109375" style="312" customWidth="1"/>
    <col min="8201" max="8217" width="0" style="312" hidden="1" customWidth="1"/>
    <col min="8218" max="8218" width="1.28515625" style="312" customWidth="1"/>
    <col min="8219" max="8219" width="13.42578125" style="312" customWidth="1"/>
    <col min="8220" max="8220" width="13.28515625" style="312" customWidth="1"/>
    <col min="8221" max="8221" width="15.85546875" style="312" customWidth="1"/>
    <col min="8222" max="8227" width="11.7109375" style="312" customWidth="1"/>
    <col min="8228" max="8228" width="24.7109375" style="312" customWidth="1"/>
    <col min="8229" max="8231" width="11.7109375" style="312" customWidth="1"/>
    <col min="8232" max="8232" width="20" style="312" customWidth="1"/>
    <col min="8233" max="8233" width="25.85546875" style="312" customWidth="1"/>
    <col min="8234" max="8234" width="23.85546875" style="312" customWidth="1"/>
    <col min="8235" max="8235" width="14.140625" style="312" customWidth="1"/>
    <col min="8236" max="8261" width="11.7109375" style="312" customWidth="1"/>
    <col min="8262" max="8262" width="12.42578125" style="312" customWidth="1"/>
    <col min="8263" max="8266" width="11.7109375" style="312" customWidth="1"/>
    <col min="8267" max="8267" width="20.7109375" style="312" customWidth="1"/>
    <col min="8268" max="8268" width="11.7109375" style="312" customWidth="1"/>
    <col min="8269" max="8269" width="17.42578125" style="312" customWidth="1"/>
    <col min="8270" max="8283" width="11.7109375" style="312" customWidth="1"/>
    <col min="8284" max="8284" width="13.42578125" style="312" customWidth="1"/>
    <col min="8285" max="8299" width="11.7109375" style="312" customWidth="1"/>
    <col min="8300" max="8300" width="16.28515625" style="312" customWidth="1"/>
    <col min="8301" max="8309" width="11.7109375" style="312" customWidth="1"/>
    <col min="8310" max="8310" width="13.42578125" style="312" customWidth="1"/>
    <col min="8311" max="8311" width="11.7109375" style="312" customWidth="1"/>
    <col min="8312" max="8312" width="15.140625" style="312" customWidth="1"/>
    <col min="8313" max="8313" width="13.42578125" style="312" customWidth="1"/>
    <col min="8314" max="8322" width="11.7109375" style="312" customWidth="1"/>
    <col min="8323" max="8323" width="13.7109375" style="312" customWidth="1"/>
    <col min="8324" max="8324" width="12" style="312" customWidth="1"/>
    <col min="8325" max="8448" width="11.7109375" style="312"/>
    <col min="8449" max="8450" width="2.140625" style="312" customWidth="1"/>
    <col min="8451" max="8451" width="63" style="312" customWidth="1"/>
    <col min="8452" max="8452" width="7.140625" style="312" customWidth="1"/>
    <col min="8453" max="8454" width="19" style="312" customWidth="1"/>
    <col min="8455" max="8456" width="19.7109375" style="312" customWidth="1"/>
    <col min="8457" max="8473" width="0" style="312" hidden="1" customWidth="1"/>
    <col min="8474" max="8474" width="1.28515625" style="312" customWidth="1"/>
    <col min="8475" max="8475" width="13.42578125" style="312" customWidth="1"/>
    <col min="8476" max="8476" width="13.28515625" style="312" customWidth="1"/>
    <col min="8477" max="8477" width="15.85546875" style="312" customWidth="1"/>
    <col min="8478" max="8483" width="11.7109375" style="312" customWidth="1"/>
    <col min="8484" max="8484" width="24.7109375" style="312" customWidth="1"/>
    <col min="8485" max="8487" width="11.7109375" style="312" customWidth="1"/>
    <col min="8488" max="8488" width="20" style="312" customWidth="1"/>
    <col min="8489" max="8489" width="25.85546875" style="312" customWidth="1"/>
    <col min="8490" max="8490" width="23.85546875" style="312" customWidth="1"/>
    <col min="8491" max="8491" width="14.140625" style="312" customWidth="1"/>
    <col min="8492" max="8517" width="11.7109375" style="312" customWidth="1"/>
    <col min="8518" max="8518" width="12.42578125" style="312" customWidth="1"/>
    <col min="8519" max="8522" width="11.7109375" style="312" customWidth="1"/>
    <col min="8523" max="8523" width="20.7109375" style="312" customWidth="1"/>
    <col min="8524" max="8524" width="11.7109375" style="312" customWidth="1"/>
    <col min="8525" max="8525" width="17.42578125" style="312" customWidth="1"/>
    <col min="8526" max="8539" width="11.7109375" style="312" customWidth="1"/>
    <col min="8540" max="8540" width="13.42578125" style="312" customWidth="1"/>
    <col min="8541" max="8555" width="11.7109375" style="312" customWidth="1"/>
    <col min="8556" max="8556" width="16.28515625" style="312" customWidth="1"/>
    <col min="8557" max="8565" width="11.7109375" style="312" customWidth="1"/>
    <col min="8566" max="8566" width="13.42578125" style="312" customWidth="1"/>
    <col min="8567" max="8567" width="11.7109375" style="312" customWidth="1"/>
    <col min="8568" max="8568" width="15.140625" style="312" customWidth="1"/>
    <col min="8569" max="8569" width="13.42578125" style="312" customWidth="1"/>
    <col min="8570" max="8578" width="11.7109375" style="312" customWidth="1"/>
    <col min="8579" max="8579" width="13.7109375" style="312" customWidth="1"/>
    <col min="8580" max="8580" width="12" style="312" customWidth="1"/>
    <col min="8581" max="8704" width="11.7109375" style="312"/>
    <col min="8705" max="8706" width="2.140625" style="312" customWidth="1"/>
    <col min="8707" max="8707" width="63" style="312" customWidth="1"/>
    <col min="8708" max="8708" width="7.140625" style="312" customWidth="1"/>
    <col min="8709" max="8710" width="19" style="312" customWidth="1"/>
    <col min="8711" max="8712" width="19.7109375" style="312" customWidth="1"/>
    <col min="8713" max="8729" width="0" style="312" hidden="1" customWidth="1"/>
    <col min="8730" max="8730" width="1.28515625" style="312" customWidth="1"/>
    <col min="8731" max="8731" width="13.42578125" style="312" customWidth="1"/>
    <col min="8732" max="8732" width="13.28515625" style="312" customWidth="1"/>
    <col min="8733" max="8733" width="15.85546875" style="312" customWidth="1"/>
    <col min="8734" max="8739" width="11.7109375" style="312" customWidth="1"/>
    <col min="8740" max="8740" width="24.7109375" style="312" customWidth="1"/>
    <col min="8741" max="8743" width="11.7109375" style="312" customWidth="1"/>
    <col min="8744" max="8744" width="20" style="312" customWidth="1"/>
    <col min="8745" max="8745" width="25.85546875" style="312" customWidth="1"/>
    <col min="8746" max="8746" width="23.85546875" style="312" customWidth="1"/>
    <col min="8747" max="8747" width="14.140625" style="312" customWidth="1"/>
    <col min="8748" max="8773" width="11.7109375" style="312" customWidth="1"/>
    <col min="8774" max="8774" width="12.42578125" style="312" customWidth="1"/>
    <col min="8775" max="8778" width="11.7109375" style="312" customWidth="1"/>
    <col min="8779" max="8779" width="20.7109375" style="312" customWidth="1"/>
    <col min="8780" max="8780" width="11.7109375" style="312" customWidth="1"/>
    <col min="8781" max="8781" width="17.42578125" style="312" customWidth="1"/>
    <col min="8782" max="8795" width="11.7109375" style="312" customWidth="1"/>
    <col min="8796" max="8796" width="13.42578125" style="312" customWidth="1"/>
    <col min="8797" max="8811" width="11.7109375" style="312" customWidth="1"/>
    <col min="8812" max="8812" width="16.28515625" style="312" customWidth="1"/>
    <col min="8813" max="8821" width="11.7109375" style="312" customWidth="1"/>
    <col min="8822" max="8822" width="13.42578125" style="312" customWidth="1"/>
    <col min="8823" max="8823" width="11.7109375" style="312" customWidth="1"/>
    <col min="8824" max="8824" width="15.140625" style="312" customWidth="1"/>
    <col min="8825" max="8825" width="13.42578125" style="312" customWidth="1"/>
    <col min="8826" max="8834" width="11.7109375" style="312" customWidth="1"/>
    <col min="8835" max="8835" width="13.7109375" style="312" customWidth="1"/>
    <col min="8836" max="8836" width="12" style="312" customWidth="1"/>
    <col min="8837" max="8960" width="11.7109375" style="312"/>
    <col min="8961" max="8962" width="2.140625" style="312" customWidth="1"/>
    <col min="8963" max="8963" width="63" style="312" customWidth="1"/>
    <col min="8964" max="8964" width="7.140625" style="312" customWidth="1"/>
    <col min="8965" max="8966" width="19" style="312" customWidth="1"/>
    <col min="8967" max="8968" width="19.7109375" style="312" customWidth="1"/>
    <col min="8969" max="8985" width="0" style="312" hidden="1" customWidth="1"/>
    <col min="8986" max="8986" width="1.28515625" style="312" customWidth="1"/>
    <col min="8987" max="8987" width="13.42578125" style="312" customWidth="1"/>
    <col min="8988" max="8988" width="13.28515625" style="312" customWidth="1"/>
    <col min="8989" max="8989" width="15.85546875" style="312" customWidth="1"/>
    <col min="8990" max="8995" width="11.7109375" style="312" customWidth="1"/>
    <col min="8996" max="8996" width="24.7109375" style="312" customWidth="1"/>
    <col min="8997" max="8999" width="11.7109375" style="312" customWidth="1"/>
    <col min="9000" max="9000" width="20" style="312" customWidth="1"/>
    <col min="9001" max="9001" width="25.85546875" style="312" customWidth="1"/>
    <col min="9002" max="9002" width="23.85546875" style="312" customWidth="1"/>
    <col min="9003" max="9003" width="14.140625" style="312" customWidth="1"/>
    <col min="9004" max="9029" width="11.7109375" style="312" customWidth="1"/>
    <col min="9030" max="9030" width="12.42578125" style="312" customWidth="1"/>
    <col min="9031" max="9034" width="11.7109375" style="312" customWidth="1"/>
    <col min="9035" max="9035" width="20.7109375" style="312" customWidth="1"/>
    <col min="9036" max="9036" width="11.7109375" style="312" customWidth="1"/>
    <col min="9037" max="9037" width="17.42578125" style="312" customWidth="1"/>
    <col min="9038" max="9051" width="11.7109375" style="312" customWidth="1"/>
    <col min="9052" max="9052" width="13.42578125" style="312" customWidth="1"/>
    <col min="9053" max="9067" width="11.7109375" style="312" customWidth="1"/>
    <col min="9068" max="9068" width="16.28515625" style="312" customWidth="1"/>
    <col min="9069" max="9077" width="11.7109375" style="312" customWidth="1"/>
    <col min="9078" max="9078" width="13.42578125" style="312" customWidth="1"/>
    <col min="9079" max="9079" width="11.7109375" style="312" customWidth="1"/>
    <col min="9080" max="9080" width="15.140625" style="312" customWidth="1"/>
    <col min="9081" max="9081" width="13.42578125" style="312" customWidth="1"/>
    <col min="9082" max="9090" width="11.7109375" style="312" customWidth="1"/>
    <col min="9091" max="9091" width="13.7109375" style="312" customWidth="1"/>
    <col min="9092" max="9092" width="12" style="312" customWidth="1"/>
    <col min="9093" max="9216" width="11.7109375" style="312"/>
    <col min="9217" max="9218" width="2.140625" style="312" customWidth="1"/>
    <col min="9219" max="9219" width="63" style="312" customWidth="1"/>
    <col min="9220" max="9220" width="7.140625" style="312" customWidth="1"/>
    <col min="9221" max="9222" width="19" style="312" customWidth="1"/>
    <col min="9223" max="9224" width="19.7109375" style="312" customWidth="1"/>
    <col min="9225" max="9241" width="0" style="312" hidden="1" customWidth="1"/>
    <col min="9242" max="9242" width="1.28515625" style="312" customWidth="1"/>
    <col min="9243" max="9243" width="13.42578125" style="312" customWidth="1"/>
    <col min="9244" max="9244" width="13.28515625" style="312" customWidth="1"/>
    <col min="9245" max="9245" width="15.85546875" style="312" customWidth="1"/>
    <col min="9246" max="9251" width="11.7109375" style="312" customWidth="1"/>
    <col min="9252" max="9252" width="24.7109375" style="312" customWidth="1"/>
    <col min="9253" max="9255" width="11.7109375" style="312" customWidth="1"/>
    <col min="9256" max="9256" width="20" style="312" customWidth="1"/>
    <col min="9257" max="9257" width="25.85546875" style="312" customWidth="1"/>
    <col min="9258" max="9258" width="23.85546875" style="312" customWidth="1"/>
    <col min="9259" max="9259" width="14.140625" style="312" customWidth="1"/>
    <col min="9260" max="9285" width="11.7109375" style="312" customWidth="1"/>
    <col min="9286" max="9286" width="12.42578125" style="312" customWidth="1"/>
    <col min="9287" max="9290" width="11.7109375" style="312" customWidth="1"/>
    <col min="9291" max="9291" width="20.7109375" style="312" customWidth="1"/>
    <col min="9292" max="9292" width="11.7109375" style="312" customWidth="1"/>
    <col min="9293" max="9293" width="17.42578125" style="312" customWidth="1"/>
    <col min="9294" max="9307" width="11.7109375" style="312" customWidth="1"/>
    <col min="9308" max="9308" width="13.42578125" style="312" customWidth="1"/>
    <col min="9309" max="9323" width="11.7109375" style="312" customWidth="1"/>
    <col min="9324" max="9324" width="16.28515625" style="312" customWidth="1"/>
    <col min="9325" max="9333" width="11.7109375" style="312" customWidth="1"/>
    <col min="9334" max="9334" width="13.42578125" style="312" customWidth="1"/>
    <col min="9335" max="9335" width="11.7109375" style="312" customWidth="1"/>
    <col min="9336" max="9336" width="15.140625" style="312" customWidth="1"/>
    <col min="9337" max="9337" width="13.42578125" style="312" customWidth="1"/>
    <col min="9338" max="9346" width="11.7109375" style="312" customWidth="1"/>
    <col min="9347" max="9347" width="13.7109375" style="312" customWidth="1"/>
    <col min="9348" max="9348" width="12" style="312" customWidth="1"/>
    <col min="9349" max="9472" width="11.7109375" style="312"/>
    <col min="9473" max="9474" width="2.140625" style="312" customWidth="1"/>
    <col min="9475" max="9475" width="63" style="312" customWidth="1"/>
    <col min="9476" max="9476" width="7.140625" style="312" customWidth="1"/>
    <col min="9477" max="9478" width="19" style="312" customWidth="1"/>
    <col min="9479" max="9480" width="19.7109375" style="312" customWidth="1"/>
    <col min="9481" max="9497" width="0" style="312" hidden="1" customWidth="1"/>
    <col min="9498" max="9498" width="1.28515625" style="312" customWidth="1"/>
    <col min="9499" max="9499" width="13.42578125" style="312" customWidth="1"/>
    <col min="9500" max="9500" width="13.28515625" style="312" customWidth="1"/>
    <col min="9501" max="9501" width="15.85546875" style="312" customWidth="1"/>
    <col min="9502" max="9507" width="11.7109375" style="312" customWidth="1"/>
    <col min="9508" max="9508" width="24.7109375" style="312" customWidth="1"/>
    <col min="9509" max="9511" width="11.7109375" style="312" customWidth="1"/>
    <col min="9512" max="9512" width="20" style="312" customWidth="1"/>
    <col min="9513" max="9513" width="25.85546875" style="312" customWidth="1"/>
    <col min="9514" max="9514" width="23.85546875" style="312" customWidth="1"/>
    <col min="9515" max="9515" width="14.140625" style="312" customWidth="1"/>
    <col min="9516" max="9541" width="11.7109375" style="312" customWidth="1"/>
    <col min="9542" max="9542" width="12.42578125" style="312" customWidth="1"/>
    <col min="9543" max="9546" width="11.7109375" style="312" customWidth="1"/>
    <col min="9547" max="9547" width="20.7109375" style="312" customWidth="1"/>
    <col min="9548" max="9548" width="11.7109375" style="312" customWidth="1"/>
    <col min="9549" max="9549" width="17.42578125" style="312" customWidth="1"/>
    <col min="9550" max="9563" width="11.7109375" style="312" customWidth="1"/>
    <col min="9564" max="9564" width="13.42578125" style="312" customWidth="1"/>
    <col min="9565" max="9579" width="11.7109375" style="312" customWidth="1"/>
    <col min="9580" max="9580" width="16.28515625" style="312" customWidth="1"/>
    <col min="9581" max="9589" width="11.7109375" style="312" customWidth="1"/>
    <col min="9590" max="9590" width="13.42578125" style="312" customWidth="1"/>
    <col min="9591" max="9591" width="11.7109375" style="312" customWidth="1"/>
    <col min="9592" max="9592" width="15.140625" style="312" customWidth="1"/>
    <col min="9593" max="9593" width="13.42578125" style="312" customWidth="1"/>
    <col min="9594" max="9602" width="11.7109375" style="312" customWidth="1"/>
    <col min="9603" max="9603" width="13.7109375" style="312" customWidth="1"/>
    <col min="9604" max="9604" width="12" style="312" customWidth="1"/>
    <col min="9605" max="9728" width="11.7109375" style="312"/>
    <col min="9729" max="9730" width="2.140625" style="312" customWidth="1"/>
    <col min="9731" max="9731" width="63" style="312" customWidth="1"/>
    <col min="9732" max="9732" width="7.140625" style="312" customWidth="1"/>
    <col min="9733" max="9734" width="19" style="312" customWidth="1"/>
    <col min="9735" max="9736" width="19.7109375" style="312" customWidth="1"/>
    <col min="9737" max="9753" width="0" style="312" hidden="1" customWidth="1"/>
    <col min="9754" max="9754" width="1.28515625" style="312" customWidth="1"/>
    <col min="9755" max="9755" width="13.42578125" style="312" customWidth="1"/>
    <col min="9756" max="9756" width="13.28515625" style="312" customWidth="1"/>
    <col min="9757" max="9757" width="15.85546875" style="312" customWidth="1"/>
    <col min="9758" max="9763" width="11.7109375" style="312" customWidth="1"/>
    <col min="9764" max="9764" width="24.7109375" style="312" customWidth="1"/>
    <col min="9765" max="9767" width="11.7109375" style="312" customWidth="1"/>
    <col min="9768" max="9768" width="20" style="312" customWidth="1"/>
    <col min="9769" max="9769" width="25.85546875" style="312" customWidth="1"/>
    <col min="9770" max="9770" width="23.85546875" style="312" customWidth="1"/>
    <col min="9771" max="9771" width="14.140625" style="312" customWidth="1"/>
    <col min="9772" max="9797" width="11.7109375" style="312" customWidth="1"/>
    <col min="9798" max="9798" width="12.42578125" style="312" customWidth="1"/>
    <col min="9799" max="9802" width="11.7109375" style="312" customWidth="1"/>
    <col min="9803" max="9803" width="20.7109375" style="312" customWidth="1"/>
    <col min="9804" max="9804" width="11.7109375" style="312" customWidth="1"/>
    <col min="9805" max="9805" width="17.42578125" style="312" customWidth="1"/>
    <col min="9806" max="9819" width="11.7109375" style="312" customWidth="1"/>
    <col min="9820" max="9820" width="13.42578125" style="312" customWidth="1"/>
    <col min="9821" max="9835" width="11.7109375" style="312" customWidth="1"/>
    <col min="9836" max="9836" width="16.28515625" style="312" customWidth="1"/>
    <col min="9837" max="9845" width="11.7109375" style="312" customWidth="1"/>
    <col min="9846" max="9846" width="13.42578125" style="312" customWidth="1"/>
    <col min="9847" max="9847" width="11.7109375" style="312" customWidth="1"/>
    <col min="9848" max="9848" width="15.140625" style="312" customWidth="1"/>
    <col min="9849" max="9849" width="13.42578125" style="312" customWidth="1"/>
    <col min="9850" max="9858" width="11.7109375" style="312" customWidth="1"/>
    <col min="9859" max="9859" width="13.7109375" style="312" customWidth="1"/>
    <col min="9860" max="9860" width="12" style="312" customWidth="1"/>
    <col min="9861" max="9984" width="11.7109375" style="312"/>
    <col min="9985" max="9986" width="2.140625" style="312" customWidth="1"/>
    <col min="9987" max="9987" width="63" style="312" customWidth="1"/>
    <col min="9988" max="9988" width="7.140625" style="312" customWidth="1"/>
    <col min="9989" max="9990" width="19" style="312" customWidth="1"/>
    <col min="9991" max="9992" width="19.7109375" style="312" customWidth="1"/>
    <col min="9993" max="10009" width="0" style="312" hidden="1" customWidth="1"/>
    <col min="10010" max="10010" width="1.28515625" style="312" customWidth="1"/>
    <col min="10011" max="10011" width="13.42578125" style="312" customWidth="1"/>
    <col min="10012" max="10012" width="13.28515625" style="312" customWidth="1"/>
    <col min="10013" max="10013" width="15.85546875" style="312" customWidth="1"/>
    <col min="10014" max="10019" width="11.7109375" style="312" customWidth="1"/>
    <col min="10020" max="10020" width="24.7109375" style="312" customWidth="1"/>
    <col min="10021" max="10023" width="11.7109375" style="312" customWidth="1"/>
    <col min="10024" max="10024" width="20" style="312" customWidth="1"/>
    <col min="10025" max="10025" width="25.85546875" style="312" customWidth="1"/>
    <col min="10026" max="10026" width="23.85546875" style="312" customWidth="1"/>
    <col min="10027" max="10027" width="14.140625" style="312" customWidth="1"/>
    <col min="10028" max="10053" width="11.7109375" style="312" customWidth="1"/>
    <col min="10054" max="10054" width="12.42578125" style="312" customWidth="1"/>
    <col min="10055" max="10058" width="11.7109375" style="312" customWidth="1"/>
    <col min="10059" max="10059" width="20.7109375" style="312" customWidth="1"/>
    <col min="10060" max="10060" width="11.7109375" style="312" customWidth="1"/>
    <col min="10061" max="10061" width="17.42578125" style="312" customWidth="1"/>
    <col min="10062" max="10075" width="11.7109375" style="312" customWidth="1"/>
    <col min="10076" max="10076" width="13.42578125" style="312" customWidth="1"/>
    <col min="10077" max="10091" width="11.7109375" style="312" customWidth="1"/>
    <col min="10092" max="10092" width="16.28515625" style="312" customWidth="1"/>
    <col min="10093" max="10101" width="11.7109375" style="312" customWidth="1"/>
    <col min="10102" max="10102" width="13.42578125" style="312" customWidth="1"/>
    <col min="10103" max="10103" width="11.7109375" style="312" customWidth="1"/>
    <col min="10104" max="10104" width="15.140625" style="312" customWidth="1"/>
    <col min="10105" max="10105" width="13.42578125" style="312" customWidth="1"/>
    <col min="10106" max="10114" width="11.7109375" style="312" customWidth="1"/>
    <col min="10115" max="10115" width="13.7109375" style="312" customWidth="1"/>
    <col min="10116" max="10116" width="12" style="312" customWidth="1"/>
    <col min="10117" max="10240" width="11.7109375" style="312"/>
    <col min="10241" max="10242" width="2.140625" style="312" customWidth="1"/>
    <col min="10243" max="10243" width="63" style="312" customWidth="1"/>
    <col min="10244" max="10244" width="7.140625" style="312" customWidth="1"/>
    <col min="10245" max="10246" width="19" style="312" customWidth="1"/>
    <col min="10247" max="10248" width="19.7109375" style="312" customWidth="1"/>
    <col min="10249" max="10265" width="0" style="312" hidden="1" customWidth="1"/>
    <col min="10266" max="10266" width="1.28515625" style="312" customWidth="1"/>
    <col min="10267" max="10267" width="13.42578125" style="312" customWidth="1"/>
    <col min="10268" max="10268" width="13.28515625" style="312" customWidth="1"/>
    <col min="10269" max="10269" width="15.85546875" style="312" customWidth="1"/>
    <col min="10270" max="10275" width="11.7109375" style="312" customWidth="1"/>
    <col min="10276" max="10276" width="24.7109375" style="312" customWidth="1"/>
    <col min="10277" max="10279" width="11.7109375" style="312" customWidth="1"/>
    <col min="10280" max="10280" width="20" style="312" customWidth="1"/>
    <col min="10281" max="10281" width="25.85546875" style="312" customWidth="1"/>
    <col min="10282" max="10282" width="23.85546875" style="312" customWidth="1"/>
    <col min="10283" max="10283" width="14.140625" style="312" customWidth="1"/>
    <col min="10284" max="10309" width="11.7109375" style="312" customWidth="1"/>
    <col min="10310" max="10310" width="12.42578125" style="312" customWidth="1"/>
    <col min="10311" max="10314" width="11.7109375" style="312" customWidth="1"/>
    <col min="10315" max="10315" width="20.7109375" style="312" customWidth="1"/>
    <col min="10316" max="10316" width="11.7109375" style="312" customWidth="1"/>
    <col min="10317" max="10317" width="17.42578125" style="312" customWidth="1"/>
    <col min="10318" max="10331" width="11.7109375" style="312" customWidth="1"/>
    <col min="10332" max="10332" width="13.42578125" style="312" customWidth="1"/>
    <col min="10333" max="10347" width="11.7109375" style="312" customWidth="1"/>
    <col min="10348" max="10348" width="16.28515625" style="312" customWidth="1"/>
    <col min="10349" max="10357" width="11.7109375" style="312" customWidth="1"/>
    <col min="10358" max="10358" width="13.42578125" style="312" customWidth="1"/>
    <col min="10359" max="10359" width="11.7109375" style="312" customWidth="1"/>
    <col min="10360" max="10360" width="15.140625" style="312" customWidth="1"/>
    <col min="10361" max="10361" width="13.42578125" style="312" customWidth="1"/>
    <col min="10362" max="10370" width="11.7109375" style="312" customWidth="1"/>
    <col min="10371" max="10371" width="13.7109375" style="312" customWidth="1"/>
    <col min="10372" max="10372" width="12" style="312" customWidth="1"/>
    <col min="10373" max="10496" width="11.7109375" style="312"/>
    <col min="10497" max="10498" width="2.140625" style="312" customWidth="1"/>
    <col min="10499" max="10499" width="63" style="312" customWidth="1"/>
    <col min="10500" max="10500" width="7.140625" style="312" customWidth="1"/>
    <col min="10501" max="10502" width="19" style="312" customWidth="1"/>
    <col min="10503" max="10504" width="19.7109375" style="312" customWidth="1"/>
    <col min="10505" max="10521" width="0" style="312" hidden="1" customWidth="1"/>
    <col min="10522" max="10522" width="1.28515625" style="312" customWidth="1"/>
    <col min="10523" max="10523" width="13.42578125" style="312" customWidth="1"/>
    <col min="10524" max="10524" width="13.28515625" style="312" customWidth="1"/>
    <col min="10525" max="10525" width="15.85546875" style="312" customWidth="1"/>
    <col min="10526" max="10531" width="11.7109375" style="312" customWidth="1"/>
    <col min="10532" max="10532" width="24.7109375" style="312" customWidth="1"/>
    <col min="10533" max="10535" width="11.7109375" style="312" customWidth="1"/>
    <col min="10536" max="10536" width="20" style="312" customWidth="1"/>
    <col min="10537" max="10537" width="25.85546875" style="312" customWidth="1"/>
    <col min="10538" max="10538" width="23.85546875" style="312" customWidth="1"/>
    <col min="10539" max="10539" width="14.140625" style="312" customWidth="1"/>
    <col min="10540" max="10565" width="11.7109375" style="312" customWidth="1"/>
    <col min="10566" max="10566" width="12.42578125" style="312" customWidth="1"/>
    <col min="10567" max="10570" width="11.7109375" style="312" customWidth="1"/>
    <col min="10571" max="10571" width="20.7109375" style="312" customWidth="1"/>
    <col min="10572" max="10572" width="11.7109375" style="312" customWidth="1"/>
    <col min="10573" max="10573" width="17.42578125" style="312" customWidth="1"/>
    <col min="10574" max="10587" width="11.7109375" style="312" customWidth="1"/>
    <col min="10588" max="10588" width="13.42578125" style="312" customWidth="1"/>
    <col min="10589" max="10603" width="11.7109375" style="312" customWidth="1"/>
    <col min="10604" max="10604" width="16.28515625" style="312" customWidth="1"/>
    <col min="10605" max="10613" width="11.7109375" style="312" customWidth="1"/>
    <col min="10614" max="10614" width="13.42578125" style="312" customWidth="1"/>
    <col min="10615" max="10615" width="11.7109375" style="312" customWidth="1"/>
    <col min="10616" max="10616" width="15.140625" style="312" customWidth="1"/>
    <col min="10617" max="10617" width="13.42578125" style="312" customWidth="1"/>
    <col min="10618" max="10626" width="11.7109375" style="312" customWidth="1"/>
    <col min="10627" max="10627" width="13.7109375" style="312" customWidth="1"/>
    <col min="10628" max="10628" width="12" style="312" customWidth="1"/>
    <col min="10629" max="10752" width="11.7109375" style="312"/>
    <col min="10753" max="10754" width="2.140625" style="312" customWidth="1"/>
    <col min="10755" max="10755" width="63" style="312" customWidth="1"/>
    <col min="10756" max="10756" width="7.140625" style="312" customWidth="1"/>
    <col min="10757" max="10758" width="19" style="312" customWidth="1"/>
    <col min="10759" max="10760" width="19.7109375" style="312" customWidth="1"/>
    <col min="10761" max="10777" width="0" style="312" hidden="1" customWidth="1"/>
    <col min="10778" max="10778" width="1.28515625" style="312" customWidth="1"/>
    <col min="10779" max="10779" width="13.42578125" style="312" customWidth="1"/>
    <col min="10780" max="10780" width="13.28515625" style="312" customWidth="1"/>
    <col min="10781" max="10781" width="15.85546875" style="312" customWidth="1"/>
    <col min="10782" max="10787" width="11.7109375" style="312" customWidth="1"/>
    <col min="10788" max="10788" width="24.7109375" style="312" customWidth="1"/>
    <col min="10789" max="10791" width="11.7109375" style="312" customWidth="1"/>
    <col min="10792" max="10792" width="20" style="312" customWidth="1"/>
    <col min="10793" max="10793" width="25.85546875" style="312" customWidth="1"/>
    <col min="10794" max="10794" width="23.85546875" style="312" customWidth="1"/>
    <col min="10795" max="10795" width="14.140625" style="312" customWidth="1"/>
    <col min="10796" max="10821" width="11.7109375" style="312" customWidth="1"/>
    <col min="10822" max="10822" width="12.42578125" style="312" customWidth="1"/>
    <col min="10823" max="10826" width="11.7109375" style="312" customWidth="1"/>
    <col min="10827" max="10827" width="20.7109375" style="312" customWidth="1"/>
    <col min="10828" max="10828" width="11.7109375" style="312" customWidth="1"/>
    <col min="10829" max="10829" width="17.42578125" style="312" customWidth="1"/>
    <col min="10830" max="10843" width="11.7109375" style="312" customWidth="1"/>
    <col min="10844" max="10844" width="13.42578125" style="312" customWidth="1"/>
    <col min="10845" max="10859" width="11.7109375" style="312" customWidth="1"/>
    <col min="10860" max="10860" width="16.28515625" style="312" customWidth="1"/>
    <col min="10861" max="10869" width="11.7109375" style="312" customWidth="1"/>
    <col min="10870" max="10870" width="13.42578125" style="312" customWidth="1"/>
    <col min="10871" max="10871" width="11.7109375" style="312" customWidth="1"/>
    <col min="10872" max="10872" width="15.140625" style="312" customWidth="1"/>
    <col min="10873" max="10873" width="13.42578125" style="312" customWidth="1"/>
    <col min="10874" max="10882" width="11.7109375" style="312" customWidth="1"/>
    <col min="10883" max="10883" width="13.7109375" style="312" customWidth="1"/>
    <col min="10884" max="10884" width="12" style="312" customWidth="1"/>
    <col min="10885" max="11008" width="11.7109375" style="312"/>
    <col min="11009" max="11010" width="2.140625" style="312" customWidth="1"/>
    <col min="11011" max="11011" width="63" style="312" customWidth="1"/>
    <col min="11012" max="11012" width="7.140625" style="312" customWidth="1"/>
    <col min="11013" max="11014" width="19" style="312" customWidth="1"/>
    <col min="11015" max="11016" width="19.7109375" style="312" customWidth="1"/>
    <col min="11017" max="11033" width="0" style="312" hidden="1" customWidth="1"/>
    <col min="11034" max="11034" width="1.28515625" style="312" customWidth="1"/>
    <col min="11035" max="11035" width="13.42578125" style="312" customWidth="1"/>
    <col min="11036" max="11036" width="13.28515625" style="312" customWidth="1"/>
    <col min="11037" max="11037" width="15.85546875" style="312" customWidth="1"/>
    <col min="11038" max="11043" width="11.7109375" style="312" customWidth="1"/>
    <col min="11044" max="11044" width="24.7109375" style="312" customWidth="1"/>
    <col min="11045" max="11047" width="11.7109375" style="312" customWidth="1"/>
    <col min="11048" max="11048" width="20" style="312" customWidth="1"/>
    <col min="11049" max="11049" width="25.85546875" style="312" customWidth="1"/>
    <col min="11050" max="11050" width="23.85546875" style="312" customWidth="1"/>
    <col min="11051" max="11051" width="14.140625" style="312" customWidth="1"/>
    <col min="11052" max="11077" width="11.7109375" style="312" customWidth="1"/>
    <col min="11078" max="11078" width="12.42578125" style="312" customWidth="1"/>
    <col min="11079" max="11082" width="11.7109375" style="312" customWidth="1"/>
    <col min="11083" max="11083" width="20.7109375" style="312" customWidth="1"/>
    <col min="11084" max="11084" width="11.7109375" style="312" customWidth="1"/>
    <col min="11085" max="11085" width="17.42578125" style="312" customWidth="1"/>
    <col min="11086" max="11099" width="11.7109375" style="312" customWidth="1"/>
    <col min="11100" max="11100" width="13.42578125" style="312" customWidth="1"/>
    <col min="11101" max="11115" width="11.7109375" style="312" customWidth="1"/>
    <col min="11116" max="11116" width="16.28515625" style="312" customWidth="1"/>
    <col min="11117" max="11125" width="11.7109375" style="312" customWidth="1"/>
    <col min="11126" max="11126" width="13.42578125" style="312" customWidth="1"/>
    <col min="11127" max="11127" width="11.7109375" style="312" customWidth="1"/>
    <col min="11128" max="11128" width="15.140625" style="312" customWidth="1"/>
    <col min="11129" max="11129" width="13.42578125" style="312" customWidth="1"/>
    <col min="11130" max="11138" width="11.7109375" style="312" customWidth="1"/>
    <col min="11139" max="11139" width="13.7109375" style="312" customWidth="1"/>
    <col min="11140" max="11140" width="12" style="312" customWidth="1"/>
    <col min="11141" max="11264" width="11.7109375" style="312"/>
    <col min="11265" max="11266" width="2.140625" style="312" customWidth="1"/>
    <col min="11267" max="11267" width="63" style="312" customWidth="1"/>
    <col min="11268" max="11268" width="7.140625" style="312" customWidth="1"/>
    <col min="11269" max="11270" width="19" style="312" customWidth="1"/>
    <col min="11271" max="11272" width="19.7109375" style="312" customWidth="1"/>
    <col min="11273" max="11289" width="0" style="312" hidden="1" customWidth="1"/>
    <col min="11290" max="11290" width="1.28515625" style="312" customWidth="1"/>
    <col min="11291" max="11291" width="13.42578125" style="312" customWidth="1"/>
    <col min="11292" max="11292" width="13.28515625" style="312" customWidth="1"/>
    <col min="11293" max="11293" width="15.85546875" style="312" customWidth="1"/>
    <col min="11294" max="11299" width="11.7109375" style="312" customWidth="1"/>
    <col min="11300" max="11300" width="24.7109375" style="312" customWidth="1"/>
    <col min="11301" max="11303" width="11.7109375" style="312" customWidth="1"/>
    <col min="11304" max="11304" width="20" style="312" customWidth="1"/>
    <col min="11305" max="11305" width="25.85546875" style="312" customWidth="1"/>
    <col min="11306" max="11306" width="23.85546875" style="312" customWidth="1"/>
    <col min="11307" max="11307" width="14.140625" style="312" customWidth="1"/>
    <col min="11308" max="11333" width="11.7109375" style="312" customWidth="1"/>
    <col min="11334" max="11334" width="12.42578125" style="312" customWidth="1"/>
    <col min="11335" max="11338" width="11.7109375" style="312" customWidth="1"/>
    <col min="11339" max="11339" width="20.7109375" style="312" customWidth="1"/>
    <col min="11340" max="11340" width="11.7109375" style="312" customWidth="1"/>
    <col min="11341" max="11341" width="17.42578125" style="312" customWidth="1"/>
    <col min="11342" max="11355" width="11.7109375" style="312" customWidth="1"/>
    <col min="11356" max="11356" width="13.42578125" style="312" customWidth="1"/>
    <col min="11357" max="11371" width="11.7109375" style="312" customWidth="1"/>
    <col min="11372" max="11372" width="16.28515625" style="312" customWidth="1"/>
    <col min="11373" max="11381" width="11.7109375" style="312" customWidth="1"/>
    <col min="11382" max="11382" width="13.42578125" style="312" customWidth="1"/>
    <col min="11383" max="11383" width="11.7109375" style="312" customWidth="1"/>
    <col min="11384" max="11384" width="15.140625" style="312" customWidth="1"/>
    <col min="11385" max="11385" width="13.42578125" style="312" customWidth="1"/>
    <col min="11386" max="11394" width="11.7109375" style="312" customWidth="1"/>
    <col min="11395" max="11395" width="13.7109375" style="312" customWidth="1"/>
    <col min="11396" max="11396" width="12" style="312" customWidth="1"/>
    <col min="11397" max="11520" width="11.7109375" style="312"/>
    <col min="11521" max="11522" width="2.140625" style="312" customWidth="1"/>
    <col min="11523" max="11523" width="63" style="312" customWidth="1"/>
    <col min="11524" max="11524" width="7.140625" style="312" customWidth="1"/>
    <col min="11525" max="11526" width="19" style="312" customWidth="1"/>
    <col min="11527" max="11528" width="19.7109375" style="312" customWidth="1"/>
    <col min="11529" max="11545" width="0" style="312" hidden="1" customWidth="1"/>
    <col min="11546" max="11546" width="1.28515625" style="312" customWidth="1"/>
    <col min="11547" max="11547" width="13.42578125" style="312" customWidth="1"/>
    <col min="11548" max="11548" width="13.28515625" style="312" customWidth="1"/>
    <col min="11549" max="11549" width="15.85546875" style="312" customWidth="1"/>
    <col min="11550" max="11555" width="11.7109375" style="312" customWidth="1"/>
    <col min="11556" max="11556" width="24.7109375" style="312" customWidth="1"/>
    <col min="11557" max="11559" width="11.7109375" style="312" customWidth="1"/>
    <col min="11560" max="11560" width="20" style="312" customWidth="1"/>
    <col min="11561" max="11561" width="25.85546875" style="312" customWidth="1"/>
    <col min="11562" max="11562" width="23.85546875" style="312" customWidth="1"/>
    <col min="11563" max="11563" width="14.140625" style="312" customWidth="1"/>
    <col min="11564" max="11589" width="11.7109375" style="312" customWidth="1"/>
    <col min="11590" max="11590" width="12.42578125" style="312" customWidth="1"/>
    <col min="11591" max="11594" width="11.7109375" style="312" customWidth="1"/>
    <col min="11595" max="11595" width="20.7109375" style="312" customWidth="1"/>
    <col min="11596" max="11596" width="11.7109375" style="312" customWidth="1"/>
    <col min="11597" max="11597" width="17.42578125" style="312" customWidth="1"/>
    <col min="11598" max="11611" width="11.7109375" style="312" customWidth="1"/>
    <col min="11612" max="11612" width="13.42578125" style="312" customWidth="1"/>
    <col min="11613" max="11627" width="11.7109375" style="312" customWidth="1"/>
    <col min="11628" max="11628" width="16.28515625" style="312" customWidth="1"/>
    <col min="11629" max="11637" width="11.7109375" style="312" customWidth="1"/>
    <col min="11638" max="11638" width="13.42578125" style="312" customWidth="1"/>
    <col min="11639" max="11639" width="11.7109375" style="312" customWidth="1"/>
    <col min="11640" max="11640" width="15.140625" style="312" customWidth="1"/>
    <col min="11641" max="11641" width="13.42578125" style="312" customWidth="1"/>
    <col min="11642" max="11650" width="11.7109375" style="312" customWidth="1"/>
    <col min="11651" max="11651" width="13.7109375" style="312" customWidth="1"/>
    <col min="11652" max="11652" width="12" style="312" customWidth="1"/>
    <col min="11653" max="11776" width="11.7109375" style="312"/>
    <col min="11777" max="11778" width="2.140625" style="312" customWidth="1"/>
    <col min="11779" max="11779" width="63" style="312" customWidth="1"/>
    <col min="11780" max="11780" width="7.140625" style="312" customWidth="1"/>
    <col min="11781" max="11782" width="19" style="312" customWidth="1"/>
    <col min="11783" max="11784" width="19.7109375" style="312" customWidth="1"/>
    <col min="11785" max="11801" width="0" style="312" hidden="1" customWidth="1"/>
    <col min="11802" max="11802" width="1.28515625" style="312" customWidth="1"/>
    <col min="11803" max="11803" width="13.42578125" style="312" customWidth="1"/>
    <col min="11804" max="11804" width="13.28515625" style="312" customWidth="1"/>
    <col min="11805" max="11805" width="15.85546875" style="312" customWidth="1"/>
    <col min="11806" max="11811" width="11.7109375" style="312" customWidth="1"/>
    <col min="11812" max="11812" width="24.7109375" style="312" customWidth="1"/>
    <col min="11813" max="11815" width="11.7109375" style="312" customWidth="1"/>
    <col min="11816" max="11816" width="20" style="312" customWidth="1"/>
    <col min="11817" max="11817" width="25.85546875" style="312" customWidth="1"/>
    <col min="11818" max="11818" width="23.85546875" style="312" customWidth="1"/>
    <col min="11819" max="11819" width="14.140625" style="312" customWidth="1"/>
    <col min="11820" max="11845" width="11.7109375" style="312" customWidth="1"/>
    <col min="11846" max="11846" width="12.42578125" style="312" customWidth="1"/>
    <col min="11847" max="11850" width="11.7109375" style="312" customWidth="1"/>
    <col min="11851" max="11851" width="20.7109375" style="312" customWidth="1"/>
    <col min="11852" max="11852" width="11.7109375" style="312" customWidth="1"/>
    <col min="11853" max="11853" width="17.42578125" style="312" customWidth="1"/>
    <col min="11854" max="11867" width="11.7109375" style="312" customWidth="1"/>
    <col min="11868" max="11868" width="13.42578125" style="312" customWidth="1"/>
    <col min="11869" max="11883" width="11.7109375" style="312" customWidth="1"/>
    <col min="11884" max="11884" width="16.28515625" style="312" customWidth="1"/>
    <col min="11885" max="11893" width="11.7109375" style="312" customWidth="1"/>
    <col min="11894" max="11894" width="13.42578125" style="312" customWidth="1"/>
    <col min="11895" max="11895" width="11.7109375" style="312" customWidth="1"/>
    <col min="11896" max="11896" width="15.140625" style="312" customWidth="1"/>
    <col min="11897" max="11897" width="13.42578125" style="312" customWidth="1"/>
    <col min="11898" max="11906" width="11.7109375" style="312" customWidth="1"/>
    <col min="11907" max="11907" width="13.7109375" style="312" customWidth="1"/>
    <col min="11908" max="11908" width="12" style="312" customWidth="1"/>
    <col min="11909" max="12032" width="11.7109375" style="312"/>
    <col min="12033" max="12034" width="2.140625" style="312" customWidth="1"/>
    <col min="12035" max="12035" width="63" style="312" customWidth="1"/>
    <col min="12036" max="12036" width="7.140625" style="312" customWidth="1"/>
    <col min="12037" max="12038" width="19" style="312" customWidth="1"/>
    <col min="12039" max="12040" width="19.7109375" style="312" customWidth="1"/>
    <col min="12041" max="12057" width="0" style="312" hidden="1" customWidth="1"/>
    <col min="12058" max="12058" width="1.28515625" style="312" customWidth="1"/>
    <col min="12059" max="12059" width="13.42578125" style="312" customWidth="1"/>
    <col min="12060" max="12060" width="13.28515625" style="312" customWidth="1"/>
    <col min="12061" max="12061" width="15.85546875" style="312" customWidth="1"/>
    <col min="12062" max="12067" width="11.7109375" style="312" customWidth="1"/>
    <col min="12068" max="12068" width="24.7109375" style="312" customWidth="1"/>
    <col min="12069" max="12071" width="11.7109375" style="312" customWidth="1"/>
    <col min="12072" max="12072" width="20" style="312" customWidth="1"/>
    <col min="12073" max="12073" width="25.85546875" style="312" customWidth="1"/>
    <col min="12074" max="12074" width="23.85546875" style="312" customWidth="1"/>
    <col min="12075" max="12075" width="14.140625" style="312" customWidth="1"/>
    <col min="12076" max="12101" width="11.7109375" style="312" customWidth="1"/>
    <col min="12102" max="12102" width="12.42578125" style="312" customWidth="1"/>
    <col min="12103" max="12106" width="11.7109375" style="312" customWidth="1"/>
    <col min="12107" max="12107" width="20.7109375" style="312" customWidth="1"/>
    <col min="12108" max="12108" width="11.7109375" style="312" customWidth="1"/>
    <col min="12109" max="12109" width="17.42578125" style="312" customWidth="1"/>
    <col min="12110" max="12123" width="11.7109375" style="312" customWidth="1"/>
    <col min="12124" max="12124" width="13.42578125" style="312" customWidth="1"/>
    <col min="12125" max="12139" width="11.7109375" style="312" customWidth="1"/>
    <col min="12140" max="12140" width="16.28515625" style="312" customWidth="1"/>
    <col min="12141" max="12149" width="11.7109375" style="312" customWidth="1"/>
    <col min="12150" max="12150" width="13.42578125" style="312" customWidth="1"/>
    <col min="12151" max="12151" width="11.7109375" style="312" customWidth="1"/>
    <col min="12152" max="12152" width="15.140625" style="312" customWidth="1"/>
    <col min="12153" max="12153" width="13.42578125" style="312" customWidth="1"/>
    <col min="12154" max="12162" width="11.7109375" style="312" customWidth="1"/>
    <col min="12163" max="12163" width="13.7109375" style="312" customWidth="1"/>
    <col min="12164" max="12164" width="12" style="312" customWidth="1"/>
    <col min="12165" max="12288" width="11.7109375" style="312"/>
    <col min="12289" max="12290" width="2.140625" style="312" customWidth="1"/>
    <col min="12291" max="12291" width="63" style="312" customWidth="1"/>
    <col min="12292" max="12292" width="7.140625" style="312" customWidth="1"/>
    <col min="12293" max="12294" width="19" style="312" customWidth="1"/>
    <col min="12295" max="12296" width="19.7109375" style="312" customWidth="1"/>
    <col min="12297" max="12313" width="0" style="312" hidden="1" customWidth="1"/>
    <col min="12314" max="12314" width="1.28515625" style="312" customWidth="1"/>
    <col min="12315" max="12315" width="13.42578125" style="312" customWidth="1"/>
    <col min="12316" max="12316" width="13.28515625" style="312" customWidth="1"/>
    <col min="12317" max="12317" width="15.85546875" style="312" customWidth="1"/>
    <col min="12318" max="12323" width="11.7109375" style="312" customWidth="1"/>
    <col min="12324" max="12324" width="24.7109375" style="312" customWidth="1"/>
    <col min="12325" max="12327" width="11.7109375" style="312" customWidth="1"/>
    <col min="12328" max="12328" width="20" style="312" customWidth="1"/>
    <col min="12329" max="12329" width="25.85546875" style="312" customWidth="1"/>
    <col min="12330" max="12330" width="23.85546875" style="312" customWidth="1"/>
    <col min="12331" max="12331" width="14.140625" style="312" customWidth="1"/>
    <col min="12332" max="12357" width="11.7109375" style="312" customWidth="1"/>
    <col min="12358" max="12358" width="12.42578125" style="312" customWidth="1"/>
    <col min="12359" max="12362" width="11.7109375" style="312" customWidth="1"/>
    <col min="12363" max="12363" width="20.7109375" style="312" customWidth="1"/>
    <col min="12364" max="12364" width="11.7109375" style="312" customWidth="1"/>
    <col min="12365" max="12365" width="17.42578125" style="312" customWidth="1"/>
    <col min="12366" max="12379" width="11.7109375" style="312" customWidth="1"/>
    <col min="12380" max="12380" width="13.42578125" style="312" customWidth="1"/>
    <col min="12381" max="12395" width="11.7109375" style="312" customWidth="1"/>
    <col min="12396" max="12396" width="16.28515625" style="312" customWidth="1"/>
    <col min="12397" max="12405" width="11.7109375" style="312" customWidth="1"/>
    <col min="12406" max="12406" width="13.42578125" style="312" customWidth="1"/>
    <col min="12407" max="12407" width="11.7109375" style="312" customWidth="1"/>
    <col min="12408" max="12408" width="15.140625" style="312" customWidth="1"/>
    <col min="12409" max="12409" width="13.42578125" style="312" customWidth="1"/>
    <col min="12410" max="12418" width="11.7109375" style="312" customWidth="1"/>
    <col min="12419" max="12419" width="13.7109375" style="312" customWidth="1"/>
    <col min="12420" max="12420" width="12" style="312" customWidth="1"/>
    <col min="12421" max="12544" width="11.7109375" style="312"/>
    <col min="12545" max="12546" width="2.140625" style="312" customWidth="1"/>
    <col min="12547" max="12547" width="63" style="312" customWidth="1"/>
    <col min="12548" max="12548" width="7.140625" style="312" customWidth="1"/>
    <col min="12549" max="12550" width="19" style="312" customWidth="1"/>
    <col min="12551" max="12552" width="19.7109375" style="312" customWidth="1"/>
    <col min="12553" max="12569" width="0" style="312" hidden="1" customWidth="1"/>
    <col min="12570" max="12570" width="1.28515625" style="312" customWidth="1"/>
    <col min="12571" max="12571" width="13.42578125" style="312" customWidth="1"/>
    <col min="12572" max="12572" width="13.28515625" style="312" customWidth="1"/>
    <col min="12573" max="12573" width="15.85546875" style="312" customWidth="1"/>
    <col min="12574" max="12579" width="11.7109375" style="312" customWidth="1"/>
    <col min="12580" max="12580" width="24.7109375" style="312" customWidth="1"/>
    <col min="12581" max="12583" width="11.7109375" style="312" customWidth="1"/>
    <col min="12584" max="12584" width="20" style="312" customWidth="1"/>
    <col min="12585" max="12585" width="25.85546875" style="312" customWidth="1"/>
    <col min="12586" max="12586" width="23.85546875" style="312" customWidth="1"/>
    <col min="12587" max="12587" width="14.140625" style="312" customWidth="1"/>
    <col min="12588" max="12613" width="11.7109375" style="312" customWidth="1"/>
    <col min="12614" max="12614" width="12.42578125" style="312" customWidth="1"/>
    <col min="12615" max="12618" width="11.7109375" style="312" customWidth="1"/>
    <col min="12619" max="12619" width="20.7109375" style="312" customWidth="1"/>
    <col min="12620" max="12620" width="11.7109375" style="312" customWidth="1"/>
    <col min="12621" max="12621" width="17.42578125" style="312" customWidth="1"/>
    <col min="12622" max="12635" width="11.7109375" style="312" customWidth="1"/>
    <col min="12636" max="12636" width="13.42578125" style="312" customWidth="1"/>
    <col min="12637" max="12651" width="11.7109375" style="312" customWidth="1"/>
    <col min="12652" max="12652" width="16.28515625" style="312" customWidth="1"/>
    <col min="12653" max="12661" width="11.7109375" style="312" customWidth="1"/>
    <col min="12662" max="12662" width="13.42578125" style="312" customWidth="1"/>
    <col min="12663" max="12663" width="11.7109375" style="312" customWidth="1"/>
    <col min="12664" max="12664" width="15.140625" style="312" customWidth="1"/>
    <col min="12665" max="12665" width="13.42578125" style="312" customWidth="1"/>
    <col min="12666" max="12674" width="11.7109375" style="312" customWidth="1"/>
    <col min="12675" max="12675" width="13.7109375" style="312" customWidth="1"/>
    <col min="12676" max="12676" width="12" style="312" customWidth="1"/>
    <col min="12677" max="12800" width="11.7109375" style="312"/>
    <col min="12801" max="12802" width="2.140625" style="312" customWidth="1"/>
    <col min="12803" max="12803" width="63" style="312" customWidth="1"/>
    <col min="12804" max="12804" width="7.140625" style="312" customWidth="1"/>
    <col min="12805" max="12806" width="19" style="312" customWidth="1"/>
    <col min="12807" max="12808" width="19.7109375" style="312" customWidth="1"/>
    <col min="12809" max="12825" width="0" style="312" hidden="1" customWidth="1"/>
    <col min="12826" max="12826" width="1.28515625" style="312" customWidth="1"/>
    <col min="12827" max="12827" width="13.42578125" style="312" customWidth="1"/>
    <col min="12828" max="12828" width="13.28515625" style="312" customWidth="1"/>
    <col min="12829" max="12829" width="15.85546875" style="312" customWidth="1"/>
    <col min="12830" max="12835" width="11.7109375" style="312" customWidth="1"/>
    <col min="12836" max="12836" width="24.7109375" style="312" customWidth="1"/>
    <col min="12837" max="12839" width="11.7109375" style="312" customWidth="1"/>
    <col min="12840" max="12840" width="20" style="312" customWidth="1"/>
    <col min="12841" max="12841" width="25.85546875" style="312" customWidth="1"/>
    <col min="12842" max="12842" width="23.85546875" style="312" customWidth="1"/>
    <col min="12843" max="12843" width="14.140625" style="312" customWidth="1"/>
    <col min="12844" max="12869" width="11.7109375" style="312" customWidth="1"/>
    <col min="12870" max="12870" width="12.42578125" style="312" customWidth="1"/>
    <col min="12871" max="12874" width="11.7109375" style="312" customWidth="1"/>
    <col min="12875" max="12875" width="20.7109375" style="312" customWidth="1"/>
    <col min="12876" max="12876" width="11.7109375" style="312" customWidth="1"/>
    <col min="12877" max="12877" width="17.42578125" style="312" customWidth="1"/>
    <col min="12878" max="12891" width="11.7109375" style="312" customWidth="1"/>
    <col min="12892" max="12892" width="13.42578125" style="312" customWidth="1"/>
    <col min="12893" max="12907" width="11.7109375" style="312" customWidth="1"/>
    <col min="12908" max="12908" width="16.28515625" style="312" customWidth="1"/>
    <col min="12909" max="12917" width="11.7109375" style="312" customWidth="1"/>
    <col min="12918" max="12918" width="13.42578125" style="312" customWidth="1"/>
    <col min="12919" max="12919" width="11.7109375" style="312" customWidth="1"/>
    <col min="12920" max="12920" width="15.140625" style="312" customWidth="1"/>
    <col min="12921" max="12921" width="13.42578125" style="312" customWidth="1"/>
    <col min="12922" max="12930" width="11.7109375" style="312" customWidth="1"/>
    <col min="12931" max="12931" width="13.7109375" style="312" customWidth="1"/>
    <col min="12932" max="12932" width="12" style="312" customWidth="1"/>
    <col min="12933" max="13056" width="11.7109375" style="312"/>
    <col min="13057" max="13058" width="2.140625" style="312" customWidth="1"/>
    <col min="13059" max="13059" width="63" style="312" customWidth="1"/>
    <col min="13060" max="13060" width="7.140625" style="312" customWidth="1"/>
    <col min="13061" max="13062" width="19" style="312" customWidth="1"/>
    <col min="13063" max="13064" width="19.7109375" style="312" customWidth="1"/>
    <col min="13065" max="13081" width="0" style="312" hidden="1" customWidth="1"/>
    <col min="13082" max="13082" width="1.28515625" style="312" customWidth="1"/>
    <col min="13083" max="13083" width="13.42578125" style="312" customWidth="1"/>
    <col min="13084" max="13084" width="13.28515625" style="312" customWidth="1"/>
    <col min="13085" max="13085" width="15.85546875" style="312" customWidth="1"/>
    <col min="13086" max="13091" width="11.7109375" style="312" customWidth="1"/>
    <col min="13092" max="13092" width="24.7109375" style="312" customWidth="1"/>
    <col min="13093" max="13095" width="11.7109375" style="312" customWidth="1"/>
    <col min="13096" max="13096" width="20" style="312" customWidth="1"/>
    <col min="13097" max="13097" width="25.85546875" style="312" customWidth="1"/>
    <col min="13098" max="13098" width="23.85546875" style="312" customWidth="1"/>
    <col min="13099" max="13099" width="14.140625" style="312" customWidth="1"/>
    <col min="13100" max="13125" width="11.7109375" style="312" customWidth="1"/>
    <col min="13126" max="13126" width="12.42578125" style="312" customWidth="1"/>
    <col min="13127" max="13130" width="11.7109375" style="312" customWidth="1"/>
    <col min="13131" max="13131" width="20.7109375" style="312" customWidth="1"/>
    <col min="13132" max="13132" width="11.7109375" style="312" customWidth="1"/>
    <col min="13133" max="13133" width="17.42578125" style="312" customWidth="1"/>
    <col min="13134" max="13147" width="11.7109375" style="312" customWidth="1"/>
    <col min="13148" max="13148" width="13.42578125" style="312" customWidth="1"/>
    <col min="13149" max="13163" width="11.7109375" style="312" customWidth="1"/>
    <col min="13164" max="13164" width="16.28515625" style="312" customWidth="1"/>
    <col min="13165" max="13173" width="11.7109375" style="312" customWidth="1"/>
    <col min="13174" max="13174" width="13.42578125" style="312" customWidth="1"/>
    <col min="13175" max="13175" width="11.7109375" style="312" customWidth="1"/>
    <col min="13176" max="13176" width="15.140625" style="312" customWidth="1"/>
    <col min="13177" max="13177" width="13.42578125" style="312" customWidth="1"/>
    <col min="13178" max="13186" width="11.7109375" style="312" customWidth="1"/>
    <col min="13187" max="13187" width="13.7109375" style="312" customWidth="1"/>
    <col min="13188" max="13188" width="12" style="312" customWidth="1"/>
    <col min="13189" max="13312" width="11.7109375" style="312"/>
    <col min="13313" max="13314" width="2.140625" style="312" customWidth="1"/>
    <col min="13315" max="13315" width="63" style="312" customWidth="1"/>
    <col min="13316" max="13316" width="7.140625" style="312" customWidth="1"/>
    <col min="13317" max="13318" width="19" style="312" customWidth="1"/>
    <col min="13319" max="13320" width="19.7109375" style="312" customWidth="1"/>
    <col min="13321" max="13337" width="0" style="312" hidden="1" customWidth="1"/>
    <col min="13338" max="13338" width="1.28515625" style="312" customWidth="1"/>
    <col min="13339" max="13339" width="13.42578125" style="312" customWidth="1"/>
    <col min="13340" max="13340" width="13.28515625" style="312" customWidth="1"/>
    <col min="13341" max="13341" width="15.85546875" style="312" customWidth="1"/>
    <col min="13342" max="13347" width="11.7109375" style="312" customWidth="1"/>
    <col min="13348" max="13348" width="24.7109375" style="312" customWidth="1"/>
    <col min="13349" max="13351" width="11.7109375" style="312" customWidth="1"/>
    <col min="13352" max="13352" width="20" style="312" customWidth="1"/>
    <col min="13353" max="13353" width="25.85546875" style="312" customWidth="1"/>
    <col min="13354" max="13354" width="23.85546875" style="312" customWidth="1"/>
    <col min="13355" max="13355" width="14.140625" style="312" customWidth="1"/>
    <col min="13356" max="13381" width="11.7109375" style="312" customWidth="1"/>
    <col min="13382" max="13382" width="12.42578125" style="312" customWidth="1"/>
    <col min="13383" max="13386" width="11.7109375" style="312" customWidth="1"/>
    <col min="13387" max="13387" width="20.7109375" style="312" customWidth="1"/>
    <col min="13388" max="13388" width="11.7109375" style="312" customWidth="1"/>
    <col min="13389" max="13389" width="17.42578125" style="312" customWidth="1"/>
    <col min="13390" max="13403" width="11.7109375" style="312" customWidth="1"/>
    <col min="13404" max="13404" width="13.42578125" style="312" customWidth="1"/>
    <col min="13405" max="13419" width="11.7109375" style="312" customWidth="1"/>
    <col min="13420" max="13420" width="16.28515625" style="312" customWidth="1"/>
    <col min="13421" max="13429" width="11.7109375" style="312" customWidth="1"/>
    <col min="13430" max="13430" width="13.42578125" style="312" customWidth="1"/>
    <col min="13431" max="13431" width="11.7109375" style="312" customWidth="1"/>
    <col min="13432" max="13432" width="15.140625" style="312" customWidth="1"/>
    <col min="13433" max="13433" width="13.42578125" style="312" customWidth="1"/>
    <col min="13434" max="13442" width="11.7109375" style="312" customWidth="1"/>
    <col min="13443" max="13443" width="13.7109375" style="312" customWidth="1"/>
    <col min="13444" max="13444" width="12" style="312" customWidth="1"/>
    <col min="13445" max="13568" width="11.7109375" style="312"/>
    <col min="13569" max="13570" width="2.140625" style="312" customWidth="1"/>
    <col min="13571" max="13571" width="63" style="312" customWidth="1"/>
    <col min="13572" max="13572" width="7.140625" style="312" customWidth="1"/>
    <col min="13573" max="13574" width="19" style="312" customWidth="1"/>
    <col min="13575" max="13576" width="19.7109375" style="312" customWidth="1"/>
    <col min="13577" max="13593" width="0" style="312" hidden="1" customWidth="1"/>
    <col min="13594" max="13594" width="1.28515625" style="312" customWidth="1"/>
    <col min="13595" max="13595" width="13.42578125" style="312" customWidth="1"/>
    <col min="13596" max="13596" width="13.28515625" style="312" customWidth="1"/>
    <col min="13597" max="13597" width="15.85546875" style="312" customWidth="1"/>
    <col min="13598" max="13603" width="11.7109375" style="312" customWidth="1"/>
    <col min="13604" max="13604" width="24.7109375" style="312" customWidth="1"/>
    <col min="13605" max="13607" width="11.7109375" style="312" customWidth="1"/>
    <col min="13608" max="13608" width="20" style="312" customWidth="1"/>
    <col min="13609" max="13609" width="25.85546875" style="312" customWidth="1"/>
    <col min="13610" max="13610" width="23.85546875" style="312" customWidth="1"/>
    <col min="13611" max="13611" width="14.140625" style="312" customWidth="1"/>
    <col min="13612" max="13637" width="11.7109375" style="312" customWidth="1"/>
    <col min="13638" max="13638" width="12.42578125" style="312" customWidth="1"/>
    <col min="13639" max="13642" width="11.7109375" style="312" customWidth="1"/>
    <col min="13643" max="13643" width="20.7109375" style="312" customWidth="1"/>
    <col min="13644" max="13644" width="11.7109375" style="312" customWidth="1"/>
    <col min="13645" max="13645" width="17.42578125" style="312" customWidth="1"/>
    <col min="13646" max="13659" width="11.7109375" style="312" customWidth="1"/>
    <col min="13660" max="13660" width="13.42578125" style="312" customWidth="1"/>
    <col min="13661" max="13675" width="11.7109375" style="312" customWidth="1"/>
    <col min="13676" max="13676" width="16.28515625" style="312" customWidth="1"/>
    <col min="13677" max="13685" width="11.7109375" style="312" customWidth="1"/>
    <col min="13686" max="13686" width="13.42578125" style="312" customWidth="1"/>
    <col min="13687" max="13687" width="11.7109375" style="312" customWidth="1"/>
    <col min="13688" max="13688" width="15.140625" style="312" customWidth="1"/>
    <col min="13689" max="13689" width="13.42578125" style="312" customWidth="1"/>
    <col min="13690" max="13698" width="11.7109375" style="312" customWidth="1"/>
    <col min="13699" max="13699" width="13.7109375" style="312" customWidth="1"/>
    <col min="13700" max="13700" width="12" style="312" customWidth="1"/>
    <col min="13701" max="13824" width="11.7109375" style="312"/>
    <col min="13825" max="13826" width="2.140625" style="312" customWidth="1"/>
    <col min="13827" max="13827" width="63" style="312" customWidth="1"/>
    <col min="13828" max="13828" width="7.140625" style="312" customWidth="1"/>
    <col min="13829" max="13830" width="19" style="312" customWidth="1"/>
    <col min="13831" max="13832" width="19.7109375" style="312" customWidth="1"/>
    <col min="13833" max="13849" width="0" style="312" hidden="1" customWidth="1"/>
    <col min="13850" max="13850" width="1.28515625" style="312" customWidth="1"/>
    <col min="13851" max="13851" width="13.42578125" style="312" customWidth="1"/>
    <col min="13852" max="13852" width="13.28515625" style="312" customWidth="1"/>
    <col min="13853" max="13853" width="15.85546875" style="312" customWidth="1"/>
    <col min="13854" max="13859" width="11.7109375" style="312" customWidth="1"/>
    <col min="13860" max="13860" width="24.7109375" style="312" customWidth="1"/>
    <col min="13861" max="13863" width="11.7109375" style="312" customWidth="1"/>
    <col min="13864" max="13864" width="20" style="312" customWidth="1"/>
    <col min="13865" max="13865" width="25.85546875" style="312" customWidth="1"/>
    <col min="13866" max="13866" width="23.85546875" style="312" customWidth="1"/>
    <col min="13867" max="13867" width="14.140625" style="312" customWidth="1"/>
    <col min="13868" max="13893" width="11.7109375" style="312" customWidth="1"/>
    <col min="13894" max="13894" width="12.42578125" style="312" customWidth="1"/>
    <col min="13895" max="13898" width="11.7109375" style="312" customWidth="1"/>
    <col min="13899" max="13899" width="20.7109375" style="312" customWidth="1"/>
    <col min="13900" max="13900" width="11.7109375" style="312" customWidth="1"/>
    <col min="13901" max="13901" width="17.42578125" style="312" customWidth="1"/>
    <col min="13902" max="13915" width="11.7109375" style="312" customWidth="1"/>
    <col min="13916" max="13916" width="13.42578125" style="312" customWidth="1"/>
    <col min="13917" max="13931" width="11.7109375" style="312" customWidth="1"/>
    <col min="13932" max="13932" width="16.28515625" style="312" customWidth="1"/>
    <col min="13933" max="13941" width="11.7109375" style="312" customWidth="1"/>
    <col min="13942" max="13942" width="13.42578125" style="312" customWidth="1"/>
    <col min="13943" max="13943" width="11.7109375" style="312" customWidth="1"/>
    <col min="13944" max="13944" width="15.140625" style="312" customWidth="1"/>
    <col min="13945" max="13945" width="13.42578125" style="312" customWidth="1"/>
    <col min="13946" max="13954" width="11.7109375" style="312" customWidth="1"/>
    <col min="13955" max="13955" width="13.7109375" style="312" customWidth="1"/>
    <col min="13956" max="13956" width="12" style="312" customWidth="1"/>
    <col min="13957" max="14080" width="11.7109375" style="312"/>
    <col min="14081" max="14082" width="2.140625" style="312" customWidth="1"/>
    <col min="14083" max="14083" width="63" style="312" customWidth="1"/>
    <col min="14084" max="14084" width="7.140625" style="312" customWidth="1"/>
    <col min="14085" max="14086" width="19" style="312" customWidth="1"/>
    <col min="14087" max="14088" width="19.7109375" style="312" customWidth="1"/>
    <col min="14089" max="14105" width="0" style="312" hidden="1" customWidth="1"/>
    <col min="14106" max="14106" width="1.28515625" style="312" customWidth="1"/>
    <col min="14107" max="14107" width="13.42578125" style="312" customWidth="1"/>
    <col min="14108" max="14108" width="13.28515625" style="312" customWidth="1"/>
    <col min="14109" max="14109" width="15.85546875" style="312" customWidth="1"/>
    <col min="14110" max="14115" width="11.7109375" style="312" customWidth="1"/>
    <col min="14116" max="14116" width="24.7109375" style="312" customWidth="1"/>
    <col min="14117" max="14119" width="11.7109375" style="312" customWidth="1"/>
    <col min="14120" max="14120" width="20" style="312" customWidth="1"/>
    <col min="14121" max="14121" width="25.85546875" style="312" customWidth="1"/>
    <col min="14122" max="14122" width="23.85546875" style="312" customWidth="1"/>
    <col min="14123" max="14123" width="14.140625" style="312" customWidth="1"/>
    <col min="14124" max="14149" width="11.7109375" style="312" customWidth="1"/>
    <col min="14150" max="14150" width="12.42578125" style="312" customWidth="1"/>
    <col min="14151" max="14154" width="11.7109375" style="312" customWidth="1"/>
    <col min="14155" max="14155" width="20.7109375" style="312" customWidth="1"/>
    <col min="14156" max="14156" width="11.7109375" style="312" customWidth="1"/>
    <col min="14157" max="14157" width="17.42578125" style="312" customWidth="1"/>
    <col min="14158" max="14171" width="11.7109375" style="312" customWidth="1"/>
    <col min="14172" max="14172" width="13.42578125" style="312" customWidth="1"/>
    <col min="14173" max="14187" width="11.7109375" style="312" customWidth="1"/>
    <col min="14188" max="14188" width="16.28515625" style="312" customWidth="1"/>
    <col min="14189" max="14197" width="11.7109375" style="312" customWidth="1"/>
    <col min="14198" max="14198" width="13.42578125" style="312" customWidth="1"/>
    <col min="14199" max="14199" width="11.7109375" style="312" customWidth="1"/>
    <col min="14200" max="14200" width="15.140625" style="312" customWidth="1"/>
    <col min="14201" max="14201" width="13.42578125" style="312" customWidth="1"/>
    <col min="14202" max="14210" width="11.7109375" style="312" customWidth="1"/>
    <col min="14211" max="14211" width="13.7109375" style="312" customWidth="1"/>
    <col min="14212" max="14212" width="12" style="312" customWidth="1"/>
    <col min="14213" max="14336" width="11.7109375" style="312"/>
    <col min="14337" max="14338" width="2.140625" style="312" customWidth="1"/>
    <col min="14339" max="14339" width="63" style="312" customWidth="1"/>
    <col min="14340" max="14340" width="7.140625" style="312" customWidth="1"/>
    <col min="14341" max="14342" width="19" style="312" customWidth="1"/>
    <col min="14343" max="14344" width="19.7109375" style="312" customWidth="1"/>
    <col min="14345" max="14361" width="0" style="312" hidden="1" customWidth="1"/>
    <col min="14362" max="14362" width="1.28515625" style="312" customWidth="1"/>
    <col min="14363" max="14363" width="13.42578125" style="312" customWidth="1"/>
    <col min="14364" max="14364" width="13.28515625" style="312" customWidth="1"/>
    <col min="14365" max="14365" width="15.85546875" style="312" customWidth="1"/>
    <col min="14366" max="14371" width="11.7109375" style="312" customWidth="1"/>
    <col min="14372" max="14372" width="24.7109375" style="312" customWidth="1"/>
    <col min="14373" max="14375" width="11.7109375" style="312" customWidth="1"/>
    <col min="14376" max="14376" width="20" style="312" customWidth="1"/>
    <col min="14377" max="14377" width="25.85546875" style="312" customWidth="1"/>
    <col min="14378" max="14378" width="23.85546875" style="312" customWidth="1"/>
    <col min="14379" max="14379" width="14.140625" style="312" customWidth="1"/>
    <col min="14380" max="14405" width="11.7109375" style="312" customWidth="1"/>
    <col min="14406" max="14406" width="12.42578125" style="312" customWidth="1"/>
    <col min="14407" max="14410" width="11.7109375" style="312" customWidth="1"/>
    <col min="14411" max="14411" width="20.7109375" style="312" customWidth="1"/>
    <col min="14412" max="14412" width="11.7109375" style="312" customWidth="1"/>
    <col min="14413" max="14413" width="17.42578125" style="312" customWidth="1"/>
    <col min="14414" max="14427" width="11.7109375" style="312" customWidth="1"/>
    <col min="14428" max="14428" width="13.42578125" style="312" customWidth="1"/>
    <col min="14429" max="14443" width="11.7109375" style="312" customWidth="1"/>
    <col min="14444" max="14444" width="16.28515625" style="312" customWidth="1"/>
    <col min="14445" max="14453" width="11.7109375" style="312" customWidth="1"/>
    <col min="14454" max="14454" width="13.42578125" style="312" customWidth="1"/>
    <col min="14455" max="14455" width="11.7109375" style="312" customWidth="1"/>
    <col min="14456" max="14456" width="15.140625" style="312" customWidth="1"/>
    <col min="14457" max="14457" width="13.42578125" style="312" customWidth="1"/>
    <col min="14458" max="14466" width="11.7109375" style="312" customWidth="1"/>
    <col min="14467" max="14467" width="13.7109375" style="312" customWidth="1"/>
    <col min="14468" max="14468" width="12" style="312" customWidth="1"/>
    <col min="14469" max="14592" width="11.7109375" style="312"/>
    <col min="14593" max="14594" width="2.140625" style="312" customWidth="1"/>
    <col min="14595" max="14595" width="63" style="312" customWidth="1"/>
    <col min="14596" max="14596" width="7.140625" style="312" customWidth="1"/>
    <col min="14597" max="14598" width="19" style="312" customWidth="1"/>
    <col min="14599" max="14600" width="19.7109375" style="312" customWidth="1"/>
    <col min="14601" max="14617" width="0" style="312" hidden="1" customWidth="1"/>
    <col min="14618" max="14618" width="1.28515625" style="312" customWidth="1"/>
    <col min="14619" max="14619" width="13.42578125" style="312" customWidth="1"/>
    <col min="14620" max="14620" width="13.28515625" style="312" customWidth="1"/>
    <col min="14621" max="14621" width="15.85546875" style="312" customWidth="1"/>
    <col min="14622" max="14627" width="11.7109375" style="312" customWidth="1"/>
    <col min="14628" max="14628" width="24.7109375" style="312" customWidth="1"/>
    <col min="14629" max="14631" width="11.7109375" style="312" customWidth="1"/>
    <col min="14632" max="14632" width="20" style="312" customWidth="1"/>
    <col min="14633" max="14633" width="25.85546875" style="312" customWidth="1"/>
    <col min="14634" max="14634" width="23.85546875" style="312" customWidth="1"/>
    <col min="14635" max="14635" width="14.140625" style="312" customWidth="1"/>
    <col min="14636" max="14661" width="11.7109375" style="312" customWidth="1"/>
    <col min="14662" max="14662" width="12.42578125" style="312" customWidth="1"/>
    <col min="14663" max="14666" width="11.7109375" style="312" customWidth="1"/>
    <col min="14667" max="14667" width="20.7109375" style="312" customWidth="1"/>
    <col min="14668" max="14668" width="11.7109375" style="312" customWidth="1"/>
    <col min="14669" max="14669" width="17.42578125" style="312" customWidth="1"/>
    <col min="14670" max="14683" width="11.7109375" style="312" customWidth="1"/>
    <col min="14684" max="14684" width="13.42578125" style="312" customWidth="1"/>
    <col min="14685" max="14699" width="11.7109375" style="312" customWidth="1"/>
    <col min="14700" max="14700" width="16.28515625" style="312" customWidth="1"/>
    <col min="14701" max="14709" width="11.7109375" style="312" customWidth="1"/>
    <col min="14710" max="14710" width="13.42578125" style="312" customWidth="1"/>
    <col min="14711" max="14711" width="11.7109375" style="312" customWidth="1"/>
    <col min="14712" max="14712" width="15.140625" style="312" customWidth="1"/>
    <col min="14713" max="14713" width="13.42578125" style="312" customWidth="1"/>
    <col min="14714" max="14722" width="11.7109375" style="312" customWidth="1"/>
    <col min="14723" max="14723" width="13.7109375" style="312" customWidth="1"/>
    <col min="14724" max="14724" width="12" style="312" customWidth="1"/>
    <col min="14725" max="14848" width="11.7109375" style="312"/>
    <col min="14849" max="14850" width="2.140625" style="312" customWidth="1"/>
    <col min="14851" max="14851" width="63" style="312" customWidth="1"/>
    <col min="14852" max="14852" width="7.140625" style="312" customWidth="1"/>
    <col min="14853" max="14854" width="19" style="312" customWidth="1"/>
    <col min="14855" max="14856" width="19.7109375" style="312" customWidth="1"/>
    <col min="14857" max="14873" width="0" style="312" hidden="1" customWidth="1"/>
    <col min="14874" max="14874" width="1.28515625" style="312" customWidth="1"/>
    <col min="14875" max="14875" width="13.42578125" style="312" customWidth="1"/>
    <col min="14876" max="14876" width="13.28515625" style="312" customWidth="1"/>
    <col min="14877" max="14877" width="15.85546875" style="312" customWidth="1"/>
    <col min="14878" max="14883" width="11.7109375" style="312" customWidth="1"/>
    <col min="14884" max="14884" width="24.7109375" style="312" customWidth="1"/>
    <col min="14885" max="14887" width="11.7109375" style="312" customWidth="1"/>
    <col min="14888" max="14888" width="20" style="312" customWidth="1"/>
    <col min="14889" max="14889" width="25.85546875" style="312" customWidth="1"/>
    <col min="14890" max="14890" width="23.85546875" style="312" customWidth="1"/>
    <col min="14891" max="14891" width="14.140625" style="312" customWidth="1"/>
    <col min="14892" max="14917" width="11.7109375" style="312" customWidth="1"/>
    <col min="14918" max="14918" width="12.42578125" style="312" customWidth="1"/>
    <col min="14919" max="14922" width="11.7109375" style="312" customWidth="1"/>
    <col min="14923" max="14923" width="20.7109375" style="312" customWidth="1"/>
    <col min="14924" max="14924" width="11.7109375" style="312" customWidth="1"/>
    <col min="14925" max="14925" width="17.42578125" style="312" customWidth="1"/>
    <col min="14926" max="14939" width="11.7109375" style="312" customWidth="1"/>
    <col min="14940" max="14940" width="13.42578125" style="312" customWidth="1"/>
    <col min="14941" max="14955" width="11.7109375" style="312" customWidth="1"/>
    <col min="14956" max="14956" width="16.28515625" style="312" customWidth="1"/>
    <col min="14957" max="14965" width="11.7109375" style="312" customWidth="1"/>
    <col min="14966" max="14966" width="13.42578125" style="312" customWidth="1"/>
    <col min="14967" max="14967" width="11.7109375" style="312" customWidth="1"/>
    <col min="14968" max="14968" width="15.140625" style="312" customWidth="1"/>
    <col min="14969" max="14969" width="13.42578125" style="312" customWidth="1"/>
    <col min="14970" max="14978" width="11.7109375" style="312" customWidth="1"/>
    <col min="14979" max="14979" width="13.7109375" style="312" customWidth="1"/>
    <col min="14980" max="14980" width="12" style="312" customWidth="1"/>
    <col min="14981" max="15104" width="11.7109375" style="312"/>
    <col min="15105" max="15106" width="2.140625" style="312" customWidth="1"/>
    <col min="15107" max="15107" width="63" style="312" customWidth="1"/>
    <col min="15108" max="15108" width="7.140625" style="312" customWidth="1"/>
    <col min="15109" max="15110" width="19" style="312" customWidth="1"/>
    <col min="15111" max="15112" width="19.7109375" style="312" customWidth="1"/>
    <col min="15113" max="15129" width="0" style="312" hidden="1" customWidth="1"/>
    <col min="15130" max="15130" width="1.28515625" style="312" customWidth="1"/>
    <col min="15131" max="15131" width="13.42578125" style="312" customWidth="1"/>
    <col min="15132" max="15132" width="13.28515625" style="312" customWidth="1"/>
    <col min="15133" max="15133" width="15.85546875" style="312" customWidth="1"/>
    <col min="15134" max="15139" width="11.7109375" style="312" customWidth="1"/>
    <col min="15140" max="15140" width="24.7109375" style="312" customWidth="1"/>
    <col min="15141" max="15143" width="11.7109375" style="312" customWidth="1"/>
    <col min="15144" max="15144" width="20" style="312" customWidth="1"/>
    <col min="15145" max="15145" width="25.85546875" style="312" customWidth="1"/>
    <col min="15146" max="15146" width="23.85546875" style="312" customWidth="1"/>
    <col min="15147" max="15147" width="14.140625" style="312" customWidth="1"/>
    <col min="15148" max="15173" width="11.7109375" style="312" customWidth="1"/>
    <col min="15174" max="15174" width="12.42578125" style="312" customWidth="1"/>
    <col min="15175" max="15178" width="11.7109375" style="312" customWidth="1"/>
    <col min="15179" max="15179" width="20.7109375" style="312" customWidth="1"/>
    <col min="15180" max="15180" width="11.7109375" style="312" customWidth="1"/>
    <col min="15181" max="15181" width="17.42578125" style="312" customWidth="1"/>
    <col min="15182" max="15195" width="11.7109375" style="312" customWidth="1"/>
    <col min="15196" max="15196" width="13.42578125" style="312" customWidth="1"/>
    <col min="15197" max="15211" width="11.7109375" style="312" customWidth="1"/>
    <col min="15212" max="15212" width="16.28515625" style="312" customWidth="1"/>
    <col min="15213" max="15221" width="11.7109375" style="312" customWidth="1"/>
    <col min="15222" max="15222" width="13.42578125" style="312" customWidth="1"/>
    <col min="15223" max="15223" width="11.7109375" style="312" customWidth="1"/>
    <col min="15224" max="15224" width="15.140625" style="312" customWidth="1"/>
    <col min="15225" max="15225" width="13.42578125" style="312" customWidth="1"/>
    <col min="15226" max="15234" width="11.7109375" style="312" customWidth="1"/>
    <col min="15235" max="15235" width="13.7109375" style="312" customWidth="1"/>
    <col min="15236" max="15236" width="12" style="312" customWidth="1"/>
    <col min="15237" max="15360" width="11.7109375" style="312"/>
    <col min="15361" max="15362" width="2.140625" style="312" customWidth="1"/>
    <col min="15363" max="15363" width="63" style="312" customWidth="1"/>
    <col min="15364" max="15364" width="7.140625" style="312" customWidth="1"/>
    <col min="15365" max="15366" width="19" style="312" customWidth="1"/>
    <col min="15367" max="15368" width="19.7109375" style="312" customWidth="1"/>
    <col min="15369" max="15385" width="0" style="312" hidden="1" customWidth="1"/>
    <col min="15386" max="15386" width="1.28515625" style="312" customWidth="1"/>
    <col min="15387" max="15387" width="13.42578125" style="312" customWidth="1"/>
    <col min="15388" max="15388" width="13.28515625" style="312" customWidth="1"/>
    <col min="15389" max="15389" width="15.85546875" style="312" customWidth="1"/>
    <col min="15390" max="15395" width="11.7109375" style="312" customWidth="1"/>
    <col min="15396" max="15396" width="24.7109375" style="312" customWidth="1"/>
    <col min="15397" max="15399" width="11.7109375" style="312" customWidth="1"/>
    <col min="15400" max="15400" width="20" style="312" customWidth="1"/>
    <col min="15401" max="15401" width="25.85546875" style="312" customWidth="1"/>
    <col min="15402" max="15402" width="23.85546875" style="312" customWidth="1"/>
    <col min="15403" max="15403" width="14.140625" style="312" customWidth="1"/>
    <col min="15404" max="15429" width="11.7109375" style="312" customWidth="1"/>
    <col min="15430" max="15430" width="12.42578125" style="312" customWidth="1"/>
    <col min="15431" max="15434" width="11.7109375" style="312" customWidth="1"/>
    <col min="15435" max="15435" width="20.7109375" style="312" customWidth="1"/>
    <col min="15436" max="15436" width="11.7109375" style="312" customWidth="1"/>
    <col min="15437" max="15437" width="17.42578125" style="312" customWidth="1"/>
    <col min="15438" max="15451" width="11.7109375" style="312" customWidth="1"/>
    <col min="15452" max="15452" width="13.42578125" style="312" customWidth="1"/>
    <col min="15453" max="15467" width="11.7109375" style="312" customWidth="1"/>
    <col min="15468" max="15468" width="16.28515625" style="312" customWidth="1"/>
    <col min="15469" max="15477" width="11.7109375" style="312" customWidth="1"/>
    <col min="15478" max="15478" width="13.42578125" style="312" customWidth="1"/>
    <col min="15479" max="15479" width="11.7109375" style="312" customWidth="1"/>
    <col min="15480" max="15480" width="15.140625" style="312" customWidth="1"/>
    <col min="15481" max="15481" width="13.42578125" style="312" customWidth="1"/>
    <col min="15482" max="15490" width="11.7109375" style="312" customWidth="1"/>
    <col min="15491" max="15491" width="13.7109375" style="312" customWidth="1"/>
    <col min="15492" max="15492" width="12" style="312" customWidth="1"/>
    <col min="15493" max="15616" width="11.7109375" style="312"/>
    <col min="15617" max="15618" width="2.140625" style="312" customWidth="1"/>
    <col min="15619" max="15619" width="63" style="312" customWidth="1"/>
    <col min="15620" max="15620" width="7.140625" style="312" customWidth="1"/>
    <col min="15621" max="15622" width="19" style="312" customWidth="1"/>
    <col min="15623" max="15624" width="19.7109375" style="312" customWidth="1"/>
    <col min="15625" max="15641" width="0" style="312" hidden="1" customWidth="1"/>
    <col min="15642" max="15642" width="1.28515625" style="312" customWidth="1"/>
    <col min="15643" max="15643" width="13.42578125" style="312" customWidth="1"/>
    <col min="15644" max="15644" width="13.28515625" style="312" customWidth="1"/>
    <col min="15645" max="15645" width="15.85546875" style="312" customWidth="1"/>
    <col min="15646" max="15651" width="11.7109375" style="312" customWidth="1"/>
    <col min="15652" max="15652" width="24.7109375" style="312" customWidth="1"/>
    <col min="15653" max="15655" width="11.7109375" style="312" customWidth="1"/>
    <col min="15656" max="15656" width="20" style="312" customWidth="1"/>
    <col min="15657" max="15657" width="25.85546875" style="312" customWidth="1"/>
    <col min="15658" max="15658" width="23.85546875" style="312" customWidth="1"/>
    <col min="15659" max="15659" width="14.140625" style="312" customWidth="1"/>
    <col min="15660" max="15685" width="11.7109375" style="312" customWidth="1"/>
    <col min="15686" max="15686" width="12.42578125" style="312" customWidth="1"/>
    <col min="15687" max="15690" width="11.7109375" style="312" customWidth="1"/>
    <col min="15691" max="15691" width="20.7109375" style="312" customWidth="1"/>
    <col min="15692" max="15692" width="11.7109375" style="312" customWidth="1"/>
    <col min="15693" max="15693" width="17.42578125" style="312" customWidth="1"/>
    <col min="15694" max="15707" width="11.7109375" style="312" customWidth="1"/>
    <col min="15708" max="15708" width="13.42578125" style="312" customWidth="1"/>
    <col min="15709" max="15723" width="11.7109375" style="312" customWidth="1"/>
    <col min="15724" max="15724" width="16.28515625" style="312" customWidth="1"/>
    <col min="15725" max="15733" width="11.7109375" style="312" customWidth="1"/>
    <col min="15734" max="15734" width="13.42578125" style="312" customWidth="1"/>
    <col min="15735" max="15735" width="11.7109375" style="312" customWidth="1"/>
    <col min="15736" max="15736" width="15.140625" style="312" customWidth="1"/>
    <col min="15737" max="15737" width="13.42578125" style="312" customWidth="1"/>
    <col min="15738" max="15746" width="11.7109375" style="312" customWidth="1"/>
    <col min="15747" max="15747" width="13.7109375" style="312" customWidth="1"/>
    <col min="15748" max="15748" width="12" style="312" customWidth="1"/>
    <col min="15749" max="15872" width="11.7109375" style="312"/>
    <col min="15873" max="15874" width="2.140625" style="312" customWidth="1"/>
    <col min="15875" max="15875" width="63" style="312" customWidth="1"/>
    <col min="15876" max="15876" width="7.140625" style="312" customWidth="1"/>
    <col min="15877" max="15878" width="19" style="312" customWidth="1"/>
    <col min="15879" max="15880" width="19.7109375" style="312" customWidth="1"/>
    <col min="15881" max="15897" width="0" style="312" hidden="1" customWidth="1"/>
    <col min="15898" max="15898" width="1.28515625" style="312" customWidth="1"/>
    <col min="15899" max="15899" width="13.42578125" style="312" customWidth="1"/>
    <col min="15900" max="15900" width="13.28515625" style="312" customWidth="1"/>
    <col min="15901" max="15901" width="15.85546875" style="312" customWidth="1"/>
    <col min="15902" max="15907" width="11.7109375" style="312" customWidth="1"/>
    <col min="15908" max="15908" width="24.7109375" style="312" customWidth="1"/>
    <col min="15909" max="15911" width="11.7109375" style="312" customWidth="1"/>
    <col min="15912" max="15912" width="20" style="312" customWidth="1"/>
    <col min="15913" max="15913" width="25.85546875" style="312" customWidth="1"/>
    <col min="15914" max="15914" width="23.85546875" style="312" customWidth="1"/>
    <col min="15915" max="15915" width="14.140625" style="312" customWidth="1"/>
    <col min="15916" max="15941" width="11.7109375" style="312" customWidth="1"/>
    <col min="15942" max="15942" width="12.42578125" style="312" customWidth="1"/>
    <col min="15943" max="15946" width="11.7109375" style="312" customWidth="1"/>
    <col min="15947" max="15947" width="20.7109375" style="312" customWidth="1"/>
    <col min="15948" max="15948" width="11.7109375" style="312" customWidth="1"/>
    <col min="15949" max="15949" width="17.42578125" style="312" customWidth="1"/>
    <col min="15950" max="15963" width="11.7109375" style="312" customWidth="1"/>
    <col min="15964" max="15964" width="13.42578125" style="312" customWidth="1"/>
    <col min="15965" max="15979" width="11.7109375" style="312" customWidth="1"/>
    <col min="15980" max="15980" width="16.28515625" style="312" customWidth="1"/>
    <col min="15981" max="15989" width="11.7109375" style="312" customWidth="1"/>
    <col min="15990" max="15990" width="13.42578125" style="312" customWidth="1"/>
    <col min="15991" max="15991" width="11.7109375" style="312" customWidth="1"/>
    <col min="15992" max="15992" width="15.140625" style="312" customWidth="1"/>
    <col min="15993" max="15993" width="13.42578125" style="312" customWidth="1"/>
    <col min="15994" max="16002" width="11.7109375" style="312" customWidth="1"/>
    <col min="16003" max="16003" width="13.7109375" style="312" customWidth="1"/>
    <col min="16004" max="16004" width="12" style="312" customWidth="1"/>
    <col min="16005" max="16128" width="11.7109375" style="312"/>
    <col min="16129" max="16130" width="2.140625" style="312" customWidth="1"/>
    <col min="16131" max="16131" width="63" style="312" customWidth="1"/>
    <col min="16132" max="16132" width="7.140625" style="312" customWidth="1"/>
    <col min="16133" max="16134" width="19" style="312" customWidth="1"/>
    <col min="16135" max="16136" width="19.7109375" style="312" customWidth="1"/>
    <col min="16137" max="16153" width="0" style="312" hidden="1" customWidth="1"/>
    <col min="16154" max="16154" width="1.28515625" style="312" customWidth="1"/>
    <col min="16155" max="16155" width="13.42578125" style="312" customWidth="1"/>
    <col min="16156" max="16156" width="13.28515625" style="312" customWidth="1"/>
    <col min="16157" max="16157" width="15.85546875" style="312" customWidth="1"/>
    <col min="16158" max="16163" width="11.7109375" style="312" customWidth="1"/>
    <col min="16164" max="16164" width="24.7109375" style="312" customWidth="1"/>
    <col min="16165" max="16167" width="11.7109375" style="312" customWidth="1"/>
    <col min="16168" max="16168" width="20" style="312" customWidth="1"/>
    <col min="16169" max="16169" width="25.85546875" style="312" customWidth="1"/>
    <col min="16170" max="16170" width="23.85546875" style="312" customWidth="1"/>
    <col min="16171" max="16171" width="14.140625" style="312" customWidth="1"/>
    <col min="16172" max="16197" width="11.7109375" style="312" customWidth="1"/>
    <col min="16198" max="16198" width="12.42578125" style="312" customWidth="1"/>
    <col min="16199" max="16202" width="11.7109375" style="312" customWidth="1"/>
    <col min="16203" max="16203" width="20.7109375" style="312" customWidth="1"/>
    <col min="16204" max="16204" width="11.7109375" style="312" customWidth="1"/>
    <col min="16205" max="16205" width="17.42578125" style="312" customWidth="1"/>
    <col min="16206" max="16219" width="11.7109375" style="312" customWidth="1"/>
    <col min="16220" max="16220" width="13.42578125" style="312" customWidth="1"/>
    <col min="16221" max="16235" width="11.7109375" style="312" customWidth="1"/>
    <col min="16236" max="16236" width="16.28515625" style="312" customWidth="1"/>
    <col min="16237" max="16245" width="11.7109375" style="312" customWidth="1"/>
    <col min="16246" max="16246" width="13.42578125" style="312" customWidth="1"/>
    <col min="16247" max="16247" width="11.7109375" style="312" customWidth="1"/>
    <col min="16248" max="16248" width="15.140625" style="312" customWidth="1"/>
    <col min="16249" max="16249" width="13.42578125" style="312" customWidth="1"/>
    <col min="16250" max="16258" width="11.7109375" style="312" customWidth="1"/>
    <col min="16259" max="16259" width="13.7109375" style="312" customWidth="1"/>
    <col min="16260" max="16260" width="12" style="312" customWidth="1"/>
    <col min="16261" max="16384" width="11.7109375" style="312"/>
  </cols>
  <sheetData>
    <row r="1" spans="1:134" s="456" customFormat="1" ht="30" customHeight="1" x14ac:dyDescent="0.25">
      <c r="A1" s="1219"/>
      <c r="B1" s="1219"/>
      <c r="C1" s="1219"/>
      <c r="D1" s="1219"/>
      <c r="E1" s="1219"/>
      <c r="F1" s="1219"/>
      <c r="G1" s="1219"/>
      <c r="H1" s="1219"/>
      <c r="I1" s="453" t="s">
        <v>580</v>
      </c>
      <c r="J1" s="303" t="s">
        <v>391</v>
      </c>
      <c r="K1" s="288"/>
      <c r="L1" s="303" t="s">
        <v>392</v>
      </c>
      <c r="M1" s="303" t="s">
        <v>393</v>
      </c>
      <c r="N1" s="303" t="s">
        <v>394</v>
      </c>
      <c r="O1" s="289" t="s">
        <v>395</v>
      </c>
      <c r="P1" s="288"/>
      <c r="Q1" s="288"/>
      <c r="R1" s="288" t="s">
        <v>396</v>
      </c>
      <c r="S1" s="288"/>
      <c r="T1" s="303"/>
      <c r="U1" s="303"/>
      <c r="V1" s="303"/>
      <c r="W1" s="291" t="s">
        <v>97</v>
      </c>
      <c r="X1" s="454" t="s">
        <v>397</v>
      </c>
      <c r="Y1" s="455" t="s">
        <v>581</v>
      </c>
      <c r="Z1" s="292"/>
    </row>
    <row r="2" spans="1:134" s="456" customFormat="1" ht="15.75" customHeight="1" x14ac:dyDescent="0.2">
      <c r="A2" s="1215"/>
      <c r="B2" s="1215"/>
      <c r="C2" s="1215"/>
      <c r="D2" s="1220"/>
      <c r="E2" s="1220"/>
      <c r="F2" s="457"/>
      <c r="G2" s="450"/>
      <c r="H2" s="450"/>
      <c r="I2" s="296"/>
      <c r="J2" s="296"/>
      <c r="K2" s="303" t="s">
        <v>398</v>
      </c>
      <c r="L2" s="288"/>
      <c r="M2" s="288"/>
      <c r="N2" s="288"/>
      <c r="O2" s="289" t="s">
        <v>399</v>
      </c>
      <c r="P2" s="303" t="s">
        <v>400</v>
      </c>
      <c r="Q2" s="288"/>
      <c r="R2" s="288" t="s">
        <v>401</v>
      </c>
      <c r="S2" s="303" t="s">
        <v>402</v>
      </c>
      <c r="T2" s="458" t="s">
        <v>403</v>
      </c>
      <c r="U2" s="458" t="s">
        <v>404</v>
      </c>
      <c r="V2" s="458" t="s">
        <v>405</v>
      </c>
      <c r="W2" s="342" t="s">
        <v>94</v>
      </c>
      <c r="X2" s="342"/>
      <c r="Y2" s="456" t="s">
        <v>582</v>
      </c>
      <c r="Z2" s="292"/>
    </row>
    <row r="3" spans="1:134" s="456" customFormat="1" ht="15.75" customHeight="1" x14ac:dyDescent="0.2">
      <c r="A3" s="1037"/>
      <c r="B3" s="1037"/>
      <c r="C3" s="1037"/>
      <c r="D3" s="1037"/>
      <c r="E3" s="1037"/>
      <c r="F3" s="1037"/>
      <c r="G3" s="1037"/>
      <c r="H3" s="1037"/>
      <c r="I3" s="296"/>
      <c r="J3" s="296"/>
      <c r="K3" s="288"/>
      <c r="L3" s="288"/>
      <c r="M3" s="288"/>
      <c r="N3" s="288"/>
      <c r="O3" s="289" t="s">
        <v>406</v>
      </c>
      <c r="P3" s="288"/>
      <c r="Q3" s="288"/>
      <c r="R3" s="288" t="s">
        <v>408</v>
      </c>
      <c r="S3" s="288"/>
      <c r="T3" s="298"/>
      <c r="U3" s="298"/>
      <c r="V3" s="298"/>
      <c r="W3" s="342"/>
      <c r="X3" s="342"/>
      <c r="Y3" s="456" t="s">
        <v>583</v>
      </c>
      <c r="Z3" s="292"/>
    </row>
    <row r="4" spans="1:134" s="456" customFormat="1" ht="27.75" customHeight="1" x14ac:dyDescent="0.2">
      <c r="A4" s="292"/>
      <c r="B4" s="292"/>
      <c r="C4" s="292"/>
      <c r="D4" s="1221"/>
      <c r="E4" s="1221"/>
      <c r="F4" s="1222"/>
      <c r="G4" s="1222"/>
      <c r="H4" s="1222"/>
      <c r="I4" s="301"/>
      <c r="J4" s="296"/>
      <c r="K4" s="288"/>
      <c r="L4" s="288"/>
      <c r="M4" s="288"/>
      <c r="N4" s="288"/>
      <c r="O4" s="288" t="s">
        <v>198</v>
      </c>
      <c r="P4" s="288"/>
      <c r="Q4" s="288"/>
      <c r="R4" s="342" t="s">
        <v>410</v>
      </c>
      <c r="S4" s="288"/>
      <c r="T4" s="298"/>
      <c r="U4" s="298"/>
      <c r="V4" s="298"/>
      <c r="W4" s="342" t="s">
        <v>201</v>
      </c>
      <c r="X4" s="342"/>
      <c r="Y4" s="456" t="s">
        <v>584</v>
      </c>
      <c r="Z4" s="292"/>
    </row>
    <row r="5" spans="1:134" s="293" customFormat="1" ht="15.75" hidden="1" customHeight="1" x14ac:dyDescent="0.25">
      <c r="A5" s="1214" t="s">
        <v>409</v>
      </c>
      <c r="B5" s="1214"/>
      <c r="C5" s="1214"/>
      <c r="D5" s="457"/>
      <c r="E5" s="459"/>
      <c r="F5" s="457"/>
      <c r="G5" s="460"/>
      <c r="H5" s="336"/>
      <c r="I5" s="301"/>
      <c r="J5" s="296"/>
      <c r="K5" s="288"/>
      <c r="L5" s="288"/>
      <c r="M5" s="288"/>
      <c r="N5" s="288"/>
      <c r="O5" s="288"/>
      <c r="P5" s="288"/>
      <c r="Q5" s="288"/>
      <c r="R5" s="288"/>
      <c r="S5" s="288"/>
      <c r="T5" s="298"/>
      <c r="U5" s="298"/>
      <c r="V5" s="298"/>
      <c r="W5" s="298" t="s">
        <v>98</v>
      </c>
      <c r="X5" s="342"/>
      <c r="Y5" s="456" t="s">
        <v>585</v>
      </c>
      <c r="Z5" s="292"/>
    </row>
    <row r="6" spans="1:134" s="464" customFormat="1" ht="15.75" hidden="1" customHeight="1" x14ac:dyDescent="0.2">
      <c r="A6" s="1215"/>
      <c r="B6" s="1215"/>
      <c r="C6" s="1215"/>
      <c r="D6" s="461"/>
      <c r="E6" s="461"/>
      <c r="F6" s="461"/>
      <c r="G6" s="461"/>
      <c r="H6" s="461"/>
      <c r="I6" s="306"/>
      <c r="J6" s="296"/>
      <c r="K6" s="288"/>
      <c r="L6" s="288"/>
      <c r="M6" s="288"/>
      <c r="N6" s="288"/>
      <c r="O6" s="288" t="s">
        <v>201</v>
      </c>
      <c r="P6" s="288"/>
      <c r="Q6" s="288"/>
      <c r="R6" s="288" t="s">
        <v>201</v>
      </c>
      <c r="S6" s="309"/>
      <c r="T6" s="462"/>
      <c r="U6" s="462"/>
      <c r="V6" s="462"/>
      <c r="W6" s="463"/>
      <c r="X6" s="463"/>
      <c r="Y6" s="464" t="s">
        <v>586</v>
      </c>
      <c r="Z6" s="313"/>
    </row>
    <row r="7" spans="1:134" s="464" customFormat="1" ht="24.75" customHeight="1" x14ac:dyDescent="0.2">
      <c r="A7" s="465" t="s">
        <v>587</v>
      </c>
      <c r="B7" s="466"/>
      <c r="C7" s="466"/>
      <c r="D7" s="467"/>
      <c r="E7" s="468"/>
      <c r="F7" s="467"/>
      <c r="G7" s="303"/>
      <c r="H7" s="303"/>
      <c r="I7" s="301"/>
      <c r="J7" s="296"/>
      <c r="K7" s="288"/>
      <c r="L7" s="288"/>
      <c r="M7" s="288"/>
      <c r="N7" s="288"/>
      <c r="O7" s="288" t="s">
        <v>98</v>
      </c>
      <c r="P7" s="288"/>
      <c r="Q7" s="288"/>
      <c r="R7" s="288" t="s">
        <v>98</v>
      </c>
      <c r="S7" s="309"/>
      <c r="T7" s="462"/>
      <c r="U7" s="462"/>
      <c r="V7" s="462"/>
      <c r="W7" s="463"/>
      <c r="X7" s="463"/>
      <c r="Y7" s="464" t="s">
        <v>588</v>
      </c>
      <c r="Z7" s="447"/>
    </row>
    <row r="8" spans="1:134" s="464" customFormat="1" ht="37.5" customHeight="1" x14ac:dyDescent="0.25">
      <c r="A8" s="1216" t="s">
        <v>589</v>
      </c>
      <c r="B8" s="1216"/>
      <c r="C8" s="1216"/>
      <c r="D8" s="1217"/>
      <c r="E8" s="1217"/>
      <c r="F8" s="1217"/>
      <c r="G8" s="1217"/>
      <c r="H8" s="1217"/>
      <c r="I8" s="331"/>
      <c r="J8" s="296">
        <f>G8</f>
        <v>0</v>
      </c>
      <c r="K8" s="288" t="str">
        <f>A8</f>
        <v>Country: Ethiopia</v>
      </c>
      <c r="L8" s="288"/>
      <c r="M8" s="288"/>
      <c r="N8" s="288"/>
      <c r="O8" s="288"/>
      <c r="P8" s="303" t="s">
        <v>414</v>
      </c>
      <c r="Q8" s="288"/>
      <c r="R8" s="288"/>
      <c r="S8" s="309"/>
      <c r="T8" s="462">
        <f>D8</f>
        <v>0</v>
      </c>
      <c r="U8" s="462"/>
      <c r="V8" s="462"/>
      <c r="W8" s="463"/>
      <c r="X8" s="316"/>
      <c r="Y8" s="464" t="s">
        <v>590</v>
      </c>
      <c r="Z8" s="447"/>
    </row>
    <row r="9" spans="1:134" s="464" customFormat="1" ht="48" customHeight="1" x14ac:dyDescent="0.2">
      <c r="A9" s="1218" t="s">
        <v>591</v>
      </c>
      <c r="B9" s="1218"/>
      <c r="C9" s="1218"/>
      <c r="D9" s="1218"/>
      <c r="E9" s="1218"/>
      <c r="F9" s="1218"/>
      <c r="G9" s="1218"/>
      <c r="H9" s="1218"/>
      <c r="I9" s="296"/>
      <c r="J9" s="296">
        <f>G9</f>
        <v>0</v>
      </c>
      <c r="K9" s="288" t="str">
        <f>A9</f>
        <v>The CS Indicators are presented in the following sections:
A. leadership &amp; coordination               B. finance &amp; procurement               C. commodities               D. policies               E. supply chain</v>
      </c>
      <c r="L9" s="288"/>
      <c r="M9" s="288"/>
      <c r="N9" s="288"/>
      <c r="O9" s="303" t="s">
        <v>415</v>
      </c>
      <c r="P9" s="288"/>
      <c r="Q9" s="303" t="s">
        <v>416</v>
      </c>
      <c r="R9" s="288"/>
      <c r="S9" s="309">
        <f>D9</f>
        <v>0</v>
      </c>
      <c r="T9" s="462"/>
      <c r="U9" s="462"/>
      <c r="V9" s="462"/>
      <c r="W9" s="463"/>
      <c r="X9" s="463"/>
      <c r="Y9" s="464" t="s">
        <v>592</v>
      </c>
      <c r="Z9" s="447"/>
    </row>
    <row r="10" spans="1:134" s="464" customFormat="1" ht="162" customHeight="1" x14ac:dyDescent="0.25">
      <c r="A10" s="1223" t="s">
        <v>593</v>
      </c>
      <c r="B10" s="1224"/>
      <c r="C10" s="1224"/>
      <c r="D10" s="1224"/>
      <c r="E10" s="1224"/>
      <c r="F10" s="1224"/>
      <c r="G10" s="1224"/>
      <c r="H10" s="1224"/>
      <c r="I10" s="286" t="s">
        <v>418</v>
      </c>
      <c r="J10" s="288"/>
      <c r="K10" s="288"/>
      <c r="L10" s="288"/>
      <c r="M10" s="288"/>
      <c r="N10" s="288"/>
      <c r="O10" s="288"/>
      <c r="P10" s="288"/>
      <c r="Q10" s="288"/>
      <c r="R10" s="303" t="s">
        <v>392</v>
      </c>
      <c r="S10" s="309"/>
      <c r="T10" s="309"/>
      <c r="U10" s="309"/>
      <c r="V10" s="309"/>
      <c r="W10" s="469"/>
      <c r="X10" s="316"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447" t="s">
        <v>594</v>
      </c>
      <c r="Z10" s="447"/>
      <c r="AA10" s="447"/>
    </row>
    <row r="11" spans="1:134" s="293" customFormat="1" ht="16.5" thickBot="1" x14ac:dyDescent="0.25">
      <c r="A11" s="1225" t="s">
        <v>419</v>
      </c>
      <c r="B11" s="1226"/>
      <c r="C11" s="1226"/>
      <c r="D11" s="1226"/>
      <c r="E11" s="1226"/>
      <c r="F11" s="1226"/>
      <c r="G11" s="1226"/>
      <c r="H11" s="470"/>
      <c r="I11" s="318"/>
      <c r="J11" s="296"/>
      <c r="K11" s="288"/>
      <c r="L11" s="288"/>
      <c r="M11" s="288"/>
      <c r="N11" s="288"/>
      <c r="O11" s="288"/>
      <c r="P11" s="288"/>
      <c r="Q11" s="288"/>
      <c r="R11" s="288"/>
      <c r="S11" s="288"/>
      <c r="T11" s="298"/>
      <c r="U11" s="298"/>
      <c r="V11" s="298"/>
      <c r="W11" s="342"/>
      <c r="X11" s="342"/>
      <c r="Y11" s="456" t="s">
        <v>595</v>
      </c>
      <c r="Z11" s="292"/>
    </row>
    <row r="12" spans="1:134" s="321" customFormat="1" ht="45" x14ac:dyDescent="0.2">
      <c r="A12" s="1083" t="s">
        <v>596</v>
      </c>
      <c r="B12" s="1084"/>
      <c r="C12" s="1084"/>
      <c r="D12" s="1084"/>
      <c r="E12" s="1084"/>
      <c r="F12" s="1084"/>
      <c r="G12" s="1147"/>
      <c r="H12" s="319" t="s">
        <v>97</v>
      </c>
      <c r="I12" s="3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96"/>
      <c r="K12" s="288"/>
      <c r="L12" s="288"/>
      <c r="M12" s="288"/>
      <c r="N12" s="288"/>
      <c r="O12" s="288"/>
      <c r="P12" s="288"/>
      <c r="Q12" s="288"/>
      <c r="R12" s="288"/>
      <c r="S12" s="288"/>
      <c r="T12" s="298"/>
      <c r="U12" s="298"/>
      <c r="V12" s="298"/>
      <c r="W12" s="342"/>
      <c r="X12" s="342"/>
      <c r="Y12" s="471" t="s">
        <v>597</v>
      </c>
      <c r="Z12" s="322"/>
      <c r="DS12" s="299"/>
      <c r="DT12" s="299"/>
      <c r="DU12" s="299"/>
      <c r="DV12" s="299"/>
      <c r="DW12" s="299"/>
      <c r="DX12" s="299"/>
      <c r="DY12" s="299"/>
      <c r="DZ12" s="299"/>
      <c r="EA12" s="299"/>
      <c r="EB12" s="299"/>
      <c r="EC12" s="323"/>
      <c r="ED12" s="323"/>
    </row>
    <row r="13" spans="1:134" s="321" customFormat="1" x14ac:dyDescent="0.2">
      <c r="A13" s="324"/>
      <c r="B13" s="1027" t="s">
        <v>421</v>
      </c>
      <c r="C13" s="1028"/>
      <c r="D13" s="1090" t="s">
        <v>197</v>
      </c>
      <c r="E13" s="1074"/>
      <c r="F13" s="1074"/>
      <c r="G13" s="1074"/>
      <c r="H13" s="1075"/>
      <c r="I13" s="331"/>
      <c r="J13" s="296"/>
      <c r="K13" s="288" t="str">
        <f>B13</f>
        <v>a. What is the name of the committee?</v>
      </c>
      <c r="L13" s="325" t="str">
        <f>D13</f>
        <v>Family Planning and Logistics Technical Working Group</v>
      </c>
      <c r="M13" s="288"/>
      <c r="N13" s="288"/>
      <c r="O13" s="289" t="str">
        <f>D13</f>
        <v>Family Planning and Logistics Technical Working Group</v>
      </c>
      <c r="P13" s="288"/>
      <c r="Q13" s="288"/>
      <c r="R13" s="288"/>
      <c r="S13" s="288"/>
      <c r="T13" s="298"/>
      <c r="U13" s="298"/>
      <c r="V13" s="298"/>
      <c r="W13" s="342"/>
      <c r="X13" s="342"/>
      <c r="Y13" s="471"/>
      <c r="Z13" s="322"/>
      <c r="DS13" s="299"/>
      <c r="DT13" s="299"/>
      <c r="DU13" s="299"/>
      <c r="DV13" s="323"/>
      <c r="DW13" s="323"/>
      <c r="DX13" s="323"/>
      <c r="DY13" s="323"/>
      <c r="DZ13" s="323"/>
      <c r="EA13" s="323"/>
      <c r="EB13" s="323"/>
      <c r="EC13" s="323"/>
      <c r="ED13" s="323"/>
    </row>
    <row r="14" spans="1:134" s="321" customFormat="1" ht="30" x14ac:dyDescent="0.2">
      <c r="A14" s="1148" t="s">
        <v>422</v>
      </c>
      <c r="B14" s="1149"/>
      <c r="C14" s="1149"/>
      <c r="D14" s="1150" t="s">
        <v>423</v>
      </c>
      <c r="E14" s="1151"/>
      <c r="F14" s="1151"/>
      <c r="G14" s="1151"/>
      <c r="H14" s="1152"/>
      <c r="I14" s="320"/>
      <c r="J14" s="296"/>
      <c r="K14" s="288" t="str">
        <f>A14</f>
        <v>A2. Are the following organizations represented on the committee?</v>
      </c>
      <c r="L14" s="288"/>
      <c r="M14" s="288"/>
      <c r="N14" s="288"/>
      <c r="O14" s="288"/>
      <c r="P14" s="288"/>
      <c r="Q14" s="288"/>
      <c r="R14" s="288"/>
      <c r="S14" s="288"/>
      <c r="T14" s="298"/>
      <c r="U14" s="298"/>
      <c r="V14" s="298"/>
      <c r="W14" s="342"/>
      <c r="X14" s="342"/>
      <c r="Y14" s="471" t="s">
        <v>98</v>
      </c>
      <c r="Z14" s="322"/>
      <c r="DS14" s="299"/>
      <c r="DT14" s="299"/>
      <c r="DU14" s="299"/>
      <c r="DV14" s="323"/>
      <c r="DW14" s="323"/>
      <c r="DX14" s="323"/>
      <c r="DY14" s="323"/>
      <c r="DZ14" s="323"/>
      <c r="EA14" s="323"/>
      <c r="EB14" s="323"/>
      <c r="EC14" s="323"/>
      <c r="ED14" s="323"/>
    </row>
    <row r="15" spans="1:134" s="321" customFormat="1" ht="45" x14ac:dyDescent="0.2">
      <c r="A15" s="326"/>
      <c r="B15" s="1059" t="s">
        <v>424</v>
      </c>
      <c r="C15" s="1144"/>
      <c r="D15" s="328" t="s">
        <v>97</v>
      </c>
      <c r="E15" s="326" t="s">
        <v>425</v>
      </c>
      <c r="F15" s="1039" t="s">
        <v>598</v>
      </c>
      <c r="G15" s="1040"/>
      <c r="H15" s="1041"/>
      <c r="I15" s="331"/>
      <c r="J15" s="296"/>
      <c r="K15" s="288" t="str">
        <f t="shared" ref="K15:K23" si="0">B15</f>
        <v>a. Social marketing</v>
      </c>
      <c r="L15" s="288"/>
      <c r="M15" s="288"/>
      <c r="N15" s="288"/>
      <c r="O15" s="288"/>
      <c r="P15" s="288"/>
      <c r="Q15" s="288" t="str">
        <f t="shared" ref="Q15:Q23" si="1">F15</f>
        <v>DKT</v>
      </c>
      <c r="R15" s="288"/>
      <c r="S15" s="288"/>
      <c r="T15" s="298"/>
      <c r="U15" s="298"/>
      <c r="V15" s="298"/>
      <c r="W15" s="342"/>
      <c r="X15" s="342"/>
      <c r="Y15" s="471"/>
      <c r="Z15" s="322"/>
      <c r="DS15" s="299"/>
      <c r="DT15" s="299"/>
      <c r="DU15" s="299"/>
      <c r="DV15" s="299"/>
      <c r="DW15" s="299"/>
      <c r="DX15" s="299"/>
      <c r="DY15" s="299"/>
      <c r="DZ15" s="299"/>
      <c r="EA15" s="299"/>
      <c r="EB15" s="299"/>
      <c r="EC15" s="323"/>
      <c r="ED15" s="323"/>
    </row>
    <row r="16" spans="1:134" s="321" customFormat="1" ht="78.75" customHeight="1" x14ac:dyDescent="0.2">
      <c r="A16" s="327"/>
      <c r="B16" s="1038" t="s">
        <v>599</v>
      </c>
      <c r="C16" s="1045"/>
      <c r="D16" s="328" t="s">
        <v>97</v>
      </c>
      <c r="E16" s="327" t="s">
        <v>425</v>
      </c>
      <c r="F16" s="1039" t="s">
        <v>600</v>
      </c>
      <c r="G16" s="1040"/>
      <c r="H16" s="1041"/>
      <c r="I16" s="331"/>
      <c r="J16" s="296"/>
      <c r="K16" s="288" t="str">
        <f t="shared" si="0"/>
        <v>b. NGO (for example: service delivery, advocacy, Planned Parenthood affiliate, Marie Stopes affiliate, faith-based organizations, etc.)</v>
      </c>
      <c r="L16" s="288"/>
      <c r="M16" s="288"/>
      <c r="N16" s="288"/>
      <c r="O16" s="288"/>
      <c r="P16" s="288"/>
      <c r="Q16" s="288" t="str">
        <f t="shared" si="1"/>
        <v>Family Guidance Association of Ethiopia, Marie Stopes International Ethiopia, Integrated Family Health Programs, Engender Health, Ipas, Population Council, Family Health International, Consortium of Reproductive Health Association Ethiopia (CORHA)</v>
      </c>
      <c r="R16" s="288"/>
      <c r="S16" s="288"/>
      <c r="T16" s="298"/>
      <c r="U16" s="298"/>
      <c r="V16" s="298"/>
      <c r="W16" s="342"/>
      <c r="X16" s="342"/>
      <c r="Y16" s="471"/>
      <c r="Z16" s="322"/>
      <c r="DS16" s="299"/>
      <c r="DT16" s="299"/>
      <c r="DU16" s="299"/>
      <c r="DV16" s="299"/>
      <c r="DW16" s="299"/>
      <c r="DX16" s="299"/>
      <c r="DY16" s="299"/>
      <c r="DZ16" s="299"/>
      <c r="EA16" s="299"/>
      <c r="EB16" s="299"/>
      <c r="EC16" s="323"/>
      <c r="ED16" s="323"/>
    </row>
    <row r="17" spans="1:134" s="321" customFormat="1" ht="45" x14ac:dyDescent="0.2">
      <c r="A17" s="327"/>
      <c r="B17" s="1038" t="s">
        <v>601</v>
      </c>
      <c r="C17" s="1045"/>
      <c r="D17" s="328" t="s">
        <v>94</v>
      </c>
      <c r="E17" s="327" t="s">
        <v>425</v>
      </c>
      <c r="F17" s="1039"/>
      <c r="G17" s="1040"/>
      <c r="H17" s="1041"/>
      <c r="I17" s="331"/>
      <c r="J17" s="296"/>
      <c r="K17" s="288" t="str">
        <f t="shared" si="0"/>
        <v>c. Commercial sector (for example: pharmacy associations, manufacturers, etc.)</v>
      </c>
      <c r="L17" s="288"/>
      <c r="M17" s="288"/>
      <c r="N17" s="288"/>
      <c r="O17" s="288"/>
      <c r="P17" s="288"/>
      <c r="Q17" s="288">
        <f t="shared" si="1"/>
        <v>0</v>
      </c>
      <c r="R17" s="288"/>
      <c r="S17" s="288"/>
      <c r="T17" s="298"/>
      <c r="U17" s="298"/>
      <c r="V17" s="298"/>
      <c r="W17" s="342"/>
      <c r="X17" s="342"/>
      <c r="Y17" s="471"/>
      <c r="Z17" s="322"/>
      <c r="DS17" s="299"/>
      <c r="DT17" s="299"/>
      <c r="DU17" s="299"/>
      <c r="DV17" s="299"/>
      <c r="DW17" s="299"/>
      <c r="DX17" s="299"/>
      <c r="DY17" s="299"/>
      <c r="DZ17" s="299"/>
      <c r="EA17" s="299"/>
      <c r="EB17" s="299"/>
      <c r="EC17" s="299"/>
      <c r="ED17" s="323"/>
    </row>
    <row r="18" spans="1:134" s="321" customFormat="1" ht="45" x14ac:dyDescent="0.2">
      <c r="A18" s="327"/>
      <c r="B18" s="1038" t="s">
        <v>429</v>
      </c>
      <c r="C18" s="1045"/>
      <c r="D18" s="328" t="s">
        <v>97</v>
      </c>
      <c r="E18" s="327" t="s">
        <v>430</v>
      </c>
      <c r="F18" s="1039" t="s">
        <v>602</v>
      </c>
      <c r="G18" s="1040"/>
      <c r="H18" s="1041"/>
      <c r="I18" s="331"/>
      <c r="J18" s="296"/>
      <c r="K18" s="288" t="str">
        <f t="shared" si="0"/>
        <v>d. Donors</v>
      </c>
      <c r="L18" s="288"/>
      <c r="M18" s="288"/>
      <c r="N18" s="288"/>
      <c r="O18" s="288"/>
      <c r="P18" s="288"/>
      <c r="Q18" s="288" t="str">
        <f t="shared" si="1"/>
        <v>USAID, Packard Foundation</v>
      </c>
      <c r="R18" s="288"/>
      <c r="S18" s="288"/>
      <c r="T18" s="298"/>
      <c r="U18" s="298"/>
      <c r="V18" s="298"/>
      <c r="W18" s="342"/>
      <c r="X18" s="342"/>
      <c r="Y18" s="471"/>
      <c r="Z18" s="322"/>
      <c r="DS18" s="299"/>
      <c r="DT18" s="299"/>
      <c r="DU18" s="299"/>
      <c r="DV18" s="299"/>
      <c r="DW18" s="299"/>
      <c r="DX18" s="299"/>
      <c r="DY18" s="299"/>
      <c r="DZ18" s="299"/>
      <c r="EA18" s="299"/>
      <c r="EB18" s="299"/>
      <c r="EC18" s="299"/>
      <c r="ED18" s="323"/>
    </row>
    <row r="19" spans="1:134" s="321" customFormat="1" ht="45" x14ac:dyDescent="0.2">
      <c r="A19" s="327"/>
      <c r="B19" s="1038" t="s">
        <v>432</v>
      </c>
      <c r="C19" s="1045"/>
      <c r="D19" s="328" t="s">
        <v>97</v>
      </c>
      <c r="E19" s="327" t="s">
        <v>433</v>
      </c>
      <c r="F19" s="1039" t="s">
        <v>603</v>
      </c>
      <c r="G19" s="1040"/>
      <c r="H19" s="1041"/>
      <c r="I19" s="331"/>
      <c r="J19" s="296"/>
      <c r="K19" s="288" t="str">
        <f t="shared" si="0"/>
        <v>e. UN agencies</v>
      </c>
      <c r="L19" s="288"/>
      <c r="M19" s="288"/>
      <c r="N19" s="288"/>
      <c r="O19" s="288"/>
      <c r="P19" s="288"/>
      <c r="Q19" s="288" t="str">
        <f t="shared" si="1"/>
        <v>UNFPA, WHO</v>
      </c>
      <c r="R19" s="288"/>
      <c r="S19" s="288"/>
      <c r="T19" s="298"/>
      <c r="U19" s="298"/>
      <c r="V19" s="298"/>
      <c r="W19" s="342"/>
      <c r="X19" s="342"/>
      <c r="Y19" s="471"/>
      <c r="Z19" s="322"/>
      <c r="DS19" s="299"/>
      <c r="DT19" s="299"/>
      <c r="DU19" s="299"/>
      <c r="DV19" s="323"/>
      <c r="DW19" s="323"/>
      <c r="DX19" s="323"/>
      <c r="DY19" s="323"/>
      <c r="DZ19" s="323"/>
      <c r="EA19" s="323"/>
      <c r="EB19" s="323"/>
      <c r="EC19" s="323"/>
      <c r="ED19" s="323"/>
    </row>
    <row r="20" spans="1:134" s="321" customFormat="1" ht="45" x14ac:dyDescent="0.2">
      <c r="A20" s="327"/>
      <c r="B20" s="1038" t="s">
        <v>604</v>
      </c>
      <c r="C20" s="1045"/>
      <c r="D20" s="328" t="s">
        <v>97</v>
      </c>
      <c r="E20" s="327" t="s">
        <v>435</v>
      </c>
      <c r="F20" s="1039" t="s">
        <v>605</v>
      </c>
      <c r="G20" s="1040"/>
      <c r="H20" s="1041"/>
      <c r="I20" s="331"/>
      <c r="J20" s="296"/>
      <c r="K20" s="288" t="str">
        <f t="shared" si="0"/>
        <v>f. Ministry of Health (for example: logistics, reproductive health, family planning, maternal and child health, HIV/AIDS, pharmacy units, etc.)</v>
      </c>
      <c r="L20" s="288"/>
      <c r="M20" s="288"/>
      <c r="N20" s="288"/>
      <c r="O20" s="288"/>
      <c r="P20" s="288"/>
      <c r="Q20" s="329" t="str">
        <f t="shared" si="1"/>
        <v>Urban Health Promotion and Disease Prevention Directorate &amp; Maternal Newborn and Child Health [MNCH] Coordinator</v>
      </c>
      <c r="R20" s="288"/>
      <c r="S20" s="288"/>
      <c r="T20" s="298"/>
      <c r="U20" s="298"/>
      <c r="V20" s="298"/>
      <c r="W20" s="342"/>
      <c r="X20" s="342"/>
      <c r="Y20" s="471"/>
      <c r="Z20" s="322"/>
      <c r="DS20" s="299"/>
      <c r="DT20" s="299"/>
      <c r="DU20" s="299"/>
      <c r="DV20" s="323"/>
      <c r="DW20" s="323"/>
      <c r="DX20" s="323"/>
      <c r="DY20" s="323"/>
      <c r="DZ20" s="323"/>
      <c r="EA20" s="323"/>
      <c r="ED20" s="323"/>
    </row>
    <row r="21" spans="1:134" s="321" customFormat="1" ht="30.75" customHeight="1" x14ac:dyDescent="0.2">
      <c r="A21" s="327"/>
      <c r="B21" s="1059" t="s">
        <v>437</v>
      </c>
      <c r="C21" s="1059"/>
      <c r="D21" s="328" t="s">
        <v>94</v>
      </c>
      <c r="E21" s="327" t="s">
        <v>438</v>
      </c>
      <c r="F21" s="1039" t="s">
        <v>606</v>
      </c>
      <c r="G21" s="1040"/>
      <c r="H21" s="1041"/>
      <c r="I21" s="331"/>
      <c r="J21" s="296"/>
      <c r="K21" s="288" t="str">
        <f t="shared" si="0"/>
        <v>g. Central Medical Store or Central Warehouse</v>
      </c>
      <c r="L21" s="288"/>
      <c r="M21" s="288"/>
      <c r="N21" s="288"/>
      <c r="O21" s="288"/>
      <c r="P21" s="288"/>
      <c r="Q21" s="288" t="str">
        <f t="shared" si="1"/>
        <v xml:space="preserve">(Currently none, but expecting Pharmaceutical Fund and Supply Agency [PFSA] in the future) </v>
      </c>
      <c r="R21" s="288"/>
      <c r="S21" s="288"/>
      <c r="T21" s="298"/>
      <c r="U21" s="298"/>
      <c r="V21" s="298"/>
      <c r="W21" s="342"/>
      <c r="X21" s="342"/>
      <c r="Y21" s="471"/>
      <c r="Z21" s="322"/>
    </row>
    <row r="22" spans="1:134" s="321" customFormat="1" ht="30" x14ac:dyDescent="0.2">
      <c r="A22" s="327"/>
      <c r="B22" s="1059" t="s">
        <v>440</v>
      </c>
      <c r="C22" s="1059"/>
      <c r="D22" s="328" t="s">
        <v>97</v>
      </c>
      <c r="E22" s="327" t="s">
        <v>438</v>
      </c>
      <c r="F22" s="1039" t="s">
        <v>441</v>
      </c>
      <c r="G22" s="1040"/>
      <c r="H22" s="1041"/>
      <c r="I22" s="331"/>
      <c r="J22" s="296"/>
      <c r="K22" s="288" t="str">
        <f t="shared" si="0"/>
        <v xml:space="preserve">h. Ministry of Finance or Ministry of Planning </v>
      </c>
      <c r="L22" s="288"/>
      <c r="M22" s="288"/>
      <c r="N22" s="288"/>
      <c r="O22" s="288"/>
      <c r="P22" s="288"/>
      <c r="Q22" s="288" t="str">
        <f t="shared" si="1"/>
        <v>Population Department of Ministry of Finance and Economic Development (MOFED)</v>
      </c>
      <c r="R22" s="288"/>
      <c r="S22" s="288"/>
      <c r="T22" s="298"/>
      <c r="U22" s="298"/>
      <c r="V22" s="298"/>
      <c r="W22" s="342"/>
      <c r="X22" s="342"/>
      <c r="Y22" s="471"/>
      <c r="Z22" s="322"/>
    </row>
    <row r="23" spans="1:134" s="433" customFormat="1" x14ac:dyDescent="0.2">
      <c r="A23" s="327"/>
      <c r="B23" s="1059" t="s">
        <v>607</v>
      </c>
      <c r="C23" s="1059"/>
      <c r="D23" s="328" t="s">
        <v>97</v>
      </c>
      <c r="E23" s="327" t="s">
        <v>438</v>
      </c>
      <c r="F23" s="1039" t="s">
        <v>608</v>
      </c>
      <c r="G23" s="1040"/>
      <c r="H23" s="1041"/>
      <c r="I23" s="331"/>
      <c r="J23" s="296"/>
      <c r="K23" s="296" t="str">
        <f t="shared" si="0"/>
        <v>i. Other (for example: partners)</v>
      </c>
      <c r="L23" s="296"/>
      <c r="M23" s="296"/>
      <c r="N23" s="296"/>
      <c r="O23" s="296"/>
      <c r="P23" s="296"/>
      <c r="Q23" s="296" t="str">
        <f t="shared" si="1"/>
        <v>JHIPIEGO/ACCESS</v>
      </c>
      <c r="R23" s="296"/>
      <c r="S23" s="296"/>
      <c r="T23" s="296"/>
      <c r="U23" s="296"/>
      <c r="V23" s="296"/>
      <c r="W23" s="472"/>
      <c r="X23" s="472"/>
      <c r="Y23" s="473"/>
    </row>
    <row r="24" spans="1:134" s="321" customFormat="1" x14ac:dyDescent="0.2">
      <c r="A24" s="1055" t="s">
        <v>442</v>
      </c>
      <c r="B24" s="1038"/>
      <c r="C24" s="1038"/>
      <c r="D24" s="1038"/>
      <c r="E24" s="1038"/>
      <c r="F24" s="1038"/>
      <c r="G24" s="1038"/>
      <c r="H24" s="330" t="s">
        <v>198</v>
      </c>
      <c r="I24" s="331" t="str">
        <f>A24</f>
        <v>A3. How many times did the committee meet during the last year? (0, 1-2, 3-5, or 6+)  (Please select from the dropdown.)</v>
      </c>
      <c r="J24" s="296"/>
      <c r="K24" s="288"/>
      <c r="L24" s="288"/>
      <c r="M24" s="288"/>
      <c r="N24" s="288"/>
      <c r="O24" s="288"/>
      <c r="P24" s="288"/>
      <c r="Q24" s="288"/>
      <c r="R24" s="288"/>
      <c r="S24" s="288"/>
      <c r="T24" s="298"/>
      <c r="U24" s="298"/>
      <c r="V24" s="298"/>
      <c r="W24" s="342"/>
      <c r="X24" s="342"/>
      <c r="Y24" s="471"/>
      <c r="Z24" s="322"/>
    </row>
    <row r="25" spans="1:134" s="321" customFormat="1" x14ac:dyDescent="0.2">
      <c r="A25" s="1095" t="s">
        <v>609</v>
      </c>
      <c r="B25" s="1043"/>
      <c r="C25" s="1043"/>
      <c r="D25" s="1059"/>
      <c r="E25" s="1059"/>
      <c r="F25" s="1059"/>
      <c r="G25" s="1044"/>
      <c r="H25" s="330" t="s">
        <v>94</v>
      </c>
      <c r="I25" s="331" t="str">
        <f>A25</f>
        <v xml:space="preserve">A4. Does the committee have legal status?  (Please select from the dropdown.)                                  </v>
      </c>
      <c r="J25" s="296"/>
      <c r="K25" s="288"/>
      <c r="L25" s="288"/>
      <c r="M25" s="288"/>
      <c r="N25" s="288"/>
      <c r="O25" s="288"/>
      <c r="P25" s="288"/>
      <c r="Q25" s="288"/>
      <c r="R25" s="288"/>
      <c r="S25" s="288"/>
      <c r="T25" s="298"/>
      <c r="U25" s="298"/>
      <c r="V25" s="298"/>
      <c r="W25" s="342"/>
      <c r="X25" s="342"/>
      <c r="Y25" s="471"/>
      <c r="Z25" s="322"/>
    </row>
    <row r="26" spans="1:134" s="321" customFormat="1" ht="75.75" thickBot="1" x14ac:dyDescent="0.25">
      <c r="A26" s="1187" t="s">
        <v>610</v>
      </c>
      <c r="B26" s="1188"/>
      <c r="C26" s="1189"/>
      <c r="D26" s="474" t="s">
        <v>97</v>
      </c>
      <c r="E26" s="475" t="s">
        <v>445</v>
      </c>
      <c r="F26" s="476" t="s">
        <v>611</v>
      </c>
      <c r="G26" s="477" t="s">
        <v>447</v>
      </c>
      <c r="H26" s="476" t="s">
        <v>612</v>
      </c>
      <c r="I26" s="331"/>
      <c r="J26" s="296"/>
      <c r="K26" s="288" t="str">
        <f>A26</f>
        <v>A5. Is there a Contraceptive Security "champion"? (someone who consistently brings up and advocates for contraceptive supplies)</v>
      </c>
      <c r="L26" s="288"/>
      <c r="M26" s="288"/>
      <c r="N26" s="288"/>
      <c r="O26" s="288"/>
      <c r="P26" s="288"/>
      <c r="Q26" s="288"/>
      <c r="R26" s="288"/>
      <c r="S26" s="288"/>
      <c r="T26" s="298"/>
      <c r="U26" s="298"/>
      <c r="V26" s="298"/>
      <c r="W26" s="342"/>
      <c r="X26" s="342"/>
      <c r="Y26" s="471"/>
      <c r="Z26" s="322"/>
    </row>
    <row r="27" spans="1:134" s="338" customFormat="1" ht="16.5" thickBot="1" x14ac:dyDescent="0.3">
      <c r="A27" s="1191" t="s">
        <v>448</v>
      </c>
      <c r="B27" s="1192"/>
      <c r="C27" s="1192"/>
      <c r="D27" s="1192"/>
      <c r="E27" s="1192"/>
      <c r="F27" s="1192"/>
      <c r="G27" s="1211"/>
      <c r="H27" s="478"/>
      <c r="I27" s="318"/>
      <c r="J27" s="301"/>
      <c r="K27" s="303"/>
      <c r="L27" s="303"/>
      <c r="M27" s="303"/>
      <c r="N27" s="303"/>
      <c r="O27" s="303"/>
      <c r="P27" s="303"/>
      <c r="Q27" s="303"/>
      <c r="R27" s="303"/>
      <c r="S27" s="303"/>
      <c r="T27" s="301"/>
      <c r="U27" s="301"/>
      <c r="V27" s="301"/>
      <c r="W27" s="479"/>
      <c r="X27" s="479"/>
      <c r="Y27" s="480"/>
      <c r="Z27" s="339"/>
    </row>
    <row r="28" spans="1:134" s="321" customFormat="1" x14ac:dyDescent="0.2">
      <c r="A28" s="1083" t="s">
        <v>613</v>
      </c>
      <c r="B28" s="1084"/>
      <c r="C28" s="1147"/>
      <c r="D28" s="1212" t="s">
        <v>614</v>
      </c>
      <c r="E28" s="1213"/>
      <c r="F28" s="319" t="s">
        <v>588</v>
      </c>
      <c r="G28" s="481" t="s">
        <v>615</v>
      </c>
      <c r="H28" s="319" t="s">
        <v>586</v>
      </c>
      <c r="I28" s="482"/>
      <c r="J28" s="378"/>
      <c r="K28" s="288">
        <f>B28</f>
        <v>0</v>
      </c>
      <c r="L28" s="288"/>
      <c r="M28" s="288"/>
      <c r="N28" s="288"/>
      <c r="O28" s="288"/>
      <c r="P28" s="288"/>
      <c r="Q28" s="288"/>
      <c r="R28" s="288"/>
      <c r="S28" s="288"/>
      <c r="T28" s="298"/>
      <c r="U28" s="298"/>
      <c r="V28" s="298"/>
      <c r="W28" s="342"/>
      <c r="X28" s="342"/>
      <c r="Y28" s="471"/>
      <c r="Z28" s="322"/>
    </row>
    <row r="29" spans="1:134" s="321" customFormat="1" ht="45" customHeight="1" x14ac:dyDescent="0.25">
      <c r="A29" s="1055" t="s">
        <v>616</v>
      </c>
      <c r="B29" s="1199"/>
      <c r="C29" s="1199"/>
      <c r="D29" s="1199"/>
      <c r="E29" s="1199"/>
      <c r="F29" s="1200"/>
      <c r="G29" s="1207">
        <v>35884801</v>
      </c>
      <c r="H29" s="1208"/>
      <c r="I29" s="483"/>
      <c r="J29" s="296">
        <f>G29</f>
        <v>35884801</v>
      </c>
      <c r="K29" s="288"/>
      <c r="L29" s="288"/>
      <c r="M29" s="484">
        <f>E29</f>
        <v>0</v>
      </c>
      <c r="N29" s="288"/>
      <c r="O29" s="288"/>
      <c r="P29" s="288"/>
      <c r="Q29" s="288"/>
      <c r="R29" s="288"/>
      <c r="S29" s="288"/>
      <c r="T29" s="298"/>
      <c r="U29" s="298"/>
      <c r="V29" s="298"/>
      <c r="W29" s="342"/>
      <c r="X29" s="342"/>
      <c r="Y29" s="342" t="str">
        <f>A29</f>
        <v>B2. What was the estimated dollar value of contraceptives needed to be procured for the public sector for the most recent complete fiscal year? (in USD currency)
(for example, to cover the needs for the '09-'10 fiscal year)</v>
      </c>
      <c r="Z29" s="322"/>
    </row>
    <row r="30" spans="1:134" s="321" customFormat="1" ht="44.25" customHeight="1" x14ac:dyDescent="0.2">
      <c r="A30" s="1055" t="s">
        <v>617</v>
      </c>
      <c r="B30" s="1038"/>
      <c r="C30" s="1038"/>
      <c r="D30" s="1038"/>
      <c r="E30" s="485" t="s">
        <v>618</v>
      </c>
      <c r="F30" s="486" t="s">
        <v>619</v>
      </c>
      <c r="G30" s="1209" t="s">
        <v>620</v>
      </c>
      <c r="H30" s="1210"/>
      <c r="I30" s="483"/>
      <c r="J30" s="296" t="str">
        <f>G30</f>
        <v>Ministry of Health with technical assistance from the USAID | DELIVER PROJECT</v>
      </c>
      <c r="K30" s="288"/>
      <c r="L30" s="288"/>
      <c r="M30" s="484" t="str">
        <f>E30</f>
        <v>04/10</v>
      </c>
      <c r="N30" s="288"/>
      <c r="O30" s="288"/>
      <c r="P30" s="288"/>
      <c r="Q30" s="288"/>
      <c r="R30" s="288"/>
      <c r="S30" s="288"/>
      <c r="T30" s="298"/>
      <c r="U30" s="298"/>
      <c r="V30" s="298"/>
      <c r="W30" s="342"/>
      <c r="X30" s="342"/>
      <c r="Y30" s="342" t="str">
        <f>A30</f>
        <v>B3. When was the last forecast/quantification conducted? (mm/yy)</v>
      </c>
      <c r="Z30" s="322"/>
    </row>
    <row r="31" spans="1:134" s="321" customFormat="1" x14ac:dyDescent="0.2">
      <c r="A31" s="1055" t="s">
        <v>621</v>
      </c>
      <c r="B31" s="1038"/>
      <c r="C31" s="1038"/>
      <c r="D31" s="1038"/>
      <c r="E31" s="1038"/>
      <c r="F31" s="1038"/>
      <c r="G31" s="1045"/>
      <c r="H31" s="330" t="s">
        <v>97</v>
      </c>
      <c r="I31" s="331" t="str">
        <f>A31</f>
        <v>B4. Is there a government budget line item for the procurement of contraceptives?  (Please select from the dropdown list.)</v>
      </c>
      <c r="J31" s="378"/>
      <c r="K31" s="288"/>
      <c r="L31" s="288"/>
      <c r="M31" s="288"/>
      <c r="N31" s="288"/>
      <c r="O31" s="288"/>
      <c r="P31" s="288"/>
      <c r="Q31" s="288"/>
      <c r="R31" s="288"/>
      <c r="S31" s="288"/>
      <c r="T31" s="298"/>
      <c r="U31" s="298"/>
      <c r="V31" s="298"/>
      <c r="W31" s="342"/>
      <c r="X31" s="342"/>
      <c r="Y31" s="471"/>
      <c r="Z31" s="322"/>
    </row>
    <row r="32" spans="1:134" s="321" customFormat="1" ht="90" x14ac:dyDescent="0.2">
      <c r="A32" s="1055" t="s">
        <v>622</v>
      </c>
      <c r="B32" s="1038"/>
      <c r="C32" s="1038"/>
      <c r="D32" s="1038"/>
      <c r="E32" s="1038"/>
      <c r="F32" s="1038"/>
      <c r="G32" s="1045"/>
      <c r="H32" s="330" t="s">
        <v>97</v>
      </c>
      <c r="I32" s="331" t="str">
        <f>A32</f>
        <v xml:space="preserve">B5. Were government funds allocated for contraceptive procurement for the public sector in the most recent complete fiscal year? (This question refers to funds planned to be spent on contraceptives, whether or not they ended up being spent.) 
(Government funds include internally generated funds, basket funds, World Bank credits or loans, and other funds donors gave to the government for their use.) 
</v>
      </c>
      <c r="J32" s="378"/>
      <c r="K32" s="288"/>
      <c r="L32" s="288"/>
      <c r="M32" s="288"/>
      <c r="N32" s="288"/>
      <c r="O32" s="288"/>
      <c r="P32" s="288"/>
      <c r="Q32" s="288"/>
      <c r="R32" s="288"/>
      <c r="S32" s="288"/>
      <c r="T32" s="298"/>
      <c r="U32" s="298"/>
      <c r="V32" s="298"/>
      <c r="W32" s="342"/>
      <c r="X32" s="342"/>
      <c r="Y32" s="471"/>
      <c r="Z32" s="322"/>
    </row>
    <row r="33" spans="1:26" s="321" customFormat="1" ht="15.75" thickBot="1" x14ac:dyDescent="0.25">
      <c r="A33" s="1055" t="s">
        <v>623</v>
      </c>
      <c r="B33" s="1038"/>
      <c r="C33" s="1038"/>
      <c r="D33" s="1038"/>
      <c r="E33" s="1038"/>
      <c r="F33" s="1038"/>
      <c r="G33" s="1038"/>
      <c r="H33" s="1045"/>
      <c r="I33" s="341"/>
      <c r="J33" s="378"/>
      <c r="K33" s="288"/>
      <c r="L33" s="288"/>
      <c r="M33" s="288"/>
      <c r="N33" s="288"/>
      <c r="O33" s="288"/>
      <c r="P33" s="288"/>
      <c r="Q33" s="288"/>
      <c r="R33" s="288"/>
      <c r="S33" s="288"/>
      <c r="T33" s="298"/>
      <c r="U33" s="298"/>
      <c r="V33" s="298"/>
      <c r="W33" s="342"/>
      <c r="X33" s="342" t="str">
        <f>A33</f>
        <v>B6. Please complete the table below regarding government allocations for contraceptive procurement.</v>
      </c>
      <c r="Y33" s="471"/>
      <c r="Z33" s="322"/>
    </row>
    <row r="34" spans="1:26" s="321" customFormat="1" ht="147" x14ac:dyDescent="0.2">
      <c r="A34" s="487"/>
      <c r="B34" s="1205"/>
      <c r="C34" s="1205"/>
      <c r="D34" s="1206"/>
      <c r="E34" s="488" t="s">
        <v>624</v>
      </c>
      <c r="F34" s="346" t="s">
        <v>625</v>
      </c>
      <c r="G34" s="347" t="s">
        <v>626</v>
      </c>
      <c r="H34" s="346" t="s">
        <v>218</v>
      </c>
      <c r="I34" s="349"/>
      <c r="J34" s="489"/>
      <c r="K34" s="288">
        <f>A34</f>
        <v>0</v>
      </c>
      <c r="L34" s="288"/>
      <c r="M34" s="288"/>
      <c r="N34" s="288"/>
      <c r="O34" s="288"/>
      <c r="P34" s="288"/>
      <c r="Q34" s="288"/>
      <c r="R34" s="288"/>
      <c r="S34" s="288"/>
      <c r="T34" s="298"/>
      <c r="U34" s="298"/>
      <c r="V34" s="298"/>
      <c r="W34" s="342"/>
      <c r="X34" s="342"/>
      <c r="Y34" s="471"/>
      <c r="Z34" s="322"/>
    </row>
    <row r="35" spans="1:26" s="321" customFormat="1" ht="57" customHeight="1" x14ac:dyDescent="0.2">
      <c r="A35" s="327"/>
      <c r="B35" s="1038" t="s">
        <v>627</v>
      </c>
      <c r="C35" s="1038"/>
      <c r="D35" s="1045"/>
      <c r="E35" s="352">
        <v>9000000</v>
      </c>
      <c r="F35" s="490" t="s">
        <v>628</v>
      </c>
      <c r="G35" s="353" t="s">
        <v>629</v>
      </c>
      <c r="H35" s="353"/>
      <c r="I35" s="482"/>
      <c r="J35" s="378"/>
      <c r="K35" s="288" t="e">
        <f>#REF!</f>
        <v>#REF!</v>
      </c>
      <c r="L35" s="288"/>
      <c r="M35" s="288"/>
      <c r="N35" s="288"/>
      <c r="O35" s="288"/>
      <c r="P35" s="288"/>
      <c r="Q35" s="288"/>
      <c r="R35" s="288"/>
      <c r="S35" s="288"/>
      <c r="T35" s="298"/>
      <c r="U35" s="298"/>
      <c r="V35" s="298"/>
      <c r="W35" s="342"/>
      <c r="X35" s="342"/>
      <c r="Y35" s="471"/>
      <c r="Z35" s="322"/>
    </row>
    <row r="36" spans="1:26" s="321" customFormat="1" ht="5.25" hidden="1" customHeight="1" x14ac:dyDescent="0.2">
      <c r="A36" s="1205"/>
      <c r="B36" s="1205"/>
      <c r="C36" s="1205"/>
      <c r="D36" s="1205"/>
      <c r="E36" s="1205"/>
      <c r="F36" s="1205"/>
      <c r="G36" s="1205"/>
      <c r="H36" s="1205"/>
      <c r="I36" s="482"/>
      <c r="J36" s="378"/>
      <c r="K36" s="288"/>
      <c r="L36" s="288"/>
      <c r="M36" s="288"/>
      <c r="N36" s="288"/>
      <c r="O36" s="288"/>
      <c r="P36" s="288"/>
      <c r="Q36" s="288"/>
      <c r="R36" s="288"/>
      <c r="S36" s="288"/>
      <c r="T36" s="298"/>
      <c r="U36" s="298"/>
      <c r="V36" s="298"/>
      <c r="W36" s="342"/>
      <c r="X36" s="342"/>
      <c r="Y36" s="471"/>
      <c r="Z36" s="322"/>
    </row>
    <row r="37" spans="1:26" s="321" customFormat="1" ht="57" customHeight="1" x14ac:dyDescent="0.2">
      <c r="A37" s="1055" t="s">
        <v>630</v>
      </c>
      <c r="B37" s="1038"/>
      <c r="C37" s="1038"/>
      <c r="D37" s="1038"/>
      <c r="E37" s="1038"/>
      <c r="F37" s="1038"/>
      <c r="G37" s="1045"/>
      <c r="H37" s="330" t="s">
        <v>97</v>
      </c>
      <c r="I37" s="331" t="str">
        <f>A37</f>
        <v>B7. Were government funds spent on contraceptive procurement for the public sector in the most recent complete fiscal year? 
(Government funds include internally generated funds, basket funds, World Bank credits or loans, and other funds donors gave to the government for their use.)</v>
      </c>
      <c r="J37" s="378"/>
      <c r="K37" s="288"/>
      <c r="L37" s="288"/>
      <c r="M37" s="288"/>
      <c r="N37" s="288"/>
      <c r="O37" s="288"/>
      <c r="P37" s="288"/>
      <c r="Q37" s="288"/>
      <c r="R37" s="288"/>
      <c r="S37" s="288"/>
      <c r="T37" s="298"/>
      <c r="U37" s="298"/>
      <c r="V37" s="298"/>
      <c r="W37" s="342"/>
      <c r="X37" s="342"/>
      <c r="Y37" s="471"/>
      <c r="Z37" s="322"/>
    </row>
    <row r="38" spans="1:26" s="321" customFormat="1" ht="60.75" thickBot="1" x14ac:dyDescent="0.25">
      <c r="A38" s="1042" t="s">
        <v>631</v>
      </c>
      <c r="B38" s="1027"/>
      <c r="C38" s="1027"/>
      <c r="D38" s="1027"/>
      <c r="E38" s="1027"/>
      <c r="F38" s="1027"/>
      <c r="G38" s="1027"/>
      <c r="H38" s="1028"/>
      <c r="I38" s="341"/>
      <c r="J38" s="378"/>
      <c r="K38" s="288"/>
      <c r="L38" s="288"/>
      <c r="M38" s="288"/>
      <c r="N38" s="288"/>
      <c r="O38" s="288"/>
      <c r="P38" s="288"/>
      <c r="Q38" s="288"/>
      <c r="R38" s="288"/>
      <c r="S38" s="288"/>
      <c r="T38" s="298"/>
      <c r="U38" s="298"/>
      <c r="V38" s="298"/>
      <c r="W38" s="342"/>
      <c r="X38" s="342" t="str">
        <f>A38</f>
        <v>B8. Please complete the table below to indicate government expenditures on contraceptive procurement, by source, in the most recent complete fiscal year. 
(This is how much was spent on contraceptive procurement (not what was allocated). How much of this spending was provided from each source?)</v>
      </c>
      <c r="Y38" s="471"/>
      <c r="Z38" s="322"/>
    </row>
    <row r="39" spans="1:26" s="321" customFormat="1" ht="129.75" customHeight="1" x14ac:dyDescent="0.25">
      <c r="A39" s="491"/>
      <c r="B39" s="1201" t="s">
        <v>632</v>
      </c>
      <c r="C39" s="1204"/>
      <c r="D39" s="492" t="s">
        <v>633</v>
      </c>
      <c r="E39" s="348" t="s">
        <v>456</v>
      </c>
      <c r="F39" s="348" t="s">
        <v>634</v>
      </c>
      <c r="G39" s="368" t="s">
        <v>635</v>
      </c>
      <c r="H39" s="348" t="s">
        <v>218</v>
      </c>
      <c r="I39" s="349"/>
      <c r="J39" s="489"/>
      <c r="K39" s="288">
        <f>A39</f>
        <v>0</v>
      </c>
      <c r="L39" s="288"/>
      <c r="M39" s="288"/>
      <c r="N39" s="288"/>
      <c r="O39" s="288"/>
      <c r="P39" s="288"/>
      <c r="Q39" s="288"/>
      <c r="R39" s="288"/>
      <c r="S39" s="288"/>
      <c r="T39" s="298"/>
      <c r="U39" s="298"/>
      <c r="V39" s="298"/>
      <c r="W39" s="342"/>
      <c r="X39" s="342"/>
      <c r="Y39" s="471"/>
      <c r="Z39" s="322"/>
    </row>
    <row r="40" spans="1:26" s="321" customFormat="1" ht="45" x14ac:dyDescent="0.2">
      <c r="A40" s="491"/>
      <c r="B40" s="1038" t="s">
        <v>636</v>
      </c>
      <c r="C40" s="1045"/>
      <c r="D40" s="493" t="s">
        <v>97</v>
      </c>
      <c r="E40" s="352">
        <v>481849</v>
      </c>
      <c r="F40" s="490" t="s">
        <v>628</v>
      </c>
      <c r="G40" s="354" t="s">
        <v>637</v>
      </c>
      <c r="H40" s="353" t="s">
        <v>638</v>
      </c>
      <c r="I40" s="482"/>
      <c r="J40" s="378"/>
      <c r="K40" s="288" t="str">
        <f>B40</f>
        <v>a. Internally generated funds spent on contraceptive procurement</v>
      </c>
      <c r="L40" s="288"/>
      <c r="M40" s="288"/>
      <c r="N40" s="288"/>
      <c r="O40" s="288"/>
      <c r="P40" s="288"/>
      <c r="Q40" s="288"/>
      <c r="R40" s="288"/>
      <c r="S40" s="288"/>
      <c r="T40" s="298"/>
      <c r="U40" s="298"/>
      <c r="V40" s="298"/>
      <c r="W40" s="342"/>
      <c r="X40" s="342"/>
      <c r="Y40" s="471"/>
      <c r="Z40" s="322"/>
    </row>
    <row r="41" spans="1:26" s="321" customFormat="1" ht="30" x14ac:dyDescent="0.2">
      <c r="A41" s="491"/>
      <c r="B41" s="356"/>
      <c r="C41" s="357" t="s">
        <v>639</v>
      </c>
      <c r="D41" s="1074"/>
      <c r="E41" s="1074"/>
      <c r="F41" s="1074"/>
      <c r="G41" s="1074"/>
      <c r="H41" s="1075"/>
      <c r="I41" s="494"/>
      <c r="J41" s="378"/>
      <c r="K41" s="288" t="str">
        <f>C41</f>
        <v>i. Specify source(s) of internally generated funds spent (for example, from taxes or user fees)</v>
      </c>
      <c r="L41" s="288"/>
      <c r="M41" s="288"/>
      <c r="N41" s="288"/>
      <c r="O41" s="289">
        <f>D41</f>
        <v>0</v>
      </c>
      <c r="P41" s="288"/>
      <c r="Q41" s="288"/>
      <c r="R41" s="288"/>
      <c r="S41" s="288"/>
      <c r="T41" s="298"/>
      <c r="U41" s="298"/>
      <c r="V41" s="298"/>
      <c r="W41" s="342"/>
      <c r="X41" s="342"/>
      <c r="Y41" s="471"/>
      <c r="Z41" s="322"/>
    </row>
    <row r="42" spans="1:26" s="321" customFormat="1" ht="60" x14ac:dyDescent="0.2">
      <c r="A42" s="491"/>
      <c r="B42" s="1038" t="s">
        <v>640</v>
      </c>
      <c r="C42" s="1045"/>
      <c r="D42" s="493" t="s">
        <v>97</v>
      </c>
      <c r="E42" s="352">
        <v>9000000</v>
      </c>
      <c r="F42" s="490" t="s">
        <v>628</v>
      </c>
      <c r="G42" s="353" t="s">
        <v>637</v>
      </c>
      <c r="H42" s="353"/>
      <c r="I42" s="482"/>
      <c r="J42" s="378"/>
      <c r="K42" s="288" t="str">
        <f>B42</f>
        <v>b. Total of all other government funds spent on contraceptive procurement (basket funds, World Bank credits or loans, and other funds donors gave to the government [e.g., direct budget support])</v>
      </c>
      <c r="L42" s="288"/>
      <c r="M42" s="288"/>
      <c r="N42" s="288"/>
      <c r="O42" s="288"/>
      <c r="P42" s="288"/>
      <c r="Q42" s="288"/>
      <c r="R42" s="288"/>
      <c r="S42" s="288"/>
      <c r="T42" s="298"/>
      <c r="U42" s="298"/>
      <c r="V42" s="298"/>
      <c r="W42" s="342"/>
      <c r="X42" s="342"/>
      <c r="Y42" s="471"/>
      <c r="Z42" s="322"/>
    </row>
    <row r="43" spans="1:26" s="321" customFormat="1" ht="30" x14ac:dyDescent="0.2">
      <c r="A43" s="491"/>
      <c r="B43" s="356"/>
      <c r="C43" s="357" t="s">
        <v>641</v>
      </c>
      <c r="D43" s="1074" t="s">
        <v>642</v>
      </c>
      <c r="E43" s="1074"/>
      <c r="F43" s="1074"/>
      <c r="G43" s="1074"/>
      <c r="H43" s="1075"/>
      <c r="I43" s="494"/>
      <c r="J43" s="378"/>
      <c r="K43" s="288" t="str">
        <f>C43</f>
        <v>i. Specify source(s) of other government funds spent (for example: basket funding or specific donor)</v>
      </c>
      <c r="L43" s="288"/>
      <c r="M43" s="288"/>
      <c r="N43" s="288"/>
      <c r="O43" s="289" t="str">
        <f>D43</f>
        <v>Protecting Basic Services (PBS) II</v>
      </c>
      <c r="P43" s="288"/>
      <c r="Q43" s="288"/>
      <c r="R43" s="288"/>
      <c r="S43" s="288"/>
      <c r="T43" s="298"/>
      <c r="U43" s="298"/>
      <c r="V43" s="298"/>
      <c r="W43" s="342"/>
      <c r="X43" s="342"/>
      <c r="Y43" s="471"/>
      <c r="Z43" s="322"/>
    </row>
    <row r="44" spans="1:26" s="321" customFormat="1" ht="45" x14ac:dyDescent="0.2">
      <c r="A44" s="491"/>
      <c r="B44" s="1038" t="s">
        <v>643</v>
      </c>
      <c r="C44" s="1045"/>
      <c r="D44" s="495"/>
      <c r="E44" s="496">
        <f>E40+E42</f>
        <v>9481849</v>
      </c>
      <c r="F44" s="359"/>
      <c r="G44" s="359"/>
      <c r="H44" s="353"/>
      <c r="I44" s="482"/>
      <c r="J44" s="378"/>
      <c r="K44" s="288" t="str">
        <f>B44</f>
        <v>c. TOTAL government funds spent on contraceptive procurement
This will auto-calculate.  (It will sum a &amp; b above.)</v>
      </c>
      <c r="L44" s="288"/>
      <c r="M44" s="288"/>
      <c r="N44" s="288"/>
      <c r="O44" s="289"/>
      <c r="P44" s="288"/>
      <c r="Q44" s="288"/>
      <c r="R44" s="288"/>
      <c r="S44" s="288"/>
      <c r="T44" s="298"/>
      <c r="U44" s="298"/>
      <c r="V44" s="298"/>
      <c r="W44" s="342"/>
      <c r="X44" s="342"/>
      <c r="Y44" s="471"/>
      <c r="Z44" s="322"/>
    </row>
    <row r="45" spans="1:26" s="293" customFormat="1" x14ac:dyDescent="0.2">
      <c r="A45" s="497"/>
      <c r="B45" s="498"/>
      <c r="C45" s="498"/>
      <c r="D45" s="499"/>
      <c r="E45" s="500"/>
      <c r="F45" s="500"/>
      <c r="G45" s="501"/>
      <c r="H45" s="502"/>
      <c r="I45" s="367"/>
      <c r="J45" s="378"/>
      <c r="K45" s="288">
        <f>A45</f>
        <v>0</v>
      </c>
      <c r="L45" s="288"/>
      <c r="M45" s="288"/>
      <c r="N45" s="288"/>
      <c r="O45" s="289"/>
      <c r="P45" s="288"/>
      <c r="Q45" s="288"/>
      <c r="R45" s="288"/>
      <c r="S45" s="288"/>
      <c r="T45" s="298"/>
      <c r="U45" s="298"/>
      <c r="V45" s="298"/>
      <c r="W45" s="342"/>
      <c r="X45" s="342"/>
      <c r="Y45" s="456"/>
      <c r="Z45" s="292"/>
    </row>
    <row r="46" spans="1:26" s="321" customFormat="1" ht="30" x14ac:dyDescent="0.2">
      <c r="A46" s="1042" t="s">
        <v>644</v>
      </c>
      <c r="B46" s="1027"/>
      <c r="C46" s="1027"/>
      <c r="D46" s="1027"/>
      <c r="E46" s="1027"/>
      <c r="F46" s="1027"/>
      <c r="G46" s="1027"/>
      <c r="H46" s="1028"/>
      <c r="I46" s="341"/>
      <c r="J46" s="378"/>
      <c r="K46" s="288"/>
      <c r="L46" s="288"/>
      <c r="M46" s="288"/>
      <c r="N46" s="288"/>
      <c r="O46" s="288"/>
      <c r="P46" s="288"/>
      <c r="Q46" s="288"/>
      <c r="R46" s="288"/>
      <c r="S46" s="288"/>
      <c r="T46" s="298"/>
      <c r="U46" s="298"/>
      <c r="V46" s="298"/>
      <c r="W46" s="342"/>
      <c r="X46" s="342" t="str">
        <f>A46</f>
        <v xml:space="preserve">B9. Please complete the table below to indicate donor expenditures on contraceptive procurement in the most recent complete fiscal year.
</v>
      </c>
      <c r="Y46" s="471"/>
      <c r="Z46" s="322"/>
    </row>
    <row r="47" spans="1:26" s="321" customFormat="1" ht="129.75" x14ac:dyDescent="0.2">
      <c r="A47" s="491" t="s">
        <v>645</v>
      </c>
      <c r="B47" s="1201" t="s">
        <v>646</v>
      </c>
      <c r="C47" s="1045"/>
      <c r="D47" s="492" t="s">
        <v>647</v>
      </c>
      <c r="E47" s="348" t="s">
        <v>648</v>
      </c>
      <c r="F47" s="348" t="s">
        <v>649</v>
      </c>
      <c r="G47" s="368" t="s">
        <v>650</v>
      </c>
      <c r="H47" s="348" t="s">
        <v>218</v>
      </c>
      <c r="I47" s="369"/>
      <c r="J47" s="378"/>
      <c r="K47" s="288" t="str">
        <f>A47</f>
        <v xml:space="preserve">
</v>
      </c>
      <c r="L47" s="288"/>
      <c r="M47" s="288"/>
      <c r="N47" s="288"/>
      <c r="O47" s="289"/>
      <c r="P47" s="288"/>
      <c r="Q47" s="288"/>
      <c r="R47" s="288"/>
      <c r="S47" s="288"/>
      <c r="T47" s="298"/>
      <c r="U47" s="298"/>
      <c r="V47" s="298"/>
      <c r="W47" s="342"/>
      <c r="X47" s="342"/>
      <c r="Y47" s="471"/>
      <c r="Z47" s="322"/>
    </row>
    <row r="48" spans="1:26" s="321" customFormat="1" ht="45" x14ac:dyDescent="0.2">
      <c r="A48" s="491"/>
      <c r="B48" s="1038" t="s">
        <v>651</v>
      </c>
      <c r="C48" s="1045"/>
      <c r="D48" s="493" t="s">
        <v>97</v>
      </c>
      <c r="E48" s="352">
        <v>6421656</v>
      </c>
      <c r="F48" s="490" t="s">
        <v>628</v>
      </c>
      <c r="G48" s="353" t="s">
        <v>637</v>
      </c>
      <c r="H48" s="371"/>
      <c r="I48" s="483"/>
      <c r="J48" s="378"/>
      <c r="K48" s="288" t="str">
        <f>B48</f>
        <v>a. In-kind donations of contraceptives</v>
      </c>
      <c r="L48" s="288"/>
      <c r="M48" s="288"/>
      <c r="N48" s="288"/>
      <c r="O48" s="289"/>
      <c r="P48" s="288"/>
      <c r="Q48" s="288"/>
      <c r="R48" s="288"/>
      <c r="S48" s="288"/>
      <c r="T48" s="298"/>
      <c r="U48" s="298"/>
      <c r="V48" s="298"/>
      <c r="W48" s="342"/>
      <c r="X48" s="342"/>
      <c r="Y48" s="471"/>
      <c r="Z48" s="322"/>
    </row>
    <row r="49" spans="1:26" s="321" customFormat="1" x14ac:dyDescent="0.2">
      <c r="A49" s="491"/>
      <c r="B49" s="356"/>
      <c r="C49" s="357" t="s">
        <v>652</v>
      </c>
      <c r="D49" s="1202" t="s">
        <v>653</v>
      </c>
      <c r="E49" s="1202"/>
      <c r="F49" s="1202"/>
      <c r="G49" s="1202"/>
      <c r="H49" s="1203"/>
      <c r="I49" s="503"/>
      <c r="J49" s="378"/>
      <c r="K49" s="288" t="str">
        <f>C49</f>
        <v xml:space="preserve">i. Specify source(s) of in-kind donations </v>
      </c>
      <c r="L49" s="288"/>
      <c r="M49" s="288"/>
      <c r="N49" s="288"/>
      <c r="O49" s="289" t="str">
        <f>D49</f>
        <v>USAID ($2,828,703), UNFPA Global Program ($3,592,953)</v>
      </c>
      <c r="P49" s="288"/>
      <c r="Q49" s="288"/>
      <c r="R49" s="288"/>
      <c r="S49" s="288"/>
      <c r="T49" s="298"/>
      <c r="U49" s="298"/>
      <c r="V49" s="298"/>
      <c r="W49" s="342"/>
      <c r="X49" s="342"/>
      <c r="Y49" s="471"/>
      <c r="Z49" s="322"/>
    </row>
    <row r="50" spans="1:26" s="321" customFormat="1" x14ac:dyDescent="0.2">
      <c r="A50" s="491"/>
      <c r="B50" s="1038" t="s">
        <v>654</v>
      </c>
      <c r="C50" s="1045"/>
      <c r="D50" s="493" t="s">
        <v>94</v>
      </c>
      <c r="E50" s="352">
        <v>0</v>
      </c>
      <c r="F50" s="490" t="s">
        <v>628</v>
      </c>
      <c r="G50" s="370" t="s">
        <v>655</v>
      </c>
      <c r="H50" s="371" t="s">
        <v>43</v>
      </c>
      <c r="I50" s="483"/>
      <c r="J50" s="378"/>
      <c r="K50" s="288" t="str">
        <f>B50</f>
        <v>b. Global Fund donations used to procure condoms</v>
      </c>
      <c r="L50" s="288"/>
      <c r="M50" s="288"/>
      <c r="N50" s="288"/>
      <c r="O50" s="289"/>
      <c r="P50" s="288"/>
      <c r="Q50" s="288"/>
      <c r="R50" s="288"/>
      <c r="S50" s="288"/>
      <c r="T50" s="298"/>
      <c r="U50" s="298"/>
      <c r="V50" s="298"/>
      <c r="W50" s="342"/>
      <c r="X50" s="342"/>
      <c r="Y50" s="471"/>
      <c r="Z50" s="322"/>
    </row>
    <row r="51" spans="1:26" s="321" customFormat="1" ht="75" x14ac:dyDescent="0.2">
      <c r="A51" s="491"/>
      <c r="B51" s="1038" t="s">
        <v>656</v>
      </c>
      <c r="C51" s="1045"/>
      <c r="D51" s="493" t="s">
        <v>94</v>
      </c>
      <c r="E51" s="352">
        <v>0</v>
      </c>
      <c r="F51" s="490" t="s">
        <v>628</v>
      </c>
      <c r="G51" s="370"/>
      <c r="H51" s="371" t="s">
        <v>657</v>
      </c>
      <c r="I51" s="483"/>
      <c r="J51" s="378"/>
      <c r="K51" s="288" t="str">
        <f>B51</f>
        <v>c. Global Fund donations used to procure contraceptives besides condoms</v>
      </c>
      <c r="L51" s="288"/>
      <c r="M51" s="288"/>
      <c r="N51" s="288"/>
      <c r="O51" s="289"/>
      <c r="P51" s="288"/>
      <c r="Q51" s="288"/>
      <c r="R51" s="288"/>
      <c r="S51" s="288"/>
      <c r="T51" s="298"/>
      <c r="U51" s="298"/>
      <c r="V51" s="298"/>
      <c r="W51" s="342"/>
      <c r="X51" s="342"/>
      <c r="Y51" s="471"/>
      <c r="Z51" s="322"/>
    </row>
    <row r="52" spans="1:26" s="321" customFormat="1" ht="45" x14ac:dyDescent="0.2">
      <c r="A52" s="491"/>
      <c r="B52" s="1038" t="s">
        <v>658</v>
      </c>
      <c r="C52" s="1045"/>
      <c r="D52" s="495"/>
      <c r="E52" s="496">
        <f>E48+E50+E51</f>
        <v>6421656</v>
      </c>
      <c r="F52" s="359"/>
      <c r="G52" s="359"/>
      <c r="H52" s="354"/>
      <c r="I52" s="482"/>
      <c r="J52" s="378"/>
      <c r="K52" s="288" t="str">
        <f>B52</f>
        <v>d. TOTAL value of in-kind donations and Global Fund donations spent on contraceptive procurement
This will auto-calculate.  (It will sum a-c above.)</v>
      </c>
      <c r="L52" s="288"/>
      <c r="M52" s="288"/>
      <c r="N52" s="288"/>
      <c r="O52" s="289"/>
      <c r="P52" s="288"/>
      <c r="Q52" s="288"/>
      <c r="R52" s="288"/>
      <c r="S52" s="288"/>
      <c r="T52" s="298"/>
      <c r="U52" s="298"/>
      <c r="V52" s="298"/>
      <c r="W52" s="342"/>
      <c r="X52" s="342"/>
      <c r="Y52" s="471"/>
      <c r="Z52" s="322"/>
    </row>
    <row r="53" spans="1:26" s="293" customFormat="1" x14ac:dyDescent="0.2">
      <c r="A53" s="497"/>
      <c r="B53" s="498"/>
      <c r="C53" s="498"/>
      <c r="D53" s="499"/>
      <c r="E53" s="500"/>
      <c r="F53" s="500"/>
      <c r="G53" s="501"/>
      <c r="H53" s="502"/>
      <c r="I53" s="367"/>
      <c r="J53" s="378"/>
      <c r="K53" s="288">
        <f>A53</f>
        <v>0</v>
      </c>
      <c r="L53" s="288"/>
      <c r="M53" s="288"/>
      <c r="N53" s="288"/>
      <c r="O53" s="289"/>
      <c r="P53" s="288"/>
      <c r="Q53" s="288"/>
      <c r="R53" s="288"/>
      <c r="S53" s="288"/>
      <c r="T53" s="298"/>
      <c r="U53" s="298"/>
      <c r="V53" s="298"/>
      <c r="W53" s="342"/>
      <c r="X53" s="342"/>
      <c r="Y53" s="456"/>
      <c r="Z53" s="292"/>
    </row>
    <row r="54" spans="1:26" s="321" customFormat="1" ht="75" x14ac:dyDescent="0.2">
      <c r="A54" s="1055" t="s">
        <v>659</v>
      </c>
      <c r="B54" s="1038"/>
      <c r="C54" s="1038"/>
      <c r="D54" s="1038"/>
      <c r="E54" s="1038"/>
      <c r="F54" s="1038"/>
      <c r="G54" s="1038"/>
      <c r="H54" s="1045"/>
      <c r="I54" s="341"/>
      <c r="J54" s="378"/>
      <c r="K54" s="288"/>
      <c r="L54" s="288"/>
      <c r="M54" s="288"/>
      <c r="N54" s="288"/>
      <c r="O54" s="288"/>
      <c r="P54" s="288"/>
      <c r="Q54" s="288"/>
      <c r="R54" s="288"/>
      <c r="S54" s="288"/>
      <c r="T54" s="298"/>
      <c r="U54" s="298"/>
      <c r="V54" s="298"/>
      <c r="W54" s="342"/>
      <c r="X54" s="34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any relevant information you may have in the comments boxes.
</v>
      </c>
      <c r="Y54" s="471"/>
      <c r="Z54" s="322"/>
    </row>
    <row r="55" spans="1:26" s="321" customFormat="1" ht="150" x14ac:dyDescent="0.2">
      <c r="A55" s="1196" t="s">
        <v>660</v>
      </c>
      <c r="B55" s="1197"/>
      <c r="C55" s="1197"/>
      <c r="D55" s="1197"/>
      <c r="E55" s="1198"/>
      <c r="F55" s="504">
        <f>E44/(E44+E52)</f>
        <v>0.59621127543896768</v>
      </c>
      <c r="G55" s="1139"/>
      <c r="H55" s="1140"/>
      <c r="I55" s="483"/>
      <c r="J55" s="378">
        <f>G55</f>
        <v>0</v>
      </c>
      <c r="K55" s="288"/>
      <c r="L55" s="288"/>
      <c r="M55" s="288"/>
      <c r="N55" s="288"/>
      <c r="O55" s="289"/>
      <c r="P55" s="288"/>
      <c r="Q55" s="288"/>
      <c r="R55" s="325"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288"/>
      <c r="T55" s="298"/>
      <c r="U55" s="298"/>
      <c r="V55" s="298"/>
      <c r="W55" s="342"/>
      <c r="X55" s="342"/>
      <c r="Y55" s="471"/>
      <c r="Z55" s="322"/>
    </row>
    <row r="56" spans="1:26" s="321" customFormat="1" ht="135" x14ac:dyDescent="0.25">
      <c r="A56" s="1196" t="s">
        <v>661</v>
      </c>
      <c r="B56" s="1199"/>
      <c r="C56" s="1199"/>
      <c r="D56" s="1199"/>
      <c r="E56" s="1200"/>
      <c r="F56" s="504">
        <f>(E44+E52)/G29</f>
        <v>0.44318219850236873</v>
      </c>
      <c r="G56" s="1139" t="s">
        <v>662</v>
      </c>
      <c r="H56" s="1140"/>
      <c r="I56" s="483"/>
      <c r="J56" s="378" t="str">
        <f>G56</f>
        <v xml:space="preserve">The FMOH targets and plan for scale-up of long term contraceptives (Implanon® and IUCD) has a significant impact on the overall resource needs for contraceptives. </v>
      </c>
      <c r="K56" s="288"/>
      <c r="L56" s="288"/>
      <c r="M56" s="288"/>
      <c r="N56" s="288"/>
      <c r="O56" s="289"/>
      <c r="P56" s="288"/>
      <c r="Q56" s="288"/>
      <c r="R56" s="325"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288"/>
      <c r="T56" s="298"/>
      <c r="U56" s="298"/>
      <c r="V56" s="298"/>
      <c r="W56" s="342"/>
      <c r="X56" s="342"/>
      <c r="Y56" s="471"/>
      <c r="Z56" s="322"/>
    </row>
    <row r="57" spans="1:26" s="321" customFormat="1" ht="60" x14ac:dyDescent="0.2">
      <c r="A57" s="1193" t="s">
        <v>663</v>
      </c>
      <c r="B57" s="1194"/>
      <c r="C57" s="1194"/>
      <c r="D57" s="1194"/>
      <c r="E57" s="1195"/>
      <c r="F57" s="351"/>
      <c r="G57" s="1139"/>
      <c r="H57" s="1140"/>
      <c r="I57" s="483"/>
      <c r="J57" s="378">
        <f>G57</f>
        <v>0</v>
      </c>
      <c r="K57" s="288"/>
      <c r="L57" s="288"/>
      <c r="M57" s="288"/>
      <c r="N57" s="288"/>
      <c r="O57" s="289"/>
      <c r="P57" s="288"/>
      <c r="Q57" s="288"/>
      <c r="R57" s="325" t="str">
        <f>A57</f>
        <v>B12. If B11 did not calculate automatically, please answer the following question:
Was there a funding gap for the public sector in the last complete fiscal year (e.g., 09-'10 fiscal year)?
(Please select from the dropdown list.)</v>
      </c>
      <c r="S57" s="288"/>
      <c r="T57" s="298"/>
      <c r="U57" s="298"/>
      <c r="V57" s="298"/>
      <c r="W57" s="342"/>
      <c r="X57" s="342"/>
      <c r="Y57" s="471"/>
      <c r="Z57" s="322"/>
    </row>
    <row r="58" spans="1:26" s="293" customFormat="1" x14ac:dyDescent="0.2">
      <c r="A58" s="361"/>
      <c r="B58" s="362"/>
      <c r="C58" s="362"/>
      <c r="D58" s="363"/>
      <c r="E58" s="364"/>
      <c r="F58" s="364"/>
      <c r="G58" s="365"/>
      <c r="H58" s="366"/>
      <c r="I58" s="367"/>
      <c r="J58" s="378"/>
      <c r="K58" s="288">
        <f>A58</f>
        <v>0</v>
      </c>
      <c r="L58" s="288"/>
      <c r="M58" s="288"/>
      <c r="N58" s="288"/>
      <c r="O58" s="289"/>
      <c r="P58" s="288"/>
      <c r="Q58" s="288"/>
      <c r="R58" s="288"/>
      <c r="S58" s="288"/>
      <c r="T58" s="298"/>
      <c r="U58" s="298"/>
      <c r="V58" s="298"/>
      <c r="W58" s="342"/>
      <c r="X58" s="342"/>
      <c r="Y58" s="456"/>
      <c r="Z58" s="292"/>
    </row>
    <row r="59" spans="1:26" s="321" customFormat="1" ht="45" x14ac:dyDescent="0.2">
      <c r="A59" s="1055" t="s">
        <v>664</v>
      </c>
      <c r="B59" s="1038"/>
      <c r="C59" s="1038"/>
      <c r="D59" s="1038"/>
      <c r="E59" s="1045"/>
      <c r="F59" s="1046" t="s">
        <v>396</v>
      </c>
      <c r="G59" s="1126"/>
      <c r="H59" s="1047"/>
      <c r="I59" s="431"/>
      <c r="J59" s="378"/>
      <c r="K59" s="288"/>
      <c r="L59" s="288"/>
      <c r="M59" s="288"/>
      <c r="N59" s="288"/>
      <c r="O59" s="288"/>
      <c r="P59" s="288"/>
      <c r="Q59" s="288" t="str">
        <f>F59</f>
        <v>The government (e.g., Central Medical Stores, MOH logistics unit, MOH procurement unit)</v>
      </c>
      <c r="R59" s="325" t="str">
        <f>A59</f>
        <v>B13. If the government financed any contraceptive procurement in the most recent complete fiscal year, which entity conducted the procurement(s)? (Please select from the dropdown.)</v>
      </c>
      <c r="S59" s="288"/>
      <c r="T59" s="298"/>
      <c r="U59" s="298"/>
      <c r="V59" s="298"/>
      <c r="W59" s="342"/>
      <c r="X59" s="342"/>
      <c r="Y59" s="471"/>
      <c r="Z59" s="322"/>
    </row>
    <row r="60" spans="1:26" s="321" customFormat="1" x14ac:dyDescent="0.2">
      <c r="A60" s="327"/>
      <c r="B60" s="1038" t="s">
        <v>478</v>
      </c>
      <c r="C60" s="1038"/>
      <c r="D60" s="1038"/>
      <c r="E60" s="1038"/>
      <c r="F60" s="1039" t="s">
        <v>665</v>
      </c>
      <c r="G60" s="1040"/>
      <c r="H60" s="1041"/>
      <c r="I60" s="483"/>
      <c r="J60" s="378"/>
      <c r="K60" s="288"/>
      <c r="L60" s="288"/>
      <c r="M60" s="380">
        <f>E60</f>
        <v>0</v>
      </c>
      <c r="N60" s="288"/>
      <c r="O60" s="288"/>
      <c r="P60" s="288"/>
      <c r="Q60" s="288" t="str">
        <f>F60</f>
        <v xml:space="preserve">Pharmaceutical Fund and Supply Agency (PFSA) </v>
      </c>
      <c r="R60" s="289" t="str">
        <f>B60</f>
        <v>a. Specify entity</v>
      </c>
      <c r="S60" s="288"/>
      <c r="T60" s="298"/>
      <c r="U60" s="298"/>
      <c r="V60" s="298"/>
      <c r="W60" s="342"/>
      <c r="X60" s="342"/>
      <c r="Y60" s="471"/>
      <c r="Z60" s="322"/>
    </row>
    <row r="61" spans="1:26" s="321" customFormat="1" x14ac:dyDescent="0.2">
      <c r="A61" s="381"/>
      <c r="B61" s="341"/>
      <c r="C61" s="1038" t="s">
        <v>480</v>
      </c>
      <c r="D61" s="1038"/>
      <c r="E61" s="1045"/>
      <c r="F61" s="1046" t="s">
        <v>97</v>
      </c>
      <c r="G61" s="1126"/>
      <c r="H61" s="1047"/>
      <c r="I61" s="483"/>
      <c r="J61" s="378"/>
      <c r="K61" s="288"/>
      <c r="L61" s="288"/>
      <c r="M61" s="288"/>
      <c r="N61" s="288"/>
      <c r="O61" s="288"/>
      <c r="P61" s="288"/>
      <c r="Q61" s="288" t="str">
        <f>F61</f>
        <v>Yes</v>
      </c>
      <c r="R61" s="289" t="str">
        <f>C61</f>
        <v>i. Is this a parastatal?</v>
      </c>
      <c r="S61" s="288"/>
      <c r="T61" s="298"/>
      <c r="U61" s="298"/>
      <c r="V61" s="298"/>
      <c r="W61" s="342"/>
      <c r="X61" s="342"/>
      <c r="Y61" s="471"/>
      <c r="Z61" s="322"/>
    </row>
    <row r="62" spans="1:26" s="321" customFormat="1" ht="165.75" thickBot="1" x14ac:dyDescent="0.25">
      <c r="A62" s="1187" t="s">
        <v>666</v>
      </c>
      <c r="B62" s="1188"/>
      <c r="C62" s="1189"/>
      <c r="D62" s="1190" t="s">
        <v>667</v>
      </c>
      <c r="E62" s="1076"/>
      <c r="F62" s="1076"/>
      <c r="G62" s="1076"/>
      <c r="H62" s="1077"/>
      <c r="I62" s="331"/>
      <c r="J62" s="378"/>
      <c r="K62" s="288" t="str">
        <f>A62</f>
        <v>B14. Please note any additional comments about finance and procurement.</v>
      </c>
      <c r="L62" s="288"/>
      <c r="M62" s="288"/>
      <c r="N62" s="288"/>
      <c r="O62" s="288" t="str">
        <f>D62</f>
        <v>Financing: even though the amounts are not all that significant, the central government and a number of the regional governments continue to finance contraceptive procurement from internally generated (budget) funds. The existence of basket funds, the emergence of the MDG Pool Fund, and the possibilities of future funding for commodities, as well as an overall increase in donor support for FP, have put the country in a generally better position. During this year, Pharmaceuticals Fund Supply Agency (PFSA) has started the procurement of contraceptives from Protection of Basic Services (PBS) II and internally generated funds. The USAID | DELIVER PROJECT continues to support the facilitation of the contraceptive procurement decisions through the sharing of information with the FMOH.</v>
      </c>
      <c r="P62" s="288"/>
      <c r="Q62" s="288"/>
      <c r="R62" s="288"/>
      <c r="S62" s="288"/>
      <c r="T62" s="298"/>
      <c r="U62" s="298"/>
      <c r="V62" s="298"/>
      <c r="W62" s="342"/>
      <c r="X62" s="342"/>
      <c r="Y62" s="471"/>
      <c r="Z62" s="322"/>
    </row>
    <row r="63" spans="1:26" s="321" customFormat="1" ht="16.5" thickBot="1" x14ac:dyDescent="0.25">
      <c r="A63" s="1191" t="s">
        <v>483</v>
      </c>
      <c r="B63" s="1192"/>
      <c r="C63" s="1192"/>
      <c r="D63" s="1192"/>
      <c r="E63" s="1192"/>
      <c r="F63" s="1192"/>
      <c r="G63" s="1192"/>
      <c r="H63" s="505"/>
      <c r="I63" s="318"/>
      <c r="J63" s="378"/>
      <c r="K63" s="288"/>
      <c r="L63" s="288"/>
      <c r="M63" s="288"/>
      <c r="N63" s="288"/>
      <c r="O63" s="288"/>
      <c r="P63" s="288"/>
      <c r="Q63" s="288"/>
      <c r="R63" s="288"/>
      <c r="S63" s="288"/>
      <c r="T63" s="298"/>
      <c r="U63" s="298"/>
      <c r="V63" s="298"/>
      <c r="W63" s="342"/>
      <c r="X63" s="342"/>
      <c r="Y63" s="471"/>
      <c r="Z63" s="322"/>
    </row>
    <row r="64" spans="1:26" s="321" customFormat="1" ht="45" x14ac:dyDescent="0.2">
      <c r="A64" s="1119" t="s">
        <v>668</v>
      </c>
      <c r="B64" s="1120"/>
      <c r="C64" s="1120"/>
      <c r="D64" s="1120"/>
      <c r="E64" s="1120"/>
      <c r="F64" s="1120"/>
      <c r="G64" s="1120"/>
      <c r="H64" s="1121"/>
      <c r="I64" s="383"/>
      <c r="J64" s="378"/>
      <c r="K64" s="288"/>
      <c r="L64" s="288"/>
      <c r="M64" s="288"/>
      <c r="N64" s="288"/>
      <c r="O64" s="288"/>
      <c r="P64" s="288"/>
      <c r="Q64" s="288"/>
      <c r="R64" s="288"/>
      <c r="S64" s="288"/>
      <c r="T64" s="298"/>
      <c r="U64" s="298"/>
      <c r="V64" s="298"/>
      <c r="W64" s="342"/>
      <c r="X64" s="342" t="str">
        <f>A64</f>
        <v>C1. Are the following contraceptive methods offered through the commercial sector, public sector, NGOs, or social marketing? (Please indicate which methods are intended to be offered. This question is not asking whether the method is in stock.) 
(Please select from the dropdown list.)</v>
      </c>
      <c r="Y64" s="471"/>
      <c r="Z64" s="322"/>
    </row>
    <row r="65" spans="1:26" s="391" customFormat="1" ht="15.75" x14ac:dyDescent="0.25">
      <c r="A65" s="1122" t="s">
        <v>485</v>
      </c>
      <c r="B65" s="1123"/>
      <c r="C65" s="1124"/>
      <c r="D65" s="1185" t="s">
        <v>10</v>
      </c>
      <c r="E65" s="1186"/>
      <c r="F65" s="384" t="s">
        <v>26</v>
      </c>
      <c r="G65" s="385" t="s">
        <v>9</v>
      </c>
      <c r="H65" s="386" t="s">
        <v>8</v>
      </c>
      <c r="I65" s="387"/>
      <c r="J65" s="506"/>
      <c r="K65" s="288" t="str">
        <f>A65</f>
        <v>Contraceptive Method</v>
      </c>
      <c r="L65" s="303"/>
      <c r="M65" s="303"/>
      <c r="N65" s="303"/>
      <c r="O65" s="303"/>
      <c r="P65" s="303"/>
      <c r="Q65" s="303"/>
      <c r="R65" s="303"/>
      <c r="S65" s="303"/>
      <c r="T65" s="458"/>
      <c r="U65" s="458"/>
      <c r="V65" s="458"/>
      <c r="W65" s="507"/>
      <c r="X65" s="507"/>
      <c r="Y65" s="508"/>
      <c r="Z65" s="392"/>
    </row>
    <row r="66" spans="1:26" s="321" customFormat="1" ht="30" x14ac:dyDescent="0.2">
      <c r="A66" s="393"/>
      <c r="B66" s="1108" t="s">
        <v>669</v>
      </c>
      <c r="C66" s="1109"/>
      <c r="D66" s="1183" t="s">
        <v>97</v>
      </c>
      <c r="E66" s="1183"/>
      <c r="F66" s="402" t="s">
        <v>97</v>
      </c>
      <c r="G66" s="402" t="s">
        <v>97</v>
      </c>
      <c r="H66" s="402" t="s">
        <v>97</v>
      </c>
      <c r="I66" s="331"/>
      <c r="J66" s="378"/>
      <c r="K66" s="288" t="str">
        <f>B66</f>
        <v>a. Combined oral contraceptives (estrogen + progestin - for  example, LoFemenol, Microgynon)</v>
      </c>
      <c r="L66" s="288"/>
      <c r="M66" s="288"/>
      <c r="N66" s="288"/>
      <c r="O66" s="288"/>
      <c r="P66" s="288"/>
      <c r="Q66" s="288"/>
      <c r="R66" s="288"/>
      <c r="S66" s="288"/>
      <c r="T66" s="298"/>
      <c r="U66" s="298"/>
      <c r="V66" s="298"/>
      <c r="W66" s="342"/>
      <c r="X66" s="342"/>
      <c r="Y66" s="471"/>
      <c r="Z66" s="322"/>
    </row>
    <row r="67" spans="1:26" s="321" customFormat="1" x14ac:dyDescent="0.2">
      <c r="A67" s="395"/>
      <c r="B67" s="1108" t="s">
        <v>670</v>
      </c>
      <c r="C67" s="1109"/>
      <c r="D67" s="1183" t="s">
        <v>97</v>
      </c>
      <c r="E67" s="1183"/>
      <c r="F67" s="402" t="s">
        <v>97</v>
      </c>
      <c r="G67" s="402" t="s">
        <v>97</v>
      </c>
      <c r="H67" s="402" t="s">
        <v>97</v>
      </c>
      <c r="I67" s="331"/>
      <c r="J67" s="378"/>
      <c r="K67" s="288" t="str">
        <f t="shared" ref="K67:K77" si="2">B67</f>
        <v>b. Progestin-only pills (for example, Ovrette, Microlut)</v>
      </c>
      <c r="L67" s="288"/>
      <c r="M67" s="288"/>
      <c r="N67" s="288"/>
      <c r="O67" s="288"/>
      <c r="P67" s="288"/>
      <c r="Q67" s="288"/>
      <c r="R67" s="288"/>
      <c r="S67" s="288"/>
      <c r="T67" s="298"/>
      <c r="U67" s="298"/>
      <c r="V67" s="298"/>
      <c r="W67" s="342"/>
      <c r="X67" s="342"/>
      <c r="Y67" s="471"/>
      <c r="Z67" s="322"/>
    </row>
    <row r="68" spans="1:26" s="321" customFormat="1" x14ac:dyDescent="0.2">
      <c r="A68" s="395"/>
      <c r="B68" s="1108" t="s">
        <v>671</v>
      </c>
      <c r="C68" s="1109"/>
      <c r="D68" s="1183" t="s">
        <v>97</v>
      </c>
      <c r="E68" s="1183"/>
      <c r="F68" s="402" t="s">
        <v>97</v>
      </c>
      <c r="G68" s="402" t="s">
        <v>97</v>
      </c>
      <c r="H68" s="402" t="s">
        <v>97</v>
      </c>
      <c r="I68" s="331"/>
      <c r="J68" s="378"/>
      <c r="K68" s="288" t="str">
        <f t="shared" si="2"/>
        <v>c. Hormonal injections (for example, DepoProvera, Noristerat)</v>
      </c>
      <c r="L68" s="288"/>
      <c r="M68" s="288"/>
      <c r="N68" s="288"/>
      <c r="O68" s="288"/>
      <c r="P68" s="288"/>
      <c r="Q68" s="288"/>
      <c r="R68" s="288"/>
      <c r="S68" s="288"/>
      <c r="T68" s="298"/>
      <c r="U68" s="298"/>
      <c r="V68" s="298"/>
      <c r="W68" s="342"/>
      <c r="X68" s="342"/>
      <c r="Y68" s="471"/>
      <c r="Z68" s="322"/>
    </row>
    <row r="69" spans="1:26" s="321" customFormat="1" x14ac:dyDescent="0.2">
      <c r="A69" s="395"/>
      <c r="B69" s="1108" t="s">
        <v>672</v>
      </c>
      <c r="C69" s="1109"/>
      <c r="D69" s="1183" t="s">
        <v>97</v>
      </c>
      <c r="E69" s="1183"/>
      <c r="F69" s="402" t="s">
        <v>97</v>
      </c>
      <c r="G69" s="402" t="s">
        <v>97</v>
      </c>
      <c r="H69" s="402" t="s">
        <v>97</v>
      </c>
      <c r="I69" s="331"/>
      <c r="J69" s="378"/>
      <c r="K69" s="288" t="str">
        <f t="shared" si="2"/>
        <v>d. Hormonal implants (for example, Jadelle, Implanon)</v>
      </c>
      <c r="L69" s="288"/>
      <c r="M69" s="288"/>
      <c r="N69" s="288"/>
      <c r="O69" s="288"/>
      <c r="P69" s="288"/>
      <c r="Q69" s="288"/>
      <c r="R69" s="288"/>
      <c r="S69" s="288"/>
      <c r="T69" s="298"/>
      <c r="U69" s="298"/>
      <c r="V69" s="298"/>
      <c r="W69" s="342"/>
      <c r="X69" s="342"/>
      <c r="Y69" s="471"/>
      <c r="Z69" s="322"/>
    </row>
    <row r="70" spans="1:26" s="321" customFormat="1" x14ac:dyDescent="0.2">
      <c r="A70" s="395"/>
      <c r="B70" s="1108" t="s">
        <v>673</v>
      </c>
      <c r="C70" s="1109"/>
      <c r="D70" s="1183" t="s">
        <v>97</v>
      </c>
      <c r="E70" s="1183"/>
      <c r="F70" s="402" t="s">
        <v>97</v>
      </c>
      <c r="G70" s="402" t="s">
        <v>97</v>
      </c>
      <c r="H70" s="402" t="s">
        <v>97</v>
      </c>
      <c r="I70" s="331"/>
      <c r="J70" s="378"/>
      <c r="K70" s="288" t="str">
        <f t="shared" si="2"/>
        <v>e. Intrauterine devices (IUDs) (for example, Optima Copper T)</v>
      </c>
      <c r="L70" s="288"/>
      <c r="M70" s="288"/>
      <c r="N70" s="288"/>
      <c r="O70" s="288"/>
      <c r="P70" s="288"/>
      <c r="Q70" s="288"/>
      <c r="R70" s="288"/>
      <c r="S70" s="288"/>
      <c r="T70" s="298"/>
      <c r="U70" s="298"/>
      <c r="V70" s="298"/>
      <c r="W70" s="342"/>
      <c r="X70" s="342"/>
      <c r="Y70" s="471"/>
      <c r="Z70" s="322"/>
    </row>
    <row r="71" spans="1:26" s="321" customFormat="1" x14ac:dyDescent="0.2">
      <c r="A71" s="395"/>
      <c r="B71" s="1108" t="s">
        <v>495</v>
      </c>
      <c r="C71" s="1109"/>
      <c r="D71" s="1183" t="s">
        <v>97</v>
      </c>
      <c r="E71" s="1183"/>
      <c r="F71" s="402" t="s">
        <v>97</v>
      </c>
      <c r="G71" s="402" t="s">
        <v>97</v>
      </c>
      <c r="H71" s="402" t="s">
        <v>97</v>
      </c>
      <c r="I71" s="331"/>
      <c r="J71" s="378"/>
      <c r="K71" s="288" t="str">
        <f t="shared" si="2"/>
        <v>f. Male condoms</v>
      </c>
      <c r="L71" s="288"/>
      <c r="M71" s="288"/>
      <c r="N71" s="288"/>
      <c r="O71" s="288"/>
      <c r="P71" s="288"/>
      <c r="Q71" s="288"/>
      <c r="R71" s="288"/>
      <c r="S71" s="288"/>
      <c r="T71" s="298"/>
      <c r="U71" s="298"/>
      <c r="V71" s="298"/>
      <c r="W71" s="342"/>
      <c r="X71" s="342"/>
      <c r="Y71" s="471"/>
      <c r="Z71" s="322"/>
    </row>
    <row r="72" spans="1:26" s="321" customFormat="1" x14ac:dyDescent="0.2">
      <c r="A72" s="395"/>
      <c r="B72" s="1108" t="s">
        <v>496</v>
      </c>
      <c r="C72" s="1109"/>
      <c r="D72" s="1183" t="s">
        <v>94</v>
      </c>
      <c r="E72" s="1183"/>
      <c r="F72" s="402" t="s">
        <v>94</v>
      </c>
      <c r="G72" s="402" t="s">
        <v>94</v>
      </c>
      <c r="H72" s="402" t="s">
        <v>97</v>
      </c>
      <c r="I72" s="331"/>
      <c r="J72" s="378"/>
      <c r="K72" s="288" t="str">
        <f t="shared" si="2"/>
        <v>g. Female condoms</v>
      </c>
      <c r="L72" s="288"/>
      <c r="M72" s="288"/>
      <c r="N72" s="288"/>
      <c r="O72" s="288"/>
      <c r="P72" s="288"/>
      <c r="Q72" s="288"/>
      <c r="R72" s="288"/>
      <c r="S72" s="288"/>
      <c r="T72" s="298"/>
      <c r="U72" s="298"/>
      <c r="V72" s="298"/>
      <c r="W72" s="342"/>
      <c r="X72" s="342"/>
      <c r="Y72" s="471"/>
      <c r="Z72" s="322"/>
    </row>
    <row r="73" spans="1:26" s="321" customFormat="1" x14ac:dyDescent="0.2">
      <c r="A73" s="395"/>
      <c r="B73" s="1108" t="s">
        <v>674</v>
      </c>
      <c r="C73" s="1109"/>
      <c r="D73" s="1183" t="s">
        <v>97</v>
      </c>
      <c r="E73" s="1183"/>
      <c r="F73" s="402" t="s">
        <v>97</v>
      </c>
      <c r="G73" s="402" t="s">
        <v>97</v>
      </c>
      <c r="H73" s="402" t="s">
        <v>97</v>
      </c>
      <c r="I73" s="331"/>
      <c r="J73" s="378"/>
      <c r="K73" s="288" t="str">
        <f t="shared" si="2"/>
        <v>h. Emergency contraceptive pills (for example, Postinor)</v>
      </c>
      <c r="L73" s="288"/>
      <c r="M73" s="288"/>
      <c r="N73" s="288"/>
      <c r="O73" s="288"/>
      <c r="P73" s="288"/>
      <c r="Q73" s="288"/>
      <c r="R73" s="288"/>
      <c r="S73" s="288"/>
      <c r="T73" s="298"/>
      <c r="U73" s="298"/>
      <c r="V73" s="298"/>
      <c r="W73" s="342"/>
      <c r="X73" s="342"/>
      <c r="Y73" s="471"/>
      <c r="Z73" s="322"/>
    </row>
    <row r="74" spans="1:26" s="321" customFormat="1" x14ac:dyDescent="0.2">
      <c r="A74" s="395"/>
      <c r="B74" s="1108" t="s">
        <v>675</v>
      </c>
      <c r="C74" s="1109"/>
      <c r="D74" s="1183" t="s">
        <v>97</v>
      </c>
      <c r="E74" s="1183"/>
      <c r="F74" s="402" t="s">
        <v>97</v>
      </c>
      <c r="G74" s="402" t="s">
        <v>97</v>
      </c>
      <c r="H74" s="402" t="s">
        <v>94</v>
      </c>
      <c r="I74" s="331"/>
      <c r="J74" s="378"/>
      <c r="K74" s="288" t="str">
        <f t="shared" si="2"/>
        <v>i. Long-acting permanent method for males (vasectomy)</v>
      </c>
      <c r="L74" s="288"/>
      <c r="M74" s="288"/>
      <c r="N74" s="288"/>
      <c r="O74" s="288"/>
      <c r="P74" s="288"/>
      <c r="Q74" s="288"/>
      <c r="R74" s="288"/>
      <c r="S74" s="288"/>
      <c r="T74" s="298"/>
      <c r="U74" s="298"/>
      <c r="V74" s="298"/>
      <c r="W74" s="342"/>
      <c r="X74" s="342"/>
      <c r="Y74" s="471"/>
      <c r="Z74" s="322"/>
    </row>
    <row r="75" spans="1:26" s="321" customFormat="1" x14ac:dyDescent="0.2">
      <c r="A75" s="395"/>
      <c r="B75" s="1108" t="s">
        <v>676</v>
      </c>
      <c r="C75" s="1109"/>
      <c r="D75" s="1183" t="s">
        <v>97</v>
      </c>
      <c r="E75" s="1183"/>
      <c r="F75" s="402" t="s">
        <v>97</v>
      </c>
      <c r="G75" s="402" t="s">
        <v>97</v>
      </c>
      <c r="H75" s="402" t="s">
        <v>94</v>
      </c>
      <c r="I75" s="331"/>
      <c r="J75" s="378"/>
      <c r="K75" s="288" t="str">
        <f t="shared" si="2"/>
        <v>j. Long-acting permanent method for females (tubal ligation)</v>
      </c>
      <c r="L75" s="288"/>
      <c r="M75" s="288"/>
      <c r="N75" s="288"/>
      <c r="O75" s="288"/>
      <c r="P75" s="288"/>
      <c r="Q75" s="288"/>
      <c r="R75" s="288"/>
      <c r="S75" s="288"/>
      <c r="T75" s="298"/>
      <c r="U75" s="298"/>
      <c r="V75" s="298"/>
      <c r="W75" s="342"/>
      <c r="X75" s="342"/>
      <c r="Y75" s="471"/>
      <c r="Z75" s="322"/>
    </row>
    <row r="76" spans="1:26" s="321" customFormat="1" x14ac:dyDescent="0.2">
      <c r="A76" s="395"/>
      <c r="B76" s="1108" t="s">
        <v>502</v>
      </c>
      <c r="C76" s="1109"/>
      <c r="D76" s="1183" t="s">
        <v>94</v>
      </c>
      <c r="E76" s="1183"/>
      <c r="F76" s="402" t="s">
        <v>94</v>
      </c>
      <c r="G76" s="402" t="s">
        <v>94</v>
      </c>
      <c r="H76" s="402" t="s">
        <v>94</v>
      </c>
      <c r="I76" s="331"/>
      <c r="J76" s="378"/>
      <c r="K76" s="288" t="str">
        <f t="shared" si="2"/>
        <v>k. CycleBeads</v>
      </c>
      <c r="L76" s="288"/>
      <c r="M76" s="288"/>
      <c r="N76" s="288"/>
      <c r="O76" s="288"/>
      <c r="P76" s="288"/>
      <c r="Q76" s="288"/>
      <c r="R76" s="288"/>
      <c r="S76" s="288"/>
      <c r="T76" s="298"/>
      <c r="U76" s="298"/>
      <c r="V76" s="298"/>
      <c r="W76" s="342"/>
      <c r="X76" s="342"/>
      <c r="Y76" s="471"/>
      <c r="Z76" s="322"/>
    </row>
    <row r="77" spans="1:26" s="321" customFormat="1" ht="45" x14ac:dyDescent="0.2">
      <c r="A77" s="396"/>
      <c r="B77" s="1112" t="s">
        <v>677</v>
      </c>
      <c r="C77" s="1113"/>
      <c r="D77" s="1183"/>
      <c r="E77" s="1183"/>
      <c r="F77" s="402"/>
      <c r="G77" s="402"/>
      <c r="H77" s="402"/>
      <c r="I77" s="331"/>
      <c r="J77" s="378"/>
      <c r="K77" s="288" t="str">
        <f t="shared" si="2"/>
        <v>l. Other contraceptive methods - specify 
(Please provide the name of the other contraceptive(s) offered, by sector.)</v>
      </c>
      <c r="L77" s="288"/>
      <c r="M77" s="288"/>
      <c r="N77" s="288"/>
      <c r="O77" s="288"/>
      <c r="P77" s="288"/>
      <c r="Q77" s="288"/>
      <c r="R77" s="288"/>
      <c r="S77" s="288"/>
      <c r="T77" s="298"/>
      <c r="U77" s="298"/>
      <c r="V77" s="298"/>
      <c r="W77" s="342"/>
      <c r="X77" s="342"/>
      <c r="Y77" s="471"/>
      <c r="Z77" s="322"/>
    </row>
    <row r="78" spans="1:26" s="321" customFormat="1" ht="45.75" thickBot="1" x14ac:dyDescent="0.25">
      <c r="A78" s="1042" t="s">
        <v>678</v>
      </c>
      <c r="B78" s="1027"/>
      <c r="C78" s="1028"/>
      <c r="D78" s="1130" t="s">
        <v>679</v>
      </c>
      <c r="E78" s="1131"/>
      <c r="F78" s="1131"/>
      <c r="G78" s="1131"/>
      <c r="H78" s="1132"/>
      <c r="I78" s="331"/>
      <c r="J78" s="378"/>
      <c r="K78" s="288" t="str">
        <f>A78</f>
        <v>C2. Please note any comments about the commodities offered.</v>
      </c>
      <c r="L78" s="288"/>
      <c r="M78" s="288"/>
      <c r="N78" s="288"/>
      <c r="O78" s="288" t="str">
        <f>D78</f>
        <v>Emergency contraceptives were first introduced in 2009, and it has taken time to expand program demand to the lower levels (SDPs). Female condom programming has not yet been introduced in Ethiopia.</v>
      </c>
      <c r="P78" s="288"/>
      <c r="Q78" s="288"/>
      <c r="R78" s="288"/>
      <c r="S78" s="288"/>
      <c r="T78" s="298"/>
      <c r="U78" s="298"/>
      <c r="V78" s="298"/>
      <c r="W78" s="342"/>
      <c r="X78" s="342"/>
      <c r="Y78" s="471"/>
      <c r="Z78" s="322"/>
    </row>
    <row r="79" spans="1:26" s="400" customFormat="1" ht="16.5" thickBot="1" x14ac:dyDescent="0.3">
      <c r="A79" s="1184" t="s">
        <v>680</v>
      </c>
      <c r="B79" s="1116"/>
      <c r="C79" s="1116"/>
      <c r="D79" s="1116"/>
      <c r="E79" s="1116"/>
      <c r="F79" s="1116"/>
      <c r="G79" s="1116"/>
      <c r="H79" s="509"/>
      <c r="I79" s="318"/>
      <c r="J79" s="506"/>
      <c r="K79" s="288"/>
      <c r="L79" s="303"/>
      <c r="M79" s="303"/>
      <c r="N79" s="303"/>
      <c r="O79" s="303"/>
      <c r="P79" s="303"/>
      <c r="Q79" s="303"/>
      <c r="R79" s="303"/>
      <c r="S79" s="303"/>
      <c r="T79" s="458"/>
      <c r="U79" s="458"/>
      <c r="V79" s="458"/>
      <c r="W79" s="507"/>
      <c r="X79" s="507"/>
      <c r="Y79" s="510"/>
      <c r="Z79" s="401"/>
    </row>
    <row r="80" spans="1:26" s="321" customFormat="1" ht="30" x14ac:dyDescent="0.2">
      <c r="A80" s="1058" t="s">
        <v>681</v>
      </c>
      <c r="B80" s="1059"/>
      <c r="C80" s="1059"/>
      <c r="D80" s="1059"/>
      <c r="E80" s="1059"/>
      <c r="F80" s="1059"/>
      <c r="G80" s="1044"/>
      <c r="H80" s="319" t="s">
        <v>97</v>
      </c>
      <c r="I80" s="403" t="str">
        <f>A80</f>
        <v>D1. Is there a contraceptive security or reproductive health commodity security strategy or is contraceptive security explicitly included in a country strategy? (Please select from the dropdown list.)</v>
      </c>
      <c r="J80" s="378"/>
      <c r="K80" s="288"/>
      <c r="L80" s="288"/>
      <c r="M80" s="288"/>
      <c r="N80" s="288"/>
      <c r="O80" s="288"/>
      <c r="P80" s="288"/>
      <c r="Q80" s="288"/>
      <c r="R80" s="288"/>
      <c r="S80" s="288"/>
      <c r="T80" s="298"/>
      <c r="U80" s="298"/>
      <c r="V80" s="298"/>
      <c r="W80" s="342"/>
      <c r="X80" s="342"/>
      <c r="Y80" s="471"/>
      <c r="Z80" s="322"/>
    </row>
    <row r="81" spans="1:26" s="321" customFormat="1" ht="15.75" thickBot="1" x14ac:dyDescent="0.25">
      <c r="A81" s="1099" t="s">
        <v>506</v>
      </c>
      <c r="B81" s="1100"/>
      <c r="C81" s="1100"/>
      <c r="D81" s="404"/>
      <c r="E81" s="404"/>
      <c r="F81" s="404"/>
      <c r="G81" s="404"/>
      <c r="H81" s="511"/>
      <c r="I81" s="404"/>
      <c r="J81" s="378"/>
      <c r="K81" s="288"/>
      <c r="L81" s="288"/>
      <c r="M81" s="288"/>
      <c r="N81" s="288"/>
      <c r="O81" s="288"/>
      <c r="P81" s="288"/>
      <c r="Q81" s="288"/>
      <c r="R81" s="288"/>
      <c r="S81" s="288"/>
      <c r="T81" s="298"/>
      <c r="U81" s="298"/>
      <c r="V81" s="298"/>
      <c r="W81" s="342"/>
      <c r="X81" s="342"/>
      <c r="Y81" s="471"/>
      <c r="Z81" s="322"/>
    </row>
    <row r="82" spans="1:26" s="321" customFormat="1" ht="60" x14ac:dyDescent="0.2">
      <c r="A82" s="1180"/>
      <c r="B82" s="1101" t="s">
        <v>507</v>
      </c>
      <c r="C82" s="1102"/>
      <c r="D82" s="1102" t="s">
        <v>682</v>
      </c>
      <c r="E82" s="1102"/>
      <c r="F82" s="406" t="s">
        <v>509</v>
      </c>
      <c r="G82" s="1102" t="s">
        <v>510</v>
      </c>
      <c r="H82" s="1102"/>
      <c r="I82" s="403"/>
      <c r="J82" s="378" t="str">
        <f>G82</f>
        <v>Is the contraceptive security strategy being implemented?</v>
      </c>
      <c r="K82" s="288" t="str">
        <f>B82</f>
        <v>Strategy name</v>
      </c>
      <c r="L82" s="288"/>
      <c r="M82" s="325">
        <f>E82</f>
        <v>0</v>
      </c>
      <c r="N82" s="288"/>
      <c r="O82" s="288"/>
      <c r="P82" s="288"/>
      <c r="Q82" s="288"/>
      <c r="R82" s="288"/>
      <c r="S82" s="288" t="str">
        <f>D82</f>
        <v>Years Covered (including strategy updates)</v>
      </c>
      <c r="T82" s="298"/>
      <c r="U82" s="298"/>
      <c r="V82" s="298"/>
      <c r="W82" s="342"/>
      <c r="X82" s="342"/>
      <c r="Y82" s="471"/>
      <c r="Z82" s="322"/>
    </row>
    <row r="83" spans="1:26" s="321" customFormat="1" ht="15.75" thickBot="1" x14ac:dyDescent="0.25">
      <c r="A83" s="1181"/>
      <c r="B83" s="407" t="s">
        <v>511</v>
      </c>
      <c r="C83" s="408" t="s">
        <v>211</v>
      </c>
      <c r="D83" s="1104" t="s">
        <v>512</v>
      </c>
      <c r="E83" s="1105"/>
      <c r="F83" s="409" t="s">
        <v>97</v>
      </c>
      <c r="G83" s="1106" t="s">
        <v>97</v>
      </c>
      <c r="H83" s="1182"/>
      <c r="I83" s="403"/>
      <c r="J83" s="378" t="str">
        <f>G83</f>
        <v>Yes</v>
      </c>
      <c r="K83" s="288" t="str">
        <f>B83</f>
        <v>a</v>
      </c>
      <c r="L83" s="288"/>
      <c r="M83" s="325">
        <f>E83</f>
        <v>0</v>
      </c>
      <c r="N83" s="288"/>
      <c r="O83" s="288"/>
      <c r="P83" s="288"/>
      <c r="Q83" s="288"/>
      <c r="R83" s="288"/>
      <c r="S83" s="288" t="str">
        <f>D83</f>
        <v>2006-2015</v>
      </c>
      <c r="T83" s="298"/>
      <c r="U83" s="298"/>
      <c r="V83" s="298"/>
      <c r="W83" s="342"/>
      <c r="X83" s="342"/>
      <c r="Y83" s="471"/>
      <c r="Z83" s="322"/>
    </row>
    <row r="84" spans="1:26" s="321" customFormat="1" ht="30" x14ac:dyDescent="0.2">
      <c r="A84" s="1095" t="s">
        <v>513</v>
      </c>
      <c r="B84" s="1043"/>
      <c r="C84" s="1043"/>
      <c r="D84" s="1043"/>
      <c r="E84" s="1043"/>
      <c r="F84" s="1096" t="s">
        <v>94</v>
      </c>
      <c r="G84" s="1097"/>
      <c r="H84" s="1098"/>
      <c r="I84" s="403"/>
      <c r="J84" s="378"/>
      <c r="K84" s="288"/>
      <c r="L84" s="288"/>
      <c r="M84" s="288"/>
      <c r="N84" s="288"/>
      <c r="O84" s="288"/>
      <c r="P84" s="288"/>
      <c r="Q84" s="289" t="str">
        <f>F84</f>
        <v>No</v>
      </c>
      <c r="R84" s="288" t="str">
        <f>A84</f>
        <v>D2. Are any family planning commodities subject to duties, import taxes, or other fees?</v>
      </c>
      <c r="S84" s="288"/>
      <c r="T84" s="298"/>
      <c r="U84" s="298"/>
      <c r="V84" s="298"/>
      <c r="W84" s="342"/>
      <c r="X84" s="342"/>
      <c r="Y84" s="471"/>
      <c r="Z84" s="322"/>
    </row>
    <row r="85" spans="1:26" s="321" customFormat="1" ht="36.75" customHeight="1" x14ac:dyDescent="0.2">
      <c r="A85" s="327"/>
      <c r="B85" s="1038" t="s">
        <v>683</v>
      </c>
      <c r="C85" s="1038"/>
      <c r="D85" s="1045"/>
      <c r="E85" s="1090" t="s">
        <v>201</v>
      </c>
      <c r="F85" s="1074"/>
      <c r="G85" s="1074"/>
      <c r="H85" s="1075"/>
      <c r="I85" s="403"/>
      <c r="J85" s="378"/>
      <c r="K85" s="288"/>
      <c r="L85" s="288"/>
      <c r="M85" s="325" t="str">
        <f>E85</f>
        <v>N/A</v>
      </c>
      <c r="N85" s="325" t="str">
        <f>E85</f>
        <v>N/A</v>
      </c>
      <c r="O85" s="288"/>
      <c r="P85" s="288"/>
      <c r="Q85" s="288"/>
      <c r="R85" s="288" t="str">
        <f>B85</f>
        <v>a. If yes, for which sectors (public, NGO, social marketing, commercial)?</v>
      </c>
      <c r="S85" s="288"/>
      <c r="T85" s="298"/>
      <c r="U85" s="298"/>
      <c r="V85" s="298"/>
      <c r="W85" s="342"/>
      <c r="X85" s="342"/>
      <c r="Y85" s="471"/>
      <c r="Z85" s="322"/>
    </row>
    <row r="86" spans="1:26" s="321" customFormat="1" x14ac:dyDescent="0.2">
      <c r="A86" s="327"/>
      <c r="B86" s="1038" t="s">
        <v>517</v>
      </c>
      <c r="C86" s="1038"/>
      <c r="D86" s="1045"/>
      <c r="E86" s="1090" t="s">
        <v>201</v>
      </c>
      <c r="F86" s="1074"/>
      <c r="G86" s="1074"/>
      <c r="H86" s="1075"/>
      <c r="I86" s="403"/>
      <c r="J86" s="378"/>
      <c r="K86" s="288"/>
      <c r="L86" s="288"/>
      <c r="M86" s="325"/>
      <c r="N86" s="325" t="str">
        <f>E86</f>
        <v>N/A</v>
      </c>
      <c r="O86" s="288"/>
      <c r="P86" s="288"/>
      <c r="Q86" s="288"/>
      <c r="R86" s="288" t="str">
        <f>B86</f>
        <v>b. If yes, how much are the duties, taxes, or fees?</v>
      </c>
      <c r="S86" s="288"/>
      <c r="T86" s="298"/>
      <c r="U86" s="298"/>
      <c r="V86" s="298"/>
      <c r="W86" s="342"/>
      <c r="X86" s="342"/>
      <c r="Y86" s="471"/>
      <c r="Z86" s="322"/>
    </row>
    <row r="87" spans="1:26" s="321" customFormat="1" ht="30" x14ac:dyDescent="0.2">
      <c r="A87" s="1042" t="s">
        <v>684</v>
      </c>
      <c r="B87" s="1027"/>
      <c r="C87" s="1027"/>
      <c r="D87" s="1027"/>
      <c r="E87" s="1027"/>
      <c r="F87" s="1027"/>
      <c r="G87" s="1028"/>
      <c r="H87" s="330" t="s">
        <v>94</v>
      </c>
      <c r="I87" s="403" t="str">
        <f>A87</f>
        <v>D3. Are there policies that hinder the ability of the private sector (commercial sector, NGOs, or social marketing) to provide contraceptive methods (for example: price controls, distribution limitations, taxes/duties, advertising bans, etc.)?</v>
      </c>
      <c r="J87" s="378"/>
      <c r="K87" s="288"/>
      <c r="L87" s="288"/>
      <c r="M87" s="288"/>
      <c r="N87" s="288"/>
      <c r="O87" s="288"/>
      <c r="P87" s="288"/>
      <c r="Q87" s="288"/>
      <c r="R87" s="288"/>
      <c r="S87" s="288"/>
      <c r="T87" s="298"/>
      <c r="U87" s="298"/>
      <c r="V87" s="298"/>
      <c r="W87" s="342"/>
      <c r="X87" s="342"/>
      <c r="Y87" s="471"/>
      <c r="Z87" s="322"/>
    </row>
    <row r="88" spans="1:26" s="321" customFormat="1" x14ac:dyDescent="0.2">
      <c r="A88" s="327"/>
      <c r="B88" s="1038" t="s">
        <v>520</v>
      </c>
      <c r="C88" s="1038"/>
      <c r="D88" s="1090" t="s">
        <v>201</v>
      </c>
      <c r="E88" s="1074"/>
      <c r="F88" s="1074"/>
      <c r="G88" s="1074"/>
      <c r="H88" s="1075"/>
      <c r="I88" s="403"/>
      <c r="J88" s="378"/>
      <c r="K88" s="288" t="str">
        <f>B88</f>
        <v>a. If yes, describe the policies.</v>
      </c>
      <c r="L88" s="288"/>
      <c r="M88" s="288"/>
      <c r="N88" s="325"/>
      <c r="O88" s="289" t="str">
        <f>D88</f>
        <v>N/A</v>
      </c>
      <c r="P88" s="288"/>
      <c r="Q88" s="288"/>
      <c r="R88" s="288"/>
      <c r="S88" s="288"/>
      <c r="T88" s="298"/>
      <c r="U88" s="298"/>
      <c r="V88" s="298"/>
      <c r="W88" s="342"/>
      <c r="X88" s="342"/>
      <c r="Y88" s="471"/>
      <c r="Z88" s="322"/>
    </row>
    <row r="89" spans="1:26" s="321" customFormat="1" ht="30" x14ac:dyDescent="0.2">
      <c r="A89" s="1042" t="s">
        <v>685</v>
      </c>
      <c r="B89" s="1027"/>
      <c r="C89" s="1027"/>
      <c r="D89" s="1027"/>
      <c r="E89" s="1027"/>
      <c r="F89" s="1027"/>
      <c r="G89" s="1028"/>
      <c r="H89" s="330" t="s">
        <v>97</v>
      </c>
      <c r="I89" s="403" t="str">
        <f>A89</f>
        <v>D4. Are there policies that enable the private sector (commercial sector, NGOs, or social marketing) to provide contraceptive methods?</v>
      </c>
      <c r="J89" s="378"/>
      <c r="K89" s="288"/>
      <c r="L89" s="288"/>
      <c r="M89" s="288"/>
      <c r="N89" s="288"/>
      <c r="O89" s="288"/>
      <c r="P89" s="288"/>
      <c r="Q89" s="288"/>
      <c r="R89" s="288"/>
      <c r="S89" s="288"/>
      <c r="T89" s="298"/>
      <c r="U89" s="298"/>
      <c r="V89" s="298"/>
      <c r="W89" s="342"/>
      <c r="X89" s="342"/>
      <c r="Y89" s="471"/>
      <c r="Z89" s="322"/>
    </row>
    <row r="90" spans="1:26" s="321" customFormat="1" ht="45" x14ac:dyDescent="0.2">
      <c r="A90" s="327"/>
      <c r="B90" s="1038" t="s">
        <v>520</v>
      </c>
      <c r="C90" s="1038"/>
      <c r="D90" s="1090" t="s">
        <v>686</v>
      </c>
      <c r="E90" s="1074"/>
      <c r="F90" s="1074"/>
      <c r="G90" s="1074"/>
      <c r="H90" s="1075"/>
      <c r="I90" s="403"/>
      <c r="J90" s="378"/>
      <c r="K90" s="288" t="str">
        <f>B90</f>
        <v>a. If yes, describe the policies.</v>
      </c>
      <c r="L90" s="288"/>
      <c r="M90" s="288"/>
      <c r="N90" s="325"/>
      <c r="O90" s="289" t="str">
        <f>D90</f>
        <v>National RH Strategy (mentions enhancing CS through the effective use of social marketing), Adolescent Reproductive Health Strategy, and Family Planning Guideline (recently under revision)</v>
      </c>
      <c r="P90" s="288"/>
      <c r="Q90" s="288"/>
      <c r="R90" s="288"/>
      <c r="S90" s="288"/>
      <c r="T90" s="298"/>
      <c r="U90" s="298"/>
      <c r="V90" s="298"/>
      <c r="W90" s="342"/>
      <c r="X90" s="342"/>
      <c r="Y90" s="471"/>
      <c r="Z90" s="322"/>
    </row>
    <row r="91" spans="1:26" s="321" customFormat="1" ht="18.75" customHeight="1" x14ac:dyDescent="0.2">
      <c r="A91" s="1055" t="s">
        <v>687</v>
      </c>
      <c r="B91" s="1038"/>
      <c r="C91" s="1038"/>
      <c r="D91" s="1038"/>
      <c r="E91" s="1038"/>
      <c r="F91" s="1038"/>
      <c r="G91" s="1045"/>
      <c r="H91" s="330" t="s">
        <v>94</v>
      </c>
      <c r="I91" s="403" t="str">
        <f>A91</f>
        <v xml:space="preserve">D5. Do policies or regulations exist that restrict who can sell or dispense particular contraceptive methods?
</v>
      </c>
      <c r="J91" s="378"/>
      <c r="K91" s="288"/>
      <c r="L91" s="288"/>
      <c r="M91" s="288"/>
      <c r="N91" s="288"/>
      <c r="O91" s="288"/>
      <c r="P91" s="288"/>
      <c r="Q91" s="288"/>
      <c r="R91" s="288"/>
      <c r="S91" s="288"/>
      <c r="T91" s="298"/>
      <c r="U91" s="298"/>
      <c r="V91" s="298"/>
      <c r="W91" s="342"/>
      <c r="X91" s="342"/>
      <c r="Y91" s="471"/>
      <c r="Z91" s="322"/>
    </row>
    <row r="92" spans="1:26" s="321" customFormat="1" ht="15.75" thickBot="1" x14ac:dyDescent="0.25">
      <c r="A92" s="411"/>
      <c r="B92" s="1027" t="s">
        <v>522</v>
      </c>
      <c r="C92" s="1027"/>
      <c r="D92" s="412"/>
      <c r="E92" s="413"/>
      <c r="F92" s="413"/>
      <c r="G92" s="413"/>
      <c r="H92" s="414"/>
      <c r="I92" s="415"/>
      <c r="J92" s="378"/>
      <c r="K92" s="288"/>
      <c r="L92" s="288"/>
      <c r="M92" s="288"/>
      <c r="N92" s="288"/>
      <c r="O92" s="288"/>
      <c r="P92" s="288"/>
      <c r="Q92" s="288"/>
      <c r="R92" s="288"/>
      <c r="S92" s="288"/>
      <c r="T92" s="298"/>
      <c r="U92" s="298"/>
      <c r="V92" s="298"/>
      <c r="W92" s="342"/>
      <c r="X92" s="342"/>
      <c r="Y92" s="471"/>
      <c r="Z92" s="322"/>
    </row>
    <row r="93" spans="1:26" s="321" customFormat="1" ht="45" x14ac:dyDescent="0.2">
      <c r="A93" s="416"/>
      <c r="B93" s="1091" t="s">
        <v>523</v>
      </c>
      <c r="C93" s="1092"/>
      <c r="D93" s="1093"/>
      <c r="E93" s="1085" t="s">
        <v>688</v>
      </c>
      <c r="F93" s="1087"/>
      <c r="G93" s="1085" t="s">
        <v>689</v>
      </c>
      <c r="H93" s="1087"/>
      <c r="I93" s="417"/>
      <c r="J93" s="418" t="str">
        <f>G93</f>
        <v>Describe any private sector restriction on who is allowed to sell or dispense the method</v>
      </c>
      <c r="K93" s="288"/>
      <c r="L93" s="288"/>
      <c r="M93" s="288"/>
      <c r="N93" s="288"/>
      <c r="O93" s="288"/>
      <c r="P93" s="288" t="str">
        <f>B93</f>
        <v>Contraceptive Method(s)</v>
      </c>
      <c r="Q93" s="288"/>
      <c r="R93" s="288"/>
      <c r="S93" s="288"/>
      <c r="T93" s="298"/>
      <c r="U93" s="419" t="str">
        <f>E93</f>
        <v>Describe any public sector restriction on who is allowed to sell or dispense the method</v>
      </c>
      <c r="V93" s="298"/>
      <c r="W93" s="342"/>
      <c r="X93" s="342"/>
      <c r="Y93" s="471"/>
      <c r="Z93" s="322"/>
    </row>
    <row r="94" spans="1:26" s="321" customFormat="1" x14ac:dyDescent="0.2">
      <c r="A94" s="420"/>
      <c r="B94" s="421" t="s">
        <v>511</v>
      </c>
      <c r="C94" s="1040"/>
      <c r="D94" s="1041"/>
      <c r="E94" s="1088"/>
      <c r="F94" s="1088"/>
      <c r="G94" s="1088"/>
      <c r="H94" s="1088"/>
      <c r="I94" s="403"/>
      <c r="J94" s="378">
        <f>G94</f>
        <v>0</v>
      </c>
      <c r="K94" s="288"/>
      <c r="L94" s="288"/>
      <c r="M94" s="325">
        <f>E94</f>
        <v>0</v>
      </c>
      <c r="N94" s="288"/>
      <c r="O94" s="288"/>
      <c r="P94" s="288">
        <f>C94</f>
        <v>0</v>
      </c>
      <c r="Q94" s="288"/>
      <c r="R94" s="288"/>
      <c r="S94" s="288"/>
      <c r="T94" s="298"/>
      <c r="U94" s="419">
        <f>E94</f>
        <v>0</v>
      </c>
      <c r="V94" s="298"/>
      <c r="W94" s="342"/>
      <c r="X94" s="342"/>
      <c r="Y94" s="471"/>
      <c r="Z94" s="322"/>
    </row>
    <row r="95" spans="1:26" s="321" customFormat="1" x14ac:dyDescent="0.2">
      <c r="A95" s="420"/>
      <c r="B95" s="421" t="s">
        <v>528</v>
      </c>
      <c r="C95" s="1040"/>
      <c r="D95" s="1041"/>
      <c r="E95" s="1088"/>
      <c r="F95" s="1088"/>
      <c r="G95" s="1088"/>
      <c r="H95" s="1088"/>
      <c r="I95" s="403"/>
      <c r="J95" s="378">
        <f>G95</f>
        <v>0</v>
      </c>
      <c r="K95" s="288"/>
      <c r="L95" s="288"/>
      <c r="M95" s="325">
        <f>E95</f>
        <v>0</v>
      </c>
      <c r="N95" s="288"/>
      <c r="O95" s="288"/>
      <c r="P95" s="288">
        <f>C95</f>
        <v>0</v>
      </c>
      <c r="Q95" s="288"/>
      <c r="R95" s="288"/>
      <c r="S95" s="288"/>
      <c r="T95" s="298"/>
      <c r="U95" s="419">
        <f>E95</f>
        <v>0</v>
      </c>
      <c r="V95" s="298"/>
      <c r="W95" s="342"/>
      <c r="X95" s="342"/>
      <c r="Y95" s="471"/>
      <c r="Z95" s="322"/>
    </row>
    <row r="96" spans="1:26" s="321" customFormat="1" ht="15.75" thickBot="1" x14ac:dyDescent="0.25">
      <c r="A96" s="420"/>
      <c r="B96" s="423" t="s">
        <v>531</v>
      </c>
      <c r="C96" s="1076"/>
      <c r="D96" s="1077"/>
      <c r="E96" s="1078"/>
      <c r="F96" s="1078"/>
      <c r="G96" s="1078"/>
      <c r="H96" s="1078"/>
      <c r="I96" s="403"/>
      <c r="J96" s="378">
        <f>G96</f>
        <v>0</v>
      </c>
      <c r="K96" s="288"/>
      <c r="L96" s="288"/>
      <c r="M96" s="325">
        <f>E96</f>
        <v>0</v>
      </c>
      <c r="N96" s="288"/>
      <c r="O96" s="288"/>
      <c r="P96" s="288">
        <f>C96</f>
        <v>0</v>
      </c>
      <c r="Q96" s="288"/>
      <c r="R96" s="288"/>
      <c r="S96" s="288"/>
      <c r="T96" s="298"/>
      <c r="U96" s="419">
        <f>E96</f>
        <v>0</v>
      </c>
      <c r="V96" s="298"/>
      <c r="W96" s="342"/>
      <c r="X96" s="342"/>
      <c r="Y96" s="471"/>
      <c r="Z96" s="322"/>
    </row>
    <row r="97" spans="1:26" s="428" customFormat="1" ht="15.75" thickBot="1" x14ac:dyDescent="0.25">
      <c r="A97" s="1080"/>
      <c r="B97" s="1081"/>
      <c r="C97" s="1081"/>
      <c r="D97" s="1081"/>
      <c r="E97" s="1081"/>
      <c r="F97" s="1081"/>
      <c r="G97" s="1081"/>
      <c r="H97" s="1082"/>
      <c r="I97" s="424"/>
      <c r="J97" s="425"/>
      <c r="K97" s="426">
        <f>C97</f>
        <v>0</v>
      </c>
      <c r="L97" s="426"/>
      <c r="M97" s="426"/>
      <c r="N97" s="426"/>
      <c r="O97" s="426"/>
      <c r="P97" s="426"/>
      <c r="Q97" s="426"/>
      <c r="R97" s="426"/>
      <c r="S97" s="426"/>
      <c r="T97" s="426"/>
      <c r="U97" s="426"/>
      <c r="V97" s="426"/>
      <c r="W97" s="427"/>
      <c r="X97" s="427"/>
    </row>
    <row r="98" spans="1:26" s="321" customFormat="1" ht="45" x14ac:dyDescent="0.2">
      <c r="A98" s="1083" t="s">
        <v>690</v>
      </c>
      <c r="B98" s="1084"/>
      <c r="C98" s="1084"/>
      <c r="D98" s="429" t="s">
        <v>455</v>
      </c>
      <c r="E98" s="1085" t="s">
        <v>535</v>
      </c>
      <c r="F98" s="1086"/>
      <c r="G98" s="1087"/>
      <c r="H98" s="430" t="s">
        <v>536</v>
      </c>
      <c r="I98" s="387"/>
      <c r="J98" s="378"/>
      <c r="K98" s="288" t="str">
        <f>A98</f>
        <v>D6. Does the country have laws, regulations, or policies that make it difficult for the following sub-populations to access effective family planning services?</v>
      </c>
      <c r="L98" s="288"/>
      <c r="M98" s="288"/>
      <c r="N98" s="288"/>
      <c r="O98" s="288"/>
      <c r="P98" s="288"/>
      <c r="Q98" s="288"/>
      <c r="R98" s="288"/>
      <c r="S98" s="288"/>
      <c r="T98" s="298"/>
      <c r="U98" s="298"/>
      <c r="V98" s="419" t="str">
        <f>E98</f>
        <v xml:space="preserve">If yes, describe laws/regulations/policies affecting access </v>
      </c>
      <c r="W98" s="342"/>
      <c r="X98" s="342"/>
      <c r="Y98" s="471"/>
      <c r="Z98" s="322"/>
    </row>
    <row r="99" spans="1:26" s="321" customFormat="1" x14ac:dyDescent="0.2">
      <c r="A99" s="327"/>
      <c r="B99" s="1038" t="s">
        <v>691</v>
      </c>
      <c r="C99" s="1038"/>
      <c r="D99" s="330" t="s">
        <v>94</v>
      </c>
      <c r="E99" s="1074"/>
      <c r="F99" s="1074"/>
      <c r="G99" s="1075"/>
      <c r="H99" s="330"/>
      <c r="I99" s="431"/>
      <c r="J99" s="378"/>
      <c r="K99" s="288" t="str">
        <f>B99</f>
        <v>a. Unmarried people</v>
      </c>
      <c r="L99" s="288"/>
      <c r="M99" s="325">
        <f>E99</f>
        <v>0</v>
      </c>
      <c r="N99" s="288"/>
      <c r="O99" s="288"/>
      <c r="P99" s="288"/>
      <c r="Q99" s="288"/>
      <c r="R99" s="288"/>
      <c r="S99" s="288"/>
      <c r="T99" s="298"/>
      <c r="U99" s="298"/>
      <c r="V99" s="419">
        <f>E99</f>
        <v>0</v>
      </c>
      <c r="W99" s="342"/>
      <c r="X99" s="342"/>
      <c r="Y99" s="471"/>
      <c r="Z99" s="322"/>
    </row>
    <row r="100" spans="1:26" s="321" customFormat="1" x14ac:dyDescent="0.2">
      <c r="A100" s="327"/>
      <c r="B100" s="1038" t="s">
        <v>538</v>
      </c>
      <c r="C100" s="1038"/>
      <c r="D100" s="330" t="s">
        <v>94</v>
      </c>
      <c r="E100" s="1074"/>
      <c r="F100" s="1074"/>
      <c r="G100" s="1075"/>
      <c r="H100" s="330"/>
      <c r="I100" s="431"/>
      <c r="J100" s="378"/>
      <c r="K100" s="288" t="str">
        <f>B100</f>
        <v>b. Young people</v>
      </c>
      <c r="L100" s="288"/>
      <c r="M100" s="325">
        <f>E100</f>
        <v>0</v>
      </c>
      <c r="N100" s="288"/>
      <c r="O100" s="288"/>
      <c r="P100" s="288"/>
      <c r="Q100" s="288"/>
      <c r="R100" s="288"/>
      <c r="S100" s="288"/>
      <c r="T100" s="298"/>
      <c r="U100" s="298"/>
      <c r="V100" s="419">
        <f>E100</f>
        <v>0</v>
      </c>
      <c r="W100" s="342"/>
      <c r="X100" s="342"/>
      <c r="Y100" s="471"/>
      <c r="Z100" s="322"/>
    </row>
    <row r="101" spans="1:26" s="321" customFormat="1" x14ac:dyDescent="0.2">
      <c r="A101" s="324"/>
      <c r="B101" s="1027" t="s">
        <v>539</v>
      </c>
      <c r="C101" s="1027"/>
      <c r="D101" s="330" t="s">
        <v>94</v>
      </c>
      <c r="E101" s="1066"/>
      <c r="F101" s="1066"/>
      <c r="G101" s="1067"/>
      <c r="H101" s="330"/>
      <c r="I101" s="431"/>
      <c r="J101" s="378"/>
      <c r="K101" s="288" t="str">
        <f>B101</f>
        <v>c. Other</v>
      </c>
      <c r="L101" s="288"/>
      <c r="M101" s="325">
        <f>E101</f>
        <v>0</v>
      </c>
      <c r="N101" s="288"/>
      <c r="O101" s="288"/>
      <c r="P101" s="288"/>
      <c r="Q101" s="288"/>
      <c r="R101" s="288"/>
      <c r="S101" s="288"/>
      <c r="T101" s="298"/>
      <c r="U101" s="298"/>
      <c r="V101" s="419">
        <f>E101</f>
        <v>0</v>
      </c>
      <c r="W101" s="342"/>
      <c r="X101" s="342"/>
      <c r="Y101" s="471"/>
      <c r="Z101" s="322"/>
    </row>
    <row r="102" spans="1:26" s="433" customFormat="1" x14ac:dyDescent="0.2">
      <c r="A102" s="1071"/>
      <c r="B102" s="1072"/>
      <c r="C102" s="1072"/>
      <c r="D102" s="1072"/>
      <c r="E102" s="1072"/>
      <c r="F102" s="1072"/>
      <c r="G102" s="1072"/>
      <c r="H102" s="1073"/>
      <c r="I102" s="431"/>
      <c r="J102" s="378"/>
      <c r="K102" s="296">
        <f>C102</f>
        <v>0</v>
      </c>
      <c r="L102" s="296"/>
      <c r="M102" s="296"/>
      <c r="N102" s="296"/>
      <c r="O102" s="296"/>
      <c r="P102" s="296"/>
      <c r="Q102" s="296"/>
      <c r="R102" s="296"/>
      <c r="S102" s="296"/>
      <c r="T102" s="296"/>
      <c r="U102" s="296"/>
      <c r="V102" s="296"/>
      <c r="W102" s="472"/>
      <c r="X102" s="472"/>
      <c r="Y102" s="473"/>
    </row>
    <row r="103" spans="1:26" s="321" customFormat="1" ht="45" x14ac:dyDescent="0.2">
      <c r="A103" s="1055" t="s">
        <v>692</v>
      </c>
      <c r="B103" s="1038"/>
      <c r="C103" s="1038"/>
      <c r="D103" s="1038"/>
      <c r="E103" s="1038"/>
      <c r="F103" s="1038"/>
      <c r="G103" s="1038"/>
      <c r="H103" s="1045"/>
      <c r="I103" s="387"/>
      <c r="J103" s="378"/>
      <c r="K103" s="288"/>
      <c r="L103" s="288"/>
      <c r="M103" s="288"/>
      <c r="N103" s="288"/>
      <c r="O103" s="288"/>
      <c r="P103" s="288"/>
      <c r="Q103" s="288"/>
      <c r="R103" s="288"/>
      <c r="S103" s="288"/>
      <c r="T103" s="298"/>
      <c r="U103" s="298"/>
      <c r="V103" s="298"/>
      <c r="W103" s="342"/>
      <c r="X103" s="298" t="str">
        <f>A103</f>
        <v xml:space="preserve">D7. Are there charges* to the client in the public sector for family planning:
*(This question refers to charges by policy, not under-the-table charges.)
</v>
      </c>
      <c r="Y103" s="471"/>
      <c r="Z103" s="322"/>
    </row>
    <row r="104" spans="1:26" s="321" customFormat="1" x14ac:dyDescent="0.2">
      <c r="A104" s="327"/>
      <c r="B104" s="1038" t="s">
        <v>541</v>
      </c>
      <c r="C104" s="1038"/>
      <c r="D104" s="1038"/>
      <c r="E104" s="1038"/>
      <c r="F104" s="1038"/>
      <c r="G104" s="1046" t="s">
        <v>94</v>
      </c>
      <c r="H104" s="1047"/>
      <c r="I104" s="403"/>
      <c r="J104" s="378" t="str">
        <f>G104</f>
        <v>No</v>
      </c>
      <c r="K104" s="288"/>
      <c r="L104" s="288"/>
      <c r="M104" s="288"/>
      <c r="N104" s="288"/>
      <c r="O104" s="288"/>
      <c r="P104" s="288"/>
      <c r="Q104" s="288"/>
      <c r="R104" s="288"/>
      <c r="S104" s="288"/>
      <c r="T104" s="298"/>
      <c r="U104" s="298"/>
      <c r="V104" s="298"/>
      <c r="W104" s="342"/>
      <c r="X104" s="342"/>
      <c r="Y104" s="342" t="str">
        <f>B104</f>
        <v>a. Services?</v>
      </c>
      <c r="Z104" s="322"/>
    </row>
    <row r="105" spans="1:26" s="321" customFormat="1" x14ac:dyDescent="0.2">
      <c r="A105" s="327"/>
      <c r="B105" s="1038" t="s">
        <v>542</v>
      </c>
      <c r="C105" s="1038"/>
      <c r="D105" s="1038"/>
      <c r="E105" s="1038"/>
      <c r="F105" s="1038"/>
      <c r="G105" s="1046" t="s">
        <v>94</v>
      </c>
      <c r="H105" s="1047"/>
      <c r="I105" s="403"/>
      <c r="J105" s="378" t="str">
        <f>G105</f>
        <v>No</v>
      </c>
      <c r="K105" s="288"/>
      <c r="L105" s="288"/>
      <c r="M105" s="288"/>
      <c r="N105" s="288"/>
      <c r="O105" s="288"/>
      <c r="P105" s="288"/>
      <c r="Q105" s="288"/>
      <c r="R105" s="288"/>
      <c r="S105" s="288"/>
      <c r="T105" s="298"/>
      <c r="U105" s="298"/>
      <c r="V105" s="298"/>
      <c r="W105" s="342"/>
      <c r="X105" s="342"/>
      <c r="Y105" s="342" t="str">
        <f>B105</f>
        <v>b. Commodities?</v>
      </c>
      <c r="Z105" s="322"/>
    </row>
    <row r="106" spans="1:26" s="321" customFormat="1" x14ac:dyDescent="0.2">
      <c r="A106" s="327"/>
      <c r="B106" s="1038" t="s">
        <v>543</v>
      </c>
      <c r="C106" s="1038"/>
      <c r="D106" s="1038"/>
      <c r="E106" s="1038"/>
      <c r="F106" s="1038"/>
      <c r="G106" s="1046" t="s">
        <v>201</v>
      </c>
      <c r="H106" s="1047"/>
      <c r="I106" s="403"/>
      <c r="J106" s="378" t="str">
        <f>G106</f>
        <v>N/A</v>
      </c>
      <c r="K106" s="288"/>
      <c r="L106" s="288"/>
      <c r="M106" s="288"/>
      <c r="N106" s="288"/>
      <c r="O106" s="288"/>
      <c r="P106" s="288"/>
      <c r="Q106" s="288"/>
      <c r="R106" s="288"/>
      <c r="S106" s="288"/>
      <c r="T106" s="298"/>
      <c r="U106" s="298"/>
      <c r="V106" s="298"/>
      <c r="W106" s="342"/>
      <c r="X106" s="342"/>
      <c r="Y106" s="342" t="str">
        <f>B106</f>
        <v>c. If yes, are there exemptions for people who cannot afford to pay?</v>
      </c>
      <c r="Z106" s="322"/>
    </row>
    <row r="107" spans="1:26" s="321" customFormat="1" x14ac:dyDescent="0.2">
      <c r="A107" s="327"/>
      <c r="B107" s="356"/>
      <c r="C107" s="357" t="s">
        <v>544</v>
      </c>
      <c r="D107" s="1090" t="s">
        <v>201</v>
      </c>
      <c r="E107" s="1074"/>
      <c r="F107" s="1074"/>
      <c r="G107" s="1074"/>
      <c r="H107" s="1075"/>
      <c r="I107" s="403"/>
      <c r="J107" s="378"/>
      <c r="K107" s="288" t="str">
        <f>C107</f>
        <v>i. If yes, describe the exemptions.</v>
      </c>
      <c r="L107" s="288"/>
      <c r="M107" s="288"/>
      <c r="N107" s="325"/>
      <c r="O107" s="289" t="str">
        <f>D107</f>
        <v>N/A</v>
      </c>
      <c r="P107" s="288"/>
      <c r="Q107" s="288"/>
      <c r="R107" s="288"/>
      <c r="S107" s="288"/>
      <c r="T107" s="298"/>
      <c r="U107" s="298"/>
      <c r="V107" s="298"/>
      <c r="W107" s="342"/>
      <c r="X107" s="342"/>
      <c r="Y107" s="471"/>
      <c r="Z107" s="322"/>
    </row>
    <row r="108" spans="1:26" s="436" customFormat="1" ht="15.75" x14ac:dyDescent="0.2">
      <c r="A108" s="1055" t="s">
        <v>693</v>
      </c>
      <c r="B108" s="1038"/>
      <c r="C108" s="1038"/>
      <c r="D108" s="1038"/>
      <c r="E108" s="1038"/>
      <c r="F108" s="1038"/>
      <c r="G108" s="1038"/>
      <c r="H108" s="1045"/>
      <c r="I108" s="303"/>
      <c r="J108" s="512"/>
      <c r="K108" s="288"/>
      <c r="L108" s="288"/>
      <c r="M108" s="288"/>
      <c r="N108" s="288"/>
      <c r="O108" s="288"/>
      <c r="P108" s="288"/>
      <c r="Q108" s="513"/>
      <c r="R108" s="288"/>
      <c r="S108" s="309"/>
      <c r="T108" s="462"/>
      <c r="U108" s="462"/>
      <c r="V108" s="462"/>
      <c r="W108" s="463"/>
      <c r="X108" s="298" t="str">
        <f>A108</f>
        <v>D8. Are the following contraceptives included in the country's National Essential Medicine List (NEML) or other equivalent priority list?</v>
      </c>
      <c r="Y108" s="513"/>
      <c r="Z108" s="437"/>
    </row>
    <row r="109" spans="1:26" s="436" customFormat="1" ht="15.75" customHeight="1" x14ac:dyDescent="0.2">
      <c r="A109" s="438"/>
      <c r="B109" s="1038" t="s">
        <v>694</v>
      </c>
      <c r="C109" s="1038"/>
      <c r="D109" s="1038"/>
      <c r="E109" s="1038"/>
      <c r="F109" s="1045"/>
      <c r="G109" s="1046" t="s">
        <v>97</v>
      </c>
      <c r="H109" s="1047"/>
      <c r="I109" s="303"/>
      <c r="J109" s="378" t="str">
        <f t="shared" ref="J109:J120" si="3">G109</f>
        <v>Yes</v>
      </c>
      <c r="K109" s="288"/>
      <c r="L109" s="288"/>
      <c r="M109" s="288"/>
      <c r="N109" s="288"/>
      <c r="O109" s="288"/>
      <c r="P109" s="288"/>
      <c r="Q109" s="513"/>
      <c r="R109" s="288"/>
      <c r="S109" s="309"/>
      <c r="T109" s="462"/>
      <c r="U109" s="462"/>
      <c r="V109" s="462"/>
      <c r="W109" s="463"/>
      <c r="X109" s="463"/>
      <c r="Y109" s="342" t="str">
        <f t="shared" ref="Y109:Y118" si="4">B109</f>
        <v>a. Combined oral contraceptives</v>
      </c>
      <c r="Z109" s="437"/>
    </row>
    <row r="110" spans="1:26" s="436" customFormat="1" ht="15.75" customHeight="1" x14ac:dyDescent="0.2">
      <c r="A110" s="438"/>
      <c r="B110" s="1038" t="s">
        <v>695</v>
      </c>
      <c r="C110" s="1038"/>
      <c r="D110" s="1038"/>
      <c r="E110" s="1038"/>
      <c r="F110" s="1045"/>
      <c r="G110" s="1046" t="s">
        <v>97</v>
      </c>
      <c r="H110" s="1047"/>
      <c r="I110" s="303"/>
      <c r="J110" s="378" t="str">
        <f t="shared" si="3"/>
        <v>Yes</v>
      </c>
      <c r="K110" s="288"/>
      <c r="L110" s="288"/>
      <c r="M110" s="288"/>
      <c r="N110" s="288"/>
      <c r="O110" s="288"/>
      <c r="P110" s="288"/>
      <c r="Q110" s="513"/>
      <c r="R110" s="288"/>
      <c r="S110" s="309"/>
      <c r="T110" s="462"/>
      <c r="U110" s="462"/>
      <c r="V110" s="462"/>
      <c r="W110" s="463"/>
      <c r="X110" s="463"/>
      <c r="Y110" s="342" t="str">
        <f t="shared" si="4"/>
        <v>b. Progestin-only pills</v>
      </c>
      <c r="Z110" s="437"/>
    </row>
    <row r="111" spans="1:26" s="436" customFormat="1" ht="15.75" customHeight="1" x14ac:dyDescent="0.2">
      <c r="A111" s="438"/>
      <c r="B111" s="1038" t="s">
        <v>557</v>
      </c>
      <c r="C111" s="1038"/>
      <c r="D111" s="1038"/>
      <c r="E111" s="1038"/>
      <c r="F111" s="1045"/>
      <c r="G111" s="1046" t="s">
        <v>97</v>
      </c>
      <c r="H111" s="1047"/>
      <c r="I111" s="303"/>
      <c r="J111" s="378" t="str">
        <f t="shared" si="3"/>
        <v>Yes</v>
      </c>
      <c r="K111" s="288"/>
      <c r="L111" s="288"/>
      <c r="M111" s="288"/>
      <c r="N111" s="288"/>
      <c r="O111" s="288"/>
      <c r="P111" s="288"/>
      <c r="Q111" s="513"/>
      <c r="R111" s="288"/>
      <c r="S111" s="309"/>
      <c r="T111" s="462"/>
      <c r="U111" s="462"/>
      <c r="V111" s="462"/>
      <c r="W111" s="463"/>
      <c r="X111" s="463"/>
      <c r="Y111" s="342" t="str">
        <f t="shared" si="4"/>
        <v>c. Hormonal injections</v>
      </c>
      <c r="Z111" s="437"/>
    </row>
    <row r="112" spans="1:26" s="436" customFormat="1" ht="15.75" customHeight="1" x14ac:dyDescent="0.2">
      <c r="A112" s="438"/>
      <c r="B112" s="1038" t="s">
        <v>558</v>
      </c>
      <c r="C112" s="1038"/>
      <c r="D112" s="1038"/>
      <c r="E112" s="1038"/>
      <c r="F112" s="1045"/>
      <c r="G112" s="1046" t="s">
        <v>97</v>
      </c>
      <c r="H112" s="1047"/>
      <c r="I112" s="303"/>
      <c r="J112" s="378" t="str">
        <f t="shared" si="3"/>
        <v>Yes</v>
      </c>
      <c r="K112" s="288"/>
      <c r="L112" s="288"/>
      <c r="M112" s="288"/>
      <c r="N112" s="288"/>
      <c r="O112" s="288"/>
      <c r="P112" s="288"/>
      <c r="Q112" s="513"/>
      <c r="R112" s="288"/>
      <c r="S112" s="309"/>
      <c r="T112" s="462"/>
      <c r="U112" s="462"/>
      <c r="V112" s="462"/>
      <c r="W112" s="463"/>
      <c r="X112" s="463"/>
      <c r="Y112" s="342" t="str">
        <f t="shared" si="4"/>
        <v>d. Hormonal implants</v>
      </c>
      <c r="Z112" s="437"/>
    </row>
    <row r="113" spans="1:26" s="436" customFormat="1" ht="15.75" customHeight="1" x14ac:dyDescent="0.2">
      <c r="A113" s="438"/>
      <c r="B113" s="1038" t="s">
        <v>559</v>
      </c>
      <c r="C113" s="1038"/>
      <c r="D113" s="1038"/>
      <c r="E113" s="1038"/>
      <c r="F113" s="1045"/>
      <c r="G113" s="1046" t="s">
        <v>97</v>
      </c>
      <c r="H113" s="1047"/>
      <c r="I113" s="303"/>
      <c r="J113" s="378" t="str">
        <f t="shared" si="3"/>
        <v>Yes</v>
      </c>
      <c r="K113" s="288"/>
      <c r="L113" s="288"/>
      <c r="M113" s="288"/>
      <c r="N113" s="288"/>
      <c r="O113" s="288"/>
      <c r="P113" s="288"/>
      <c r="Q113" s="513"/>
      <c r="R113" s="288"/>
      <c r="S113" s="309"/>
      <c r="T113" s="462"/>
      <c r="U113" s="462"/>
      <c r="V113" s="462"/>
      <c r="W113" s="463"/>
      <c r="X113" s="463"/>
      <c r="Y113" s="342" t="str">
        <f t="shared" si="4"/>
        <v>e. Intrauterine devices (IUDs)</v>
      </c>
      <c r="Z113" s="437"/>
    </row>
    <row r="114" spans="1:26" s="436" customFormat="1" ht="15.75" customHeight="1" x14ac:dyDescent="0.2">
      <c r="A114" s="438"/>
      <c r="B114" s="1038" t="s">
        <v>495</v>
      </c>
      <c r="C114" s="1038"/>
      <c r="D114" s="1038"/>
      <c r="E114" s="1038"/>
      <c r="F114" s="1045"/>
      <c r="G114" s="1046" t="s">
        <v>97</v>
      </c>
      <c r="H114" s="1047"/>
      <c r="I114" s="303"/>
      <c r="J114" s="378" t="str">
        <f t="shared" si="3"/>
        <v>Yes</v>
      </c>
      <c r="K114" s="288"/>
      <c r="L114" s="288"/>
      <c r="M114" s="288"/>
      <c r="N114" s="288"/>
      <c r="O114" s="288"/>
      <c r="P114" s="288"/>
      <c r="Q114" s="513"/>
      <c r="R114" s="288"/>
      <c r="S114" s="309"/>
      <c r="T114" s="462"/>
      <c r="U114" s="462"/>
      <c r="V114" s="462"/>
      <c r="W114" s="463"/>
      <c r="X114" s="463"/>
      <c r="Y114" s="342" t="str">
        <f t="shared" si="4"/>
        <v>f. Male condoms</v>
      </c>
      <c r="Z114" s="437"/>
    </row>
    <row r="115" spans="1:26" s="436" customFormat="1" ht="15.75" customHeight="1" x14ac:dyDescent="0.2">
      <c r="A115" s="438"/>
      <c r="B115" s="1038" t="s">
        <v>496</v>
      </c>
      <c r="C115" s="1038"/>
      <c r="D115" s="1038"/>
      <c r="E115" s="1038"/>
      <c r="F115" s="1045"/>
      <c r="G115" s="1046" t="s">
        <v>97</v>
      </c>
      <c r="H115" s="1047"/>
      <c r="I115" s="303"/>
      <c r="J115" s="378" t="str">
        <f t="shared" si="3"/>
        <v>Yes</v>
      </c>
      <c r="K115" s="288"/>
      <c r="L115" s="288"/>
      <c r="M115" s="288"/>
      <c r="N115" s="288"/>
      <c r="O115" s="288"/>
      <c r="P115" s="288"/>
      <c r="Q115" s="513"/>
      <c r="R115" s="288"/>
      <c r="S115" s="309"/>
      <c r="T115" s="462"/>
      <c r="U115" s="462"/>
      <c r="V115" s="462"/>
      <c r="W115" s="463"/>
      <c r="X115" s="463"/>
      <c r="Y115" s="342" t="str">
        <f t="shared" si="4"/>
        <v>g. Female condoms</v>
      </c>
      <c r="Z115" s="437"/>
    </row>
    <row r="116" spans="1:26" s="436" customFormat="1" ht="15.75" customHeight="1" x14ac:dyDescent="0.2">
      <c r="A116" s="438"/>
      <c r="B116" s="1038" t="s">
        <v>696</v>
      </c>
      <c r="C116" s="1038"/>
      <c r="D116" s="1038"/>
      <c r="E116" s="1038"/>
      <c r="F116" s="1045"/>
      <c r="G116" s="1046" t="s">
        <v>97</v>
      </c>
      <c r="H116" s="1047"/>
      <c r="I116" s="303"/>
      <c r="J116" s="378" t="str">
        <f t="shared" si="3"/>
        <v>Yes</v>
      </c>
      <c r="K116" s="288"/>
      <c r="L116" s="288"/>
      <c r="M116" s="288"/>
      <c r="N116" s="288"/>
      <c r="O116" s="288"/>
      <c r="P116" s="288"/>
      <c r="Q116" s="513"/>
      <c r="R116" s="288"/>
      <c r="S116" s="309"/>
      <c r="T116" s="462"/>
      <c r="U116" s="462"/>
      <c r="V116" s="462"/>
      <c r="W116" s="463"/>
      <c r="X116" s="463"/>
      <c r="Y116" s="342" t="str">
        <f t="shared" si="4"/>
        <v>h. Emergency contraceptive pills</v>
      </c>
      <c r="Z116" s="437"/>
    </row>
    <row r="117" spans="1:26" s="436" customFormat="1" ht="15.75" customHeight="1" x14ac:dyDescent="0.2">
      <c r="A117" s="438"/>
      <c r="B117" s="1038" t="s">
        <v>570</v>
      </c>
      <c r="C117" s="1038"/>
      <c r="D117" s="1038"/>
      <c r="E117" s="1038"/>
      <c r="F117" s="1045"/>
      <c r="G117" s="1046" t="s">
        <v>94</v>
      </c>
      <c r="H117" s="1047"/>
      <c r="I117" s="303"/>
      <c r="J117" s="378" t="str">
        <f>G117</f>
        <v>No</v>
      </c>
      <c r="K117" s="288"/>
      <c r="L117" s="288"/>
      <c r="M117" s="288"/>
      <c r="N117" s="288"/>
      <c r="O117" s="288"/>
      <c r="P117" s="288"/>
      <c r="Q117" s="513"/>
      <c r="R117" s="288"/>
      <c r="S117" s="309"/>
      <c r="T117" s="462"/>
      <c r="U117" s="462"/>
      <c r="V117" s="462"/>
      <c r="W117" s="463"/>
      <c r="X117" s="463"/>
      <c r="Y117" s="342" t="str">
        <f>B117</f>
        <v>i. CycleBeads</v>
      </c>
      <c r="Z117" s="437"/>
    </row>
    <row r="118" spans="1:26" s="436" customFormat="1" ht="15" customHeight="1" x14ac:dyDescent="0.2">
      <c r="A118" s="438"/>
      <c r="B118" s="1038" t="s">
        <v>697</v>
      </c>
      <c r="C118" s="1038"/>
      <c r="D118" s="1038"/>
      <c r="E118" s="1038"/>
      <c r="F118" s="1045"/>
      <c r="G118" s="1046" t="s">
        <v>97</v>
      </c>
      <c r="H118" s="1047"/>
      <c r="I118" s="303"/>
      <c r="J118" s="378" t="str">
        <f t="shared" si="3"/>
        <v>Yes</v>
      </c>
      <c r="K118" s="288"/>
      <c r="L118" s="288"/>
      <c r="M118" s="288"/>
      <c r="N118" s="288"/>
      <c r="O118" s="288"/>
      <c r="P118" s="288"/>
      <c r="Q118" s="513"/>
      <c r="R118" s="288"/>
      <c r="S118" s="309"/>
      <c r="T118" s="462"/>
      <c r="U118" s="462"/>
      <c r="V118" s="462"/>
      <c r="W118" s="463"/>
      <c r="X118" s="463"/>
      <c r="Y118" s="342" t="str">
        <f t="shared" si="4"/>
        <v>j. Any other contraceptive(s)?</v>
      </c>
      <c r="Z118" s="437"/>
    </row>
    <row r="119" spans="1:26" s="436" customFormat="1" ht="15.75" customHeight="1" x14ac:dyDescent="0.2">
      <c r="A119" s="438"/>
      <c r="B119" s="440"/>
      <c r="C119" s="1038" t="s">
        <v>698</v>
      </c>
      <c r="D119" s="1038"/>
      <c r="E119" s="1045"/>
      <c r="F119" s="1174" t="s">
        <v>699</v>
      </c>
      <c r="G119" s="1175"/>
      <c r="H119" s="1176"/>
      <c r="I119" s="303"/>
      <c r="J119" s="378">
        <f t="shared" si="3"/>
        <v>0</v>
      </c>
      <c r="K119" s="288"/>
      <c r="L119" s="288"/>
      <c r="M119" s="288"/>
      <c r="N119" s="288"/>
      <c r="O119" s="288"/>
      <c r="P119" s="288"/>
      <c r="Q119" s="513"/>
      <c r="R119" s="288">
        <f>B119</f>
        <v>0</v>
      </c>
      <c r="S119" s="309"/>
      <c r="T119" s="462"/>
      <c r="U119" s="462"/>
      <c r="V119" s="462"/>
      <c r="W119" s="463"/>
      <c r="X119" s="463"/>
      <c r="Y119" s="513"/>
      <c r="Z119" s="437"/>
    </row>
    <row r="120" spans="1:26" s="436" customFormat="1" ht="15.75" customHeight="1" x14ac:dyDescent="0.2">
      <c r="A120" s="1048" t="s">
        <v>700</v>
      </c>
      <c r="B120" s="1049"/>
      <c r="C120" s="1049"/>
      <c r="D120" s="1050"/>
      <c r="E120" s="1051"/>
      <c r="F120" s="1177" t="s">
        <v>701</v>
      </c>
      <c r="G120" s="1178"/>
      <c r="H120" s="1179"/>
      <c r="I120" s="303"/>
      <c r="J120" s="378">
        <f t="shared" si="3"/>
        <v>0</v>
      </c>
      <c r="K120" s="288"/>
      <c r="L120" s="288"/>
      <c r="M120" s="288"/>
      <c r="N120" s="288"/>
      <c r="O120" s="288"/>
      <c r="P120" s="288"/>
      <c r="Q120" s="513"/>
      <c r="R120" s="288">
        <f>B120</f>
        <v>0</v>
      </c>
      <c r="S120" s="309"/>
      <c r="T120" s="462"/>
      <c r="U120" s="462"/>
      <c r="V120" s="462"/>
      <c r="W120" s="463"/>
      <c r="X120" s="463"/>
      <c r="Y120" s="513"/>
      <c r="Z120" s="437"/>
    </row>
    <row r="121" spans="1:26" s="436" customFormat="1" ht="15.75" customHeight="1" x14ac:dyDescent="0.2">
      <c r="A121" s="1055" t="s">
        <v>702</v>
      </c>
      <c r="B121" s="1038"/>
      <c r="C121" s="1045"/>
      <c r="D121" s="1039" t="s">
        <v>703</v>
      </c>
      <c r="E121" s="1040"/>
      <c r="F121" s="1040"/>
      <c r="G121" s="1040"/>
      <c r="H121" s="1041"/>
      <c r="I121" s="303"/>
      <c r="J121" s="512"/>
      <c r="K121" s="288" t="str">
        <f>A121</f>
        <v xml:space="preserve">D10. Name of the list(s)
</v>
      </c>
      <c r="L121" s="288"/>
      <c r="M121" s="288"/>
      <c r="N121" s="288"/>
      <c r="O121" s="288" t="str">
        <f>D121</f>
        <v xml:space="preserve"> Essential Medicine List (EML)</v>
      </c>
      <c r="P121" s="288"/>
      <c r="Q121" s="513"/>
      <c r="R121" s="288"/>
      <c r="S121" s="309"/>
      <c r="T121" s="462"/>
      <c r="U121" s="462"/>
      <c r="V121" s="462"/>
      <c r="W121" s="463"/>
      <c r="X121" s="463"/>
      <c r="Y121" s="513"/>
      <c r="Z121" s="437"/>
    </row>
    <row r="122" spans="1:26" s="436" customFormat="1" ht="45" x14ac:dyDescent="0.2">
      <c r="A122" s="1055" t="s">
        <v>704</v>
      </c>
      <c r="B122" s="1038"/>
      <c r="C122" s="1045"/>
      <c r="D122" s="1039" t="s">
        <v>705</v>
      </c>
      <c r="E122" s="1040"/>
      <c r="F122" s="1040"/>
      <c r="G122" s="1040"/>
      <c r="H122" s="1041"/>
      <c r="I122" s="303"/>
      <c r="J122" s="512"/>
      <c r="K122" s="288" t="str">
        <f>A122</f>
        <v xml:space="preserve">D11. Notes about the list(s)
</v>
      </c>
      <c r="L122" s="288"/>
      <c r="M122" s="288"/>
      <c r="N122" s="288"/>
      <c r="O122" s="288" t="str">
        <f>D122</f>
        <v>Ethiopia has the Essential Medicines List published in 2004 and the List of Drugs for Ethiopia (LIDE) published in 2007. Updates are in processs for the EML.</v>
      </c>
      <c r="P122" s="288"/>
      <c r="Q122" s="513"/>
      <c r="R122" s="288"/>
      <c r="S122" s="309"/>
      <c r="T122" s="462"/>
      <c r="U122" s="462"/>
      <c r="V122" s="462"/>
      <c r="W122" s="463"/>
      <c r="X122" s="463"/>
      <c r="Y122" s="513"/>
      <c r="Z122" s="437"/>
    </row>
    <row r="123" spans="1:26" s="321" customFormat="1" ht="30" x14ac:dyDescent="0.2">
      <c r="A123" s="1042" t="s">
        <v>706</v>
      </c>
      <c r="B123" s="1027"/>
      <c r="C123" s="1027"/>
      <c r="D123" s="1027"/>
      <c r="E123" s="1027"/>
      <c r="F123" s="1027"/>
      <c r="G123" s="1038"/>
      <c r="H123" s="1045"/>
      <c r="I123" s="341"/>
      <c r="J123" s="378"/>
      <c r="K123" s="288"/>
      <c r="L123" s="288"/>
      <c r="M123" s="288"/>
      <c r="N123" s="288"/>
      <c r="O123" s="288"/>
      <c r="P123" s="288"/>
      <c r="Q123" s="288"/>
      <c r="R123" s="288"/>
      <c r="S123" s="288"/>
      <c r="T123" s="298"/>
      <c r="U123" s="298"/>
      <c r="V123" s="298"/>
      <c r="W123" s="342"/>
      <c r="X123" s="298" t="str">
        <f>A123</f>
        <v xml:space="preserve">D12.  Information on country's Poverty Reduction Strategy Paper (PRSP)
</v>
      </c>
      <c r="Y123" s="471"/>
      <c r="Z123" s="322"/>
    </row>
    <row r="124" spans="1:26" s="436" customFormat="1" ht="30.75" customHeight="1" x14ac:dyDescent="0.25">
      <c r="A124" s="435"/>
      <c r="B124" s="1068" t="s">
        <v>547</v>
      </c>
      <c r="C124" s="1069"/>
      <c r="D124" s="1069"/>
      <c r="E124" s="1070"/>
      <c r="F124" s="1171">
        <v>2002</v>
      </c>
      <c r="G124" s="1172"/>
      <c r="H124" s="1173"/>
      <c r="I124" s="303"/>
      <c r="J124" s="378">
        <f>G124</f>
        <v>0</v>
      </c>
      <c r="K124" s="288"/>
      <c r="L124" s="288"/>
      <c r="M124" s="288"/>
      <c r="N124" s="288"/>
      <c r="O124" s="288"/>
      <c r="P124" s="288"/>
      <c r="Q124" s="513"/>
      <c r="R124" s="288" t="str">
        <f>B124</f>
        <v>a. What year is the Poverty Reduction Strategy Paper from? (most recent actual PRSP on IMF's site [not progress or summary report])</v>
      </c>
      <c r="S124" s="309"/>
      <c r="T124" s="462"/>
      <c r="U124" s="462"/>
      <c r="V124" s="462"/>
      <c r="W124" s="463"/>
      <c r="X124" s="463"/>
      <c r="Y124" s="513"/>
      <c r="Z124" s="437"/>
    </row>
    <row r="125" spans="1:26" s="436" customFormat="1" ht="15.75" x14ac:dyDescent="0.2">
      <c r="A125" s="438"/>
      <c r="B125" s="1038" t="s">
        <v>548</v>
      </c>
      <c r="C125" s="1038"/>
      <c r="D125" s="1038"/>
      <c r="E125" s="1038"/>
      <c r="F125" s="1045"/>
      <c r="G125" s="1046" t="s">
        <v>97</v>
      </c>
      <c r="H125" s="1047"/>
      <c r="I125" s="303"/>
      <c r="J125" s="378" t="str">
        <f>G125</f>
        <v>Yes</v>
      </c>
      <c r="K125" s="288"/>
      <c r="L125" s="288"/>
      <c r="M125" s="288"/>
      <c r="N125" s="288"/>
      <c r="O125" s="288"/>
      <c r="P125" s="288"/>
      <c r="Q125" s="513"/>
      <c r="R125" s="288"/>
      <c r="S125" s="309"/>
      <c r="T125" s="462"/>
      <c r="U125" s="462"/>
      <c r="V125" s="462"/>
      <c r="W125" s="463"/>
      <c r="X125" s="463"/>
      <c r="Y125" s="342" t="str">
        <f>B125</f>
        <v>b. Is family planning or reproductive health a priority in the PRSP?</v>
      </c>
      <c r="Z125" s="437"/>
    </row>
    <row r="126" spans="1:26" s="436" customFormat="1" ht="15.75" x14ac:dyDescent="0.2">
      <c r="A126" s="438"/>
      <c r="B126" s="1038" t="s">
        <v>549</v>
      </c>
      <c r="C126" s="1038"/>
      <c r="D126" s="1038"/>
      <c r="E126" s="1038"/>
      <c r="F126" s="1045"/>
      <c r="G126" s="1046" t="s">
        <v>94</v>
      </c>
      <c r="H126" s="1047"/>
      <c r="I126" s="303"/>
      <c r="J126" s="378" t="str">
        <f>G126</f>
        <v>No</v>
      </c>
      <c r="K126" s="288"/>
      <c r="L126" s="288"/>
      <c r="M126" s="288"/>
      <c r="N126" s="288"/>
      <c r="O126" s="288"/>
      <c r="P126" s="288"/>
      <c r="Q126" s="513"/>
      <c r="R126" s="288"/>
      <c r="S126" s="309"/>
      <c r="T126" s="462"/>
      <c r="U126" s="462"/>
      <c r="V126" s="462"/>
      <c r="W126" s="463"/>
      <c r="X126" s="463"/>
      <c r="Y126" s="342" t="str">
        <f>B126</f>
        <v>c. Is contraceptive security included in the PRSP?</v>
      </c>
      <c r="Z126" s="437"/>
    </row>
    <row r="127" spans="1:26" s="436" customFormat="1" ht="15.75" x14ac:dyDescent="0.2">
      <c r="A127" s="438"/>
      <c r="B127" s="1038" t="s">
        <v>550</v>
      </c>
      <c r="C127" s="1038"/>
      <c r="D127" s="1038"/>
      <c r="E127" s="1038"/>
      <c r="F127" s="1038"/>
      <c r="G127" s="1046" t="s">
        <v>97</v>
      </c>
      <c r="H127" s="1047"/>
      <c r="I127" s="303"/>
      <c r="J127" s="378" t="str">
        <f>G127</f>
        <v>Yes</v>
      </c>
      <c r="K127" s="288"/>
      <c r="L127" s="288"/>
      <c r="M127" s="288"/>
      <c r="N127" s="288"/>
      <c r="O127" s="288"/>
      <c r="P127" s="288"/>
      <c r="Q127" s="513"/>
      <c r="R127" s="288"/>
      <c r="S127" s="309"/>
      <c r="T127" s="462"/>
      <c r="U127" s="462"/>
      <c r="V127" s="462"/>
      <c r="W127" s="463"/>
      <c r="X127" s="463"/>
      <c r="Y127" s="342" t="str">
        <f>B127</f>
        <v>d. Is contraceptive prevalence rate (CPR) included as an indicator in the PRSP?</v>
      </c>
      <c r="Z127" s="437"/>
    </row>
    <row r="128" spans="1:26" s="436" customFormat="1" ht="15.75" x14ac:dyDescent="0.2">
      <c r="A128" s="438"/>
      <c r="B128" s="1038" t="s">
        <v>551</v>
      </c>
      <c r="C128" s="1038"/>
      <c r="D128" s="1038"/>
      <c r="E128" s="1038"/>
      <c r="F128" s="1045"/>
      <c r="G128" s="1046" t="s">
        <v>94</v>
      </c>
      <c r="H128" s="1047"/>
      <c r="I128" s="303"/>
      <c r="J128" s="378" t="str">
        <f>G128</f>
        <v>No</v>
      </c>
      <c r="K128" s="288"/>
      <c r="L128" s="288"/>
      <c r="M128" s="288"/>
      <c r="N128" s="288"/>
      <c r="O128" s="288"/>
      <c r="P128" s="288"/>
      <c r="Q128" s="513"/>
      <c r="R128" s="288"/>
      <c r="S128" s="309"/>
      <c r="T128" s="462"/>
      <c r="U128" s="462"/>
      <c r="V128" s="462"/>
      <c r="W128" s="463"/>
      <c r="X128" s="463"/>
      <c r="Y128" s="342" t="str">
        <f>B128</f>
        <v>e. Are contraceptive supply indicators included in the PRSP?</v>
      </c>
      <c r="Z128" s="437"/>
    </row>
    <row r="129" spans="1:26" s="436" customFormat="1" ht="75.75" thickBot="1" x14ac:dyDescent="0.25">
      <c r="A129" s="327" t="s">
        <v>552</v>
      </c>
      <c r="B129" s="1038" t="s">
        <v>553</v>
      </c>
      <c r="C129" s="1045"/>
      <c r="D129" s="1039" t="s">
        <v>707</v>
      </c>
      <c r="E129" s="1040"/>
      <c r="F129" s="1040"/>
      <c r="G129" s="1040"/>
      <c r="H129" s="1041"/>
      <c r="I129" s="303"/>
      <c r="J129" s="512"/>
      <c r="K129" s="288" t="str">
        <f>B129</f>
        <v>f. Notes about the Poverty Reduction Strategy Paper</v>
      </c>
      <c r="L129" s="288"/>
      <c r="M129" s="288"/>
      <c r="N129" s="288"/>
      <c r="O129" s="288" t="str">
        <f>D129</f>
        <v xml:space="preserve">While contraceptive security isn't included, access to health services in general is an indicator. Also, there is an objective to ensure a regular and adequate supply of effective, safe and affordable essential drugs. While there is no contraceptive supply indicator, there is an indicator about HIV/AIDS condom distribution by social marketing. </v>
      </c>
      <c r="P129" s="288"/>
      <c r="Q129" s="513"/>
      <c r="R129" s="288"/>
      <c r="S129" s="309"/>
      <c r="T129" s="462"/>
      <c r="U129" s="462"/>
      <c r="V129" s="462"/>
      <c r="W129" s="463"/>
      <c r="X129" s="463"/>
      <c r="Y129" s="513"/>
      <c r="Z129" s="437"/>
    </row>
    <row r="130" spans="1:26" s="321" customFormat="1" ht="16.5" thickBot="1" x14ac:dyDescent="0.25">
      <c r="A130" s="1170" t="s">
        <v>567</v>
      </c>
      <c r="B130" s="1057"/>
      <c r="C130" s="1057"/>
      <c r="D130" s="1057"/>
      <c r="E130" s="1057"/>
      <c r="F130" s="1057"/>
      <c r="G130" s="1057"/>
      <c r="H130" s="514"/>
      <c r="I130" s="442"/>
      <c r="J130" s="378"/>
      <c r="K130" s="288"/>
      <c r="L130" s="288"/>
      <c r="M130" s="288"/>
      <c r="N130" s="288"/>
      <c r="O130" s="288"/>
      <c r="P130" s="288"/>
      <c r="Q130" s="288"/>
      <c r="R130" s="288"/>
      <c r="S130" s="288"/>
      <c r="T130" s="298"/>
      <c r="U130" s="298"/>
      <c r="V130" s="298"/>
      <c r="W130" s="342"/>
      <c r="X130" s="342"/>
      <c r="Y130" s="471"/>
      <c r="Z130" s="322"/>
    </row>
    <row r="131" spans="1:26" s="321" customFormat="1" ht="34.5" customHeight="1" x14ac:dyDescent="0.2">
      <c r="A131" s="1058" t="s">
        <v>708</v>
      </c>
      <c r="B131" s="1059"/>
      <c r="C131" s="1059"/>
      <c r="D131" s="1059"/>
      <c r="E131" s="1059"/>
      <c r="F131" s="1044"/>
      <c r="G131" s="1060" t="s">
        <v>97</v>
      </c>
      <c r="H131" s="1061"/>
      <c r="I131" s="331"/>
      <c r="J131" s="378" t="str">
        <f>G131</f>
        <v>Yes</v>
      </c>
      <c r="K131" s="288"/>
      <c r="L131" s="288"/>
      <c r="M131" s="288"/>
      <c r="N131" s="288"/>
      <c r="O131" s="288"/>
      <c r="P131" s="288"/>
      <c r="Q131" s="288"/>
      <c r="R131" s="288"/>
      <c r="S131" s="288"/>
      <c r="T131" s="298"/>
      <c r="U131" s="298"/>
      <c r="V131" s="298"/>
      <c r="W131" s="342"/>
      <c r="X131" s="342"/>
      <c r="Y131" s="342" t="str">
        <f>A131</f>
        <v>E1. Have stockouts occurred for any contraceptive at the central* level in the last 12 months?  
*(The central level refers to the central level warehouse for the public sector.)</v>
      </c>
      <c r="Z131" s="322"/>
    </row>
    <row r="132" spans="1:26" s="321" customFormat="1" ht="48.75" customHeight="1" x14ac:dyDescent="0.2">
      <c r="A132" s="1042" t="s">
        <v>709</v>
      </c>
      <c r="B132" s="1027"/>
      <c r="C132" s="1027"/>
      <c r="D132" s="1027"/>
      <c r="E132" s="1027"/>
      <c r="F132" s="1027"/>
      <c r="G132" s="1038"/>
      <c r="H132" s="1045"/>
      <c r="I132" s="341"/>
      <c r="J132" s="378"/>
      <c r="K132" s="288"/>
      <c r="L132" s="288"/>
      <c r="M132" s="288"/>
      <c r="N132" s="288"/>
      <c r="O132" s="288"/>
      <c r="P132" s="288"/>
      <c r="Q132" s="288"/>
      <c r="R132" s="288"/>
      <c r="S132" s="288"/>
      <c r="T132" s="298"/>
      <c r="U132" s="298"/>
      <c r="V132" s="298"/>
      <c r="W132" s="342"/>
      <c r="X132" s="29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471"/>
      <c r="Z132" s="322"/>
    </row>
    <row r="133" spans="1:26" s="321" customFormat="1" x14ac:dyDescent="0.2">
      <c r="A133" s="411"/>
      <c r="B133" s="1038" t="s">
        <v>694</v>
      </c>
      <c r="C133" s="1038"/>
      <c r="D133" s="1038"/>
      <c r="E133" s="1038"/>
      <c r="F133" s="1045"/>
      <c r="G133" s="1046" t="s">
        <v>94</v>
      </c>
      <c r="H133" s="1047"/>
      <c r="I133" s="331"/>
      <c r="J133" s="378" t="str">
        <f t="shared" ref="J133:J141" si="5">G133</f>
        <v>No</v>
      </c>
      <c r="K133" s="288"/>
      <c r="L133" s="288"/>
      <c r="M133" s="288"/>
      <c r="N133" s="288"/>
      <c r="O133" s="288"/>
      <c r="P133" s="288"/>
      <c r="Q133" s="288"/>
      <c r="R133" s="288"/>
      <c r="S133" s="288"/>
      <c r="T133" s="298"/>
      <c r="U133" s="298"/>
      <c r="V133" s="298"/>
      <c r="W133" s="342"/>
      <c r="X133" s="342"/>
      <c r="Y133" s="342" t="str">
        <f t="shared" ref="Y133:Y141" si="6">B133</f>
        <v>a. Combined oral contraceptives</v>
      </c>
      <c r="Z133" s="322"/>
    </row>
    <row r="134" spans="1:26" s="321" customFormat="1" x14ac:dyDescent="0.2">
      <c r="A134" s="443"/>
      <c r="B134" s="1038" t="s">
        <v>695</v>
      </c>
      <c r="C134" s="1038"/>
      <c r="D134" s="1038"/>
      <c r="E134" s="1038"/>
      <c r="F134" s="1045"/>
      <c r="G134" s="1046" t="s">
        <v>97</v>
      </c>
      <c r="H134" s="1047"/>
      <c r="I134" s="331"/>
      <c r="J134" s="378" t="str">
        <f t="shared" si="5"/>
        <v>Yes</v>
      </c>
      <c r="K134" s="288"/>
      <c r="L134" s="288"/>
      <c r="M134" s="288"/>
      <c r="N134" s="288"/>
      <c r="O134" s="288"/>
      <c r="P134" s="288"/>
      <c r="Q134" s="288"/>
      <c r="R134" s="288"/>
      <c r="S134" s="288"/>
      <c r="T134" s="298"/>
      <c r="U134" s="298"/>
      <c r="V134" s="298"/>
      <c r="W134" s="342"/>
      <c r="X134" s="342"/>
      <c r="Y134" s="342" t="str">
        <f t="shared" si="6"/>
        <v>b. Progestin-only pills</v>
      </c>
      <c r="Z134" s="322"/>
    </row>
    <row r="135" spans="1:26" s="321" customFormat="1" x14ac:dyDescent="0.2">
      <c r="A135" s="411"/>
      <c r="B135" s="1038" t="s">
        <v>557</v>
      </c>
      <c r="C135" s="1038"/>
      <c r="D135" s="1038"/>
      <c r="E135" s="1038"/>
      <c r="F135" s="1045"/>
      <c r="G135" s="1046" t="s">
        <v>94</v>
      </c>
      <c r="H135" s="1047"/>
      <c r="I135" s="331"/>
      <c r="J135" s="378" t="str">
        <f t="shared" si="5"/>
        <v>No</v>
      </c>
      <c r="K135" s="288"/>
      <c r="L135" s="288"/>
      <c r="M135" s="288"/>
      <c r="N135" s="288"/>
      <c r="O135" s="288"/>
      <c r="P135" s="288"/>
      <c r="Q135" s="288"/>
      <c r="R135" s="288"/>
      <c r="S135" s="288"/>
      <c r="T135" s="298"/>
      <c r="U135" s="298"/>
      <c r="V135" s="298"/>
      <c r="W135" s="342"/>
      <c r="X135" s="342"/>
      <c r="Y135" s="342" t="str">
        <f t="shared" si="6"/>
        <v>c. Hormonal injections</v>
      </c>
      <c r="Z135" s="322"/>
    </row>
    <row r="136" spans="1:26" s="321" customFormat="1" x14ac:dyDescent="0.2">
      <c r="A136" s="411"/>
      <c r="B136" s="1038" t="s">
        <v>558</v>
      </c>
      <c r="C136" s="1038"/>
      <c r="D136" s="1038"/>
      <c r="E136" s="1038"/>
      <c r="F136" s="1045"/>
      <c r="G136" s="1046" t="s">
        <v>94</v>
      </c>
      <c r="H136" s="1047"/>
      <c r="I136" s="331"/>
      <c r="J136" s="378" t="str">
        <f t="shared" si="5"/>
        <v>No</v>
      </c>
      <c r="K136" s="288"/>
      <c r="L136" s="288"/>
      <c r="M136" s="288"/>
      <c r="N136" s="288"/>
      <c r="O136" s="288"/>
      <c r="P136" s="288"/>
      <c r="Q136" s="288"/>
      <c r="R136" s="288"/>
      <c r="S136" s="288"/>
      <c r="T136" s="298"/>
      <c r="U136" s="298"/>
      <c r="V136" s="298"/>
      <c r="W136" s="342"/>
      <c r="X136" s="342"/>
      <c r="Y136" s="342" t="str">
        <f t="shared" si="6"/>
        <v>d. Hormonal implants</v>
      </c>
      <c r="Z136" s="322"/>
    </row>
    <row r="137" spans="1:26" s="321" customFormat="1" x14ac:dyDescent="0.2">
      <c r="A137" s="411"/>
      <c r="B137" s="1038" t="s">
        <v>559</v>
      </c>
      <c r="C137" s="1038"/>
      <c r="D137" s="1038"/>
      <c r="E137" s="1038"/>
      <c r="F137" s="1045"/>
      <c r="G137" s="1046" t="s">
        <v>97</v>
      </c>
      <c r="H137" s="1047"/>
      <c r="I137" s="331"/>
      <c r="J137" s="378" t="str">
        <f t="shared" si="5"/>
        <v>Yes</v>
      </c>
      <c r="K137" s="288"/>
      <c r="L137" s="288"/>
      <c r="M137" s="288"/>
      <c r="N137" s="288"/>
      <c r="O137" s="288"/>
      <c r="P137" s="288"/>
      <c r="Q137" s="288"/>
      <c r="R137" s="288"/>
      <c r="S137" s="288"/>
      <c r="T137" s="298"/>
      <c r="U137" s="298"/>
      <c r="V137" s="298"/>
      <c r="W137" s="342"/>
      <c r="X137" s="342"/>
      <c r="Y137" s="342" t="str">
        <f t="shared" si="6"/>
        <v>e. Intrauterine devices (IUDs)</v>
      </c>
      <c r="Z137" s="322"/>
    </row>
    <row r="138" spans="1:26" s="321" customFormat="1" x14ac:dyDescent="0.2">
      <c r="A138" s="411"/>
      <c r="B138" s="1038" t="s">
        <v>495</v>
      </c>
      <c r="C138" s="1038"/>
      <c r="D138" s="1038"/>
      <c r="E138" s="1038"/>
      <c r="F138" s="1045"/>
      <c r="G138" s="1046" t="s">
        <v>94</v>
      </c>
      <c r="H138" s="1047"/>
      <c r="I138" s="331"/>
      <c r="J138" s="378" t="str">
        <f t="shared" si="5"/>
        <v>No</v>
      </c>
      <c r="K138" s="288"/>
      <c r="L138" s="288"/>
      <c r="M138" s="288"/>
      <c r="N138" s="288"/>
      <c r="O138" s="288"/>
      <c r="P138" s="288"/>
      <c r="Q138" s="288"/>
      <c r="R138" s="288"/>
      <c r="S138" s="288"/>
      <c r="T138" s="298"/>
      <c r="U138" s="298"/>
      <c r="V138" s="298"/>
      <c r="W138" s="342"/>
      <c r="X138" s="342"/>
      <c r="Y138" s="342" t="str">
        <f t="shared" si="6"/>
        <v>f. Male condoms</v>
      </c>
      <c r="Z138" s="322"/>
    </row>
    <row r="139" spans="1:26" s="321" customFormat="1" x14ac:dyDescent="0.2">
      <c r="A139" s="411"/>
      <c r="B139" s="1038" t="s">
        <v>496</v>
      </c>
      <c r="C139" s="1038"/>
      <c r="D139" s="1038"/>
      <c r="E139" s="1038"/>
      <c r="F139" s="1045"/>
      <c r="G139" s="1046" t="s">
        <v>201</v>
      </c>
      <c r="H139" s="1047"/>
      <c r="I139" s="331"/>
      <c r="J139" s="378" t="str">
        <f t="shared" si="5"/>
        <v>N/A</v>
      </c>
      <c r="K139" s="288"/>
      <c r="L139" s="288"/>
      <c r="M139" s="288"/>
      <c r="N139" s="288"/>
      <c r="O139" s="288"/>
      <c r="P139" s="288"/>
      <c r="Q139" s="288"/>
      <c r="R139" s="288"/>
      <c r="S139" s="288"/>
      <c r="T139" s="298"/>
      <c r="U139" s="298"/>
      <c r="V139" s="298"/>
      <c r="W139" s="342"/>
      <c r="X139" s="342"/>
      <c r="Y139" s="342" t="str">
        <f t="shared" si="6"/>
        <v>g. Female condoms</v>
      </c>
      <c r="Z139" s="322"/>
    </row>
    <row r="140" spans="1:26" s="321" customFormat="1" x14ac:dyDescent="0.2">
      <c r="A140" s="411"/>
      <c r="B140" s="1038" t="s">
        <v>696</v>
      </c>
      <c r="C140" s="1038"/>
      <c r="D140" s="1038"/>
      <c r="E140" s="1038"/>
      <c r="F140" s="1045"/>
      <c r="G140" s="1046" t="s">
        <v>94</v>
      </c>
      <c r="H140" s="1047"/>
      <c r="I140" s="331"/>
      <c r="J140" s="378" t="str">
        <f t="shared" si="5"/>
        <v>No</v>
      </c>
      <c r="K140" s="288"/>
      <c r="L140" s="288"/>
      <c r="M140" s="288"/>
      <c r="N140" s="288"/>
      <c r="O140" s="288"/>
      <c r="P140" s="288"/>
      <c r="Q140" s="288"/>
      <c r="R140" s="288"/>
      <c r="S140" s="288"/>
      <c r="T140" s="298"/>
      <c r="U140" s="298"/>
      <c r="V140" s="298"/>
      <c r="W140" s="342"/>
      <c r="X140" s="342"/>
      <c r="Y140" s="342" t="str">
        <f t="shared" si="6"/>
        <v>h. Emergency contraceptive pills</v>
      </c>
      <c r="Z140" s="322"/>
    </row>
    <row r="141" spans="1:26" s="321" customFormat="1" x14ac:dyDescent="0.2">
      <c r="A141" s="411"/>
      <c r="B141" s="1038" t="s">
        <v>570</v>
      </c>
      <c r="C141" s="1038"/>
      <c r="D141" s="1038"/>
      <c r="E141" s="1038"/>
      <c r="F141" s="1045"/>
      <c r="G141" s="1046" t="s">
        <v>201</v>
      </c>
      <c r="H141" s="1047"/>
      <c r="I141" s="331"/>
      <c r="J141" s="378" t="str">
        <f t="shared" si="5"/>
        <v>N/A</v>
      </c>
      <c r="K141" s="288"/>
      <c r="L141" s="288"/>
      <c r="M141" s="288"/>
      <c r="N141" s="288"/>
      <c r="O141" s="288"/>
      <c r="P141" s="288"/>
      <c r="Q141" s="288"/>
      <c r="R141" s="288"/>
      <c r="S141" s="288"/>
      <c r="T141" s="298"/>
      <c r="U141" s="298"/>
      <c r="V141" s="298"/>
      <c r="W141" s="342"/>
      <c r="X141" s="342"/>
      <c r="Y141" s="342" t="str">
        <f t="shared" si="6"/>
        <v>i. CycleBeads</v>
      </c>
      <c r="Z141" s="322"/>
    </row>
    <row r="142" spans="1:26" s="321" customFormat="1" ht="36.75" customHeight="1" x14ac:dyDescent="0.2">
      <c r="A142" s="411"/>
      <c r="B142" s="1038" t="s">
        <v>710</v>
      </c>
      <c r="C142" s="1038"/>
      <c r="D142" s="1038"/>
      <c r="E142" s="1038"/>
      <c r="F142" s="1039" t="s">
        <v>628</v>
      </c>
      <c r="G142" s="1040"/>
      <c r="H142" s="1041"/>
      <c r="I142" s="331"/>
      <c r="J142" s="378"/>
      <c r="K142" s="288"/>
      <c r="L142" s="288"/>
      <c r="M142" s="288"/>
      <c r="N142" s="288"/>
      <c r="O142" s="288"/>
      <c r="P142" s="288"/>
      <c r="Q142" s="288" t="str">
        <f>F142</f>
        <v>07/09-06/10</v>
      </c>
      <c r="R142" s="288" t="str">
        <f>B142</f>
        <v xml:space="preserve">j. Time period
(mm/yy - mm/yy) (for example, 1/10-12/10) </v>
      </c>
      <c r="S142" s="288"/>
      <c r="T142" s="298"/>
      <c r="U142" s="298"/>
      <c r="V142" s="298"/>
      <c r="W142" s="342"/>
      <c r="X142" s="342"/>
      <c r="Y142" s="471"/>
      <c r="Z142" s="322"/>
    </row>
    <row r="143" spans="1:26" s="321" customFormat="1" ht="45" x14ac:dyDescent="0.2">
      <c r="A143" s="327"/>
      <c r="B143" s="1038" t="s">
        <v>711</v>
      </c>
      <c r="C143" s="1038"/>
      <c r="D143" s="1038"/>
      <c r="E143" s="1038"/>
      <c r="F143" s="1039" t="s">
        <v>712</v>
      </c>
      <c r="G143" s="1040"/>
      <c r="H143" s="1041"/>
      <c r="I143" s="331"/>
      <c r="J143" s="378"/>
      <c r="K143" s="288"/>
      <c r="L143" s="288"/>
      <c r="M143" s="288"/>
      <c r="N143" s="288"/>
      <c r="O143" s="288"/>
      <c r="P143" s="288"/>
      <c r="Q143" s="288" t="str">
        <f>F143</f>
        <v>LMIS reports</v>
      </c>
      <c r="R143" s="288" t="str">
        <f>B143</f>
        <v>k. Data source
(for example: Procurement Planning and Monitoring Report, Logistics Management Information System, periodic physical inventory, warehouse reports)</v>
      </c>
      <c r="S143" s="288"/>
      <c r="T143" s="298"/>
      <c r="U143" s="298"/>
      <c r="V143" s="298"/>
      <c r="W143" s="342"/>
      <c r="X143" s="342"/>
      <c r="Y143" s="471"/>
      <c r="Z143" s="322"/>
    </row>
    <row r="144" spans="1:26" s="321" customFormat="1" x14ac:dyDescent="0.2">
      <c r="A144" s="1042" t="s">
        <v>713</v>
      </c>
      <c r="B144" s="1027"/>
      <c r="C144" s="1027"/>
      <c r="D144" s="1027"/>
      <c r="E144" s="1027"/>
      <c r="F144" s="1043"/>
      <c r="G144" s="1038"/>
      <c r="H144" s="1044"/>
      <c r="I144" s="341"/>
      <c r="J144" s="378"/>
      <c r="K144" s="288"/>
      <c r="L144" s="288"/>
      <c r="M144" s="288"/>
      <c r="N144" s="288"/>
      <c r="O144" s="288"/>
      <c r="P144" s="288"/>
      <c r="Q144" s="288"/>
      <c r="R144" s="288"/>
      <c r="S144" s="288"/>
      <c r="T144" s="298"/>
      <c r="U144" s="298"/>
      <c r="V144" s="298"/>
      <c r="W144" s="342"/>
      <c r="X144" s="342"/>
      <c r="Y144" s="471"/>
      <c r="Z144" s="322"/>
    </row>
    <row r="145" spans="1:26" s="321" customFormat="1" x14ac:dyDescent="0.2">
      <c r="A145" s="411"/>
      <c r="B145" s="1038" t="s">
        <v>714</v>
      </c>
      <c r="C145" s="1038"/>
      <c r="D145" s="1038"/>
      <c r="E145" s="1038"/>
      <c r="F145" s="1045"/>
      <c r="G145" s="1046" t="s">
        <v>94</v>
      </c>
      <c r="H145" s="1047"/>
      <c r="I145" s="331"/>
      <c r="J145" s="378" t="str">
        <f>G145</f>
        <v>No</v>
      </c>
      <c r="K145" s="288"/>
      <c r="L145" s="288"/>
      <c r="M145" s="288"/>
      <c r="N145" s="288"/>
      <c r="O145" s="288"/>
      <c r="P145" s="288"/>
      <c r="Q145" s="288"/>
      <c r="R145" s="288"/>
      <c r="S145" s="288"/>
      <c r="T145" s="298"/>
      <c r="U145" s="298"/>
      <c r="V145" s="298"/>
      <c r="W145" s="342"/>
      <c r="X145" s="342"/>
      <c r="Y145" s="342" t="str">
        <f>B145</f>
        <v>a. service delivery point level (i.e., public sector health facilities)</v>
      </c>
      <c r="Z145" s="322"/>
    </row>
    <row r="146" spans="1:26" s="321" customFormat="1" ht="15.75" thickBot="1" x14ac:dyDescent="0.25">
      <c r="A146" s="381"/>
      <c r="B146" s="1027" t="s">
        <v>715</v>
      </c>
      <c r="C146" s="1027"/>
      <c r="D146" s="1027"/>
      <c r="E146" s="1027"/>
      <c r="F146" s="1028"/>
      <c r="G146" s="1029" t="s">
        <v>94</v>
      </c>
      <c r="H146" s="1030"/>
      <c r="I146" s="331"/>
      <c r="J146" s="378" t="str">
        <f>G146</f>
        <v>No</v>
      </c>
      <c r="K146" s="288"/>
      <c r="L146" s="288"/>
      <c r="M146" s="288"/>
      <c r="N146" s="288"/>
      <c r="O146" s="288"/>
      <c r="P146" s="288"/>
      <c r="Q146" s="288"/>
      <c r="R146" s="288"/>
      <c r="S146" s="288"/>
      <c r="T146" s="298"/>
      <c r="U146" s="298"/>
      <c r="V146" s="298"/>
      <c r="W146" s="342"/>
      <c r="X146" s="342"/>
      <c r="Y146" s="342" t="str">
        <f>B146</f>
        <v>b. central level (i.e., central level warehouse for the public sector)</v>
      </c>
      <c r="Z146" s="322"/>
    </row>
    <row r="147" spans="1:26" s="321" customFormat="1" ht="135.75" thickBot="1" x14ac:dyDescent="0.25">
      <c r="A147" s="1163" t="s">
        <v>716</v>
      </c>
      <c r="B147" s="1164"/>
      <c r="C147" s="1165"/>
      <c r="D147" s="1166" t="s">
        <v>717</v>
      </c>
      <c r="E147" s="1167"/>
      <c r="F147" s="1167"/>
      <c r="G147" s="1167"/>
      <c r="H147" s="1168"/>
      <c r="I147" s="331"/>
      <c r="J147" s="378"/>
      <c r="K147" s="288" t="str">
        <f>A147</f>
        <v xml:space="preserve">F. Please note any overall comments about challenges and/or successes with contraceptive security in your country.
</v>
      </c>
      <c r="L147" s="288"/>
      <c r="M147" s="288"/>
      <c r="N147" s="288"/>
      <c r="O147" s="288" t="str">
        <f>D147</f>
        <v>Significant improvement has been observed in the stockout rates  at SDPs of the most widely used contraceptives (injectables, pills, and condoms). The stockout rate for injectables and pills was less than 7% throughout fiscal year 2010. The stockout rate for male condoms was less than 10% for the year and less than 8% in the 4th quarter of 2010. Stockout rates for implants also decreased, to less than 25% by the end of 2010. The stockout rate had been more than 58% for injectables, 30% for pills, 20% for male condoms, and 60% for implants in 2006 (according to the Logistics Indicators Assessment Tool [LIAT] asessment conducted in 2006).</v>
      </c>
      <c r="P147" s="288"/>
      <c r="Q147" s="288"/>
      <c r="R147" s="288"/>
      <c r="S147" s="288"/>
      <c r="T147" s="298"/>
      <c r="U147" s="298"/>
      <c r="V147" s="298"/>
      <c r="W147" s="342"/>
      <c r="X147" s="342"/>
      <c r="Y147" s="471"/>
      <c r="Z147" s="322"/>
    </row>
    <row r="148" spans="1:26" s="436" customFormat="1" ht="15.75" x14ac:dyDescent="0.2">
      <c r="A148" s="1037"/>
      <c r="B148" s="1037"/>
      <c r="C148" s="1037"/>
      <c r="D148" s="1037"/>
      <c r="E148" s="1037"/>
      <c r="F148" s="1037"/>
      <c r="G148" s="1037"/>
      <c r="H148" s="1037"/>
      <c r="I148" s="303"/>
      <c r="J148" s="512"/>
      <c r="K148" s="288"/>
      <c r="L148" s="288"/>
      <c r="M148" s="288"/>
      <c r="N148" s="288"/>
      <c r="O148" s="288"/>
      <c r="P148" s="288"/>
      <c r="Q148" s="513"/>
      <c r="R148" s="288"/>
      <c r="S148" s="309"/>
      <c r="T148" s="462"/>
      <c r="U148" s="462"/>
      <c r="V148" s="462"/>
      <c r="W148" s="463"/>
      <c r="X148" s="463"/>
      <c r="Y148" s="513"/>
      <c r="Z148" s="437"/>
    </row>
    <row r="149" spans="1:26" ht="18" x14ac:dyDescent="0.2">
      <c r="A149" s="1169"/>
      <c r="B149" s="1169"/>
      <c r="C149" s="1169"/>
      <c r="D149" s="1169"/>
      <c r="E149" s="1169"/>
      <c r="F149" s="1169"/>
      <c r="G149" s="1169"/>
      <c r="H149" s="1169"/>
      <c r="I149" s="444"/>
      <c r="X149" s="445"/>
    </row>
    <row r="150" spans="1:26" s="436" customFormat="1" x14ac:dyDescent="0.2">
      <c r="A150" s="1169"/>
      <c r="B150" s="1169"/>
      <c r="C150" s="1169"/>
      <c r="D150" s="1169"/>
      <c r="E150" s="1169"/>
      <c r="F150" s="1169"/>
      <c r="G150" s="1169"/>
      <c r="H150" s="1169"/>
      <c r="I150" s="288"/>
      <c r="J150" s="512"/>
      <c r="K150" s="288"/>
      <c r="L150" s="288"/>
      <c r="M150" s="288"/>
      <c r="N150" s="288"/>
      <c r="O150" s="288"/>
      <c r="P150" s="288"/>
      <c r="Q150" s="288"/>
      <c r="R150" s="288"/>
      <c r="S150" s="309"/>
      <c r="T150" s="462"/>
      <c r="U150" s="462"/>
      <c r="V150" s="462"/>
      <c r="W150" s="463"/>
      <c r="X150" s="463"/>
      <c r="Y150" s="513"/>
      <c r="Z150" s="437"/>
    </row>
    <row r="151" spans="1:26" s="436" customFormat="1" x14ac:dyDescent="0.2">
      <c r="A151" s="1169"/>
      <c r="B151" s="1169"/>
      <c r="C151" s="1169"/>
      <c r="D151" s="1169"/>
      <c r="E151" s="1169"/>
      <c r="F151" s="1169"/>
      <c r="G151" s="1169"/>
      <c r="H151" s="1169"/>
      <c r="I151" s="288"/>
      <c r="J151" s="296"/>
      <c r="K151" s="288"/>
      <c r="L151" s="288"/>
      <c r="M151" s="288"/>
      <c r="N151" s="288"/>
      <c r="O151" s="288"/>
      <c r="P151" s="288"/>
      <c r="Q151" s="288"/>
      <c r="R151" s="288"/>
      <c r="S151" s="309"/>
      <c r="T151" s="462"/>
      <c r="U151" s="462"/>
      <c r="V151" s="462"/>
      <c r="W151" s="463"/>
      <c r="X151" s="463"/>
      <c r="Y151" s="513"/>
      <c r="Z151" s="437"/>
    </row>
    <row r="152" spans="1:26" x14ac:dyDescent="0.2">
      <c r="A152" s="446"/>
      <c r="B152" s="447"/>
      <c r="C152" s="447"/>
      <c r="D152" s="447"/>
      <c r="E152" s="447"/>
      <c r="F152" s="447"/>
      <c r="G152" s="448"/>
      <c r="H152" s="295"/>
      <c r="I152" s="288"/>
    </row>
    <row r="153" spans="1:26" x14ac:dyDescent="0.2">
      <c r="A153" s="313"/>
      <c r="B153" s="313"/>
      <c r="G153" s="449"/>
      <c r="H153" s="450"/>
      <c r="I153" s="288"/>
    </row>
    <row r="154" spans="1:26" x14ac:dyDescent="0.2">
      <c r="A154" s="313"/>
      <c r="B154" s="313"/>
      <c r="G154" s="449"/>
      <c r="H154" s="450"/>
      <c r="I154" s="288"/>
    </row>
    <row r="155" spans="1:26" x14ac:dyDescent="0.2">
      <c r="A155" s="313"/>
      <c r="B155" s="313"/>
      <c r="G155" s="449"/>
      <c r="H155" s="450"/>
      <c r="I155" s="288"/>
    </row>
    <row r="156" spans="1:26" x14ac:dyDescent="0.2">
      <c r="A156" s="313"/>
      <c r="B156" s="313"/>
      <c r="G156" s="449"/>
      <c r="H156" s="450"/>
      <c r="I156" s="288"/>
    </row>
    <row r="157" spans="1:26" x14ac:dyDescent="0.2">
      <c r="A157" s="313"/>
      <c r="B157" s="313"/>
      <c r="G157" s="449"/>
      <c r="H157" s="450"/>
      <c r="I157" s="288"/>
    </row>
    <row r="158" spans="1:26" x14ac:dyDescent="0.2">
      <c r="A158" s="313"/>
      <c r="B158" s="313"/>
      <c r="G158" s="449"/>
      <c r="H158" s="450"/>
      <c r="I158" s="288"/>
    </row>
    <row r="159" spans="1:26" x14ac:dyDescent="0.2">
      <c r="A159" s="313"/>
      <c r="B159" s="313"/>
      <c r="G159" s="449"/>
      <c r="H159" s="450"/>
      <c r="I159" s="288"/>
    </row>
    <row r="160" spans="1:26" x14ac:dyDescent="0.2">
      <c r="A160" s="313"/>
      <c r="B160" s="313"/>
      <c r="G160" s="449"/>
      <c r="H160" s="450"/>
      <c r="I160" s="288"/>
    </row>
    <row r="161" spans="1:134" x14ac:dyDescent="0.2">
      <c r="A161" s="313"/>
      <c r="B161" s="313"/>
      <c r="G161" s="449"/>
      <c r="H161" s="450"/>
      <c r="I161" s="288"/>
    </row>
    <row r="162" spans="1:134" x14ac:dyDescent="0.2">
      <c r="A162" s="313"/>
      <c r="B162" s="313"/>
      <c r="G162" s="449"/>
      <c r="H162" s="450"/>
      <c r="I162" s="288"/>
    </row>
    <row r="163" spans="1:134" x14ac:dyDescent="0.2">
      <c r="A163" s="313"/>
      <c r="B163" s="313"/>
      <c r="G163" s="449"/>
      <c r="H163" s="450"/>
      <c r="I163" s="288"/>
    </row>
    <row r="164" spans="1:134" x14ac:dyDescent="0.2">
      <c r="A164" s="313"/>
      <c r="B164" s="313"/>
      <c r="G164" s="449"/>
      <c r="H164" s="450"/>
      <c r="I164" s="288"/>
    </row>
    <row r="165" spans="1:134" x14ac:dyDescent="0.2">
      <c r="A165" s="313"/>
      <c r="B165" s="313"/>
      <c r="G165" s="449"/>
      <c r="H165" s="450"/>
      <c r="I165" s="288"/>
    </row>
    <row r="166" spans="1:134" s="313" customFormat="1" x14ac:dyDescent="0.2">
      <c r="G166" s="449"/>
      <c r="H166" s="450"/>
      <c r="I166" s="288"/>
      <c r="J166" s="296"/>
      <c r="K166" s="288"/>
      <c r="L166" s="288"/>
      <c r="M166" s="288"/>
      <c r="N166" s="288"/>
      <c r="O166" s="288"/>
      <c r="P166" s="288"/>
      <c r="Q166" s="288"/>
      <c r="R166" s="288"/>
      <c r="S166" s="309"/>
      <c r="T166" s="462"/>
      <c r="U166" s="462"/>
      <c r="V166" s="462"/>
      <c r="W166" s="463"/>
      <c r="X166" s="463"/>
      <c r="Y166" s="464"/>
      <c r="AA166" s="312"/>
      <c r="AB166" s="312"/>
      <c r="AC166" s="312"/>
      <c r="AD166" s="312"/>
      <c r="AE166" s="312"/>
      <c r="AF166" s="312"/>
      <c r="AG166" s="312"/>
      <c r="AH166" s="312"/>
      <c r="AI166" s="312"/>
      <c r="AJ166" s="312"/>
      <c r="AK166" s="312"/>
      <c r="AL166" s="312"/>
      <c r="AM166" s="312"/>
      <c r="AN166" s="312"/>
      <c r="AO166" s="312"/>
      <c r="AP166" s="312"/>
      <c r="AQ166" s="312"/>
      <c r="AR166" s="312"/>
      <c r="AS166" s="312"/>
      <c r="AT166" s="312"/>
      <c r="AU166" s="312"/>
      <c r="AV166" s="312"/>
      <c r="AW166" s="312"/>
      <c r="AX166" s="312"/>
      <c r="AY166" s="312"/>
      <c r="AZ166" s="312"/>
      <c r="BA166" s="312"/>
      <c r="BB166" s="312"/>
      <c r="BC166" s="312"/>
      <c r="BD166" s="312"/>
      <c r="BE166" s="312"/>
      <c r="BF166" s="312"/>
      <c r="BG166" s="312"/>
      <c r="BH166" s="312"/>
      <c r="BI166" s="312"/>
      <c r="BJ166" s="312"/>
      <c r="BK166" s="312"/>
      <c r="BL166" s="312"/>
      <c r="BM166" s="312"/>
      <c r="BN166" s="312"/>
      <c r="BO166" s="312"/>
      <c r="BP166" s="312"/>
      <c r="BQ166" s="312"/>
      <c r="BR166" s="312"/>
      <c r="BS166" s="312"/>
      <c r="BT166" s="312"/>
      <c r="BU166" s="312"/>
      <c r="BV166" s="312"/>
      <c r="BW166" s="312"/>
      <c r="BX166" s="312"/>
      <c r="BY166" s="312"/>
      <c r="BZ166" s="312"/>
      <c r="CA166" s="312"/>
      <c r="CB166" s="312"/>
      <c r="CC166" s="312"/>
      <c r="CD166" s="312"/>
      <c r="CE166" s="312"/>
      <c r="CF166" s="312"/>
      <c r="CG166" s="312"/>
      <c r="CH166" s="312"/>
      <c r="CI166" s="312"/>
      <c r="CJ166" s="312"/>
      <c r="CK166" s="312"/>
      <c r="CL166" s="312"/>
      <c r="CM166" s="312"/>
      <c r="CN166" s="312"/>
      <c r="CO166" s="312"/>
      <c r="CP166" s="312"/>
      <c r="CQ166" s="312"/>
      <c r="CR166" s="312"/>
      <c r="CS166" s="312"/>
      <c r="CT166" s="312"/>
      <c r="CU166" s="312"/>
      <c r="CV166" s="312"/>
      <c r="CW166" s="312"/>
      <c r="CX166" s="312"/>
      <c r="CY166" s="312"/>
      <c r="CZ166" s="312"/>
      <c r="DA166" s="312"/>
      <c r="DB166" s="312"/>
      <c r="DC166" s="312"/>
      <c r="DD166" s="312"/>
      <c r="DE166" s="312"/>
      <c r="DF166" s="312"/>
      <c r="DG166" s="312"/>
      <c r="DH166" s="312"/>
      <c r="DI166" s="312"/>
      <c r="DJ166" s="312"/>
      <c r="DK166" s="312"/>
      <c r="DL166" s="312"/>
      <c r="DM166" s="312"/>
      <c r="DN166" s="312"/>
      <c r="DO166" s="312"/>
      <c r="DP166" s="312"/>
      <c r="DQ166" s="312"/>
      <c r="DR166" s="312"/>
      <c r="DS166" s="312"/>
      <c r="DT166" s="312"/>
      <c r="DU166" s="312"/>
      <c r="DV166" s="312"/>
      <c r="DW166" s="312"/>
      <c r="DX166" s="312"/>
      <c r="DY166" s="312"/>
      <c r="DZ166" s="312"/>
      <c r="EA166" s="312"/>
      <c r="EB166" s="312"/>
      <c r="EC166" s="312"/>
      <c r="ED166" s="312"/>
    </row>
    <row r="167" spans="1:134" s="313" customFormat="1" x14ac:dyDescent="0.2">
      <c r="G167" s="449"/>
      <c r="H167" s="450"/>
      <c r="I167" s="288"/>
      <c r="J167" s="296"/>
      <c r="K167" s="288"/>
      <c r="L167" s="288"/>
      <c r="M167" s="288"/>
      <c r="N167" s="288"/>
      <c r="O167" s="288"/>
      <c r="P167" s="288"/>
      <c r="Q167" s="288"/>
      <c r="R167" s="288"/>
      <c r="S167" s="309"/>
      <c r="T167" s="462"/>
      <c r="U167" s="462"/>
      <c r="V167" s="462"/>
      <c r="W167" s="463"/>
      <c r="X167" s="463"/>
      <c r="Y167" s="464"/>
      <c r="AA167" s="312"/>
      <c r="AB167" s="312"/>
      <c r="AC167" s="312"/>
      <c r="AD167" s="312"/>
      <c r="AE167" s="312"/>
      <c r="AF167" s="312"/>
      <c r="AG167" s="312"/>
      <c r="AH167" s="312"/>
      <c r="AI167" s="312"/>
      <c r="AJ167" s="312"/>
      <c r="AK167" s="312"/>
      <c r="AL167" s="312"/>
      <c r="AM167" s="312"/>
      <c r="AN167" s="312"/>
      <c r="AO167" s="312"/>
      <c r="AP167" s="312"/>
      <c r="AQ167" s="312"/>
      <c r="AR167" s="312"/>
      <c r="AS167" s="312"/>
      <c r="AT167" s="312"/>
      <c r="AU167" s="312"/>
      <c r="AV167" s="312"/>
      <c r="AW167" s="312"/>
      <c r="AX167" s="312"/>
      <c r="AY167" s="312"/>
      <c r="AZ167" s="312"/>
      <c r="BA167" s="312"/>
      <c r="BB167" s="312"/>
      <c r="BC167" s="312"/>
      <c r="BD167" s="312"/>
      <c r="BE167" s="312"/>
      <c r="BF167" s="312"/>
      <c r="BG167" s="312"/>
      <c r="BH167" s="312"/>
      <c r="BI167" s="312"/>
      <c r="BJ167" s="312"/>
      <c r="BK167" s="312"/>
      <c r="BL167" s="312"/>
      <c r="BM167" s="312"/>
      <c r="BN167" s="312"/>
      <c r="BO167" s="312"/>
      <c r="BP167" s="312"/>
      <c r="BQ167" s="312"/>
      <c r="BR167" s="312"/>
      <c r="BS167" s="312"/>
      <c r="BT167" s="312"/>
      <c r="BU167" s="312"/>
      <c r="BV167" s="312"/>
      <c r="BW167" s="312"/>
      <c r="BX167" s="312"/>
      <c r="BY167" s="312"/>
      <c r="BZ167" s="312"/>
      <c r="CA167" s="312"/>
      <c r="CB167" s="312"/>
      <c r="CC167" s="312"/>
      <c r="CD167" s="312"/>
      <c r="CE167" s="312"/>
      <c r="CF167" s="312"/>
      <c r="CG167" s="312"/>
      <c r="CH167" s="312"/>
      <c r="CI167" s="312"/>
      <c r="CJ167" s="312"/>
      <c r="CK167" s="312"/>
      <c r="CL167" s="312"/>
      <c r="CM167" s="312"/>
      <c r="CN167" s="312"/>
      <c r="CO167" s="312"/>
      <c r="CP167" s="312"/>
      <c r="CQ167" s="312"/>
      <c r="CR167" s="312"/>
      <c r="CS167" s="312"/>
      <c r="CT167" s="312"/>
      <c r="CU167" s="312"/>
      <c r="CV167" s="312"/>
      <c r="CW167" s="312"/>
      <c r="CX167" s="312"/>
      <c r="CY167" s="312"/>
      <c r="CZ167" s="312"/>
      <c r="DA167" s="312"/>
      <c r="DB167" s="312"/>
      <c r="DC167" s="312"/>
      <c r="DD167" s="312"/>
      <c r="DE167" s="312"/>
      <c r="DF167" s="312"/>
      <c r="DG167" s="312"/>
      <c r="DH167" s="312"/>
      <c r="DI167" s="312"/>
      <c r="DJ167" s="312"/>
      <c r="DK167" s="312"/>
      <c r="DL167" s="312"/>
      <c r="DM167" s="312"/>
      <c r="DN167" s="312"/>
      <c r="DO167" s="312"/>
      <c r="DP167" s="312"/>
      <c r="DQ167" s="312"/>
      <c r="DR167" s="312"/>
      <c r="DS167" s="312"/>
      <c r="DT167" s="312"/>
      <c r="DU167" s="312"/>
      <c r="DV167" s="312"/>
      <c r="DW167" s="312"/>
      <c r="DX167" s="312"/>
      <c r="DY167" s="312"/>
      <c r="DZ167" s="312"/>
      <c r="EA167" s="312"/>
      <c r="EB167" s="312"/>
      <c r="EC167" s="312"/>
      <c r="ED167" s="312"/>
    </row>
    <row r="168" spans="1:134" s="313" customFormat="1" x14ac:dyDescent="0.2">
      <c r="G168" s="449"/>
      <c r="H168" s="450"/>
      <c r="I168" s="288"/>
      <c r="J168" s="296"/>
      <c r="K168" s="288"/>
      <c r="L168" s="288"/>
      <c r="M168" s="288"/>
      <c r="N168" s="288"/>
      <c r="O168" s="288"/>
      <c r="P168" s="288"/>
      <c r="Q168" s="288"/>
      <c r="R168" s="288"/>
      <c r="S168" s="309"/>
      <c r="T168" s="462"/>
      <c r="U168" s="462"/>
      <c r="V168" s="462"/>
      <c r="W168" s="463"/>
      <c r="X168" s="463"/>
      <c r="Y168" s="464"/>
      <c r="AA168" s="312"/>
      <c r="AB168" s="312"/>
      <c r="AC168" s="312"/>
      <c r="AD168" s="312"/>
      <c r="AE168" s="312"/>
      <c r="AF168" s="312"/>
      <c r="AG168" s="312"/>
      <c r="AH168" s="312"/>
      <c r="AI168" s="312"/>
      <c r="AJ168" s="312"/>
      <c r="AK168" s="312"/>
      <c r="AL168" s="312"/>
      <c r="AM168" s="312"/>
      <c r="AN168" s="312"/>
      <c r="AO168" s="312"/>
      <c r="AP168" s="312"/>
      <c r="AQ168" s="312"/>
      <c r="AR168" s="312"/>
      <c r="AS168" s="312"/>
      <c r="AT168" s="312"/>
      <c r="AU168" s="312"/>
      <c r="AV168" s="312"/>
      <c r="AW168" s="312"/>
      <c r="AX168" s="312"/>
      <c r="AY168" s="312"/>
      <c r="AZ168" s="312"/>
      <c r="BA168" s="312"/>
      <c r="BB168" s="312"/>
      <c r="BC168" s="312"/>
      <c r="BD168" s="312"/>
      <c r="BE168" s="312"/>
      <c r="BF168" s="312"/>
      <c r="BG168" s="312"/>
      <c r="BH168" s="312"/>
      <c r="BI168" s="312"/>
      <c r="BJ168" s="312"/>
      <c r="BK168" s="312"/>
      <c r="BL168" s="312"/>
      <c r="BM168" s="312"/>
      <c r="BN168" s="312"/>
      <c r="BO168" s="312"/>
      <c r="BP168" s="312"/>
      <c r="BQ168" s="312"/>
      <c r="BR168" s="312"/>
      <c r="BS168" s="312"/>
      <c r="BT168" s="312"/>
      <c r="BU168" s="312"/>
      <c r="BV168" s="312"/>
      <c r="BW168" s="312"/>
      <c r="BX168" s="312"/>
      <c r="BY168" s="312"/>
      <c r="BZ168" s="312"/>
      <c r="CA168" s="312"/>
      <c r="CB168" s="312"/>
      <c r="CC168" s="312"/>
      <c r="CD168" s="312"/>
      <c r="CE168" s="312"/>
      <c r="CF168" s="312"/>
      <c r="CG168" s="312"/>
      <c r="CH168" s="312"/>
      <c r="CI168" s="312"/>
      <c r="CJ168" s="312"/>
      <c r="CK168" s="312"/>
      <c r="CL168" s="312"/>
      <c r="CM168" s="312"/>
      <c r="CN168" s="312"/>
      <c r="CO168" s="312"/>
      <c r="CP168" s="312"/>
      <c r="CQ168" s="312"/>
      <c r="CR168" s="312"/>
      <c r="CS168" s="312"/>
      <c r="CT168" s="312"/>
      <c r="CU168" s="312"/>
      <c r="CV168" s="312"/>
      <c r="CW168" s="312"/>
      <c r="CX168" s="312"/>
      <c r="CY168" s="312"/>
      <c r="CZ168" s="312"/>
      <c r="DA168" s="312"/>
      <c r="DB168" s="312"/>
      <c r="DC168" s="312"/>
      <c r="DD168" s="312"/>
      <c r="DE168" s="312"/>
      <c r="DF168" s="312"/>
      <c r="DG168" s="312"/>
      <c r="DH168" s="312"/>
      <c r="DI168" s="312"/>
      <c r="DJ168" s="312"/>
      <c r="DK168" s="312"/>
      <c r="DL168" s="312"/>
      <c r="DM168" s="312"/>
      <c r="DN168" s="312"/>
      <c r="DO168" s="312"/>
      <c r="DP168" s="312"/>
      <c r="DQ168" s="312"/>
      <c r="DR168" s="312"/>
      <c r="DS168" s="312"/>
      <c r="DT168" s="312"/>
      <c r="DU168" s="312"/>
      <c r="DV168" s="312"/>
      <c r="DW168" s="312"/>
      <c r="DX168" s="312"/>
      <c r="DY168" s="312"/>
      <c r="DZ168" s="312"/>
      <c r="EA168" s="312"/>
      <c r="EB168" s="312"/>
      <c r="EC168" s="312"/>
      <c r="ED168" s="312"/>
    </row>
    <row r="169" spans="1:134" s="313" customFormat="1" x14ac:dyDescent="0.2">
      <c r="G169" s="449"/>
      <c r="H169" s="450"/>
      <c r="I169" s="288"/>
      <c r="J169" s="296"/>
      <c r="K169" s="288"/>
      <c r="L169" s="288"/>
      <c r="M169" s="288"/>
      <c r="N169" s="288"/>
      <c r="O169" s="288"/>
      <c r="P169" s="288"/>
      <c r="Q169" s="288"/>
      <c r="R169" s="288"/>
      <c r="S169" s="309"/>
      <c r="T169" s="462"/>
      <c r="U169" s="462"/>
      <c r="V169" s="462"/>
      <c r="W169" s="463"/>
      <c r="X169" s="463"/>
      <c r="Y169" s="464"/>
      <c r="AA169" s="312"/>
      <c r="AB169" s="312"/>
      <c r="AC169" s="312"/>
      <c r="AD169" s="312"/>
      <c r="AE169" s="312"/>
      <c r="AF169" s="312"/>
      <c r="AG169" s="312"/>
      <c r="AH169" s="312"/>
      <c r="AI169" s="312"/>
      <c r="AJ169" s="312"/>
      <c r="AK169" s="312"/>
      <c r="AL169" s="312"/>
      <c r="AM169" s="312"/>
      <c r="AN169" s="312"/>
      <c r="AO169" s="312"/>
      <c r="AP169" s="312"/>
      <c r="AQ169" s="312"/>
      <c r="AR169" s="312"/>
      <c r="AS169" s="312"/>
      <c r="AT169" s="312"/>
      <c r="AU169" s="312"/>
      <c r="AV169" s="312"/>
      <c r="AW169" s="312"/>
      <c r="AX169" s="312"/>
      <c r="AY169" s="312"/>
      <c r="AZ169" s="312"/>
      <c r="BA169" s="312"/>
      <c r="BB169" s="312"/>
      <c r="BC169" s="312"/>
      <c r="BD169" s="312"/>
      <c r="BE169" s="312"/>
      <c r="BF169" s="312"/>
      <c r="BG169" s="312"/>
      <c r="BH169" s="312"/>
      <c r="BI169" s="312"/>
      <c r="BJ169" s="312"/>
      <c r="BK169" s="312"/>
      <c r="BL169" s="312"/>
      <c r="BM169" s="312"/>
      <c r="BN169" s="312"/>
      <c r="BO169" s="312"/>
      <c r="BP169" s="312"/>
      <c r="BQ169" s="312"/>
      <c r="BR169" s="312"/>
      <c r="BS169" s="312"/>
      <c r="BT169" s="312"/>
      <c r="BU169" s="312"/>
      <c r="BV169" s="312"/>
      <c r="BW169" s="312"/>
      <c r="BX169" s="312"/>
      <c r="BY169" s="312"/>
      <c r="BZ169" s="312"/>
      <c r="CA169" s="312"/>
      <c r="CB169" s="312"/>
      <c r="CC169" s="312"/>
      <c r="CD169" s="312"/>
      <c r="CE169" s="312"/>
      <c r="CF169" s="312"/>
      <c r="CG169" s="312"/>
      <c r="CH169" s="312"/>
      <c r="CI169" s="312"/>
      <c r="CJ169" s="312"/>
      <c r="CK169" s="312"/>
      <c r="CL169" s="312"/>
      <c r="CM169" s="312"/>
      <c r="CN169" s="312"/>
      <c r="CO169" s="312"/>
      <c r="CP169" s="312"/>
      <c r="CQ169" s="312"/>
      <c r="CR169" s="312"/>
      <c r="CS169" s="312"/>
      <c r="CT169" s="312"/>
      <c r="CU169" s="312"/>
      <c r="CV169" s="312"/>
      <c r="CW169" s="312"/>
      <c r="CX169" s="312"/>
      <c r="CY169" s="312"/>
      <c r="CZ169" s="312"/>
      <c r="DA169" s="312"/>
      <c r="DB169" s="312"/>
      <c r="DC169" s="312"/>
      <c r="DD169" s="312"/>
      <c r="DE169" s="312"/>
      <c r="DF169" s="312"/>
      <c r="DG169" s="312"/>
      <c r="DH169" s="312"/>
      <c r="DI169" s="312"/>
      <c r="DJ169" s="312"/>
      <c r="DK169" s="312"/>
      <c r="DL169" s="312"/>
      <c r="DM169" s="312"/>
      <c r="DN169" s="312"/>
      <c r="DO169" s="312"/>
      <c r="DP169" s="312"/>
      <c r="DQ169" s="312"/>
      <c r="DR169" s="312"/>
      <c r="DS169" s="312"/>
      <c r="DT169" s="312"/>
      <c r="DU169" s="312"/>
      <c r="DV169" s="312"/>
      <c r="DW169" s="312"/>
      <c r="DX169" s="312"/>
      <c r="DY169" s="312"/>
      <c r="DZ169" s="312"/>
      <c r="EA169" s="312"/>
      <c r="EB169" s="312"/>
      <c r="EC169" s="312"/>
      <c r="ED169" s="312"/>
    </row>
    <row r="170" spans="1:134" s="313" customFormat="1" x14ac:dyDescent="0.2">
      <c r="G170" s="449"/>
      <c r="H170" s="450"/>
      <c r="I170" s="288"/>
      <c r="J170" s="296"/>
      <c r="K170" s="288"/>
      <c r="L170" s="288"/>
      <c r="M170" s="288"/>
      <c r="N170" s="288"/>
      <c r="O170" s="288"/>
      <c r="P170" s="288"/>
      <c r="Q170" s="288"/>
      <c r="R170" s="288"/>
      <c r="S170" s="309"/>
      <c r="T170" s="462"/>
      <c r="U170" s="462"/>
      <c r="V170" s="462"/>
      <c r="W170" s="463"/>
      <c r="X170" s="463"/>
      <c r="Y170" s="464"/>
      <c r="AA170" s="312"/>
      <c r="AB170" s="312"/>
      <c r="AC170" s="312"/>
      <c r="AD170" s="312"/>
      <c r="AE170" s="312"/>
      <c r="AF170" s="312"/>
      <c r="AG170" s="312"/>
      <c r="AH170" s="312"/>
      <c r="AI170" s="312"/>
      <c r="AJ170" s="312"/>
      <c r="AK170" s="312"/>
      <c r="AL170" s="312"/>
      <c r="AM170" s="312"/>
      <c r="AN170" s="312"/>
      <c r="AO170" s="312"/>
      <c r="AP170" s="312"/>
      <c r="AQ170" s="312"/>
      <c r="AR170" s="312"/>
      <c r="AS170" s="312"/>
      <c r="AT170" s="312"/>
      <c r="AU170" s="312"/>
      <c r="AV170" s="312"/>
      <c r="AW170" s="312"/>
      <c r="AX170" s="312"/>
      <c r="AY170" s="312"/>
      <c r="AZ170" s="312"/>
      <c r="BA170" s="312"/>
      <c r="BB170" s="312"/>
      <c r="BC170" s="312"/>
      <c r="BD170" s="312"/>
      <c r="BE170" s="312"/>
      <c r="BF170" s="312"/>
      <c r="BG170" s="312"/>
      <c r="BH170" s="312"/>
      <c r="BI170" s="312"/>
      <c r="BJ170" s="312"/>
      <c r="BK170" s="312"/>
      <c r="BL170" s="312"/>
      <c r="BM170" s="312"/>
      <c r="BN170" s="312"/>
      <c r="BO170" s="312"/>
      <c r="BP170" s="312"/>
      <c r="BQ170" s="312"/>
      <c r="BR170" s="312"/>
      <c r="BS170" s="312"/>
      <c r="BT170" s="312"/>
      <c r="BU170" s="312"/>
      <c r="BV170" s="312"/>
      <c r="BW170" s="312"/>
      <c r="BX170" s="312"/>
      <c r="BY170" s="312"/>
      <c r="BZ170" s="312"/>
      <c r="CA170" s="312"/>
      <c r="CB170" s="312"/>
      <c r="CC170" s="312"/>
      <c r="CD170" s="312"/>
      <c r="CE170" s="312"/>
      <c r="CF170" s="312"/>
      <c r="CG170" s="312"/>
      <c r="CH170" s="312"/>
      <c r="CI170" s="312"/>
      <c r="CJ170" s="312"/>
      <c r="CK170" s="312"/>
      <c r="CL170" s="312"/>
      <c r="CM170" s="312"/>
      <c r="CN170" s="312"/>
      <c r="CO170" s="312"/>
      <c r="CP170" s="312"/>
      <c r="CQ170" s="312"/>
      <c r="CR170" s="312"/>
      <c r="CS170" s="312"/>
      <c r="CT170" s="312"/>
      <c r="CU170" s="312"/>
      <c r="CV170" s="312"/>
      <c r="CW170" s="312"/>
      <c r="CX170" s="312"/>
      <c r="CY170" s="312"/>
      <c r="CZ170" s="312"/>
      <c r="DA170" s="312"/>
      <c r="DB170" s="312"/>
      <c r="DC170" s="312"/>
      <c r="DD170" s="312"/>
      <c r="DE170" s="312"/>
      <c r="DF170" s="312"/>
      <c r="DG170" s="312"/>
      <c r="DH170" s="312"/>
      <c r="DI170" s="312"/>
      <c r="DJ170" s="312"/>
      <c r="DK170" s="312"/>
      <c r="DL170" s="312"/>
      <c r="DM170" s="312"/>
      <c r="DN170" s="312"/>
      <c r="DO170" s="312"/>
      <c r="DP170" s="312"/>
      <c r="DQ170" s="312"/>
      <c r="DR170" s="312"/>
      <c r="DS170" s="312"/>
      <c r="DT170" s="312"/>
      <c r="DU170" s="312"/>
      <c r="DV170" s="312"/>
      <c r="DW170" s="312"/>
      <c r="DX170" s="312"/>
      <c r="DY170" s="312"/>
      <c r="DZ170" s="312"/>
      <c r="EA170" s="312"/>
      <c r="EB170" s="312"/>
      <c r="EC170" s="312"/>
      <c r="ED170" s="312"/>
    </row>
    <row r="171" spans="1:134" s="313" customFormat="1" x14ac:dyDescent="0.2">
      <c r="G171" s="449"/>
      <c r="H171" s="450"/>
      <c r="I171" s="288"/>
      <c r="J171" s="296"/>
      <c r="K171" s="288"/>
      <c r="L171" s="288"/>
      <c r="M171" s="288"/>
      <c r="N171" s="288"/>
      <c r="O171" s="288"/>
      <c r="P171" s="288"/>
      <c r="Q171" s="288"/>
      <c r="R171" s="288"/>
      <c r="S171" s="309"/>
      <c r="T171" s="462"/>
      <c r="U171" s="462"/>
      <c r="V171" s="462"/>
      <c r="W171" s="463"/>
      <c r="X171" s="463"/>
      <c r="Y171" s="464"/>
      <c r="AA171" s="312"/>
      <c r="AB171" s="312"/>
      <c r="AC171" s="312"/>
      <c r="AD171" s="312"/>
      <c r="AE171" s="312"/>
      <c r="AF171" s="312"/>
      <c r="AG171" s="312"/>
      <c r="AH171" s="312"/>
      <c r="AI171" s="312"/>
      <c r="AJ171" s="312"/>
      <c r="AK171" s="312"/>
      <c r="AL171" s="312"/>
      <c r="AM171" s="312"/>
      <c r="AN171" s="312"/>
      <c r="AO171" s="312"/>
      <c r="AP171" s="312"/>
      <c r="AQ171" s="312"/>
      <c r="AR171" s="312"/>
      <c r="AS171" s="312"/>
      <c r="AT171" s="312"/>
      <c r="AU171" s="312"/>
      <c r="AV171" s="312"/>
      <c r="AW171" s="312"/>
      <c r="AX171" s="312"/>
      <c r="AY171" s="312"/>
      <c r="AZ171" s="312"/>
      <c r="BA171" s="312"/>
      <c r="BB171" s="312"/>
      <c r="BC171" s="312"/>
      <c r="BD171" s="312"/>
      <c r="BE171" s="312"/>
      <c r="BF171" s="312"/>
      <c r="BG171" s="312"/>
      <c r="BH171" s="312"/>
      <c r="BI171" s="312"/>
      <c r="BJ171" s="312"/>
      <c r="BK171" s="312"/>
      <c r="BL171" s="312"/>
      <c r="BM171" s="312"/>
      <c r="BN171" s="312"/>
      <c r="BO171" s="312"/>
      <c r="BP171" s="312"/>
      <c r="BQ171" s="312"/>
      <c r="BR171" s="312"/>
      <c r="BS171" s="312"/>
      <c r="BT171" s="312"/>
      <c r="BU171" s="312"/>
      <c r="BV171" s="312"/>
      <c r="BW171" s="312"/>
      <c r="BX171" s="312"/>
      <c r="BY171" s="312"/>
      <c r="BZ171" s="312"/>
      <c r="CA171" s="312"/>
      <c r="CB171" s="312"/>
      <c r="CC171" s="312"/>
      <c r="CD171" s="312"/>
      <c r="CE171" s="312"/>
      <c r="CF171" s="312"/>
      <c r="CG171" s="312"/>
      <c r="CH171" s="312"/>
      <c r="CI171" s="312"/>
      <c r="CJ171" s="312"/>
      <c r="CK171" s="312"/>
      <c r="CL171" s="312"/>
      <c r="CM171" s="312"/>
      <c r="CN171" s="312"/>
      <c r="CO171" s="312"/>
      <c r="CP171" s="312"/>
      <c r="CQ171" s="312"/>
      <c r="CR171" s="312"/>
      <c r="CS171" s="312"/>
      <c r="CT171" s="312"/>
      <c r="CU171" s="312"/>
      <c r="CV171" s="312"/>
      <c r="CW171" s="312"/>
      <c r="CX171" s="312"/>
      <c r="CY171" s="312"/>
      <c r="CZ171" s="312"/>
      <c r="DA171" s="312"/>
      <c r="DB171" s="312"/>
      <c r="DC171" s="312"/>
      <c r="DD171" s="312"/>
      <c r="DE171" s="312"/>
      <c r="DF171" s="312"/>
      <c r="DG171" s="312"/>
      <c r="DH171" s="312"/>
      <c r="DI171" s="312"/>
      <c r="DJ171" s="312"/>
      <c r="DK171" s="312"/>
      <c r="DL171" s="312"/>
      <c r="DM171" s="312"/>
      <c r="DN171" s="312"/>
      <c r="DO171" s="312"/>
      <c r="DP171" s="312"/>
      <c r="DQ171" s="312"/>
      <c r="DR171" s="312"/>
      <c r="DS171" s="312"/>
      <c r="DT171" s="312"/>
      <c r="DU171" s="312"/>
      <c r="DV171" s="312"/>
      <c r="DW171" s="312"/>
      <c r="DX171" s="312"/>
      <c r="DY171" s="312"/>
      <c r="DZ171" s="312"/>
      <c r="EA171" s="312"/>
      <c r="EB171" s="312"/>
      <c r="EC171" s="312"/>
      <c r="ED171" s="312"/>
    </row>
    <row r="172" spans="1:134" s="313" customFormat="1" x14ac:dyDescent="0.2">
      <c r="G172" s="449"/>
      <c r="H172" s="450"/>
      <c r="I172" s="288"/>
      <c r="J172" s="296"/>
      <c r="K172" s="288"/>
      <c r="L172" s="288"/>
      <c r="M172" s="288"/>
      <c r="N172" s="288"/>
      <c r="O172" s="288"/>
      <c r="P172" s="288"/>
      <c r="Q172" s="288"/>
      <c r="R172" s="288"/>
      <c r="S172" s="309"/>
      <c r="T172" s="462"/>
      <c r="U172" s="462"/>
      <c r="V172" s="462"/>
      <c r="W172" s="463"/>
      <c r="X172" s="463"/>
      <c r="Y172" s="464"/>
      <c r="AA172" s="312"/>
      <c r="AB172" s="312"/>
      <c r="AC172" s="312"/>
      <c r="AD172" s="312"/>
      <c r="AE172" s="312"/>
      <c r="AF172" s="312"/>
      <c r="AG172" s="312"/>
      <c r="AH172" s="312"/>
      <c r="AI172" s="312"/>
      <c r="AJ172" s="312"/>
      <c r="AK172" s="312"/>
      <c r="AL172" s="312"/>
      <c r="AM172" s="312"/>
      <c r="AN172" s="312"/>
      <c r="AO172" s="312"/>
      <c r="AP172" s="312"/>
      <c r="AQ172" s="312"/>
      <c r="AR172" s="312"/>
      <c r="AS172" s="312"/>
      <c r="AT172" s="312"/>
      <c r="AU172" s="312"/>
      <c r="AV172" s="312"/>
      <c r="AW172" s="312"/>
      <c r="AX172" s="312"/>
      <c r="AY172" s="312"/>
      <c r="AZ172" s="312"/>
      <c r="BA172" s="312"/>
      <c r="BB172" s="312"/>
      <c r="BC172" s="312"/>
      <c r="BD172" s="312"/>
      <c r="BE172" s="312"/>
      <c r="BF172" s="312"/>
      <c r="BG172" s="312"/>
      <c r="BH172" s="312"/>
      <c r="BI172" s="312"/>
      <c r="BJ172" s="312"/>
      <c r="BK172" s="312"/>
      <c r="BL172" s="312"/>
      <c r="BM172" s="312"/>
      <c r="BN172" s="312"/>
      <c r="BO172" s="312"/>
      <c r="BP172" s="312"/>
      <c r="BQ172" s="312"/>
      <c r="BR172" s="312"/>
      <c r="BS172" s="312"/>
      <c r="BT172" s="312"/>
      <c r="BU172" s="312"/>
      <c r="BV172" s="312"/>
      <c r="BW172" s="312"/>
      <c r="BX172" s="312"/>
      <c r="BY172" s="312"/>
      <c r="BZ172" s="312"/>
      <c r="CA172" s="312"/>
      <c r="CB172" s="312"/>
      <c r="CC172" s="312"/>
      <c r="CD172" s="312"/>
      <c r="CE172" s="312"/>
      <c r="CF172" s="312"/>
      <c r="CG172" s="312"/>
      <c r="CH172" s="312"/>
      <c r="CI172" s="312"/>
      <c r="CJ172" s="312"/>
      <c r="CK172" s="312"/>
      <c r="CL172" s="312"/>
      <c r="CM172" s="312"/>
      <c r="CN172" s="312"/>
      <c r="CO172" s="312"/>
      <c r="CP172" s="312"/>
      <c r="CQ172" s="312"/>
      <c r="CR172" s="312"/>
      <c r="CS172" s="312"/>
      <c r="CT172" s="312"/>
      <c r="CU172" s="312"/>
      <c r="CV172" s="312"/>
      <c r="CW172" s="312"/>
      <c r="CX172" s="312"/>
      <c r="CY172" s="312"/>
      <c r="CZ172" s="312"/>
      <c r="DA172" s="312"/>
      <c r="DB172" s="312"/>
      <c r="DC172" s="312"/>
      <c r="DD172" s="312"/>
      <c r="DE172" s="312"/>
      <c r="DF172" s="312"/>
      <c r="DG172" s="312"/>
      <c r="DH172" s="312"/>
      <c r="DI172" s="312"/>
      <c r="DJ172" s="312"/>
      <c r="DK172" s="312"/>
      <c r="DL172" s="312"/>
      <c r="DM172" s="312"/>
      <c r="DN172" s="312"/>
      <c r="DO172" s="312"/>
      <c r="DP172" s="312"/>
      <c r="DQ172" s="312"/>
      <c r="DR172" s="312"/>
      <c r="DS172" s="312"/>
      <c r="DT172" s="312"/>
      <c r="DU172" s="312"/>
      <c r="DV172" s="312"/>
      <c r="DW172" s="312"/>
      <c r="DX172" s="312"/>
      <c r="DY172" s="312"/>
      <c r="DZ172" s="312"/>
      <c r="EA172" s="312"/>
      <c r="EB172" s="312"/>
      <c r="EC172" s="312"/>
      <c r="ED172" s="312"/>
    </row>
    <row r="173" spans="1:134" s="313" customFormat="1" x14ac:dyDescent="0.2">
      <c r="G173" s="449"/>
      <c r="H173" s="450"/>
      <c r="I173" s="288"/>
      <c r="J173" s="296"/>
      <c r="K173" s="288"/>
      <c r="L173" s="288"/>
      <c r="M173" s="288"/>
      <c r="N173" s="288"/>
      <c r="O173" s="288"/>
      <c r="P173" s="288"/>
      <c r="Q173" s="288"/>
      <c r="R173" s="288"/>
      <c r="S173" s="309"/>
      <c r="T173" s="462"/>
      <c r="U173" s="462"/>
      <c r="V173" s="462"/>
      <c r="W173" s="463"/>
      <c r="X173" s="463"/>
      <c r="Y173" s="464"/>
      <c r="AA173" s="312"/>
      <c r="AB173" s="312"/>
      <c r="AC173" s="312"/>
      <c r="AD173" s="312"/>
      <c r="AE173" s="312"/>
      <c r="AF173" s="312"/>
      <c r="AG173" s="312"/>
      <c r="AH173" s="312"/>
      <c r="AI173" s="312"/>
      <c r="AJ173" s="312"/>
      <c r="AK173" s="312"/>
      <c r="AL173" s="312"/>
      <c r="AM173" s="312"/>
      <c r="AN173" s="312"/>
      <c r="AO173" s="312"/>
      <c r="AP173" s="312"/>
      <c r="AQ173" s="312"/>
      <c r="AR173" s="312"/>
      <c r="AS173" s="312"/>
      <c r="AT173" s="312"/>
      <c r="AU173" s="312"/>
      <c r="AV173" s="312"/>
      <c r="AW173" s="312"/>
      <c r="AX173" s="312"/>
      <c r="AY173" s="312"/>
      <c r="AZ173" s="312"/>
      <c r="BA173" s="312"/>
      <c r="BB173" s="312"/>
      <c r="BC173" s="312"/>
      <c r="BD173" s="312"/>
      <c r="BE173" s="312"/>
      <c r="BF173" s="312"/>
      <c r="BG173" s="312"/>
      <c r="BH173" s="312"/>
      <c r="BI173" s="312"/>
      <c r="BJ173" s="312"/>
      <c r="BK173" s="312"/>
      <c r="BL173" s="312"/>
      <c r="BM173" s="312"/>
      <c r="BN173" s="312"/>
      <c r="BO173" s="312"/>
      <c r="BP173" s="312"/>
      <c r="BQ173" s="312"/>
      <c r="BR173" s="312"/>
      <c r="BS173" s="312"/>
      <c r="BT173" s="312"/>
      <c r="BU173" s="312"/>
      <c r="BV173" s="312"/>
      <c r="BW173" s="312"/>
      <c r="BX173" s="312"/>
      <c r="BY173" s="312"/>
      <c r="BZ173" s="312"/>
      <c r="CA173" s="312"/>
      <c r="CB173" s="312"/>
      <c r="CC173" s="312"/>
      <c r="CD173" s="312"/>
      <c r="CE173" s="312"/>
      <c r="CF173" s="312"/>
      <c r="CG173" s="312"/>
      <c r="CH173" s="312"/>
      <c r="CI173" s="312"/>
      <c r="CJ173" s="312"/>
      <c r="CK173" s="312"/>
      <c r="CL173" s="312"/>
      <c r="CM173" s="312"/>
      <c r="CN173" s="312"/>
      <c r="CO173" s="312"/>
      <c r="CP173" s="312"/>
      <c r="CQ173" s="312"/>
      <c r="CR173" s="312"/>
      <c r="CS173" s="312"/>
      <c r="CT173" s="312"/>
      <c r="CU173" s="312"/>
      <c r="CV173" s="312"/>
      <c r="CW173" s="312"/>
      <c r="CX173" s="312"/>
      <c r="CY173" s="312"/>
      <c r="CZ173" s="312"/>
      <c r="DA173" s="312"/>
      <c r="DB173" s="312"/>
      <c r="DC173" s="312"/>
      <c r="DD173" s="312"/>
      <c r="DE173" s="312"/>
      <c r="DF173" s="312"/>
      <c r="DG173" s="312"/>
      <c r="DH173" s="312"/>
      <c r="DI173" s="312"/>
      <c r="DJ173" s="312"/>
      <c r="DK173" s="312"/>
      <c r="DL173" s="312"/>
      <c r="DM173" s="312"/>
      <c r="DN173" s="312"/>
      <c r="DO173" s="312"/>
      <c r="DP173" s="312"/>
      <c r="DQ173" s="312"/>
      <c r="DR173" s="312"/>
      <c r="DS173" s="312"/>
      <c r="DT173" s="312"/>
      <c r="DU173" s="312"/>
      <c r="DV173" s="312"/>
      <c r="DW173" s="312"/>
      <c r="DX173" s="312"/>
      <c r="DY173" s="312"/>
      <c r="DZ173" s="312"/>
      <c r="EA173" s="312"/>
      <c r="EB173" s="312"/>
      <c r="EC173" s="312"/>
      <c r="ED173" s="312"/>
    </row>
    <row r="174" spans="1:134" s="313" customFormat="1" x14ac:dyDescent="0.2">
      <c r="G174" s="449"/>
      <c r="H174" s="450"/>
      <c r="I174" s="288"/>
      <c r="J174" s="296"/>
      <c r="K174" s="288"/>
      <c r="L174" s="288"/>
      <c r="M174" s="288"/>
      <c r="N174" s="288"/>
      <c r="O174" s="288"/>
      <c r="P174" s="288"/>
      <c r="Q174" s="288"/>
      <c r="R174" s="288"/>
      <c r="S174" s="309"/>
      <c r="T174" s="462"/>
      <c r="U174" s="462"/>
      <c r="V174" s="462"/>
      <c r="W174" s="463"/>
      <c r="X174" s="463"/>
      <c r="Y174" s="464"/>
      <c r="AA174" s="312"/>
      <c r="AB174" s="312"/>
      <c r="AC174" s="312"/>
      <c r="AD174" s="312"/>
      <c r="AE174" s="312"/>
      <c r="AF174" s="312"/>
      <c r="AG174" s="312"/>
      <c r="AH174" s="312"/>
      <c r="AI174" s="312"/>
      <c r="AJ174" s="312"/>
      <c r="AK174" s="312"/>
      <c r="AL174" s="312"/>
      <c r="AM174" s="312"/>
      <c r="AN174" s="312"/>
      <c r="AO174" s="312"/>
      <c r="AP174" s="312"/>
      <c r="AQ174" s="312"/>
      <c r="AR174" s="312"/>
      <c r="AS174" s="312"/>
      <c r="AT174" s="312"/>
      <c r="AU174" s="312"/>
      <c r="AV174" s="312"/>
      <c r="AW174" s="312"/>
      <c r="AX174" s="312"/>
      <c r="AY174" s="312"/>
      <c r="AZ174" s="312"/>
      <c r="BA174" s="312"/>
      <c r="BB174" s="312"/>
      <c r="BC174" s="312"/>
      <c r="BD174" s="312"/>
      <c r="BE174" s="312"/>
      <c r="BF174" s="312"/>
      <c r="BG174" s="312"/>
      <c r="BH174" s="312"/>
      <c r="BI174" s="312"/>
      <c r="BJ174" s="312"/>
      <c r="BK174" s="312"/>
      <c r="BL174" s="312"/>
      <c r="BM174" s="312"/>
      <c r="BN174" s="312"/>
      <c r="BO174" s="312"/>
      <c r="BP174" s="312"/>
      <c r="BQ174" s="312"/>
      <c r="BR174" s="312"/>
      <c r="BS174" s="312"/>
      <c r="BT174" s="312"/>
      <c r="BU174" s="312"/>
      <c r="BV174" s="312"/>
      <c r="BW174" s="312"/>
      <c r="BX174" s="312"/>
      <c r="BY174" s="312"/>
      <c r="BZ174" s="312"/>
      <c r="CA174" s="312"/>
      <c r="CB174" s="312"/>
      <c r="CC174" s="312"/>
      <c r="CD174" s="312"/>
      <c r="CE174" s="312"/>
      <c r="CF174" s="312"/>
      <c r="CG174" s="312"/>
      <c r="CH174" s="312"/>
      <c r="CI174" s="312"/>
      <c r="CJ174" s="312"/>
      <c r="CK174" s="312"/>
      <c r="CL174" s="312"/>
      <c r="CM174" s="312"/>
      <c r="CN174" s="312"/>
      <c r="CO174" s="312"/>
      <c r="CP174" s="312"/>
      <c r="CQ174" s="312"/>
      <c r="CR174" s="312"/>
      <c r="CS174" s="312"/>
      <c r="CT174" s="312"/>
      <c r="CU174" s="312"/>
      <c r="CV174" s="312"/>
      <c r="CW174" s="312"/>
      <c r="CX174" s="312"/>
      <c r="CY174" s="312"/>
      <c r="CZ174" s="312"/>
      <c r="DA174" s="312"/>
      <c r="DB174" s="312"/>
      <c r="DC174" s="312"/>
      <c r="DD174" s="312"/>
      <c r="DE174" s="312"/>
      <c r="DF174" s="312"/>
      <c r="DG174" s="312"/>
      <c r="DH174" s="312"/>
      <c r="DI174" s="312"/>
      <c r="DJ174" s="312"/>
      <c r="DK174" s="312"/>
      <c r="DL174" s="312"/>
      <c r="DM174" s="312"/>
      <c r="DN174" s="312"/>
      <c r="DO174" s="312"/>
      <c r="DP174" s="312"/>
      <c r="DQ174" s="312"/>
      <c r="DR174" s="312"/>
      <c r="DS174" s="312"/>
      <c r="DT174" s="312"/>
      <c r="DU174" s="312"/>
      <c r="DV174" s="312"/>
      <c r="DW174" s="312"/>
      <c r="DX174" s="312"/>
      <c r="DY174" s="312"/>
      <c r="DZ174" s="312"/>
      <c r="EA174" s="312"/>
      <c r="EB174" s="312"/>
      <c r="EC174" s="312"/>
      <c r="ED174" s="312"/>
    </row>
    <row r="175" spans="1:134" s="313" customFormat="1" x14ac:dyDescent="0.2">
      <c r="G175" s="449"/>
      <c r="H175" s="450"/>
      <c r="I175" s="288"/>
      <c r="J175" s="296"/>
      <c r="K175" s="288"/>
      <c r="L175" s="288"/>
      <c r="M175" s="288"/>
      <c r="N175" s="288"/>
      <c r="O175" s="288"/>
      <c r="P175" s="288"/>
      <c r="Q175" s="288"/>
      <c r="R175" s="288"/>
      <c r="S175" s="309"/>
      <c r="T175" s="462"/>
      <c r="U175" s="462"/>
      <c r="V175" s="462"/>
      <c r="W175" s="463"/>
      <c r="X175" s="463"/>
      <c r="Y175" s="464"/>
      <c r="AA175" s="312"/>
      <c r="AB175" s="312"/>
      <c r="AC175" s="312"/>
      <c r="AD175" s="312"/>
      <c r="AE175" s="312"/>
      <c r="AF175" s="312"/>
      <c r="AG175" s="312"/>
      <c r="AH175" s="312"/>
      <c r="AI175" s="312"/>
      <c r="AJ175" s="312"/>
      <c r="AK175" s="312"/>
      <c r="AL175" s="312"/>
      <c r="AM175" s="312"/>
      <c r="AN175" s="312"/>
      <c r="AO175" s="312"/>
      <c r="AP175" s="312"/>
      <c r="AQ175" s="312"/>
      <c r="AR175" s="312"/>
      <c r="AS175" s="312"/>
      <c r="AT175" s="312"/>
      <c r="AU175" s="312"/>
      <c r="AV175" s="312"/>
      <c r="AW175" s="312"/>
      <c r="AX175" s="312"/>
      <c r="AY175" s="312"/>
      <c r="AZ175" s="312"/>
      <c r="BA175" s="312"/>
      <c r="BB175" s="312"/>
      <c r="BC175" s="312"/>
      <c r="BD175" s="312"/>
      <c r="BE175" s="312"/>
      <c r="BF175" s="312"/>
      <c r="BG175" s="312"/>
      <c r="BH175" s="312"/>
      <c r="BI175" s="312"/>
      <c r="BJ175" s="312"/>
      <c r="BK175" s="312"/>
      <c r="BL175" s="312"/>
      <c r="BM175" s="312"/>
      <c r="BN175" s="312"/>
      <c r="BO175" s="312"/>
      <c r="BP175" s="312"/>
      <c r="BQ175" s="312"/>
      <c r="BR175" s="312"/>
      <c r="BS175" s="312"/>
      <c r="BT175" s="312"/>
      <c r="BU175" s="312"/>
      <c r="BV175" s="312"/>
      <c r="BW175" s="312"/>
      <c r="BX175" s="312"/>
      <c r="BY175" s="312"/>
      <c r="BZ175" s="312"/>
      <c r="CA175" s="312"/>
      <c r="CB175" s="312"/>
      <c r="CC175" s="312"/>
      <c r="CD175" s="312"/>
      <c r="CE175" s="312"/>
      <c r="CF175" s="312"/>
      <c r="CG175" s="312"/>
      <c r="CH175" s="312"/>
      <c r="CI175" s="312"/>
      <c r="CJ175" s="312"/>
      <c r="CK175" s="312"/>
      <c r="CL175" s="312"/>
      <c r="CM175" s="312"/>
      <c r="CN175" s="312"/>
      <c r="CO175" s="312"/>
      <c r="CP175" s="312"/>
      <c r="CQ175" s="312"/>
      <c r="CR175" s="312"/>
      <c r="CS175" s="312"/>
      <c r="CT175" s="312"/>
      <c r="CU175" s="312"/>
      <c r="CV175" s="312"/>
      <c r="CW175" s="312"/>
      <c r="CX175" s="312"/>
      <c r="CY175" s="312"/>
      <c r="CZ175" s="312"/>
      <c r="DA175" s="312"/>
      <c r="DB175" s="312"/>
      <c r="DC175" s="312"/>
      <c r="DD175" s="312"/>
      <c r="DE175" s="312"/>
      <c r="DF175" s="312"/>
      <c r="DG175" s="312"/>
      <c r="DH175" s="312"/>
      <c r="DI175" s="312"/>
      <c r="DJ175" s="312"/>
      <c r="DK175" s="312"/>
      <c r="DL175" s="312"/>
      <c r="DM175" s="312"/>
      <c r="DN175" s="312"/>
      <c r="DO175" s="312"/>
      <c r="DP175" s="312"/>
      <c r="DQ175" s="312"/>
      <c r="DR175" s="312"/>
      <c r="DS175" s="312"/>
      <c r="DT175" s="312"/>
      <c r="DU175" s="312"/>
      <c r="DV175" s="312"/>
      <c r="DW175" s="312"/>
      <c r="DX175" s="312"/>
      <c r="DY175" s="312"/>
      <c r="DZ175" s="312"/>
      <c r="EA175" s="312"/>
      <c r="EB175" s="312"/>
      <c r="EC175" s="312"/>
      <c r="ED175" s="312"/>
    </row>
    <row r="176" spans="1:134" s="313" customFormat="1" x14ac:dyDescent="0.2">
      <c r="G176" s="449"/>
      <c r="H176" s="450"/>
      <c r="I176" s="288"/>
      <c r="J176" s="296"/>
      <c r="K176" s="288"/>
      <c r="L176" s="288"/>
      <c r="M176" s="288"/>
      <c r="N176" s="288"/>
      <c r="O176" s="288"/>
      <c r="P176" s="288"/>
      <c r="Q176" s="288"/>
      <c r="R176" s="288"/>
      <c r="S176" s="309"/>
      <c r="T176" s="462"/>
      <c r="U176" s="462"/>
      <c r="V176" s="462"/>
      <c r="W176" s="463"/>
      <c r="X176" s="463"/>
      <c r="Y176" s="464"/>
      <c r="AA176" s="312"/>
      <c r="AB176" s="312"/>
      <c r="AC176" s="312"/>
      <c r="AD176" s="312"/>
      <c r="AE176" s="312"/>
      <c r="AF176" s="312"/>
      <c r="AG176" s="312"/>
      <c r="AH176" s="312"/>
      <c r="AI176" s="312"/>
      <c r="AJ176" s="312"/>
      <c r="AK176" s="312"/>
      <c r="AL176" s="312"/>
      <c r="AM176" s="312"/>
      <c r="AN176" s="312"/>
      <c r="AO176" s="312"/>
      <c r="AP176" s="312"/>
      <c r="AQ176" s="312"/>
      <c r="AR176" s="312"/>
      <c r="AS176" s="312"/>
      <c r="AT176" s="312"/>
      <c r="AU176" s="312"/>
      <c r="AV176" s="312"/>
      <c r="AW176" s="312"/>
      <c r="AX176" s="312"/>
      <c r="AY176" s="312"/>
      <c r="AZ176" s="312"/>
      <c r="BA176" s="312"/>
      <c r="BB176" s="312"/>
      <c r="BC176" s="312"/>
      <c r="BD176" s="312"/>
      <c r="BE176" s="312"/>
      <c r="BF176" s="312"/>
      <c r="BG176" s="312"/>
      <c r="BH176" s="312"/>
      <c r="BI176" s="312"/>
      <c r="BJ176" s="312"/>
      <c r="BK176" s="312"/>
      <c r="BL176" s="312"/>
      <c r="BM176" s="312"/>
      <c r="BN176" s="312"/>
      <c r="BO176" s="312"/>
      <c r="BP176" s="312"/>
      <c r="BQ176" s="312"/>
      <c r="BR176" s="312"/>
      <c r="BS176" s="312"/>
      <c r="BT176" s="312"/>
      <c r="BU176" s="312"/>
      <c r="BV176" s="312"/>
      <c r="BW176" s="312"/>
      <c r="BX176" s="312"/>
      <c r="BY176" s="312"/>
      <c r="BZ176" s="312"/>
      <c r="CA176" s="312"/>
      <c r="CB176" s="312"/>
      <c r="CC176" s="312"/>
      <c r="CD176" s="312"/>
      <c r="CE176" s="312"/>
      <c r="CF176" s="312"/>
      <c r="CG176" s="312"/>
      <c r="CH176" s="312"/>
      <c r="CI176" s="312"/>
      <c r="CJ176" s="312"/>
      <c r="CK176" s="312"/>
      <c r="CL176" s="312"/>
      <c r="CM176" s="312"/>
      <c r="CN176" s="312"/>
      <c r="CO176" s="312"/>
      <c r="CP176" s="312"/>
      <c r="CQ176" s="312"/>
      <c r="CR176" s="312"/>
      <c r="CS176" s="312"/>
      <c r="CT176" s="312"/>
      <c r="CU176" s="312"/>
      <c r="CV176" s="312"/>
      <c r="CW176" s="312"/>
      <c r="CX176" s="312"/>
      <c r="CY176" s="312"/>
      <c r="CZ176" s="312"/>
      <c r="DA176" s="312"/>
      <c r="DB176" s="312"/>
      <c r="DC176" s="312"/>
      <c r="DD176" s="312"/>
      <c r="DE176" s="312"/>
      <c r="DF176" s="312"/>
      <c r="DG176" s="312"/>
      <c r="DH176" s="312"/>
      <c r="DI176" s="312"/>
      <c r="DJ176" s="312"/>
      <c r="DK176" s="312"/>
      <c r="DL176" s="312"/>
      <c r="DM176" s="312"/>
      <c r="DN176" s="312"/>
      <c r="DO176" s="312"/>
      <c r="DP176" s="312"/>
      <c r="DQ176" s="312"/>
      <c r="DR176" s="312"/>
      <c r="DS176" s="312"/>
      <c r="DT176" s="312"/>
      <c r="DU176" s="312"/>
      <c r="DV176" s="312"/>
      <c r="DW176" s="312"/>
      <c r="DX176" s="312"/>
      <c r="DY176" s="312"/>
      <c r="DZ176" s="312"/>
      <c r="EA176" s="312"/>
      <c r="EB176" s="312"/>
      <c r="EC176" s="312"/>
      <c r="ED176" s="312"/>
    </row>
  </sheetData>
  <mergeCells count="243">
    <mergeCell ref="A1:H1"/>
    <mergeCell ref="A2:C2"/>
    <mergeCell ref="D2:E2"/>
    <mergeCell ref="A3:H3"/>
    <mergeCell ref="D4:E4"/>
    <mergeCell ref="F4:H4"/>
    <mergeCell ref="A10:H10"/>
    <mergeCell ref="A11:G11"/>
    <mergeCell ref="A12:G12"/>
    <mergeCell ref="B13:C13"/>
    <mergeCell ref="D13:H13"/>
    <mergeCell ref="A14:C14"/>
    <mergeCell ref="D14:H14"/>
    <mergeCell ref="A5:C5"/>
    <mergeCell ref="A6:C6"/>
    <mergeCell ref="A8:C8"/>
    <mergeCell ref="D8:F8"/>
    <mergeCell ref="G8:H8"/>
    <mergeCell ref="A9:H9"/>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A36:H36"/>
    <mergeCell ref="A37:G37"/>
    <mergeCell ref="A38:H38"/>
    <mergeCell ref="A29:F29"/>
    <mergeCell ref="G29:H29"/>
    <mergeCell ref="A30:D30"/>
    <mergeCell ref="G30:H30"/>
    <mergeCell ref="A31:G31"/>
    <mergeCell ref="A32:G32"/>
    <mergeCell ref="A46:H46"/>
    <mergeCell ref="B47:C47"/>
    <mergeCell ref="B48:C48"/>
    <mergeCell ref="D49:H49"/>
    <mergeCell ref="B50:C50"/>
    <mergeCell ref="B51:C51"/>
    <mergeCell ref="B39:C39"/>
    <mergeCell ref="B40:C40"/>
    <mergeCell ref="D41:H41"/>
    <mergeCell ref="B42:C42"/>
    <mergeCell ref="D43:H43"/>
    <mergeCell ref="B44:C44"/>
    <mergeCell ref="A57:E57"/>
    <mergeCell ref="G57:H57"/>
    <mergeCell ref="A59:E59"/>
    <mergeCell ref="F59:H59"/>
    <mergeCell ref="B60:E60"/>
    <mergeCell ref="F60:H60"/>
    <mergeCell ref="B52:C52"/>
    <mergeCell ref="A54:H54"/>
    <mergeCell ref="A55:E55"/>
    <mergeCell ref="G55:H55"/>
    <mergeCell ref="A56:E56"/>
    <mergeCell ref="G56:H56"/>
    <mergeCell ref="A65:C65"/>
    <mergeCell ref="D65:E65"/>
    <mergeCell ref="B66:C66"/>
    <mergeCell ref="D66:E66"/>
    <mergeCell ref="B67:C67"/>
    <mergeCell ref="D67:E67"/>
    <mergeCell ref="C61:E61"/>
    <mergeCell ref="F61:H61"/>
    <mergeCell ref="A62:C62"/>
    <mergeCell ref="D62:H62"/>
    <mergeCell ref="A63:G63"/>
    <mergeCell ref="A64:H64"/>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A78:C78"/>
    <mergeCell ref="D78:H78"/>
    <mergeCell ref="A79:G79"/>
    <mergeCell ref="A80:G80"/>
    <mergeCell ref="B74:C74"/>
    <mergeCell ref="D74:E74"/>
    <mergeCell ref="B75:C75"/>
    <mergeCell ref="D75:E75"/>
    <mergeCell ref="B76:C76"/>
    <mergeCell ref="D76:E76"/>
    <mergeCell ref="A84:E84"/>
    <mergeCell ref="F84:H84"/>
    <mergeCell ref="B85:D85"/>
    <mergeCell ref="E85:H85"/>
    <mergeCell ref="B86:D86"/>
    <mergeCell ref="E86:H86"/>
    <mergeCell ref="A81:C81"/>
    <mergeCell ref="A82:A83"/>
    <mergeCell ref="B82:C82"/>
    <mergeCell ref="D82:E82"/>
    <mergeCell ref="G82:H82"/>
    <mergeCell ref="D83:E83"/>
    <mergeCell ref="G83:H83"/>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97:H97"/>
    <mergeCell ref="A98:C98"/>
    <mergeCell ref="E98:G98"/>
    <mergeCell ref="B99:C99"/>
    <mergeCell ref="E99:G99"/>
    <mergeCell ref="B100:C100"/>
    <mergeCell ref="E100:G100"/>
    <mergeCell ref="C95:D95"/>
    <mergeCell ref="E95:F95"/>
    <mergeCell ref="G95:H95"/>
    <mergeCell ref="C96:D96"/>
    <mergeCell ref="E96:F96"/>
    <mergeCell ref="G96:H96"/>
    <mergeCell ref="B105:F105"/>
    <mergeCell ref="G105:H105"/>
    <mergeCell ref="B106:F106"/>
    <mergeCell ref="G106:H106"/>
    <mergeCell ref="D107:H107"/>
    <mergeCell ref="A108:H108"/>
    <mergeCell ref="B101:C101"/>
    <mergeCell ref="E101:G101"/>
    <mergeCell ref="A102:H102"/>
    <mergeCell ref="A103:H103"/>
    <mergeCell ref="B104:F104"/>
    <mergeCell ref="G104:H104"/>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39:F139"/>
    <mergeCell ref="G139:H139"/>
    <mergeCell ref="B140:F140"/>
    <mergeCell ref="G140:H140"/>
    <mergeCell ref="B141:F141"/>
    <mergeCell ref="G141:H141"/>
    <mergeCell ref="B136:F136"/>
    <mergeCell ref="G136:H136"/>
    <mergeCell ref="B137:F137"/>
    <mergeCell ref="G137:H137"/>
    <mergeCell ref="B138:F138"/>
    <mergeCell ref="G138:H138"/>
    <mergeCell ref="B146:F146"/>
    <mergeCell ref="G146:H146"/>
    <mergeCell ref="A147:C147"/>
    <mergeCell ref="D147:H147"/>
    <mergeCell ref="A148:H148"/>
    <mergeCell ref="A149:H151"/>
    <mergeCell ref="B142:E142"/>
    <mergeCell ref="F142:H142"/>
    <mergeCell ref="B143:E143"/>
    <mergeCell ref="F143:H143"/>
    <mergeCell ref="A144:H144"/>
    <mergeCell ref="B145:F145"/>
    <mergeCell ref="G145:H145"/>
  </mergeCells>
  <dataValidations count="6">
    <dataValidation type="list" allowBlank="1" showInputMessage="1" showErrorMessage="1" errorTitle="Choose from dropdown" error="Please choose from the dropdown list." prompt="Please select from the dropdown list." sqref="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formula1>$Y$1:$Y$14</formula1>
    </dataValidation>
    <dataValidation type="list" allowBlank="1" showInputMessage="1" showErrorMessage="1" error="Please choose from the dropdown list." sqref="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formula1>$O$1:$O$7</formula1>
    </dataValidation>
    <dataValidation type="list" allowBlank="1" showInputMessage="1" showErrorMessage="1" error="Please choose from the dropdown list." sqref="F59:H59 JB59:JD59 SX59:SZ59 ACT59:ACV59 AMP59:AMR59 AWL59:AWN59 BGH59:BGJ59 BQD59:BQF59 BZZ59:CAB59 CJV59:CJX59 CTR59:CTT59 DDN59:DDP59 DNJ59:DNL59 DXF59:DXH59 EHB59:EHD59 EQX59:EQZ59 FAT59:FAV59 FKP59:FKR59 FUL59:FUN59 GEH59:GEJ59 GOD59:GOF59 GXZ59:GYB59 HHV59:HHX59 HRR59:HRT59 IBN59:IBP59 ILJ59:ILL59 IVF59:IVH59 JFB59:JFD59 JOX59:JOZ59 JYT59:JYV59 KIP59:KIR59 KSL59:KSN59 LCH59:LCJ59 LMD59:LMF59 LVZ59:LWB59 MFV59:MFX59 MPR59:MPT59 MZN59:MZP59 NJJ59:NJL59 NTF59:NTH59 ODB59:ODD59 OMX59:OMZ59 OWT59:OWV59 PGP59:PGR59 PQL59:PQN59 QAH59:QAJ59 QKD59:QKF59 QTZ59:QUB59 RDV59:RDX59 RNR59:RNT59 RXN59:RXP59 SHJ59:SHL59 SRF59:SRH59 TBB59:TBD59 TKX59:TKZ59 TUT59:TUV59 UEP59:UER59 UOL59:UON59 UYH59:UYJ59 VID59:VIF59 VRZ59:VSB59 WBV59:WBX59 WLR59:WLT59 WVN59:WVP59 F65595:H65595 JB65595:JD65595 SX65595:SZ65595 ACT65595:ACV65595 AMP65595:AMR65595 AWL65595:AWN65595 BGH65595:BGJ65595 BQD65595:BQF65595 BZZ65595:CAB65595 CJV65595:CJX65595 CTR65595:CTT65595 DDN65595:DDP65595 DNJ65595:DNL65595 DXF65595:DXH65595 EHB65595:EHD65595 EQX65595:EQZ65595 FAT65595:FAV65595 FKP65595:FKR65595 FUL65595:FUN65595 GEH65595:GEJ65595 GOD65595:GOF65595 GXZ65595:GYB65595 HHV65595:HHX65595 HRR65595:HRT65595 IBN65595:IBP65595 ILJ65595:ILL65595 IVF65595:IVH65595 JFB65595:JFD65595 JOX65595:JOZ65595 JYT65595:JYV65595 KIP65595:KIR65595 KSL65595:KSN65595 LCH65595:LCJ65595 LMD65595:LMF65595 LVZ65595:LWB65595 MFV65595:MFX65595 MPR65595:MPT65595 MZN65595:MZP65595 NJJ65595:NJL65595 NTF65595:NTH65595 ODB65595:ODD65595 OMX65595:OMZ65595 OWT65595:OWV65595 PGP65595:PGR65595 PQL65595:PQN65595 QAH65595:QAJ65595 QKD65595:QKF65595 QTZ65595:QUB65595 RDV65595:RDX65595 RNR65595:RNT65595 RXN65595:RXP65595 SHJ65595:SHL65595 SRF65595:SRH65595 TBB65595:TBD65595 TKX65595:TKZ65595 TUT65595:TUV65595 UEP65595:UER65595 UOL65595:UON65595 UYH65595:UYJ65595 VID65595:VIF65595 VRZ65595:VSB65595 WBV65595:WBX65595 WLR65595:WLT65595 WVN65595:WVP65595 F131131:H131131 JB131131:JD131131 SX131131:SZ131131 ACT131131:ACV131131 AMP131131:AMR131131 AWL131131:AWN131131 BGH131131:BGJ131131 BQD131131:BQF131131 BZZ131131:CAB131131 CJV131131:CJX131131 CTR131131:CTT131131 DDN131131:DDP131131 DNJ131131:DNL131131 DXF131131:DXH131131 EHB131131:EHD131131 EQX131131:EQZ131131 FAT131131:FAV131131 FKP131131:FKR131131 FUL131131:FUN131131 GEH131131:GEJ131131 GOD131131:GOF131131 GXZ131131:GYB131131 HHV131131:HHX131131 HRR131131:HRT131131 IBN131131:IBP131131 ILJ131131:ILL131131 IVF131131:IVH131131 JFB131131:JFD131131 JOX131131:JOZ131131 JYT131131:JYV131131 KIP131131:KIR131131 KSL131131:KSN131131 LCH131131:LCJ131131 LMD131131:LMF131131 LVZ131131:LWB131131 MFV131131:MFX131131 MPR131131:MPT131131 MZN131131:MZP131131 NJJ131131:NJL131131 NTF131131:NTH131131 ODB131131:ODD131131 OMX131131:OMZ131131 OWT131131:OWV131131 PGP131131:PGR131131 PQL131131:PQN131131 QAH131131:QAJ131131 QKD131131:QKF131131 QTZ131131:QUB131131 RDV131131:RDX131131 RNR131131:RNT131131 RXN131131:RXP131131 SHJ131131:SHL131131 SRF131131:SRH131131 TBB131131:TBD131131 TKX131131:TKZ131131 TUT131131:TUV131131 UEP131131:UER131131 UOL131131:UON131131 UYH131131:UYJ131131 VID131131:VIF131131 VRZ131131:VSB131131 WBV131131:WBX131131 WLR131131:WLT131131 WVN131131:WVP131131 F196667:H196667 JB196667:JD196667 SX196667:SZ196667 ACT196667:ACV196667 AMP196667:AMR196667 AWL196667:AWN196667 BGH196667:BGJ196667 BQD196667:BQF196667 BZZ196667:CAB196667 CJV196667:CJX196667 CTR196667:CTT196667 DDN196667:DDP196667 DNJ196667:DNL196667 DXF196667:DXH196667 EHB196667:EHD196667 EQX196667:EQZ196667 FAT196667:FAV196667 FKP196667:FKR196667 FUL196667:FUN196667 GEH196667:GEJ196667 GOD196667:GOF196667 GXZ196667:GYB196667 HHV196667:HHX196667 HRR196667:HRT196667 IBN196667:IBP196667 ILJ196667:ILL196667 IVF196667:IVH196667 JFB196667:JFD196667 JOX196667:JOZ196667 JYT196667:JYV196667 KIP196667:KIR196667 KSL196667:KSN196667 LCH196667:LCJ196667 LMD196667:LMF196667 LVZ196667:LWB196667 MFV196667:MFX196667 MPR196667:MPT196667 MZN196667:MZP196667 NJJ196667:NJL196667 NTF196667:NTH196667 ODB196667:ODD196667 OMX196667:OMZ196667 OWT196667:OWV196667 PGP196667:PGR196667 PQL196667:PQN196667 QAH196667:QAJ196667 QKD196667:QKF196667 QTZ196667:QUB196667 RDV196667:RDX196667 RNR196667:RNT196667 RXN196667:RXP196667 SHJ196667:SHL196667 SRF196667:SRH196667 TBB196667:TBD196667 TKX196667:TKZ196667 TUT196667:TUV196667 UEP196667:UER196667 UOL196667:UON196667 UYH196667:UYJ196667 VID196667:VIF196667 VRZ196667:VSB196667 WBV196667:WBX196667 WLR196667:WLT196667 WVN196667:WVP196667 F262203:H262203 JB262203:JD262203 SX262203:SZ262203 ACT262203:ACV262203 AMP262203:AMR262203 AWL262203:AWN262203 BGH262203:BGJ262203 BQD262203:BQF262203 BZZ262203:CAB262203 CJV262203:CJX262203 CTR262203:CTT262203 DDN262203:DDP262203 DNJ262203:DNL262203 DXF262203:DXH262203 EHB262203:EHD262203 EQX262203:EQZ262203 FAT262203:FAV262203 FKP262203:FKR262203 FUL262203:FUN262203 GEH262203:GEJ262203 GOD262203:GOF262203 GXZ262203:GYB262203 HHV262203:HHX262203 HRR262203:HRT262203 IBN262203:IBP262203 ILJ262203:ILL262203 IVF262203:IVH262203 JFB262203:JFD262203 JOX262203:JOZ262203 JYT262203:JYV262203 KIP262203:KIR262203 KSL262203:KSN262203 LCH262203:LCJ262203 LMD262203:LMF262203 LVZ262203:LWB262203 MFV262203:MFX262203 MPR262203:MPT262203 MZN262203:MZP262203 NJJ262203:NJL262203 NTF262203:NTH262203 ODB262203:ODD262203 OMX262203:OMZ262203 OWT262203:OWV262203 PGP262203:PGR262203 PQL262203:PQN262203 QAH262203:QAJ262203 QKD262203:QKF262203 QTZ262203:QUB262203 RDV262203:RDX262203 RNR262203:RNT262203 RXN262203:RXP262203 SHJ262203:SHL262203 SRF262203:SRH262203 TBB262203:TBD262203 TKX262203:TKZ262203 TUT262203:TUV262203 UEP262203:UER262203 UOL262203:UON262203 UYH262203:UYJ262203 VID262203:VIF262203 VRZ262203:VSB262203 WBV262203:WBX262203 WLR262203:WLT262203 WVN262203:WVP262203 F327739:H327739 JB327739:JD327739 SX327739:SZ327739 ACT327739:ACV327739 AMP327739:AMR327739 AWL327739:AWN327739 BGH327739:BGJ327739 BQD327739:BQF327739 BZZ327739:CAB327739 CJV327739:CJX327739 CTR327739:CTT327739 DDN327739:DDP327739 DNJ327739:DNL327739 DXF327739:DXH327739 EHB327739:EHD327739 EQX327739:EQZ327739 FAT327739:FAV327739 FKP327739:FKR327739 FUL327739:FUN327739 GEH327739:GEJ327739 GOD327739:GOF327739 GXZ327739:GYB327739 HHV327739:HHX327739 HRR327739:HRT327739 IBN327739:IBP327739 ILJ327739:ILL327739 IVF327739:IVH327739 JFB327739:JFD327739 JOX327739:JOZ327739 JYT327739:JYV327739 KIP327739:KIR327739 KSL327739:KSN327739 LCH327739:LCJ327739 LMD327739:LMF327739 LVZ327739:LWB327739 MFV327739:MFX327739 MPR327739:MPT327739 MZN327739:MZP327739 NJJ327739:NJL327739 NTF327739:NTH327739 ODB327739:ODD327739 OMX327739:OMZ327739 OWT327739:OWV327739 PGP327739:PGR327739 PQL327739:PQN327739 QAH327739:QAJ327739 QKD327739:QKF327739 QTZ327739:QUB327739 RDV327739:RDX327739 RNR327739:RNT327739 RXN327739:RXP327739 SHJ327739:SHL327739 SRF327739:SRH327739 TBB327739:TBD327739 TKX327739:TKZ327739 TUT327739:TUV327739 UEP327739:UER327739 UOL327739:UON327739 UYH327739:UYJ327739 VID327739:VIF327739 VRZ327739:VSB327739 WBV327739:WBX327739 WLR327739:WLT327739 WVN327739:WVP327739 F393275:H393275 JB393275:JD393275 SX393275:SZ393275 ACT393275:ACV393275 AMP393275:AMR393275 AWL393275:AWN393275 BGH393275:BGJ393275 BQD393275:BQF393275 BZZ393275:CAB393275 CJV393275:CJX393275 CTR393275:CTT393275 DDN393275:DDP393275 DNJ393275:DNL393275 DXF393275:DXH393275 EHB393275:EHD393275 EQX393275:EQZ393275 FAT393275:FAV393275 FKP393275:FKR393275 FUL393275:FUN393275 GEH393275:GEJ393275 GOD393275:GOF393275 GXZ393275:GYB393275 HHV393275:HHX393275 HRR393275:HRT393275 IBN393275:IBP393275 ILJ393275:ILL393275 IVF393275:IVH393275 JFB393275:JFD393275 JOX393275:JOZ393275 JYT393275:JYV393275 KIP393275:KIR393275 KSL393275:KSN393275 LCH393275:LCJ393275 LMD393275:LMF393275 LVZ393275:LWB393275 MFV393275:MFX393275 MPR393275:MPT393275 MZN393275:MZP393275 NJJ393275:NJL393275 NTF393275:NTH393275 ODB393275:ODD393275 OMX393275:OMZ393275 OWT393275:OWV393275 PGP393275:PGR393275 PQL393275:PQN393275 QAH393275:QAJ393275 QKD393275:QKF393275 QTZ393275:QUB393275 RDV393275:RDX393275 RNR393275:RNT393275 RXN393275:RXP393275 SHJ393275:SHL393275 SRF393275:SRH393275 TBB393275:TBD393275 TKX393275:TKZ393275 TUT393275:TUV393275 UEP393275:UER393275 UOL393275:UON393275 UYH393275:UYJ393275 VID393275:VIF393275 VRZ393275:VSB393275 WBV393275:WBX393275 WLR393275:WLT393275 WVN393275:WVP393275 F458811:H458811 JB458811:JD458811 SX458811:SZ458811 ACT458811:ACV458811 AMP458811:AMR458811 AWL458811:AWN458811 BGH458811:BGJ458811 BQD458811:BQF458811 BZZ458811:CAB458811 CJV458811:CJX458811 CTR458811:CTT458811 DDN458811:DDP458811 DNJ458811:DNL458811 DXF458811:DXH458811 EHB458811:EHD458811 EQX458811:EQZ458811 FAT458811:FAV458811 FKP458811:FKR458811 FUL458811:FUN458811 GEH458811:GEJ458811 GOD458811:GOF458811 GXZ458811:GYB458811 HHV458811:HHX458811 HRR458811:HRT458811 IBN458811:IBP458811 ILJ458811:ILL458811 IVF458811:IVH458811 JFB458811:JFD458811 JOX458811:JOZ458811 JYT458811:JYV458811 KIP458811:KIR458811 KSL458811:KSN458811 LCH458811:LCJ458811 LMD458811:LMF458811 LVZ458811:LWB458811 MFV458811:MFX458811 MPR458811:MPT458811 MZN458811:MZP458811 NJJ458811:NJL458811 NTF458811:NTH458811 ODB458811:ODD458811 OMX458811:OMZ458811 OWT458811:OWV458811 PGP458811:PGR458811 PQL458811:PQN458811 QAH458811:QAJ458811 QKD458811:QKF458811 QTZ458811:QUB458811 RDV458811:RDX458811 RNR458811:RNT458811 RXN458811:RXP458811 SHJ458811:SHL458811 SRF458811:SRH458811 TBB458811:TBD458811 TKX458811:TKZ458811 TUT458811:TUV458811 UEP458811:UER458811 UOL458811:UON458811 UYH458811:UYJ458811 VID458811:VIF458811 VRZ458811:VSB458811 WBV458811:WBX458811 WLR458811:WLT458811 WVN458811:WVP458811 F524347:H524347 JB524347:JD524347 SX524347:SZ524347 ACT524347:ACV524347 AMP524347:AMR524347 AWL524347:AWN524347 BGH524347:BGJ524347 BQD524347:BQF524347 BZZ524347:CAB524347 CJV524347:CJX524347 CTR524347:CTT524347 DDN524347:DDP524347 DNJ524347:DNL524347 DXF524347:DXH524347 EHB524347:EHD524347 EQX524347:EQZ524347 FAT524347:FAV524347 FKP524347:FKR524347 FUL524347:FUN524347 GEH524347:GEJ524347 GOD524347:GOF524347 GXZ524347:GYB524347 HHV524347:HHX524347 HRR524347:HRT524347 IBN524347:IBP524347 ILJ524347:ILL524347 IVF524347:IVH524347 JFB524347:JFD524347 JOX524347:JOZ524347 JYT524347:JYV524347 KIP524347:KIR524347 KSL524347:KSN524347 LCH524347:LCJ524347 LMD524347:LMF524347 LVZ524347:LWB524347 MFV524347:MFX524347 MPR524347:MPT524347 MZN524347:MZP524347 NJJ524347:NJL524347 NTF524347:NTH524347 ODB524347:ODD524347 OMX524347:OMZ524347 OWT524347:OWV524347 PGP524347:PGR524347 PQL524347:PQN524347 QAH524347:QAJ524347 QKD524347:QKF524347 QTZ524347:QUB524347 RDV524347:RDX524347 RNR524347:RNT524347 RXN524347:RXP524347 SHJ524347:SHL524347 SRF524347:SRH524347 TBB524347:TBD524347 TKX524347:TKZ524347 TUT524347:TUV524347 UEP524347:UER524347 UOL524347:UON524347 UYH524347:UYJ524347 VID524347:VIF524347 VRZ524347:VSB524347 WBV524347:WBX524347 WLR524347:WLT524347 WVN524347:WVP524347 F589883:H589883 JB589883:JD589883 SX589883:SZ589883 ACT589883:ACV589883 AMP589883:AMR589883 AWL589883:AWN589883 BGH589883:BGJ589883 BQD589883:BQF589883 BZZ589883:CAB589883 CJV589883:CJX589883 CTR589883:CTT589883 DDN589883:DDP589883 DNJ589883:DNL589883 DXF589883:DXH589883 EHB589883:EHD589883 EQX589883:EQZ589883 FAT589883:FAV589883 FKP589883:FKR589883 FUL589883:FUN589883 GEH589883:GEJ589883 GOD589883:GOF589883 GXZ589883:GYB589883 HHV589883:HHX589883 HRR589883:HRT589883 IBN589883:IBP589883 ILJ589883:ILL589883 IVF589883:IVH589883 JFB589883:JFD589883 JOX589883:JOZ589883 JYT589883:JYV589883 KIP589883:KIR589883 KSL589883:KSN589883 LCH589883:LCJ589883 LMD589883:LMF589883 LVZ589883:LWB589883 MFV589883:MFX589883 MPR589883:MPT589883 MZN589883:MZP589883 NJJ589883:NJL589883 NTF589883:NTH589883 ODB589883:ODD589883 OMX589883:OMZ589883 OWT589883:OWV589883 PGP589883:PGR589883 PQL589883:PQN589883 QAH589883:QAJ589883 QKD589883:QKF589883 QTZ589883:QUB589883 RDV589883:RDX589883 RNR589883:RNT589883 RXN589883:RXP589883 SHJ589883:SHL589883 SRF589883:SRH589883 TBB589883:TBD589883 TKX589883:TKZ589883 TUT589883:TUV589883 UEP589883:UER589883 UOL589883:UON589883 UYH589883:UYJ589883 VID589883:VIF589883 VRZ589883:VSB589883 WBV589883:WBX589883 WLR589883:WLT589883 WVN589883:WVP589883 F655419:H655419 JB655419:JD655419 SX655419:SZ655419 ACT655419:ACV655419 AMP655419:AMR655419 AWL655419:AWN655419 BGH655419:BGJ655419 BQD655419:BQF655419 BZZ655419:CAB655419 CJV655419:CJX655419 CTR655419:CTT655419 DDN655419:DDP655419 DNJ655419:DNL655419 DXF655419:DXH655419 EHB655419:EHD655419 EQX655419:EQZ655419 FAT655419:FAV655419 FKP655419:FKR655419 FUL655419:FUN655419 GEH655419:GEJ655419 GOD655419:GOF655419 GXZ655419:GYB655419 HHV655419:HHX655419 HRR655419:HRT655419 IBN655419:IBP655419 ILJ655419:ILL655419 IVF655419:IVH655419 JFB655419:JFD655419 JOX655419:JOZ655419 JYT655419:JYV655419 KIP655419:KIR655419 KSL655419:KSN655419 LCH655419:LCJ655419 LMD655419:LMF655419 LVZ655419:LWB655419 MFV655419:MFX655419 MPR655419:MPT655419 MZN655419:MZP655419 NJJ655419:NJL655419 NTF655419:NTH655419 ODB655419:ODD655419 OMX655419:OMZ655419 OWT655419:OWV655419 PGP655419:PGR655419 PQL655419:PQN655419 QAH655419:QAJ655419 QKD655419:QKF655419 QTZ655419:QUB655419 RDV655419:RDX655419 RNR655419:RNT655419 RXN655419:RXP655419 SHJ655419:SHL655419 SRF655419:SRH655419 TBB655419:TBD655419 TKX655419:TKZ655419 TUT655419:TUV655419 UEP655419:UER655419 UOL655419:UON655419 UYH655419:UYJ655419 VID655419:VIF655419 VRZ655419:VSB655419 WBV655419:WBX655419 WLR655419:WLT655419 WVN655419:WVP655419 F720955:H720955 JB720955:JD720955 SX720955:SZ720955 ACT720955:ACV720955 AMP720955:AMR720955 AWL720955:AWN720955 BGH720955:BGJ720955 BQD720955:BQF720955 BZZ720955:CAB720955 CJV720955:CJX720955 CTR720955:CTT720955 DDN720955:DDP720955 DNJ720955:DNL720955 DXF720955:DXH720955 EHB720955:EHD720955 EQX720955:EQZ720955 FAT720955:FAV720955 FKP720955:FKR720955 FUL720955:FUN720955 GEH720955:GEJ720955 GOD720955:GOF720955 GXZ720955:GYB720955 HHV720955:HHX720955 HRR720955:HRT720955 IBN720955:IBP720955 ILJ720955:ILL720955 IVF720955:IVH720955 JFB720955:JFD720955 JOX720955:JOZ720955 JYT720955:JYV720955 KIP720955:KIR720955 KSL720955:KSN720955 LCH720955:LCJ720955 LMD720955:LMF720955 LVZ720955:LWB720955 MFV720955:MFX720955 MPR720955:MPT720955 MZN720955:MZP720955 NJJ720955:NJL720955 NTF720955:NTH720955 ODB720955:ODD720955 OMX720955:OMZ720955 OWT720955:OWV720955 PGP720955:PGR720955 PQL720955:PQN720955 QAH720955:QAJ720955 QKD720955:QKF720955 QTZ720955:QUB720955 RDV720955:RDX720955 RNR720955:RNT720955 RXN720955:RXP720955 SHJ720955:SHL720955 SRF720955:SRH720955 TBB720955:TBD720955 TKX720955:TKZ720955 TUT720955:TUV720955 UEP720955:UER720955 UOL720955:UON720955 UYH720955:UYJ720955 VID720955:VIF720955 VRZ720955:VSB720955 WBV720955:WBX720955 WLR720955:WLT720955 WVN720955:WVP720955 F786491:H786491 JB786491:JD786491 SX786491:SZ786491 ACT786491:ACV786491 AMP786491:AMR786491 AWL786491:AWN786491 BGH786491:BGJ786491 BQD786491:BQF786491 BZZ786491:CAB786491 CJV786491:CJX786491 CTR786491:CTT786491 DDN786491:DDP786491 DNJ786491:DNL786491 DXF786491:DXH786491 EHB786491:EHD786491 EQX786491:EQZ786491 FAT786491:FAV786491 FKP786491:FKR786491 FUL786491:FUN786491 GEH786491:GEJ786491 GOD786491:GOF786491 GXZ786491:GYB786491 HHV786491:HHX786491 HRR786491:HRT786491 IBN786491:IBP786491 ILJ786491:ILL786491 IVF786491:IVH786491 JFB786491:JFD786491 JOX786491:JOZ786491 JYT786491:JYV786491 KIP786491:KIR786491 KSL786491:KSN786491 LCH786491:LCJ786491 LMD786491:LMF786491 LVZ786491:LWB786491 MFV786491:MFX786491 MPR786491:MPT786491 MZN786491:MZP786491 NJJ786491:NJL786491 NTF786491:NTH786491 ODB786491:ODD786491 OMX786491:OMZ786491 OWT786491:OWV786491 PGP786491:PGR786491 PQL786491:PQN786491 QAH786491:QAJ786491 QKD786491:QKF786491 QTZ786491:QUB786491 RDV786491:RDX786491 RNR786491:RNT786491 RXN786491:RXP786491 SHJ786491:SHL786491 SRF786491:SRH786491 TBB786491:TBD786491 TKX786491:TKZ786491 TUT786491:TUV786491 UEP786491:UER786491 UOL786491:UON786491 UYH786491:UYJ786491 VID786491:VIF786491 VRZ786491:VSB786491 WBV786491:WBX786491 WLR786491:WLT786491 WVN786491:WVP786491 F852027:H852027 JB852027:JD852027 SX852027:SZ852027 ACT852027:ACV852027 AMP852027:AMR852027 AWL852027:AWN852027 BGH852027:BGJ852027 BQD852027:BQF852027 BZZ852027:CAB852027 CJV852027:CJX852027 CTR852027:CTT852027 DDN852027:DDP852027 DNJ852027:DNL852027 DXF852027:DXH852027 EHB852027:EHD852027 EQX852027:EQZ852027 FAT852027:FAV852027 FKP852027:FKR852027 FUL852027:FUN852027 GEH852027:GEJ852027 GOD852027:GOF852027 GXZ852027:GYB852027 HHV852027:HHX852027 HRR852027:HRT852027 IBN852027:IBP852027 ILJ852027:ILL852027 IVF852027:IVH852027 JFB852027:JFD852027 JOX852027:JOZ852027 JYT852027:JYV852027 KIP852027:KIR852027 KSL852027:KSN852027 LCH852027:LCJ852027 LMD852027:LMF852027 LVZ852027:LWB852027 MFV852027:MFX852027 MPR852027:MPT852027 MZN852027:MZP852027 NJJ852027:NJL852027 NTF852027:NTH852027 ODB852027:ODD852027 OMX852027:OMZ852027 OWT852027:OWV852027 PGP852027:PGR852027 PQL852027:PQN852027 QAH852027:QAJ852027 QKD852027:QKF852027 QTZ852027:QUB852027 RDV852027:RDX852027 RNR852027:RNT852027 RXN852027:RXP852027 SHJ852027:SHL852027 SRF852027:SRH852027 TBB852027:TBD852027 TKX852027:TKZ852027 TUT852027:TUV852027 UEP852027:UER852027 UOL852027:UON852027 UYH852027:UYJ852027 VID852027:VIF852027 VRZ852027:VSB852027 WBV852027:WBX852027 WLR852027:WLT852027 WVN852027:WVP852027 F917563:H917563 JB917563:JD917563 SX917563:SZ917563 ACT917563:ACV917563 AMP917563:AMR917563 AWL917563:AWN917563 BGH917563:BGJ917563 BQD917563:BQF917563 BZZ917563:CAB917563 CJV917563:CJX917563 CTR917563:CTT917563 DDN917563:DDP917563 DNJ917563:DNL917563 DXF917563:DXH917563 EHB917563:EHD917563 EQX917563:EQZ917563 FAT917563:FAV917563 FKP917563:FKR917563 FUL917563:FUN917563 GEH917563:GEJ917563 GOD917563:GOF917563 GXZ917563:GYB917563 HHV917563:HHX917563 HRR917563:HRT917563 IBN917563:IBP917563 ILJ917563:ILL917563 IVF917563:IVH917563 JFB917563:JFD917563 JOX917563:JOZ917563 JYT917563:JYV917563 KIP917563:KIR917563 KSL917563:KSN917563 LCH917563:LCJ917563 LMD917563:LMF917563 LVZ917563:LWB917563 MFV917563:MFX917563 MPR917563:MPT917563 MZN917563:MZP917563 NJJ917563:NJL917563 NTF917563:NTH917563 ODB917563:ODD917563 OMX917563:OMZ917563 OWT917563:OWV917563 PGP917563:PGR917563 PQL917563:PQN917563 QAH917563:QAJ917563 QKD917563:QKF917563 QTZ917563:QUB917563 RDV917563:RDX917563 RNR917563:RNT917563 RXN917563:RXP917563 SHJ917563:SHL917563 SRF917563:SRH917563 TBB917563:TBD917563 TKX917563:TKZ917563 TUT917563:TUV917563 UEP917563:UER917563 UOL917563:UON917563 UYH917563:UYJ917563 VID917563:VIF917563 VRZ917563:VSB917563 WBV917563:WBX917563 WLR917563:WLT917563 WVN917563:WVP917563 F983099:H983099 JB983099:JD983099 SX983099:SZ983099 ACT983099:ACV983099 AMP983099:AMR983099 AWL983099:AWN983099 BGH983099:BGJ983099 BQD983099:BQF983099 BZZ983099:CAB983099 CJV983099:CJX983099 CTR983099:CTT983099 DDN983099:DDP983099 DNJ983099:DNL983099 DXF983099:DXH983099 EHB983099:EHD983099 EQX983099:EQZ983099 FAT983099:FAV983099 FKP983099:FKR983099 FUL983099:FUN983099 GEH983099:GEJ983099 GOD983099:GOF983099 GXZ983099:GYB983099 HHV983099:HHX983099 HRR983099:HRT983099 IBN983099:IBP983099 ILJ983099:ILL983099 IVF983099:IVH983099 JFB983099:JFD983099 JOX983099:JOZ983099 JYT983099:JYV983099 KIP983099:KIR983099 KSL983099:KSN983099 LCH983099:LCJ983099 LMD983099:LMF983099 LVZ983099:LWB983099 MFV983099:MFX983099 MPR983099:MPT983099 MZN983099:MZP983099 NJJ983099:NJL983099 NTF983099:NTH983099 ODB983099:ODD983099 OMX983099:OMZ983099 OWT983099:OWV983099 PGP983099:PGR983099 PQL983099:PQN983099 QAH983099:QAJ983099 QKD983099:QKF983099 QTZ983099:QUB983099 RDV983099:RDX983099 RNR983099:RNT983099 RXN983099:RXP983099 SHJ983099:SHL983099 SRF983099:SRH983099 TBB983099:TBD983099 TKX983099:TKZ983099 TUT983099:TUV983099 UEP983099:UER983099 UOL983099:UON983099 UYH983099:UYJ983099 VID983099:VIF983099 VRZ983099:VSB983099 WBV983099:WBX983099 WLR983099:WLT983099 WVN983099:WVP983099">
      <formula1>$R$1:$R$7</formula1>
    </dataValidation>
    <dataValidation type="list" allowBlank="1" showInputMessage="1" showErrorMessage="1" errorTitle="Choose from dropdown" error="Please choose from the dropdown list. If you cannot, please write your comment in the comments section." sqref="D92 IZ92 SV92 ACR92 AMN92 AWJ92 BGF92 BQB92 BZX92 CJT92 CTP92 DDL92 DNH92 DXD92 EGZ92 EQV92 FAR92 FKN92 FUJ92 GEF92 GOB92 GXX92 HHT92 HRP92 IBL92 ILH92 IVD92 JEZ92 JOV92 JYR92 KIN92 KSJ92 LCF92 LMB92 LVX92 MFT92 MPP92 MZL92 NJH92 NTD92 OCZ92 OMV92 OWR92 PGN92 PQJ92 QAF92 QKB92 QTX92 RDT92 RNP92 RXL92 SHH92 SRD92 TAZ92 TKV92 TUR92 UEN92 UOJ92 UYF92 VIB92 VRX92 WBT92 WLP92 WVL92 D65628 IZ65628 SV65628 ACR65628 AMN65628 AWJ65628 BGF65628 BQB65628 BZX65628 CJT65628 CTP65628 DDL65628 DNH65628 DXD65628 EGZ65628 EQV65628 FAR65628 FKN65628 FUJ65628 GEF65628 GOB65628 GXX65628 HHT65628 HRP65628 IBL65628 ILH65628 IVD65628 JEZ65628 JOV65628 JYR65628 KIN65628 KSJ65628 LCF65628 LMB65628 LVX65628 MFT65628 MPP65628 MZL65628 NJH65628 NTD65628 OCZ65628 OMV65628 OWR65628 PGN65628 PQJ65628 QAF65628 QKB65628 QTX65628 RDT65628 RNP65628 RXL65628 SHH65628 SRD65628 TAZ65628 TKV65628 TUR65628 UEN65628 UOJ65628 UYF65628 VIB65628 VRX65628 WBT65628 WLP65628 WVL65628 D131164 IZ131164 SV131164 ACR131164 AMN131164 AWJ131164 BGF131164 BQB131164 BZX131164 CJT131164 CTP131164 DDL131164 DNH131164 DXD131164 EGZ131164 EQV131164 FAR131164 FKN131164 FUJ131164 GEF131164 GOB131164 GXX131164 HHT131164 HRP131164 IBL131164 ILH131164 IVD131164 JEZ131164 JOV131164 JYR131164 KIN131164 KSJ131164 LCF131164 LMB131164 LVX131164 MFT131164 MPP131164 MZL131164 NJH131164 NTD131164 OCZ131164 OMV131164 OWR131164 PGN131164 PQJ131164 QAF131164 QKB131164 QTX131164 RDT131164 RNP131164 RXL131164 SHH131164 SRD131164 TAZ131164 TKV131164 TUR131164 UEN131164 UOJ131164 UYF131164 VIB131164 VRX131164 WBT131164 WLP131164 WVL131164 D196700 IZ196700 SV196700 ACR196700 AMN196700 AWJ196700 BGF196700 BQB196700 BZX196700 CJT196700 CTP196700 DDL196700 DNH196700 DXD196700 EGZ196700 EQV196700 FAR196700 FKN196700 FUJ196700 GEF196700 GOB196700 GXX196700 HHT196700 HRP196700 IBL196700 ILH196700 IVD196700 JEZ196700 JOV196700 JYR196700 KIN196700 KSJ196700 LCF196700 LMB196700 LVX196700 MFT196700 MPP196700 MZL196700 NJH196700 NTD196700 OCZ196700 OMV196700 OWR196700 PGN196700 PQJ196700 QAF196700 QKB196700 QTX196700 RDT196700 RNP196700 RXL196700 SHH196700 SRD196700 TAZ196700 TKV196700 TUR196700 UEN196700 UOJ196700 UYF196700 VIB196700 VRX196700 WBT196700 WLP196700 WVL196700 D262236 IZ262236 SV262236 ACR262236 AMN262236 AWJ262236 BGF262236 BQB262236 BZX262236 CJT262236 CTP262236 DDL262236 DNH262236 DXD262236 EGZ262236 EQV262236 FAR262236 FKN262236 FUJ262236 GEF262236 GOB262236 GXX262236 HHT262236 HRP262236 IBL262236 ILH262236 IVD262236 JEZ262236 JOV262236 JYR262236 KIN262236 KSJ262236 LCF262236 LMB262236 LVX262236 MFT262236 MPP262236 MZL262236 NJH262236 NTD262236 OCZ262236 OMV262236 OWR262236 PGN262236 PQJ262236 QAF262236 QKB262236 QTX262236 RDT262236 RNP262236 RXL262236 SHH262236 SRD262236 TAZ262236 TKV262236 TUR262236 UEN262236 UOJ262236 UYF262236 VIB262236 VRX262236 WBT262236 WLP262236 WVL262236 D327772 IZ327772 SV327772 ACR327772 AMN327772 AWJ327772 BGF327772 BQB327772 BZX327772 CJT327772 CTP327772 DDL327772 DNH327772 DXD327772 EGZ327772 EQV327772 FAR327772 FKN327772 FUJ327772 GEF327772 GOB327772 GXX327772 HHT327772 HRP327772 IBL327772 ILH327772 IVD327772 JEZ327772 JOV327772 JYR327772 KIN327772 KSJ327772 LCF327772 LMB327772 LVX327772 MFT327772 MPP327772 MZL327772 NJH327772 NTD327772 OCZ327772 OMV327772 OWR327772 PGN327772 PQJ327772 QAF327772 QKB327772 QTX327772 RDT327772 RNP327772 RXL327772 SHH327772 SRD327772 TAZ327772 TKV327772 TUR327772 UEN327772 UOJ327772 UYF327772 VIB327772 VRX327772 WBT327772 WLP327772 WVL327772 D393308 IZ393308 SV393308 ACR393308 AMN393308 AWJ393308 BGF393308 BQB393308 BZX393308 CJT393308 CTP393308 DDL393308 DNH393308 DXD393308 EGZ393308 EQV393308 FAR393308 FKN393308 FUJ393308 GEF393308 GOB393308 GXX393308 HHT393308 HRP393308 IBL393308 ILH393308 IVD393308 JEZ393308 JOV393308 JYR393308 KIN393308 KSJ393308 LCF393308 LMB393308 LVX393308 MFT393308 MPP393308 MZL393308 NJH393308 NTD393308 OCZ393308 OMV393308 OWR393308 PGN393308 PQJ393308 QAF393308 QKB393308 QTX393308 RDT393308 RNP393308 RXL393308 SHH393308 SRD393308 TAZ393308 TKV393308 TUR393308 UEN393308 UOJ393308 UYF393308 VIB393308 VRX393308 WBT393308 WLP393308 WVL393308 D458844 IZ458844 SV458844 ACR458844 AMN458844 AWJ458844 BGF458844 BQB458844 BZX458844 CJT458844 CTP458844 DDL458844 DNH458844 DXD458844 EGZ458844 EQV458844 FAR458844 FKN458844 FUJ458844 GEF458844 GOB458844 GXX458844 HHT458844 HRP458844 IBL458844 ILH458844 IVD458844 JEZ458844 JOV458844 JYR458844 KIN458844 KSJ458844 LCF458844 LMB458844 LVX458844 MFT458844 MPP458844 MZL458844 NJH458844 NTD458844 OCZ458844 OMV458844 OWR458844 PGN458844 PQJ458844 QAF458844 QKB458844 QTX458844 RDT458844 RNP458844 RXL458844 SHH458844 SRD458844 TAZ458844 TKV458844 TUR458844 UEN458844 UOJ458844 UYF458844 VIB458844 VRX458844 WBT458844 WLP458844 WVL458844 D524380 IZ524380 SV524380 ACR524380 AMN524380 AWJ524380 BGF524380 BQB524380 BZX524380 CJT524380 CTP524380 DDL524380 DNH524380 DXD524380 EGZ524380 EQV524380 FAR524380 FKN524380 FUJ524380 GEF524380 GOB524380 GXX524380 HHT524380 HRP524380 IBL524380 ILH524380 IVD524380 JEZ524380 JOV524380 JYR524380 KIN524380 KSJ524380 LCF524380 LMB524380 LVX524380 MFT524380 MPP524380 MZL524380 NJH524380 NTD524380 OCZ524380 OMV524380 OWR524380 PGN524380 PQJ524380 QAF524380 QKB524380 QTX524380 RDT524380 RNP524380 RXL524380 SHH524380 SRD524380 TAZ524380 TKV524380 TUR524380 UEN524380 UOJ524380 UYF524380 VIB524380 VRX524380 WBT524380 WLP524380 WVL524380 D589916 IZ589916 SV589916 ACR589916 AMN589916 AWJ589916 BGF589916 BQB589916 BZX589916 CJT589916 CTP589916 DDL589916 DNH589916 DXD589916 EGZ589916 EQV589916 FAR589916 FKN589916 FUJ589916 GEF589916 GOB589916 GXX589916 HHT589916 HRP589916 IBL589916 ILH589916 IVD589916 JEZ589916 JOV589916 JYR589916 KIN589916 KSJ589916 LCF589916 LMB589916 LVX589916 MFT589916 MPP589916 MZL589916 NJH589916 NTD589916 OCZ589916 OMV589916 OWR589916 PGN589916 PQJ589916 QAF589916 QKB589916 QTX589916 RDT589916 RNP589916 RXL589916 SHH589916 SRD589916 TAZ589916 TKV589916 TUR589916 UEN589916 UOJ589916 UYF589916 VIB589916 VRX589916 WBT589916 WLP589916 WVL589916 D655452 IZ655452 SV655452 ACR655452 AMN655452 AWJ655452 BGF655452 BQB655452 BZX655452 CJT655452 CTP655452 DDL655452 DNH655452 DXD655452 EGZ655452 EQV655452 FAR655452 FKN655452 FUJ655452 GEF655452 GOB655452 GXX655452 HHT655452 HRP655452 IBL655452 ILH655452 IVD655452 JEZ655452 JOV655452 JYR655452 KIN655452 KSJ655452 LCF655452 LMB655452 LVX655452 MFT655452 MPP655452 MZL655452 NJH655452 NTD655452 OCZ655452 OMV655452 OWR655452 PGN655452 PQJ655452 QAF655452 QKB655452 QTX655452 RDT655452 RNP655452 RXL655452 SHH655452 SRD655452 TAZ655452 TKV655452 TUR655452 UEN655452 UOJ655452 UYF655452 VIB655452 VRX655452 WBT655452 WLP655452 WVL655452 D720988 IZ720988 SV720988 ACR720988 AMN720988 AWJ720988 BGF720988 BQB720988 BZX720988 CJT720988 CTP720988 DDL720988 DNH720988 DXD720988 EGZ720988 EQV720988 FAR720988 FKN720988 FUJ720988 GEF720988 GOB720988 GXX720988 HHT720988 HRP720988 IBL720988 ILH720988 IVD720988 JEZ720988 JOV720988 JYR720988 KIN720988 KSJ720988 LCF720988 LMB720988 LVX720988 MFT720988 MPP720988 MZL720988 NJH720988 NTD720988 OCZ720988 OMV720988 OWR720988 PGN720988 PQJ720988 QAF720988 QKB720988 QTX720988 RDT720988 RNP720988 RXL720988 SHH720988 SRD720988 TAZ720988 TKV720988 TUR720988 UEN720988 UOJ720988 UYF720988 VIB720988 VRX720988 WBT720988 WLP720988 WVL720988 D786524 IZ786524 SV786524 ACR786524 AMN786524 AWJ786524 BGF786524 BQB786524 BZX786524 CJT786524 CTP786524 DDL786524 DNH786524 DXD786524 EGZ786524 EQV786524 FAR786524 FKN786524 FUJ786524 GEF786524 GOB786524 GXX786524 HHT786524 HRP786524 IBL786524 ILH786524 IVD786524 JEZ786524 JOV786524 JYR786524 KIN786524 KSJ786524 LCF786524 LMB786524 LVX786524 MFT786524 MPP786524 MZL786524 NJH786524 NTD786524 OCZ786524 OMV786524 OWR786524 PGN786524 PQJ786524 QAF786524 QKB786524 QTX786524 RDT786524 RNP786524 RXL786524 SHH786524 SRD786524 TAZ786524 TKV786524 TUR786524 UEN786524 UOJ786524 UYF786524 VIB786524 VRX786524 WBT786524 WLP786524 WVL786524 D852060 IZ852060 SV852060 ACR852060 AMN852060 AWJ852060 BGF852060 BQB852060 BZX852060 CJT852060 CTP852060 DDL852060 DNH852060 DXD852060 EGZ852060 EQV852060 FAR852060 FKN852060 FUJ852060 GEF852060 GOB852060 GXX852060 HHT852060 HRP852060 IBL852060 ILH852060 IVD852060 JEZ852060 JOV852060 JYR852060 KIN852060 KSJ852060 LCF852060 LMB852060 LVX852060 MFT852060 MPP852060 MZL852060 NJH852060 NTD852060 OCZ852060 OMV852060 OWR852060 PGN852060 PQJ852060 QAF852060 QKB852060 QTX852060 RDT852060 RNP852060 RXL852060 SHH852060 SRD852060 TAZ852060 TKV852060 TUR852060 UEN852060 UOJ852060 UYF852060 VIB852060 VRX852060 WBT852060 WLP852060 WVL852060 D917596 IZ917596 SV917596 ACR917596 AMN917596 AWJ917596 BGF917596 BQB917596 BZX917596 CJT917596 CTP917596 DDL917596 DNH917596 DXD917596 EGZ917596 EQV917596 FAR917596 FKN917596 FUJ917596 GEF917596 GOB917596 GXX917596 HHT917596 HRP917596 IBL917596 ILH917596 IVD917596 JEZ917596 JOV917596 JYR917596 KIN917596 KSJ917596 LCF917596 LMB917596 LVX917596 MFT917596 MPP917596 MZL917596 NJH917596 NTD917596 OCZ917596 OMV917596 OWR917596 PGN917596 PQJ917596 QAF917596 QKB917596 QTX917596 RDT917596 RNP917596 RXL917596 SHH917596 SRD917596 TAZ917596 TKV917596 TUR917596 UEN917596 UOJ917596 UYF917596 VIB917596 VRX917596 WBT917596 WLP917596 WVL917596 D983132 IZ983132 SV983132 ACR983132 AMN983132 AWJ983132 BGF983132 BQB983132 BZX983132 CJT983132 CTP983132 DDL983132 DNH983132 DXD983132 EGZ983132 EQV983132 FAR983132 FKN983132 FUJ983132 GEF983132 GOB983132 GXX983132 HHT983132 HRP983132 IBL983132 ILH983132 IVD983132 JEZ983132 JOV983132 JYR983132 KIN983132 KSJ983132 LCF983132 LMB983132 LVX983132 MFT983132 MPP983132 MZL983132 NJH983132 NTD983132 OCZ983132 OMV983132 OWR983132 PGN983132 PQJ983132 QAF983132 QKB983132 QTX983132 RDT983132 RNP983132 RXL983132 SHH983132 SRD983132 TAZ983132 TKV983132 TUR983132 UEN983132 UOJ983132 UYF983132 VIB983132 VRX983132 WBT983132 WLP983132 WVL983132 D81:F81 IZ81:JB81 SV81:SX81 ACR81:ACT81 AMN81:AMP81 AWJ81:AWL81 BGF81:BGH81 BQB81:BQD81 BZX81:BZZ81 CJT81:CJV81 CTP81:CTR81 DDL81:DDN81 DNH81:DNJ81 DXD81:DXF81 EGZ81:EHB81 EQV81:EQX81 FAR81:FAT81 FKN81:FKP81 FUJ81:FUL81 GEF81:GEH81 GOB81:GOD81 GXX81:GXZ81 HHT81:HHV81 HRP81:HRR81 IBL81:IBN81 ILH81:ILJ81 IVD81:IVF81 JEZ81:JFB81 JOV81:JOX81 JYR81:JYT81 KIN81:KIP81 KSJ81:KSL81 LCF81:LCH81 LMB81:LMD81 LVX81:LVZ81 MFT81:MFV81 MPP81:MPR81 MZL81:MZN81 NJH81:NJJ81 NTD81:NTF81 OCZ81:ODB81 OMV81:OMX81 OWR81:OWT81 PGN81:PGP81 PQJ81:PQL81 QAF81:QAH81 QKB81:QKD81 QTX81:QTZ81 RDT81:RDV81 RNP81:RNR81 RXL81:RXN81 SHH81:SHJ81 SRD81:SRF81 TAZ81:TBB81 TKV81:TKX81 TUR81:TUT81 UEN81:UEP81 UOJ81:UOL81 UYF81:UYH81 VIB81:VID81 VRX81:VRZ81 WBT81:WBV81 WLP81:WLR81 WVL81:WVN81 D65617:F65617 IZ65617:JB65617 SV65617:SX65617 ACR65617:ACT65617 AMN65617:AMP65617 AWJ65617:AWL65617 BGF65617:BGH65617 BQB65617:BQD65617 BZX65617:BZZ65617 CJT65617:CJV65617 CTP65617:CTR65617 DDL65617:DDN65617 DNH65617:DNJ65617 DXD65617:DXF65617 EGZ65617:EHB65617 EQV65617:EQX65617 FAR65617:FAT65617 FKN65617:FKP65617 FUJ65617:FUL65617 GEF65617:GEH65617 GOB65617:GOD65617 GXX65617:GXZ65617 HHT65617:HHV65617 HRP65617:HRR65617 IBL65617:IBN65617 ILH65617:ILJ65617 IVD65617:IVF65617 JEZ65617:JFB65617 JOV65617:JOX65617 JYR65617:JYT65617 KIN65617:KIP65617 KSJ65617:KSL65617 LCF65617:LCH65617 LMB65617:LMD65617 LVX65617:LVZ65617 MFT65617:MFV65617 MPP65617:MPR65617 MZL65617:MZN65617 NJH65617:NJJ65617 NTD65617:NTF65617 OCZ65617:ODB65617 OMV65617:OMX65617 OWR65617:OWT65617 PGN65617:PGP65617 PQJ65617:PQL65617 QAF65617:QAH65617 QKB65617:QKD65617 QTX65617:QTZ65617 RDT65617:RDV65617 RNP65617:RNR65617 RXL65617:RXN65617 SHH65617:SHJ65617 SRD65617:SRF65617 TAZ65617:TBB65617 TKV65617:TKX65617 TUR65617:TUT65617 UEN65617:UEP65617 UOJ65617:UOL65617 UYF65617:UYH65617 VIB65617:VID65617 VRX65617:VRZ65617 WBT65617:WBV65617 WLP65617:WLR65617 WVL65617:WVN65617 D131153:F131153 IZ131153:JB131153 SV131153:SX131153 ACR131153:ACT131153 AMN131153:AMP131153 AWJ131153:AWL131153 BGF131153:BGH131153 BQB131153:BQD131153 BZX131153:BZZ131153 CJT131153:CJV131153 CTP131153:CTR131153 DDL131153:DDN131153 DNH131153:DNJ131153 DXD131153:DXF131153 EGZ131153:EHB131153 EQV131153:EQX131153 FAR131153:FAT131153 FKN131153:FKP131153 FUJ131153:FUL131153 GEF131153:GEH131153 GOB131153:GOD131153 GXX131153:GXZ131153 HHT131153:HHV131153 HRP131153:HRR131153 IBL131153:IBN131153 ILH131153:ILJ131153 IVD131153:IVF131153 JEZ131153:JFB131153 JOV131153:JOX131153 JYR131153:JYT131153 KIN131153:KIP131153 KSJ131153:KSL131153 LCF131153:LCH131153 LMB131153:LMD131153 LVX131153:LVZ131153 MFT131153:MFV131153 MPP131153:MPR131153 MZL131153:MZN131153 NJH131153:NJJ131153 NTD131153:NTF131153 OCZ131153:ODB131153 OMV131153:OMX131153 OWR131153:OWT131153 PGN131153:PGP131153 PQJ131153:PQL131153 QAF131153:QAH131153 QKB131153:QKD131153 QTX131153:QTZ131153 RDT131153:RDV131153 RNP131153:RNR131153 RXL131153:RXN131153 SHH131153:SHJ131153 SRD131153:SRF131153 TAZ131153:TBB131153 TKV131153:TKX131153 TUR131153:TUT131153 UEN131153:UEP131153 UOJ131153:UOL131153 UYF131153:UYH131153 VIB131153:VID131153 VRX131153:VRZ131153 WBT131153:WBV131153 WLP131153:WLR131153 WVL131153:WVN131153 D196689:F196689 IZ196689:JB196689 SV196689:SX196689 ACR196689:ACT196689 AMN196689:AMP196689 AWJ196689:AWL196689 BGF196689:BGH196689 BQB196689:BQD196689 BZX196689:BZZ196689 CJT196689:CJV196689 CTP196689:CTR196689 DDL196689:DDN196689 DNH196689:DNJ196689 DXD196689:DXF196689 EGZ196689:EHB196689 EQV196689:EQX196689 FAR196689:FAT196689 FKN196689:FKP196689 FUJ196689:FUL196689 GEF196689:GEH196689 GOB196689:GOD196689 GXX196689:GXZ196689 HHT196689:HHV196689 HRP196689:HRR196689 IBL196689:IBN196689 ILH196689:ILJ196689 IVD196689:IVF196689 JEZ196689:JFB196689 JOV196689:JOX196689 JYR196689:JYT196689 KIN196689:KIP196689 KSJ196689:KSL196689 LCF196689:LCH196689 LMB196689:LMD196689 LVX196689:LVZ196689 MFT196689:MFV196689 MPP196689:MPR196689 MZL196689:MZN196689 NJH196689:NJJ196689 NTD196689:NTF196689 OCZ196689:ODB196689 OMV196689:OMX196689 OWR196689:OWT196689 PGN196689:PGP196689 PQJ196689:PQL196689 QAF196689:QAH196689 QKB196689:QKD196689 QTX196689:QTZ196689 RDT196689:RDV196689 RNP196689:RNR196689 RXL196689:RXN196689 SHH196689:SHJ196689 SRD196689:SRF196689 TAZ196689:TBB196689 TKV196689:TKX196689 TUR196689:TUT196689 UEN196689:UEP196689 UOJ196689:UOL196689 UYF196689:UYH196689 VIB196689:VID196689 VRX196689:VRZ196689 WBT196689:WBV196689 WLP196689:WLR196689 WVL196689:WVN196689 D262225:F262225 IZ262225:JB262225 SV262225:SX262225 ACR262225:ACT262225 AMN262225:AMP262225 AWJ262225:AWL262225 BGF262225:BGH262225 BQB262225:BQD262225 BZX262225:BZZ262225 CJT262225:CJV262225 CTP262225:CTR262225 DDL262225:DDN262225 DNH262225:DNJ262225 DXD262225:DXF262225 EGZ262225:EHB262225 EQV262225:EQX262225 FAR262225:FAT262225 FKN262225:FKP262225 FUJ262225:FUL262225 GEF262225:GEH262225 GOB262225:GOD262225 GXX262225:GXZ262225 HHT262225:HHV262225 HRP262225:HRR262225 IBL262225:IBN262225 ILH262225:ILJ262225 IVD262225:IVF262225 JEZ262225:JFB262225 JOV262225:JOX262225 JYR262225:JYT262225 KIN262225:KIP262225 KSJ262225:KSL262225 LCF262225:LCH262225 LMB262225:LMD262225 LVX262225:LVZ262225 MFT262225:MFV262225 MPP262225:MPR262225 MZL262225:MZN262225 NJH262225:NJJ262225 NTD262225:NTF262225 OCZ262225:ODB262225 OMV262225:OMX262225 OWR262225:OWT262225 PGN262225:PGP262225 PQJ262225:PQL262225 QAF262225:QAH262225 QKB262225:QKD262225 QTX262225:QTZ262225 RDT262225:RDV262225 RNP262225:RNR262225 RXL262225:RXN262225 SHH262225:SHJ262225 SRD262225:SRF262225 TAZ262225:TBB262225 TKV262225:TKX262225 TUR262225:TUT262225 UEN262225:UEP262225 UOJ262225:UOL262225 UYF262225:UYH262225 VIB262225:VID262225 VRX262225:VRZ262225 WBT262225:WBV262225 WLP262225:WLR262225 WVL262225:WVN262225 D327761:F327761 IZ327761:JB327761 SV327761:SX327761 ACR327761:ACT327761 AMN327761:AMP327761 AWJ327761:AWL327761 BGF327761:BGH327761 BQB327761:BQD327761 BZX327761:BZZ327761 CJT327761:CJV327761 CTP327761:CTR327761 DDL327761:DDN327761 DNH327761:DNJ327761 DXD327761:DXF327761 EGZ327761:EHB327761 EQV327761:EQX327761 FAR327761:FAT327761 FKN327761:FKP327761 FUJ327761:FUL327761 GEF327761:GEH327761 GOB327761:GOD327761 GXX327761:GXZ327761 HHT327761:HHV327761 HRP327761:HRR327761 IBL327761:IBN327761 ILH327761:ILJ327761 IVD327761:IVF327761 JEZ327761:JFB327761 JOV327761:JOX327761 JYR327761:JYT327761 KIN327761:KIP327761 KSJ327761:KSL327761 LCF327761:LCH327761 LMB327761:LMD327761 LVX327761:LVZ327761 MFT327761:MFV327761 MPP327761:MPR327761 MZL327761:MZN327761 NJH327761:NJJ327761 NTD327761:NTF327761 OCZ327761:ODB327761 OMV327761:OMX327761 OWR327761:OWT327761 PGN327761:PGP327761 PQJ327761:PQL327761 QAF327761:QAH327761 QKB327761:QKD327761 QTX327761:QTZ327761 RDT327761:RDV327761 RNP327761:RNR327761 RXL327761:RXN327761 SHH327761:SHJ327761 SRD327761:SRF327761 TAZ327761:TBB327761 TKV327761:TKX327761 TUR327761:TUT327761 UEN327761:UEP327761 UOJ327761:UOL327761 UYF327761:UYH327761 VIB327761:VID327761 VRX327761:VRZ327761 WBT327761:WBV327761 WLP327761:WLR327761 WVL327761:WVN327761 D393297:F393297 IZ393297:JB393297 SV393297:SX393297 ACR393297:ACT393297 AMN393297:AMP393297 AWJ393297:AWL393297 BGF393297:BGH393297 BQB393297:BQD393297 BZX393297:BZZ393297 CJT393297:CJV393297 CTP393297:CTR393297 DDL393297:DDN393297 DNH393297:DNJ393297 DXD393297:DXF393297 EGZ393297:EHB393297 EQV393297:EQX393297 FAR393297:FAT393297 FKN393297:FKP393297 FUJ393297:FUL393297 GEF393297:GEH393297 GOB393297:GOD393297 GXX393297:GXZ393297 HHT393297:HHV393297 HRP393297:HRR393297 IBL393297:IBN393297 ILH393297:ILJ393297 IVD393297:IVF393297 JEZ393297:JFB393297 JOV393297:JOX393297 JYR393297:JYT393297 KIN393297:KIP393297 KSJ393297:KSL393297 LCF393297:LCH393297 LMB393297:LMD393297 LVX393297:LVZ393297 MFT393297:MFV393297 MPP393297:MPR393297 MZL393297:MZN393297 NJH393297:NJJ393297 NTD393297:NTF393297 OCZ393297:ODB393297 OMV393297:OMX393297 OWR393297:OWT393297 PGN393297:PGP393297 PQJ393297:PQL393297 QAF393297:QAH393297 QKB393297:QKD393297 QTX393297:QTZ393297 RDT393297:RDV393297 RNP393297:RNR393297 RXL393297:RXN393297 SHH393297:SHJ393297 SRD393297:SRF393297 TAZ393297:TBB393297 TKV393297:TKX393297 TUR393297:TUT393297 UEN393297:UEP393297 UOJ393297:UOL393297 UYF393297:UYH393297 VIB393297:VID393297 VRX393297:VRZ393297 WBT393297:WBV393297 WLP393297:WLR393297 WVL393297:WVN393297 D458833:F458833 IZ458833:JB458833 SV458833:SX458833 ACR458833:ACT458833 AMN458833:AMP458833 AWJ458833:AWL458833 BGF458833:BGH458833 BQB458833:BQD458833 BZX458833:BZZ458833 CJT458833:CJV458833 CTP458833:CTR458833 DDL458833:DDN458833 DNH458833:DNJ458833 DXD458833:DXF458833 EGZ458833:EHB458833 EQV458833:EQX458833 FAR458833:FAT458833 FKN458833:FKP458833 FUJ458833:FUL458833 GEF458833:GEH458833 GOB458833:GOD458833 GXX458833:GXZ458833 HHT458833:HHV458833 HRP458833:HRR458833 IBL458833:IBN458833 ILH458833:ILJ458833 IVD458833:IVF458833 JEZ458833:JFB458833 JOV458833:JOX458833 JYR458833:JYT458833 KIN458833:KIP458833 KSJ458833:KSL458833 LCF458833:LCH458833 LMB458833:LMD458833 LVX458833:LVZ458833 MFT458833:MFV458833 MPP458833:MPR458833 MZL458833:MZN458833 NJH458833:NJJ458833 NTD458833:NTF458833 OCZ458833:ODB458833 OMV458833:OMX458833 OWR458833:OWT458833 PGN458833:PGP458833 PQJ458833:PQL458833 QAF458833:QAH458833 QKB458833:QKD458833 QTX458833:QTZ458833 RDT458833:RDV458833 RNP458833:RNR458833 RXL458833:RXN458833 SHH458833:SHJ458833 SRD458833:SRF458833 TAZ458833:TBB458833 TKV458833:TKX458833 TUR458833:TUT458833 UEN458833:UEP458833 UOJ458833:UOL458833 UYF458833:UYH458833 VIB458833:VID458833 VRX458833:VRZ458833 WBT458833:WBV458833 WLP458833:WLR458833 WVL458833:WVN458833 D524369:F524369 IZ524369:JB524369 SV524369:SX524369 ACR524369:ACT524369 AMN524369:AMP524369 AWJ524369:AWL524369 BGF524369:BGH524369 BQB524369:BQD524369 BZX524369:BZZ524369 CJT524369:CJV524369 CTP524369:CTR524369 DDL524369:DDN524369 DNH524369:DNJ524369 DXD524369:DXF524369 EGZ524369:EHB524369 EQV524369:EQX524369 FAR524369:FAT524369 FKN524369:FKP524369 FUJ524369:FUL524369 GEF524369:GEH524369 GOB524369:GOD524369 GXX524369:GXZ524369 HHT524369:HHV524369 HRP524369:HRR524369 IBL524369:IBN524369 ILH524369:ILJ524369 IVD524369:IVF524369 JEZ524369:JFB524369 JOV524369:JOX524369 JYR524369:JYT524369 KIN524369:KIP524369 KSJ524369:KSL524369 LCF524369:LCH524369 LMB524369:LMD524369 LVX524369:LVZ524369 MFT524369:MFV524369 MPP524369:MPR524369 MZL524369:MZN524369 NJH524369:NJJ524369 NTD524369:NTF524369 OCZ524369:ODB524369 OMV524369:OMX524369 OWR524369:OWT524369 PGN524369:PGP524369 PQJ524369:PQL524369 QAF524369:QAH524369 QKB524369:QKD524369 QTX524369:QTZ524369 RDT524369:RDV524369 RNP524369:RNR524369 RXL524369:RXN524369 SHH524369:SHJ524369 SRD524369:SRF524369 TAZ524369:TBB524369 TKV524369:TKX524369 TUR524369:TUT524369 UEN524369:UEP524369 UOJ524369:UOL524369 UYF524369:UYH524369 VIB524369:VID524369 VRX524369:VRZ524369 WBT524369:WBV524369 WLP524369:WLR524369 WVL524369:WVN524369 D589905:F589905 IZ589905:JB589905 SV589905:SX589905 ACR589905:ACT589905 AMN589905:AMP589905 AWJ589905:AWL589905 BGF589905:BGH589905 BQB589905:BQD589905 BZX589905:BZZ589905 CJT589905:CJV589905 CTP589905:CTR589905 DDL589905:DDN589905 DNH589905:DNJ589905 DXD589905:DXF589905 EGZ589905:EHB589905 EQV589905:EQX589905 FAR589905:FAT589905 FKN589905:FKP589905 FUJ589905:FUL589905 GEF589905:GEH589905 GOB589905:GOD589905 GXX589905:GXZ589905 HHT589905:HHV589905 HRP589905:HRR589905 IBL589905:IBN589905 ILH589905:ILJ589905 IVD589905:IVF589905 JEZ589905:JFB589905 JOV589905:JOX589905 JYR589905:JYT589905 KIN589905:KIP589905 KSJ589905:KSL589905 LCF589905:LCH589905 LMB589905:LMD589905 LVX589905:LVZ589905 MFT589905:MFV589905 MPP589905:MPR589905 MZL589905:MZN589905 NJH589905:NJJ589905 NTD589905:NTF589905 OCZ589905:ODB589905 OMV589905:OMX589905 OWR589905:OWT589905 PGN589905:PGP589905 PQJ589905:PQL589905 QAF589905:QAH589905 QKB589905:QKD589905 QTX589905:QTZ589905 RDT589905:RDV589905 RNP589905:RNR589905 RXL589905:RXN589905 SHH589905:SHJ589905 SRD589905:SRF589905 TAZ589905:TBB589905 TKV589905:TKX589905 TUR589905:TUT589905 UEN589905:UEP589905 UOJ589905:UOL589905 UYF589905:UYH589905 VIB589905:VID589905 VRX589905:VRZ589905 WBT589905:WBV589905 WLP589905:WLR589905 WVL589905:WVN589905 D655441:F655441 IZ655441:JB655441 SV655441:SX655441 ACR655441:ACT655441 AMN655441:AMP655441 AWJ655441:AWL655441 BGF655441:BGH655441 BQB655441:BQD655441 BZX655441:BZZ655441 CJT655441:CJV655441 CTP655441:CTR655441 DDL655441:DDN655441 DNH655441:DNJ655441 DXD655441:DXF655441 EGZ655441:EHB655441 EQV655441:EQX655441 FAR655441:FAT655441 FKN655441:FKP655441 FUJ655441:FUL655441 GEF655441:GEH655441 GOB655441:GOD655441 GXX655441:GXZ655441 HHT655441:HHV655441 HRP655441:HRR655441 IBL655441:IBN655441 ILH655441:ILJ655441 IVD655441:IVF655441 JEZ655441:JFB655441 JOV655441:JOX655441 JYR655441:JYT655441 KIN655441:KIP655441 KSJ655441:KSL655441 LCF655441:LCH655441 LMB655441:LMD655441 LVX655441:LVZ655441 MFT655441:MFV655441 MPP655441:MPR655441 MZL655441:MZN655441 NJH655441:NJJ655441 NTD655441:NTF655441 OCZ655441:ODB655441 OMV655441:OMX655441 OWR655441:OWT655441 PGN655441:PGP655441 PQJ655441:PQL655441 QAF655441:QAH655441 QKB655441:QKD655441 QTX655441:QTZ655441 RDT655441:RDV655441 RNP655441:RNR655441 RXL655441:RXN655441 SHH655441:SHJ655441 SRD655441:SRF655441 TAZ655441:TBB655441 TKV655441:TKX655441 TUR655441:TUT655441 UEN655441:UEP655441 UOJ655441:UOL655441 UYF655441:UYH655441 VIB655441:VID655441 VRX655441:VRZ655441 WBT655441:WBV655441 WLP655441:WLR655441 WVL655441:WVN655441 D720977:F720977 IZ720977:JB720977 SV720977:SX720977 ACR720977:ACT720977 AMN720977:AMP720977 AWJ720977:AWL720977 BGF720977:BGH720977 BQB720977:BQD720977 BZX720977:BZZ720977 CJT720977:CJV720977 CTP720977:CTR720977 DDL720977:DDN720977 DNH720977:DNJ720977 DXD720977:DXF720977 EGZ720977:EHB720977 EQV720977:EQX720977 FAR720977:FAT720977 FKN720977:FKP720977 FUJ720977:FUL720977 GEF720977:GEH720977 GOB720977:GOD720977 GXX720977:GXZ720977 HHT720977:HHV720977 HRP720977:HRR720977 IBL720977:IBN720977 ILH720977:ILJ720977 IVD720977:IVF720977 JEZ720977:JFB720977 JOV720977:JOX720977 JYR720977:JYT720977 KIN720977:KIP720977 KSJ720977:KSL720977 LCF720977:LCH720977 LMB720977:LMD720977 LVX720977:LVZ720977 MFT720977:MFV720977 MPP720977:MPR720977 MZL720977:MZN720977 NJH720977:NJJ720977 NTD720977:NTF720977 OCZ720977:ODB720977 OMV720977:OMX720977 OWR720977:OWT720977 PGN720977:PGP720977 PQJ720977:PQL720977 QAF720977:QAH720977 QKB720977:QKD720977 QTX720977:QTZ720977 RDT720977:RDV720977 RNP720977:RNR720977 RXL720977:RXN720977 SHH720977:SHJ720977 SRD720977:SRF720977 TAZ720977:TBB720977 TKV720977:TKX720977 TUR720977:TUT720977 UEN720977:UEP720977 UOJ720977:UOL720977 UYF720977:UYH720977 VIB720977:VID720977 VRX720977:VRZ720977 WBT720977:WBV720977 WLP720977:WLR720977 WVL720977:WVN720977 D786513:F786513 IZ786513:JB786513 SV786513:SX786513 ACR786513:ACT786513 AMN786513:AMP786513 AWJ786513:AWL786513 BGF786513:BGH786513 BQB786513:BQD786513 BZX786513:BZZ786513 CJT786513:CJV786513 CTP786513:CTR786513 DDL786513:DDN786513 DNH786513:DNJ786513 DXD786513:DXF786513 EGZ786513:EHB786513 EQV786513:EQX786513 FAR786513:FAT786513 FKN786513:FKP786513 FUJ786513:FUL786513 GEF786513:GEH786513 GOB786513:GOD786513 GXX786513:GXZ786513 HHT786513:HHV786513 HRP786513:HRR786513 IBL786513:IBN786513 ILH786513:ILJ786513 IVD786513:IVF786513 JEZ786513:JFB786513 JOV786513:JOX786513 JYR786513:JYT786513 KIN786513:KIP786513 KSJ786513:KSL786513 LCF786513:LCH786513 LMB786513:LMD786513 LVX786513:LVZ786513 MFT786513:MFV786513 MPP786513:MPR786513 MZL786513:MZN786513 NJH786513:NJJ786513 NTD786513:NTF786513 OCZ786513:ODB786513 OMV786513:OMX786513 OWR786513:OWT786513 PGN786513:PGP786513 PQJ786513:PQL786513 QAF786513:QAH786513 QKB786513:QKD786513 QTX786513:QTZ786513 RDT786513:RDV786513 RNP786513:RNR786513 RXL786513:RXN786513 SHH786513:SHJ786513 SRD786513:SRF786513 TAZ786513:TBB786513 TKV786513:TKX786513 TUR786513:TUT786513 UEN786513:UEP786513 UOJ786513:UOL786513 UYF786513:UYH786513 VIB786513:VID786513 VRX786513:VRZ786513 WBT786513:WBV786513 WLP786513:WLR786513 WVL786513:WVN786513 D852049:F852049 IZ852049:JB852049 SV852049:SX852049 ACR852049:ACT852049 AMN852049:AMP852049 AWJ852049:AWL852049 BGF852049:BGH852049 BQB852049:BQD852049 BZX852049:BZZ852049 CJT852049:CJV852049 CTP852049:CTR852049 DDL852049:DDN852049 DNH852049:DNJ852049 DXD852049:DXF852049 EGZ852049:EHB852049 EQV852049:EQX852049 FAR852049:FAT852049 FKN852049:FKP852049 FUJ852049:FUL852049 GEF852049:GEH852049 GOB852049:GOD852049 GXX852049:GXZ852049 HHT852049:HHV852049 HRP852049:HRR852049 IBL852049:IBN852049 ILH852049:ILJ852049 IVD852049:IVF852049 JEZ852049:JFB852049 JOV852049:JOX852049 JYR852049:JYT852049 KIN852049:KIP852049 KSJ852049:KSL852049 LCF852049:LCH852049 LMB852049:LMD852049 LVX852049:LVZ852049 MFT852049:MFV852049 MPP852049:MPR852049 MZL852049:MZN852049 NJH852049:NJJ852049 NTD852049:NTF852049 OCZ852049:ODB852049 OMV852049:OMX852049 OWR852049:OWT852049 PGN852049:PGP852049 PQJ852049:PQL852049 QAF852049:QAH852049 QKB852049:QKD852049 QTX852049:QTZ852049 RDT852049:RDV852049 RNP852049:RNR852049 RXL852049:RXN852049 SHH852049:SHJ852049 SRD852049:SRF852049 TAZ852049:TBB852049 TKV852049:TKX852049 TUR852049:TUT852049 UEN852049:UEP852049 UOJ852049:UOL852049 UYF852049:UYH852049 VIB852049:VID852049 VRX852049:VRZ852049 WBT852049:WBV852049 WLP852049:WLR852049 WVL852049:WVN852049 D917585:F917585 IZ917585:JB917585 SV917585:SX917585 ACR917585:ACT917585 AMN917585:AMP917585 AWJ917585:AWL917585 BGF917585:BGH917585 BQB917585:BQD917585 BZX917585:BZZ917585 CJT917585:CJV917585 CTP917585:CTR917585 DDL917585:DDN917585 DNH917585:DNJ917585 DXD917585:DXF917585 EGZ917585:EHB917585 EQV917585:EQX917585 FAR917585:FAT917585 FKN917585:FKP917585 FUJ917585:FUL917585 GEF917585:GEH917585 GOB917585:GOD917585 GXX917585:GXZ917585 HHT917585:HHV917585 HRP917585:HRR917585 IBL917585:IBN917585 ILH917585:ILJ917585 IVD917585:IVF917585 JEZ917585:JFB917585 JOV917585:JOX917585 JYR917585:JYT917585 KIN917585:KIP917585 KSJ917585:KSL917585 LCF917585:LCH917585 LMB917585:LMD917585 LVX917585:LVZ917585 MFT917585:MFV917585 MPP917585:MPR917585 MZL917585:MZN917585 NJH917585:NJJ917585 NTD917585:NTF917585 OCZ917585:ODB917585 OMV917585:OMX917585 OWR917585:OWT917585 PGN917585:PGP917585 PQJ917585:PQL917585 QAF917585:QAH917585 QKB917585:QKD917585 QTX917585:QTZ917585 RDT917585:RDV917585 RNP917585:RNR917585 RXL917585:RXN917585 SHH917585:SHJ917585 SRD917585:SRF917585 TAZ917585:TBB917585 TKV917585:TKX917585 TUR917585:TUT917585 UEN917585:UEP917585 UOJ917585:UOL917585 UYF917585:UYH917585 VIB917585:VID917585 VRX917585:VRZ917585 WBT917585:WBV917585 WLP917585:WLR917585 WVL917585:WVN917585 D983121:F983121 IZ983121:JB983121 SV983121:SX983121 ACR983121:ACT983121 AMN983121:AMP983121 AWJ983121:AWL983121 BGF983121:BGH983121 BQB983121:BQD983121 BZX983121:BZZ983121 CJT983121:CJV983121 CTP983121:CTR983121 DDL983121:DDN983121 DNH983121:DNJ983121 DXD983121:DXF983121 EGZ983121:EHB983121 EQV983121:EQX983121 FAR983121:FAT983121 FKN983121:FKP983121 FUJ983121:FUL983121 GEF983121:GEH983121 GOB983121:GOD983121 GXX983121:GXZ983121 HHT983121:HHV983121 HRP983121:HRR983121 IBL983121:IBN983121 ILH983121:ILJ983121 IVD983121:IVF983121 JEZ983121:JFB983121 JOV983121:JOX983121 JYR983121:JYT983121 KIN983121:KIP983121 KSJ983121:KSL983121 LCF983121:LCH983121 LMB983121:LMD983121 LVX983121:LVZ983121 MFT983121:MFV983121 MPP983121:MPR983121 MZL983121:MZN983121 NJH983121:NJJ983121 NTD983121:NTF983121 OCZ983121:ODB983121 OMV983121:OMX983121 OWR983121:OWT983121 PGN983121:PGP983121 PQJ983121:PQL983121 QAF983121:QAH983121 QKB983121:QKD983121 QTX983121:QTZ983121 RDT983121:RDV983121 RNP983121:RNR983121 RXL983121:RXN983121 SHH983121:SHJ983121 SRD983121:SRF983121 TAZ983121:TBB983121 TKV983121:TKX983121 TUR983121:TUT983121 UEN983121:UEP983121 UOJ983121:UOL983121 UYF983121:UYH983121 VIB983121:VID983121 VRX983121:VRZ983121 WBT983121:WBV983121 WLP983121:WLR983121 WVL983121:WVN983121">
      <formula1>$N$1:$N$2</formula1>
    </dataValidation>
    <dataValidation type="list" allowBlank="1" showInputMessage="1" showErrorMessage="1" errorTitle="Choose from dropdown" error="Please choose from the dropdown list. If you cannot, please write your comment in the comments section." sqref="G100:G101 JC100:JC101 SY100:SY101 ACU100:ACU101 AMQ100:AMQ101 AWM100:AWM101 BGI100:BGI101 BQE100:BQE101 CAA100:CAA101 CJW100:CJW101 CTS100:CTS101 DDO100:DDO101 DNK100:DNK101 DXG100:DXG101 EHC100:EHC101 EQY100:EQY101 FAU100:FAU101 FKQ100:FKQ101 FUM100:FUM101 GEI100:GEI101 GOE100:GOE101 GYA100:GYA101 HHW100:HHW101 HRS100:HRS101 IBO100:IBO101 ILK100:ILK101 IVG100:IVG101 JFC100:JFC101 JOY100:JOY101 JYU100:JYU101 KIQ100:KIQ101 KSM100:KSM101 LCI100:LCI101 LME100:LME101 LWA100:LWA101 MFW100:MFW101 MPS100:MPS101 MZO100:MZO101 NJK100:NJK101 NTG100:NTG101 ODC100:ODC101 OMY100:OMY101 OWU100:OWU101 PGQ100:PGQ101 PQM100:PQM101 QAI100:QAI101 QKE100:QKE101 QUA100:QUA101 RDW100:RDW101 RNS100:RNS101 RXO100:RXO101 SHK100:SHK101 SRG100:SRG101 TBC100:TBC101 TKY100:TKY101 TUU100:TUU101 UEQ100:UEQ101 UOM100:UOM101 UYI100:UYI101 VIE100:VIE101 VSA100:VSA101 WBW100:WBW101 WLS100:WLS101 WVO100:WVO101 G65636:G65637 JC65636:JC65637 SY65636:SY65637 ACU65636:ACU65637 AMQ65636:AMQ65637 AWM65636:AWM65637 BGI65636:BGI65637 BQE65636:BQE65637 CAA65636:CAA65637 CJW65636:CJW65637 CTS65636:CTS65637 DDO65636:DDO65637 DNK65636:DNK65637 DXG65636:DXG65637 EHC65636:EHC65637 EQY65636:EQY65637 FAU65636:FAU65637 FKQ65636:FKQ65637 FUM65636:FUM65637 GEI65636:GEI65637 GOE65636:GOE65637 GYA65636:GYA65637 HHW65636:HHW65637 HRS65636:HRS65637 IBO65636:IBO65637 ILK65636:ILK65637 IVG65636:IVG65637 JFC65636:JFC65637 JOY65636:JOY65637 JYU65636:JYU65637 KIQ65636:KIQ65637 KSM65636:KSM65637 LCI65636:LCI65637 LME65636:LME65637 LWA65636:LWA65637 MFW65636:MFW65637 MPS65636:MPS65637 MZO65636:MZO65637 NJK65636:NJK65637 NTG65636:NTG65637 ODC65636:ODC65637 OMY65636:OMY65637 OWU65636:OWU65637 PGQ65636:PGQ65637 PQM65636:PQM65637 QAI65636:QAI65637 QKE65636:QKE65637 QUA65636:QUA65637 RDW65636:RDW65637 RNS65636:RNS65637 RXO65636:RXO65637 SHK65636:SHK65637 SRG65636:SRG65637 TBC65636:TBC65637 TKY65636:TKY65637 TUU65636:TUU65637 UEQ65636:UEQ65637 UOM65636:UOM65637 UYI65636:UYI65637 VIE65636:VIE65637 VSA65636:VSA65637 WBW65636:WBW65637 WLS65636:WLS65637 WVO65636:WVO65637 G131172:G131173 JC131172:JC131173 SY131172:SY131173 ACU131172:ACU131173 AMQ131172:AMQ131173 AWM131172:AWM131173 BGI131172:BGI131173 BQE131172:BQE131173 CAA131172:CAA131173 CJW131172:CJW131173 CTS131172:CTS131173 DDO131172:DDO131173 DNK131172:DNK131173 DXG131172:DXG131173 EHC131172:EHC131173 EQY131172:EQY131173 FAU131172:FAU131173 FKQ131172:FKQ131173 FUM131172:FUM131173 GEI131172:GEI131173 GOE131172:GOE131173 GYA131172:GYA131173 HHW131172:HHW131173 HRS131172:HRS131173 IBO131172:IBO131173 ILK131172:ILK131173 IVG131172:IVG131173 JFC131172:JFC131173 JOY131172:JOY131173 JYU131172:JYU131173 KIQ131172:KIQ131173 KSM131172:KSM131173 LCI131172:LCI131173 LME131172:LME131173 LWA131172:LWA131173 MFW131172:MFW131173 MPS131172:MPS131173 MZO131172:MZO131173 NJK131172:NJK131173 NTG131172:NTG131173 ODC131172:ODC131173 OMY131172:OMY131173 OWU131172:OWU131173 PGQ131172:PGQ131173 PQM131172:PQM131173 QAI131172:QAI131173 QKE131172:QKE131173 QUA131172:QUA131173 RDW131172:RDW131173 RNS131172:RNS131173 RXO131172:RXO131173 SHK131172:SHK131173 SRG131172:SRG131173 TBC131172:TBC131173 TKY131172:TKY131173 TUU131172:TUU131173 UEQ131172:UEQ131173 UOM131172:UOM131173 UYI131172:UYI131173 VIE131172:VIE131173 VSA131172:VSA131173 WBW131172:WBW131173 WLS131172:WLS131173 WVO131172:WVO131173 G196708:G196709 JC196708:JC196709 SY196708:SY196709 ACU196708:ACU196709 AMQ196708:AMQ196709 AWM196708:AWM196709 BGI196708:BGI196709 BQE196708:BQE196709 CAA196708:CAA196709 CJW196708:CJW196709 CTS196708:CTS196709 DDO196708:DDO196709 DNK196708:DNK196709 DXG196708:DXG196709 EHC196708:EHC196709 EQY196708:EQY196709 FAU196708:FAU196709 FKQ196708:FKQ196709 FUM196708:FUM196709 GEI196708:GEI196709 GOE196708:GOE196709 GYA196708:GYA196709 HHW196708:HHW196709 HRS196708:HRS196709 IBO196708:IBO196709 ILK196708:ILK196709 IVG196708:IVG196709 JFC196708:JFC196709 JOY196708:JOY196709 JYU196708:JYU196709 KIQ196708:KIQ196709 KSM196708:KSM196709 LCI196708:LCI196709 LME196708:LME196709 LWA196708:LWA196709 MFW196708:MFW196709 MPS196708:MPS196709 MZO196708:MZO196709 NJK196708:NJK196709 NTG196708:NTG196709 ODC196708:ODC196709 OMY196708:OMY196709 OWU196708:OWU196709 PGQ196708:PGQ196709 PQM196708:PQM196709 QAI196708:QAI196709 QKE196708:QKE196709 QUA196708:QUA196709 RDW196708:RDW196709 RNS196708:RNS196709 RXO196708:RXO196709 SHK196708:SHK196709 SRG196708:SRG196709 TBC196708:TBC196709 TKY196708:TKY196709 TUU196708:TUU196709 UEQ196708:UEQ196709 UOM196708:UOM196709 UYI196708:UYI196709 VIE196708:VIE196709 VSA196708:VSA196709 WBW196708:WBW196709 WLS196708:WLS196709 WVO196708:WVO196709 G262244:G262245 JC262244:JC262245 SY262244:SY262245 ACU262244:ACU262245 AMQ262244:AMQ262245 AWM262244:AWM262245 BGI262244:BGI262245 BQE262244:BQE262245 CAA262244:CAA262245 CJW262244:CJW262245 CTS262244:CTS262245 DDO262244:DDO262245 DNK262244:DNK262245 DXG262244:DXG262245 EHC262244:EHC262245 EQY262244:EQY262245 FAU262244:FAU262245 FKQ262244:FKQ262245 FUM262244:FUM262245 GEI262244:GEI262245 GOE262244:GOE262245 GYA262244:GYA262245 HHW262244:HHW262245 HRS262244:HRS262245 IBO262244:IBO262245 ILK262244:ILK262245 IVG262244:IVG262245 JFC262244:JFC262245 JOY262244:JOY262245 JYU262244:JYU262245 KIQ262244:KIQ262245 KSM262244:KSM262245 LCI262244:LCI262245 LME262244:LME262245 LWA262244:LWA262245 MFW262244:MFW262245 MPS262244:MPS262245 MZO262244:MZO262245 NJK262244:NJK262245 NTG262244:NTG262245 ODC262244:ODC262245 OMY262244:OMY262245 OWU262244:OWU262245 PGQ262244:PGQ262245 PQM262244:PQM262245 QAI262244:QAI262245 QKE262244:QKE262245 QUA262244:QUA262245 RDW262244:RDW262245 RNS262244:RNS262245 RXO262244:RXO262245 SHK262244:SHK262245 SRG262244:SRG262245 TBC262244:TBC262245 TKY262244:TKY262245 TUU262244:TUU262245 UEQ262244:UEQ262245 UOM262244:UOM262245 UYI262244:UYI262245 VIE262244:VIE262245 VSA262244:VSA262245 WBW262244:WBW262245 WLS262244:WLS262245 WVO262244:WVO262245 G327780:G327781 JC327780:JC327781 SY327780:SY327781 ACU327780:ACU327781 AMQ327780:AMQ327781 AWM327780:AWM327781 BGI327780:BGI327781 BQE327780:BQE327781 CAA327780:CAA327781 CJW327780:CJW327781 CTS327780:CTS327781 DDO327780:DDO327781 DNK327780:DNK327781 DXG327780:DXG327781 EHC327780:EHC327781 EQY327780:EQY327781 FAU327780:FAU327781 FKQ327780:FKQ327781 FUM327780:FUM327781 GEI327780:GEI327781 GOE327780:GOE327781 GYA327780:GYA327781 HHW327780:HHW327781 HRS327780:HRS327781 IBO327780:IBO327781 ILK327780:ILK327781 IVG327780:IVG327781 JFC327780:JFC327781 JOY327780:JOY327781 JYU327780:JYU327781 KIQ327780:KIQ327781 KSM327780:KSM327781 LCI327780:LCI327781 LME327780:LME327781 LWA327780:LWA327781 MFW327780:MFW327781 MPS327780:MPS327781 MZO327780:MZO327781 NJK327780:NJK327781 NTG327780:NTG327781 ODC327780:ODC327781 OMY327780:OMY327781 OWU327780:OWU327781 PGQ327780:PGQ327781 PQM327780:PQM327781 QAI327780:QAI327781 QKE327780:QKE327781 QUA327780:QUA327781 RDW327780:RDW327781 RNS327780:RNS327781 RXO327780:RXO327781 SHK327780:SHK327781 SRG327780:SRG327781 TBC327780:TBC327781 TKY327780:TKY327781 TUU327780:TUU327781 UEQ327780:UEQ327781 UOM327780:UOM327781 UYI327780:UYI327781 VIE327780:VIE327781 VSA327780:VSA327781 WBW327780:WBW327781 WLS327780:WLS327781 WVO327780:WVO327781 G393316:G393317 JC393316:JC393317 SY393316:SY393317 ACU393316:ACU393317 AMQ393316:AMQ393317 AWM393316:AWM393317 BGI393316:BGI393317 BQE393316:BQE393317 CAA393316:CAA393317 CJW393316:CJW393317 CTS393316:CTS393317 DDO393316:DDO393317 DNK393316:DNK393317 DXG393316:DXG393317 EHC393316:EHC393317 EQY393316:EQY393317 FAU393316:FAU393317 FKQ393316:FKQ393317 FUM393316:FUM393317 GEI393316:GEI393317 GOE393316:GOE393317 GYA393316:GYA393317 HHW393316:HHW393317 HRS393316:HRS393317 IBO393316:IBO393317 ILK393316:ILK393317 IVG393316:IVG393317 JFC393316:JFC393317 JOY393316:JOY393317 JYU393316:JYU393317 KIQ393316:KIQ393317 KSM393316:KSM393317 LCI393316:LCI393317 LME393316:LME393317 LWA393316:LWA393317 MFW393316:MFW393317 MPS393316:MPS393317 MZO393316:MZO393317 NJK393316:NJK393317 NTG393316:NTG393317 ODC393316:ODC393317 OMY393316:OMY393317 OWU393316:OWU393317 PGQ393316:PGQ393317 PQM393316:PQM393317 QAI393316:QAI393317 QKE393316:QKE393317 QUA393316:QUA393317 RDW393316:RDW393317 RNS393316:RNS393317 RXO393316:RXO393317 SHK393316:SHK393317 SRG393316:SRG393317 TBC393316:TBC393317 TKY393316:TKY393317 TUU393316:TUU393317 UEQ393316:UEQ393317 UOM393316:UOM393317 UYI393316:UYI393317 VIE393316:VIE393317 VSA393316:VSA393317 WBW393316:WBW393317 WLS393316:WLS393317 WVO393316:WVO393317 G458852:G458853 JC458852:JC458853 SY458852:SY458853 ACU458852:ACU458853 AMQ458852:AMQ458853 AWM458852:AWM458853 BGI458852:BGI458853 BQE458852:BQE458853 CAA458852:CAA458853 CJW458852:CJW458853 CTS458852:CTS458853 DDO458852:DDO458853 DNK458852:DNK458853 DXG458852:DXG458853 EHC458852:EHC458853 EQY458852:EQY458853 FAU458852:FAU458853 FKQ458852:FKQ458853 FUM458852:FUM458853 GEI458852:GEI458853 GOE458852:GOE458853 GYA458852:GYA458853 HHW458852:HHW458853 HRS458852:HRS458853 IBO458852:IBO458853 ILK458852:ILK458853 IVG458852:IVG458853 JFC458852:JFC458853 JOY458852:JOY458853 JYU458852:JYU458853 KIQ458852:KIQ458853 KSM458852:KSM458853 LCI458852:LCI458853 LME458852:LME458853 LWA458852:LWA458853 MFW458852:MFW458853 MPS458852:MPS458853 MZO458852:MZO458853 NJK458852:NJK458853 NTG458852:NTG458853 ODC458852:ODC458853 OMY458852:OMY458853 OWU458852:OWU458853 PGQ458852:PGQ458853 PQM458852:PQM458853 QAI458852:QAI458853 QKE458852:QKE458853 QUA458852:QUA458853 RDW458852:RDW458853 RNS458852:RNS458853 RXO458852:RXO458853 SHK458852:SHK458853 SRG458852:SRG458853 TBC458852:TBC458853 TKY458852:TKY458853 TUU458852:TUU458853 UEQ458852:UEQ458853 UOM458852:UOM458853 UYI458852:UYI458853 VIE458852:VIE458853 VSA458852:VSA458853 WBW458852:WBW458853 WLS458852:WLS458853 WVO458852:WVO458853 G524388:G524389 JC524388:JC524389 SY524388:SY524389 ACU524388:ACU524389 AMQ524388:AMQ524389 AWM524388:AWM524389 BGI524388:BGI524389 BQE524388:BQE524389 CAA524388:CAA524389 CJW524388:CJW524389 CTS524388:CTS524389 DDO524388:DDO524389 DNK524388:DNK524389 DXG524388:DXG524389 EHC524388:EHC524389 EQY524388:EQY524389 FAU524388:FAU524389 FKQ524388:FKQ524389 FUM524388:FUM524389 GEI524388:GEI524389 GOE524388:GOE524389 GYA524388:GYA524389 HHW524388:HHW524389 HRS524388:HRS524389 IBO524388:IBO524389 ILK524388:ILK524389 IVG524388:IVG524389 JFC524388:JFC524389 JOY524388:JOY524389 JYU524388:JYU524389 KIQ524388:KIQ524389 KSM524388:KSM524389 LCI524388:LCI524389 LME524388:LME524389 LWA524388:LWA524389 MFW524388:MFW524389 MPS524388:MPS524389 MZO524388:MZO524389 NJK524388:NJK524389 NTG524388:NTG524389 ODC524388:ODC524389 OMY524388:OMY524389 OWU524388:OWU524389 PGQ524388:PGQ524389 PQM524388:PQM524389 QAI524388:QAI524389 QKE524388:QKE524389 QUA524388:QUA524389 RDW524388:RDW524389 RNS524388:RNS524389 RXO524388:RXO524389 SHK524388:SHK524389 SRG524388:SRG524389 TBC524388:TBC524389 TKY524388:TKY524389 TUU524388:TUU524389 UEQ524388:UEQ524389 UOM524388:UOM524389 UYI524388:UYI524389 VIE524388:VIE524389 VSA524388:VSA524389 WBW524388:WBW524389 WLS524388:WLS524389 WVO524388:WVO524389 G589924:G589925 JC589924:JC589925 SY589924:SY589925 ACU589924:ACU589925 AMQ589924:AMQ589925 AWM589924:AWM589925 BGI589924:BGI589925 BQE589924:BQE589925 CAA589924:CAA589925 CJW589924:CJW589925 CTS589924:CTS589925 DDO589924:DDO589925 DNK589924:DNK589925 DXG589924:DXG589925 EHC589924:EHC589925 EQY589924:EQY589925 FAU589924:FAU589925 FKQ589924:FKQ589925 FUM589924:FUM589925 GEI589924:GEI589925 GOE589924:GOE589925 GYA589924:GYA589925 HHW589924:HHW589925 HRS589924:HRS589925 IBO589924:IBO589925 ILK589924:ILK589925 IVG589924:IVG589925 JFC589924:JFC589925 JOY589924:JOY589925 JYU589924:JYU589925 KIQ589924:KIQ589925 KSM589924:KSM589925 LCI589924:LCI589925 LME589924:LME589925 LWA589924:LWA589925 MFW589924:MFW589925 MPS589924:MPS589925 MZO589924:MZO589925 NJK589924:NJK589925 NTG589924:NTG589925 ODC589924:ODC589925 OMY589924:OMY589925 OWU589924:OWU589925 PGQ589924:PGQ589925 PQM589924:PQM589925 QAI589924:QAI589925 QKE589924:QKE589925 QUA589924:QUA589925 RDW589924:RDW589925 RNS589924:RNS589925 RXO589924:RXO589925 SHK589924:SHK589925 SRG589924:SRG589925 TBC589924:TBC589925 TKY589924:TKY589925 TUU589924:TUU589925 UEQ589924:UEQ589925 UOM589924:UOM589925 UYI589924:UYI589925 VIE589924:VIE589925 VSA589924:VSA589925 WBW589924:WBW589925 WLS589924:WLS589925 WVO589924:WVO589925 G655460:G655461 JC655460:JC655461 SY655460:SY655461 ACU655460:ACU655461 AMQ655460:AMQ655461 AWM655460:AWM655461 BGI655460:BGI655461 BQE655460:BQE655461 CAA655460:CAA655461 CJW655460:CJW655461 CTS655460:CTS655461 DDO655460:DDO655461 DNK655460:DNK655461 DXG655460:DXG655461 EHC655460:EHC655461 EQY655460:EQY655461 FAU655460:FAU655461 FKQ655460:FKQ655461 FUM655460:FUM655461 GEI655460:GEI655461 GOE655460:GOE655461 GYA655460:GYA655461 HHW655460:HHW655461 HRS655460:HRS655461 IBO655460:IBO655461 ILK655460:ILK655461 IVG655460:IVG655461 JFC655460:JFC655461 JOY655460:JOY655461 JYU655460:JYU655461 KIQ655460:KIQ655461 KSM655460:KSM655461 LCI655460:LCI655461 LME655460:LME655461 LWA655460:LWA655461 MFW655460:MFW655461 MPS655460:MPS655461 MZO655460:MZO655461 NJK655460:NJK655461 NTG655460:NTG655461 ODC655460:ODC655461 OMY655460:OMY655461 OWU655460:OWU655461 PGQ655460:PGQ655461 PQM655460:PQM655461 QAI655460:QAI655461 QKE655460:QKE655461 QUA655460:QUA655461 RDW655460:RDW655461 RNS655460:RNS655461 RXO655460:RXO655461 SHK655460:SHK655461 SRG655460:SRG655461 TBC655460:TBC655461 TKY655460:TKY655461 TUU655460:TUU655461 UEQ655460:UEQ655461 UOM655460:UOM655461 UYI655460:UYI655461 VIE655460:VIE655461 VSA655460:VSA655461 WBW655460:WBW655461 WLS655460:WLS655461 WVO655460:WVO655461 G720996:G720997 JC720996:JC720997 SY720996:SY720997 ACU720996:ACU720997 AMQ720996:AMQ720997 AWM720996:AWM720997 BGI720996:BGI720997 BQE720996:BQE720997 CAA720996:CAA720997 CJW720996:CJW720997 CTS720996:CTS720997 DDO720996:DDO720997 DNK720996:DNK720997 DXG720996:DXG720997 EHC720996:EHC720997 EQY720996:EQY720997 FAU720996:FAU720997 FKQ720996:FKQ720997 FUM720996:FUM720997 GEI720996:GEI720997 GOE720996:GOE720997 GYA720996:GYA720997 HHW720996:HHW720997 HRS720996:HRS720997 IBO720996:IBO720997 ILK720996:ILK720997 IVG720996:IVG720997 JFC720996:JFC720997 JOY720996:JOY720997 JYU720996:JYU720997 KIQ720996:KIQ720997 KSM720996:KSM720997 LCI720996:LCI720997 LME720996:LME720997 LWA720996:LWA720997 MFW720996:MFW720997 MPS720996:MPS720997 MZO720996:MZO720997 NJK720996:NJK720997 NTG720996:NTG720997 ODC720996:ODC720997 OMY720996:OMY720997 OWU720996:OWU720997 PGQ720996:PGQ720997 PQM720996:PQM720997 QAI720996:QAI720997 QKE720996:QKE720997 QUA720996:QUA720997 RDW720996:RDW720997 RNS720996:RNS720997 RXO720996:RXO720997 SHK720996:SHK720997 SRG720996:SRG720997 TBC720996:TBC720997 TKY720996:TKY720997 TUU720996:TUU720997 UEQ720996:UEQ720997 UOM720996:UOM720997 UYI720996:UYI720997 VIE720996:VIE720997 VSA720996:VSA720997 WBW720996:WBW720997 WLS720996:WLS720997 WVO720996:WVO720997 G786532:G786533 JC786532:JC786533 SY786532:SY786533 ACU786532:ACU786533 AMQ786532:AMQ786533 AWM786532:AWM786533 BGI786532:BGI786533 BQE786532:BQE786533 CAA786532:CAA786533 CJW786532:CJW786533 CTS786532:CTS786533 DDO786532:DDO786533 DNK786532:DNK786533 DXG786532:DXG786533 EHC786532:EHC786533 EQY786532:EQY786533 FAU786532:FAU786533 FKQ786532:FKQ786533 FUM786532:FUM786533 GEI786532:GEI786533 GOE786532:GOE786533 GYA786532:GYA786533 HHW786532:HHW786533 HRS786532:HRS786533 IBO786532:IBO786533 ILK786532:ILK786533 IVG786532:IVG786533 JFC786532:JFC786533 JOY786532:JOY786533 JYU786532:JYU786533 KIQ786532:KIQ786533 KSM786532:KSM786533 LCI786532:LCI786533 LME786532:LME786533 LWA786532:LWA786533 MFW786532:MFW786533 MPS786532:MPS786533 MZO786532:MZO786533 NJK786532:NJK786533 NTG786532:NTG786533 ODC786532:ODC786533 OMY786532:OMY786533 OWU786532:OWU786533 PGQ786532:PGQ786533 PQM786532:PQM786533 QAI786532:QAI786533 QKE786532:QKE786533 QUA786532:QUA786533 RDW786532:RDW786533 RNS786532:RNS786533 RXO786532:RXO786533 SHK786532:SHK786533 SRG786532:SRG786533 TBC786532:TBC786533 TKY786532:TKY786533 TUU786532:TUU786533 UEQ786532:UEQ786533 UOM786532:UOM786533 UYI786532:UYI786533 VIE786532:VIE786533 VSA786532:VSA786533 WBW786532:WBW786533 WLS786532:WLS786533 WVO786532:WVO786533 G852068:G852069 JC852068:JC852069 SY852068:SY852069 ACU852068:ACU852069 AMQ852068:AMQ852069 AWM852068:AWM852069 BGI852068:BGI852069 BQE852068:BQE852069 CAA852068:CAA852069 CJW852068:CJW852069 CTS852068:CTS852069 DDO852068:DDO852069 DNK852068:DNK852069 DXG852068:DXG852069 EHC852068:EHC852069 EQY852068:EQY852069 FAU852068:FAU852069 FKQ852068:FKQ852069 FUM852068:FUM852069 GEI852068:GEI852069 GOE852068:GOE852069 GYA852068:GYA852069 HHW852068:HHW852069 HRS852068:HRS852069 IBO852068:IBO852069 ILK852068:ILK852069 IVG852068:IVG852069 JFC852068:JFC852069 JOY852068:JOY852069 JYU852068:JYU852069 KIQ852068:KIQ852069 KSM852068:KSM852069 LCI852068:LCI852069 LME852068:LME852069 LWA852068:LWA852069 MFW852068:MFW852069 MPS852068:MPS852069 MZO852068:MZO852069 NJK852068:NJK852069 NTG852068:NTG852069 ODC852068:ODC852069 OMY852068:OMY852069 OWU852068:OWU852069 PGQ852068:PGQ852069 PQM852068:PQM852069 QAI852068:QAI852069 QKE852068:QKE852069 QUA852068:QUA852069 RDW852068:RDW852069 RNS852068:RNS852069 RXO852068:RXO852069 SHK852068:SHK852069 SRG852068:SRG852069 TBC852068:TBC852069 TKY852068:TKY852069 TUU852068:TUU852069 UEQ852068:UEQ852069 UOM852068:UOM852069 UYI852068:UYI852069 VIE852068:VIE852069 VSA852068:VSA852069 WBW852068:WBW852069 WLS852068:WLS852069 WVO852068:WVO852069 G917604:G917605 JC917604:JC917605 SY917604:SY917605 ACU917604:ACU917605 AMQ917604:AMQ917605 AWM917604:AWM917605 BGI917604:BGI917605 BQE917604:BQE917605 CAA917604:CAA917605 CJW917604:CJW917605 CTS917604:CTS917605 DDO917604:DDO917605 DNK917604:DNK917605 DXG917604:DXG917605 EHC917604:EHC917605 EQY917604:EQY917605 FAU917604:FAU917605 FKQ917604:FKQ917605 FUM917604:FUM917605 GEI917604:GEI917605 GOE917604:GOE917605 GYA917604:GYA917605 HHW917604:HHW917605 HRS917604:HRS917605 IBO917604:IBO917605 ILK917604:ILK917605 IVG917604:IVG917605 JFC917604:JFC917605 JOY917604:JOY917605 JYU917604:JYU917605 KIQ917604:KIQ917605 KSM917604:KSM917605 LCI917604:LCI917605 LME917604:LME917605 LWA917604:LWA917605 MFW917604:MFW917605 MPS917604:MPS917605 MZO917604:MZO917605 NJK917604:NJK917605 NTG917604:NTG917605 ODC917604:ODC917605 OMY917604:OMY917605 OWU917604:OWU917605 PGQ917604:PGQ917605 PQM917604:PQM917605 QAI917604:QAI917605 QKE917604:QKE917605 QUA917604:QUA917605 RDW917604:RDW917605 RNS917604:RNS917605 RXO917604:RXO917605 SHK917604:SHK917605 SRG917604:SRG917605 TBC917604:TBC917605 TKY917604:TKY917605 TUU917604:TUU917605 UEQ917604:UEQ917605 UOM917604:UOM917605 UYI917604:UYI917605 VIE917604:VIE917605 VSA917604:VSA917605 WBW917604:WBW917605 WLS917604:WLS917605 WVO917604:WVO917605 G983140:G983141 JC983140:JC983141 SY983140:SY983141 ACU983140:ACU983141 AMQ983140:AMQ983141 AWM983140:AWM983141 BGI983140:BGI983141 BQE983140:BQE983141 CAA983140:CAA983141 CJW983140:CJW983141 CTS983140:CTS983141 DDO983140:DDO983141 DNK983140:DNK983141 DXG983140:DXG983141 EHC983140:EHC983141 EQY983140:EQY983141 FAU983140:FAU983141 FKQ983140:FKQ983141 FUM983140:FUM983141 GEI983140:GEI983141 GOE983140:GOE983141 GYA983140:GYA983141 HHW983140:HHW983141 HRS983140:HRS983141 IBO983140:IBO983141 ILK983140:ILK983141 IVG983140:IVG983141 JFC983140:JFC983141 JOY983140:JOY983141 JYU983140:JYU983141 KIQ983140:KIQ983141 KSM983140:KSM983141 LCI983140:LCI983141 LME983140:LME983141 LWA983140:LWA983141 MFW983140:MFW983141 MPS983140:MPS983141 MZO983140:MZO983141 NJK983140:NJK983141 NTG983140:NTG983141 ODC983140:ODC983141 OMY983140:OMY983141 OWU983140:OWU983141 PGQ983140:PGQ983141 PQM983140:PQM983141 QAI983140:QAI983141 QKE983140:QKE983141 QUA983140:QUA983141 RDW983140:RDW983141 RNS983140:RNS983141 RXO983140:RXO983141 SHK983140:SHK983141 SRG983140:SRG983141 TBC983140:TBC983141 TKY983140:TKY983141 TUU983140:TUU983141 UEQ983140:UEQ983141 UOM983140:UOM983141 UYI983140:UYI983141 VIE983140:VIE983141 VSA983140:VSA983141 WBW983140:WBW983141 WLS983140:WLS983141 WVO983140:WVO983141">
      <formula1>$N$1:$N$3</formula1>
    </dataValidation>
    <dataValidation type="list" allowBlank="1" showInputMessage="1" showErrorMessage="1" errorTitle="Choose from dropdown" error="Please choose from the dropdown list." prompt="Please select from the dropdown list." sqref="G131 JC131 SY131 ACU131 AMQ131 AWM131 BGI131 BQE131 CAA131 CJW131 CTS131 DDO131 DNK131 DXG131 EHC131 EQY131 FAU131 FKQ131 FUM131 GEI131 GOE131 GYA131 HHW131 HRS131 IBO131 ILK131 IVG131 JFC131 JOY131 JYU131 KIQ131 KSM131 LCI131 LME131 LWA131 MFW131 MPS131 MZO131 NJK131 NTG131 ODC131 OMY131 OWU131 PGQ131 PQM131 QAI131 QKE131 QUA131 RDW131 RNS131 RXO131 SHK131 SRG131 TBC131 TKY131 TUU131 UEQ131 UOM131 UYI131 VIE131 VSA131 WBW131 WLS131 WVO131 G65667 JC65667 SY65667 ACU65667 AMQ65667 AWM65667 BGI65667 BQE65667 CAA65667 CJW65667 CTS65667 DDO65667 DNK65667 DXG65667 EHC65667 EQY65667 FAU65667 FKQ65667 FUM65667 GEI65667 GOE65667 GYA65667 HHW65667 HRS65667 IBO65667 ILK65667 IVG65667 JFC65667 JOY65667 JYU65667 KIQ65667 KSM65667 LCI65667 LME65667 LWA65667 MFW65667 MPS65667 MZO65667 NJK65667 NTG65667 ODC65667 OMY65667 OWU65667 PGQ65667 PQM65667 QAI65667 QKE65667 QUA65667 RDW65667 RNS65667 RXO65667 SHK65667 SRG65667 TBC65667 TKY65667 TUU65667 UEQ65667 UOM65667 UYI65667 VIE65667 VSA65667 WBW65667 WLS65667 WVO65667 G131203 JC131203 SY131203 ACU131203 AMQ131203 AWM131203 BGI131203 BQE131203 CAA131203 CJW131203 CTS131203 DDO131203 DNK131203 DXG131203 EHC131203 EQY131203 FAU131203 FKQ131203 FUM131203 GEI131203 GOE131203 GYA131203 HHW131203 HRS131203 IBO131203 ILK131203 IVG131203 JFC131203 JOY131203 JYU131203 KIQ131203 KSM131203 LCI131203 LME131203 LWA131203 MFW131203 MPS131203 MZO131203 NJK131203 NTG131203 ODC131203 OMY131203 OWU131203 PGQ131203 PQM131203 QAI131203 QKE131203 QUA131203 RDW131203 RNS131203 RXO131203 SHK131203 SRG131203 TBC131203 TKY131203 TUU131203 UEQ131203 UOM131203 UYI131203 VIE131203 VSA131203 WBW131203 WLS131203 WVO131203 G196739 JC196739 SY196739 ACU196739 AMQ196739 AWM196739 BGI196739 BQE196739 CAA196739 CJW196739 CTS196739 DDO196739 DNK196739 DXG196739 EHC196739 EQY196739 FAU196739 FKQ196739 FUM196739 GEI196739 GOE196739 GYA196739 HHW196739 HRS196739 IBO196739 ILK196739 IVG196739 JFC196739 JOY196739 JYU196739 KIQ196739 KSM196739 LCI196739 LME196739 LWA196739 MFW196739 MPS196739 MZO196739 NJK196739 NTG196739 ODC196739 OMY196739 OWU196739 PGQ196739 PQM196739 QAI196739 QKE196739 QUA196739 RDW196739 RNS196739 RXO196739 SHK196739 SRG196739 TBC196739 TKY196739 TUU196739 UEQ196739 UOM196739 UYI196739 VIE196739 VSA196739 WBW196739 WLS196739 WVO196739 G262275 JC262275 SY262275 ACU262275 AMQ262275 AWM262275 BGI262275 BQE262275 CAA262275 CJW262275 CTS262275 DDO262275 DNK262275 DXG262275 EHC262275 EQY262275 FAU262275 FKQ262275 FUM262275 GEI262275 GOE262275 GYA262275 HHW262275 HRS262275 IBO262275 ILK262275 IVG262275 JFC262275 JOY262275 JYU262275 KIQ262275 KSM262275 LCI262275 LME262275 LWA262275 MFW262275 MPS262275 MZO262275 NJK262275 NTG262275 ODC262275 OMY262275 OWU262275 PGQ262275 PQM262275 QAI262275 QKE262275 QUA262275 RDW262275 RNS262275 RXO262275 SHK262275 SRG262275 TBC262275 TKY262275 TUU262275 UEQ262275 UOM262275 UYI262275 VIE262275 VSA262275 WBW262275 WLS262275 WVO262275 G327811 JC327811 SY327811 ACU327811 AMQ327811 AWM327811 BGI327811 BQE327811 CAA327811 CJW327811 CTS327811 DDO327811 DNK327811 DXG327811 EHC327811 EQY327811 FAU327811 FKQ327811 FUM327811 GEI327811 GOE327811 GYA327811 HHW327811 HRS327811 IBO327811 ILK327811 IVG327811 JFC327811 JOY327811 JYU327811 KIQ327811 KSM327811 LCI327811 LME327811 LWA327811 MFW327811 MPS327811 MZO327811 NJK327811 NTG327811 ODC327811 OMY327811 OWU327811 PGQ327811 PQM327811 QAI327811 QKE327811 QUA327811 RDW327811 RNS327811 RXO327811 SHK327811 SRG327811 TBC327811 TKY327811 TUU327811 UEQ327811 UOM327811 UYI327811 VIE327811 VSA327811 WBW327811 WLS327811 WVO327811 G393347 JC393347 SY393347 ACU393347 AMQ393347 AWM393347 BGI393347 BQE393347 CAA393347 CJW393347 CTS393347 DDO393347 DNK393347 DXG393347 EHC393347 EQY393347 FAU393347 FKQ393347 FUM393347 GEI393347 GOE393347 GYA393347 HHW393347 HRS393347 IBO393347 ILK393347 IVG393347 JFC393347 JOY393347 JYU393347 KIQ393347 KSM393347 LCI393347 LME393347 LWA393347 MFW393347 MPS393347 MZO393347 NJK393347 NTG393347 ODC393347 OMY393347 OWU393347 PGQ393347 PQM393347 QAI393347 QKE393347 QUA393347 RDW393347 RNS393347 RXO393347 SHK393347 SRG393347 TBC393347 TKY393347 TUU393347 UEQ393347 UOM393347 UYI393347 VIE393347 VSA393347 WBW393347 WLS393347 WVO393347 G458883 JC458883 SY458883 ACU458883 AMQ458883 AWM458883 BGI458883 BQE458883 CAA458883 CJW458883 CTS458883 DDO458883 DNK458883 DXG458883 EHC458883 EQY458883 FAU458883 FKQ458883 FUM458883 GEI458883 GOE458883 GYA458883 HHW458883 HRS458883 IBO458883 ILK458883 IVG458883 JFC458883 JOY458883 JYU458883 KIQ458883 KSM458883 LCI458883 LME458883 LWA458883 MFW458883 MPS458883 MZO458883 NJK458883 NTG458883 ODC458883 OMY458883 OWU458883 PGQ458883 PQM458883 QAI458883 QKE458883 QUA458883 RDW458883 RNS458883 RXO458883 SHK458883 SRG458883 TBC458883 TKY458883 TUU458883 UEQ458883 UOM458883 UYI458883 VIE458883 VSA458883 WBW458883 WLS458883 WVO458883 G524419 JC524419 SY524419 ACU524419 AMQ524419 AWM524419 BGI524419 BQE524419 CAA524419 CJW524419 CTS524419 DDO524419 DNK524419 DXG524419 EHC524419 EQY524419 FAU524419 FKQ524419 FUM524419 GEI524419 GOE524419 GYA524419 HHW524419 HRS524419 IBO524419 ILK524419 IVG524419 JFC524419 JOY524419 JYU524419 KIQ524419 KSM524419 LCI524419 LME524419 LWA524419 MFW524419 MPS524419 MZO524419 NJK524419 NTG524419 ODC524419 OMY524419 OWU524419 PGQ524419 PQM524419 QAI524419 QKE524419 QUA524419 RDW524419 RNS524419 RXO524419 SHK524419 SRG524419 TBC524419 TKY524419 TUU524419 UEQ524419 UOM524419 UYI524419 VIE524419 VSA524419 WBW524419 WLS524419 WVO524419 G589955 JC589955 SY589955 ACU589955 AMQ589955 AWM589955 BGI589955 BQE589955 CAA589955 CJW589955 CTS589955 DDO589955 DNK589955 DXG589955 EHC589955 EQY589955 FAU589955 FKQ589955 FUM589955 GEI589955 GOE589955 GYA589955 HHW589955 HRS589955 IBO589955 ILK589955 IVG589955 JFC589955 JOY589955 JYU589955 KIQ589955 KSM589955 LCI589955 LME589955 LWA589955 MFW589955 MPS589955 MZO589955 NJK589955 NTG589955 ODC589955 OMY589955 OWU589955 PGQ589955 PQM589955 QAI589955 QKE589955 QUA589955 RDW589955 RNS589955 RXO589955 SHK589955 SRG589955 TBC589955 TKY589955 TUU589955 UEQ589955 UOM589955 UYI589955 VIE589955 VSA589955 WBW589955 WLS589955 WVO589955 G655491 JC655491 SY655491 ACU655491 AMQ655491 AWM655491 BGI655491 BQE655491 CAA655491 CJW655491 CTS655491 DDO655491 DNK655491 DXG655491 EHC655491 EQY655491 FAU655491 FKQ655491 FUM655491 GEI655491 GOE655491 GYA655491 HHW655491 HRS655491 IBO655491 ILK655491 IVG655491 JFC655491 JOY655491 JYU655491 KIQ655491 KSM655491 LCI655491 LME655491 LWA655491 MFW655491 MPS655491 MZO655491 NJK655491 NTG655491 ODC655491 OMY655491 OWU655491 PGQ655491 PQM655491 QAI655491 QKE655491 QUA655491 RDW655491 RNS655491 RXO655491 SHK655491 SRG655491 TBC655491 TKY655491 TUU655491 UEQ655491 UOM655491 UYI655491 VIE655491 VSA655491 WBW655491 WLS655491 WVO655491 G721027 JC721027 SY721027 ACU721027 AMQ721027 AWM721027 BGI721027 BQE721027 CAA721027 CJW721027 CTS721027 DDO721027 DNK721027 DXG721027 EHC721027 EQY721027 FAU721027 FKQ721027 FUM721027 GEI721027 GOE721027 GYA721027 HHW721027 HRS721027 IBO721027 ILK721027 IVG721027 JFC721027 JOY721027 JYU721027 KIQ721027 KSM721027 LCI721027 LME721027 LWA721027 MFW721027 MPS721027 MZO721027 NJK721027 NTG721027 ODC721027 OMY721027 OWU721027 PGQ721027 PQM721027 QAI721027 QKE721027 QUA721027 RDW721027 RNS721027 RXO721027 SHK721027 SRG721027 TBC721027 TKY721027 TUU721027 UEQ721027 UOM721027 UYI721027 VIE721027 VSA721027 WBW721027 WLS721027 WVO721027 G786563 JC786563 SY786563 ACU786563 AMQ786563 AWM786563 BGI786563 BQE786563 CAA786563 CJW786563 CTS786563 DDO786563 DNK786563 DXG786563 EHC786563 EQY786563 FAU786563 FKQ786563 FUM786563 GEI786563 GOE786563 GYA786563 HHW786563 HRS786563 IBO786563 ILK786563 IVG786563 JFC786563 JOY786563 JYU786563 KIQ786563 KSM786563 LCI786563 LME786563 LWA786563 MFW786563 MPS786563 MZO786563 NJK786563 NTG786563 ODC786563 OMY786563 OWU786563 PGQ786563 PQM786563 QAI786563 QKE786563 QUA786563 RDW786563 RNS786563 RXO786563 SHK786563 SRG786563 TBC786563 TKY786563 TUU786563 UEQ786563 UOM786563 UYI786563 VIE786563 VSA786563 WBW786563 WLS786563 WVO786563 G852099 JC852099 SY852099 ACU852099 AMQ852099 AWM852099 BGI852099 BQE852099 CAA852099 CJW852099 CTS852099 DDO852099 DNK852099 DXG852099 EHC852099 EQY852099 FAU852099 FKQ852099 FUM852099 GEI852099 GOE852099 GYA852099 HHW852099 HRS852099 IBO852099 ILK852099 IVG852099 JFC852099 JOY852099 JYU852099 KIQ852099 KSM852099 LCI852099 LME852099 LWA852099 MFW852099 MPS852099 MZO852099 NJK852099 NTG852099 ODC852099 OMY852099 OWU852099 PGQ852099 PQM852099 QAI852099 QKE852099 QUA852099 RDW852099 RNS852099 RXO852099 SHK852099 SRG852099 TBC852099 TKY852099 TUU852099 UEQ852099 UOM852099 UYI852099 VIE852099 VSA852099 WBW852099 WLS852099 WVO852099 G917635 JC917635 SY917635 ACU917635 AMQ917635 AWM917635 BGI917635 BQE917635 CAA917635 CJW917635 CTS917635 DDO917635 DNK917635 DXG917635 EHC917635 EQY917635 FAU917635 FKQ917635 FUM917635 GEI917635 GOE917635 GYA917635 HHW917635 HRS917635 IBO917635 ILK917635 IVG917635 JFC917635 JOY917635 JYU917635 KIQ917635 KSM917635 LCI917635 LME917635 LWA917635 MFW917635 MPS917635 MZO917635 NJK917635 NTG917635 ODC917635 OMY917635 OWU917635 PGQ917635 PQM917635 QAI917635 QKE917635 QUA917635 RDW917635 RNS917635 RXO917635 SHK917635 SRG917635 TBC917635 TKY917635 TUU917635 UEQ917635 UOM917635 UYI917635 VIE917635 VSA917635 WBW917635 WLS917635 WVO917635 G983171 JC983171 SY983171 ACU983171 AMQ983171 AWM983171 BGI983171 BQE983171 CAA983171 CJW983171 CTS983171 DDO983171 DNK983171 DXG983171 EHC983171 EQY983171 FAU983171 FKQ983171 FUM983171 GEI983171 GOE983171 GYA983171 HHW983171 HRS983171 IBO983171 ILK983171 IVG983171 JFC983171 JOY983171 JYU983171 KIQ983171 KSM983171 LCI983171 LME983171 LWA983171 MFW983171 MPS983171 MZO983171 NJK983171 NTG983171 ODC983171 OMY983171 OWU983171 PGQ983171 PQM983171 QAI983171 QKE983171 QUA983171 RDW983171 RNS983171 RXO983171 SHK983171 SRG983171 TBC983171 TKY983171 TUU983171 UEQ983171 UOM983171 UYI983171 VIE983171 VSA983171 WBW983171 WLS983171 WVO983171 H80 JD80 SZ80 ACV80 AMR80 AWN80 BGJ80 BQF80 CAB80 CJX80 CTT80 DDP80 DNL80 DXH80 EHD80 EQZ80 FAV80 FKR80 FUN80 GEJ80 GOF80 GYB80 HHX80 HRT80 IBP80 ILL80 IVH80 JFD80 JOZ80 JYV80 KIR80 KSN80 LCJ80 LMF80 LWB80 MFX80 MPT80 MZP80 NJL80 NTH80 ODD80 OMZ80 OWV80 PGR80 PQN80 QAJ80 QKF80 QUB80 RDX80 RNT80 RXP80 SHL80 SRH80 TBD80 TKZ80 TUV80 UER80 UON80 UYJ80 VIF80 VSB80 WBX80 WLT80 WVP80 H65616 JD65616 SZ65616 ACV65616 AMR65616 AWN65616 BGJ65616 BQF65616 CAB65616 CJX65616 CTT65616 DDP65616 DNL65616 DXH65616 EHD65616 EQZ65616 FAV65616 FKR65616 FUN65616 GEJ65616 GOF65616 GYB65616 HHX65616 HRT65616 IBP65616 ILL65616 IVH65616 JFD65616 JOZ65616 JYV65616 KIR65616 KSN65616 LCJ65616 LMF65616 LWB65616 MFX65616 MPT65616 MZP65616 NJL65616 NTH65616 ODD65616 OMZ65616 OWV65616 PGR65616 PQN65616 QAJ65616 QKF65616 QUB65616 RDX65616 RNT65616 RXP65616 SHL65616 SRH65616 TBD65616 TKZ65616 TUV65616 UER65616 UON65616 UYJ65616 VIF65616 VSB65616 WBX65616 WLT65616 WVP65616 H131152 JD131152 SZ131152 ACV131152 AMR131152 AWN131152 BGJ131152 BQF131152 CAB131152 CJX131152 CTT131152 DDP131152 DNL131152 DXH131152 EHD131152 EQZ131152 FAV131152 FKR131152 FUN131152 GEJ131152 GOF131152 GYB131152 HHX131152 HRT131152 IBP131152 ILL131152 IVH131152 JFD131152 JOZ131152 JYV131152 KIR131152 KSN131152 LCJ131152 LMF131152 LWB131152 MFX131152 MPT131152 MZP131152 NJL131152 NTH131152 ODD131152 OMZ131152 OWV131152 PGR131152 PQN131152 QAJ131152 QKF131152 QUB131152 RDX131152 RNT131152 RXP131152 SHL131152 SRH131152 TBD131152 TKZ131152 TUV131152 UER131152 UON131152 UYJ131152 VIF131152 VSB131152 WBX131152 WLT131152 WVP131152 H196688 JD196688 SZ196688 ACV196688 AMR196688 AWN196688 BGJ196688 BQF196688 CAB196688 CJX196688 CTT196688 DDP196688 DNL196688 DXH196688 EHD196688 EQZ196688 FAV196688 FKR196688 FUN196688 GEJ196688 GOF196688 GYB196688 HHX196688 HRT196688 IBP196688 ILL196688 IVH196688 JFD196688 JOZ196688 JYV196688 KIR196688 KSN196688 LCJ196688 LMF196688 LWB196688 MFX196688 MPT196688 MZP196688 NJL196688 NTH196688 ODD196688 OMZ196688 OWV196688 PGR196688 PQN196688 QAJ196688 QKF196688 QUB196688 RDX196688 RNT196688 RXP196688 SHL196688 SRH196688 TBD196688 TKZ196688 TUV196688 UER196688 UON196688 UYJ196688 VIF196688 VSB196688 WBX196688 WLT196688 WVP196688 H262224 JD262224 SZ262224 ACV262224 AMR262224 AWN262224 BGJ262224 BQF262224 CAB262224 CJX262224 CTT262224 DDP262224 DNL262224 DXH262224 EHD262224 EQZ262224 FAV262224 FKR262224 FUN262224 GEJ262224 GOF262224 GYB262224 HHX262224 HRT262224 IBP262224 ILL262224 IVH262224 JFD262224 JOZ262224 JYV262224 KIR262224 KSN262224 LCJ262224 LMF262224 LWB262224 MFX262224 MPT262224 MZP262224 NJL262224 NTH262224 ODD262224 OMZ262224 OWV262224 PGR262224 PQN262224 QAJ262224 QKF262224 QUB262224 RDX262224 RNT262224 RXP262224 SHL262224 SRH262224 TBD262224 TKZ262224 TUV262224 UER262224 UON262224 UYJ262224 VIF262224 VSB262224 WBX262224 WLT262224 WVP262224 H327760 JD327760 SZ327760 ACV327760 AMR327760 AWN327760 BGJ327760 BQF327760 CAB327760 CJX327760 CTT327760 DDP327760 DNL327760 DXH327760 EHD327760 EQZ327760 FAV327760 FKR327760 FUN327760 GEJ327760 GOF327760 GYB327760 HHX327760 HRT327760 IBP327760 ILL327760 IVH327760 JFD327760 JOZ327760 JYV327760 KIR327760 KSN327760 LCJ327760 LMF327760 LWB327760 MFX327760 MPT327760 MZP327760 NJL327760 NTH327760 ODD327760 OMZ327760 OWV327760 PGR327760 PQN327760 QAJ327760 QKF327760 QUB327760 RDX327760 RNT327760 RXP327760 SHL327760 SRH327760 TBD327760 TKZ327760 TUV327760 UER327760 UON327760 UYJ327760 VIF327760 VSB327760 WBX327760 WLT327760 WVP327760 H393296 JD393296 SZ393296 ACV393296 AMR393296 AWN393296 BGJ393296 BQF393296 CAB393296 CJX393296 CTT393296 DDP393296 DNL393296 DXH393296 EHD393296 EQZ393296 FAV393296 FKR393296 FUN393296 GEJ393296 GOF393296 GYB393296 HHX393296 HRT393296 IBP393296 ILL393296 IVH393296 JFD393296 JOZ393296 JYV393296 KIR393296 KSN393296 LCJ393296 LMF393296 LWB393296 MFX393296 MPT393296 MZP393296 NJL393296 NTH393296 ODD393296 OMZ393296 OWV393296 PGR393296 PQN393296 QAJ393296 QKF393296 QUB393296 RDX393296 RNT393296 RXP393296 SHL393296 SRH393296 TBD393296 TKZ393296 TUV393296 UER393296 UON393296 UYJ393296 VIF393296 VSB393296 WBX393296 WLT393296 WVP393296 H458832 JD458832 SZ458832 ACV458832 AMR458832 AWN458832 BGJ458832 BQF458832 CAB458832 CJX458832 CTT458832 DDP458832 DNL458832 DXH458832 EHD458832 EQZ458832 FAV458832 FKR458832 FUN458832 GEJ458832 GOF458832 GYB458832 HHX458832 HRT458832 IBP458832 ILL458832 IVH458832 JFD458832 JOZ458832 JYV458832 KIR458832 KSN458832 LCJ458832 LMF458832 LWB458832 MFX458832 MPT458832 MZP458832 NJL458832 NTH458832 ODD458832 OMZ458832 OWV458832 PGR458832 PQN458832 QAJ458832 QKF458832 QUB458832 RDX458832 RNT458832 RXP458832 SHL458832 SRH458832 TBD458832 TKZ458832 TUV458832 UER458832 UON458832 UYJ458832 VIF458832 VSB458832 WBX458832 WLT458832 WVP458832 H524368 JD524368 SZ524368 ACV524368 AMR524368 AWN524368 BGJ524368 BQF524368 CAB524368 CJX524368 CTT524368 DDP524368 DNL524368 DXH524368 EHD524368 EQZ524368 FAV524368 FKR524368 FUN524368 GEJ524368 GOF524368 GYB524368 HHX524368 HRT524368 IBP524368 ILL524368 IVH524368 JFD524368 JOZ524368 JYV524368 KIR524368 KSN524368 LCJ524368 LMF524368 LWB524368 MFX524368 MPT524368 MZP524368 NJL524368 NTH524368 ODD524368 OMZ524368 OWV524368 PGR524368 PQN524368 QAJ524368 QKF524368 QUB524368 RDX524368 RNT524368 RXP524368 SHL524368 SRH524368 TBD524368 TKZ524368 TUV524368 UER524368 UON524368 UYJ524368 VIF524368 VSB524368 WBX524368 WLT524368 WVP524368 H589904 JD589904 SZ589904 ACV589904 AMR589904 AWN589904 BGJ589904 BQF589904 CAB589904 CJX589904 CTT589904 DDP589904 DNL589904 DXH589904 EHD589904 EQZ589904 FAV589904 FKR589904 FUN589904 GEJ589904 GOF589904 GYB589904 HHX589904 HRT589904 IBP589904 ILL589904 IVH589904 JFD589904 JOZ589904 JYV589904 KIR589904 KSN589904 LCJ589904 LMF589904 LWB589904 MFX589904 MPT589904 MZP589904 NJL589904 NTH589904 ODD589904 OMZ589904 OWV589904 PGR589904 PQN589904 QAJ589904 QKF589904 QUB589904 RDX589904 RNT589904 RXP589904 SHL589904 SRH589904 TBD589904 TKZ589904 TUV589904 UER589904 UON589904 UYJ589904 VIF589904 VSB589904 WBX589904 WLT589904 WVP589904 H655440 JD655440 SZ655440 ACV655440 AMR655440 AWN655440 BGJ655440 BQF655440 CAB655440 CJX655440 CTT655440 DDP655440 DNL655440 DXH655440 EHD655440 EQZ655440 FAV655440 FKR655440 FUN655440 GEJ655440 GOF655440 GYB655440 HHX655440 HRT655440 IBP655440 ILL655440 IVH655440 JFD655440 JOZ655440 JYV655440 KIR655440 KSN655440 LCJ655440 LMF655440 LWB655440 MFX655440 MPT655440 MZP655440 NJL655440 NTH655440 ODD655440 OMZ655440 OWV655440 PGR655440 PQN655440 QAJ655440 QKF655440 QUB655440 RDX655440 RNT655440 RXP655440 SHL655440 SRH655440 TBD655440 TKZ655440 TUV655440 UER655440 UON655440 UYJ655440 VIF655440 VSB655440 WBX655440 WLT655440 WVP655440 H720976 JD720976 SZ720976 ACV720976 AMR720976 AWN720976 BGJ720976 BQF720976 CAB720976 CJX720976 CTT720976 DDP720976 DNL720976 DXH720976 EHD720976 EQZ720976 FAV720976 FKR720976 FUN720976 GEJ720976 GOF720976 GYB720976 HHX720976 HRT720976 IBP720976 ILL720976 IVH720976 JFD720976 JOZ720976 JYV720976 KIR720976 KSN720976 LCJ720976 LMF720976 LWB720976 MFX720976 MPT720976 MZP720976 NJL720976 NTH720976 ODD720976 OMZ720976 OWV720976 PGR720976 PQN720976 QAJ720976 QKF720976 QUB720976 RDX720976 RNT720976 RXP720976 SHL720976 SRH720976 TBD720976 TKZ720976 TUV720976 UER720976 UON720976 UYJ720976 VIF720976 VSB720976 WBX720976 WLT720976 WVP720976 H786512 JD786512 SZ786512 ACV786512 AMR786512 AWN786512 BGJ786512 BQF786512 CAB786512 CJX786512 CTT786512 DDP786512 DNL786512 DXH786512 EHD786512 EQZ786512 FAV786512 FKR786512 FUN786512 GEJ786512 GOF786512 GYB786512 HHX786512 HRT786512 IBP786512 ILL786512 IVH786512 JFD786512 JOZ786512 JYV786512 KIR786512 KSN786512 LCJ786512 LMF786512 LWB786512 MFX786512 MPT786512 MZP786512 NJL786512 NTH786512 ODD786512 OMZ786512 OWV786512 PGR786512 PQN786512 QAJ786512 QKF786512 QUB786512 RDX786512 RNT786512 RXP786512 SHL786512 SRH786512 TBD786512 TKZ786512 TUV786512 UER786512 UON786512 UYJ786512 VIF786512 VSB786512 WBX786512 WLT786512 WVP786512 H852048 JD852048 SZ852048 ACV852048 AMR852048 AWN852048 BGJ852048 BQF852048 CAB852048 CJX852048 CTT852048 DDP852048 DNL852048 DXH852048 EHD852048 EQZ852048 FAV852048 FKR852048 FUN852048 GEJ852048 GOF852048 GYB852048 HHX852048 HRT852048 IBP852048 ILL852048 IVH852048 JFD852048 JOZ852048 JYV852048 KIR852048 KSN852048 LCJ852048 LMF852048 LWB852048 MFX852048 MPT852048 MZP852048 NJL852048 NTH852048 ODD852048 OMZ852048 OWV852048 PGR852048 PQN852048 QAJ852048 QKF852048 QUB852048 RDX852048 RNT852048 RXP852048 SHL852048 SRH852048 TBD852048 TKZ852048 TUV852048 UER852048 UON852048 UYJ852048 VIF852048 VSB852048 WBX852048 WLT852048 WVP852048 H917584 JD917584 SZ917584 ACV917584 AMR917584 AWN917584 BGJ917584 BQF917584 CAB917584 CJX917584 CTT917584 DDP917584 DNL917584 DXH917584 EHD917584 EQZ917584 FAV917584 FKR917584 FUN917584 GEJ917584 GOF917584 GYB917584 HHX917584 HRT917584 IBP917584 ILL917584 IVH917584 JFD917584 JOZ917584 JYV917584 KIR917584 KSN917584 LCJ917584 LMF917584 LWB917584 MFX917584 MPT917584 MZP917584 NJL917584 NTH917584 ODD917584 OMZ917584 OWV917584 PGR917584 PQN917584 QAJ917584 QKF917584 QUB917584 RDX917584 RNT917584 RXP917584 SHL917584 SRH917584 TBD917584 TKZ917584 TUV917584 UER917584 UON917584 UYJ917584 VIF917584 VSB917584 WBX917584 WLT917584 WVP917584 H983120 JD983120 SZ983120 ACV983120 AMR983120 AWN983120 BGJ983120 BQF983120 CAB983120 CJX983120 CTT983120 DDP983120 DNL983120 DXH983120 EHD983120 EQZ983120 FAV983120 FKR983120 FUN983120 GEJ983120 GOF983120 GYB983120 HHX983120 HRT983120 IBP983120 ILL983120 IVH983120 JFD983120 JOZ983120 JYV983120 KIR983120 KSN983120 LCJ983120 LMF983120 LWB983120 MFX983120 MPT983120 MZP983120 NJL983120 NTH983120 ODD983120 OMZ983120 OWV983120 PGR983120 PQN983120 QAJ983120 QKF983120 QUB983120 RDX983120 RNT983120 RXP983120 SHL983120 SRH983120 TBD983120 TKZ983120 TUV983120 UER983120 UON983120 UYJ983120 VIF983120 VSB983120 WBX983120 WLT983120 WVP983120 D66 IZ66 SV66 ACR66 AMN66 AWJ66 BGF66 BQB66 BZX66 CJT66 CTP66 DDL66 DNH66 DXD66 EGZ66 EQV66 FAR66 FKN66 FUJ66 GEF66 GOB66 GXX66 HHT66 HRP66 IBL66 ILH66 IVD66 JEZ66 JOV66 JYR66 KIN66 KSJ66 LCF66 LMB66 LVX66 MFT66 MPP66 MZL66 NJH66 NTD66 OCZ66 OMV66 OWR66 PGN66 PQJ66 QAF66 QKB66 QTX66 RDT66 RNP66 RXL66 SHH66 SRD66 TAZ66 TKV66 TUR66 UEN66 UOJ66 UYF66 VIB66 VRX66 WBT66 WLP66 WVL66 D65602 IZ65602 SV65602 ACR65602 AMN65602 AWJ65602 BGF65602 BQB65602 BZX65602 CJT65602 CTP65602 DDL65602 DNH65602 DXD65602 EGZ65602 EQV65602 FAR65602 FKN65602 FUJ65602 GEF65602 GOB65602 GXX65602 HHT65602 HRP65602 IBL65602 ILH65602 IVD65602 JEZ65602 JOV65602 JYR65602 KIN65602 KSJ65602 LCF65602 LMB65602 LVX65602 MFT65602 MPP65602 MZL65602 NJH65602 NTD65602 OCZ65602 OMV65602 OWR65602 PGN65602 PQJ65602 QAF65602 QKB65602 QTX65602 RDT65602 RNP65602 RXL65602 SHH65602 SRD65602 TAZ65602 TKV65602 TUR65602 UEN65602 UOJ65602 UYF65602 VIB65602 VRX65602 WBT65602 WLP65602 WVL65602 D131138 IZ131138 SV131138 ACR131138 AMN131138 AWJ131138 BGF131138 BQB131138 BZX131138 CJT131138 CTP131138 DDL131138 DNH131138 DXD131138 EGZ131138 EQV131138 FAR131138 FKN131138 FUJ131138 GEF131138 GOB131138 GXX131138 HHT131138 HRP131138 IBL131138 ILH131138 IVD131138 JEZ131138 JOV131138 JYR131138 KIN131138 KSJ131138 LCF131138 LMB131138 LVX131138 MFT131138 MPP131138 MZL131138 NJH131138 NTD131138 OCZ131138 OMV131138 OWR131138 PGN131138 PQJ131138 QAF131138 QKB131138 QTX131138 RDT131138 RNP131138 RXL131138 SHH131138 SRD131138 TAZ131138 TKV131138 TUR131138 UEN131138 UOJ131138 UYF131138 VIB131138 VRX131138 WBT131138 WLP131138 WVL131138 D196674 IZ196674 SV196674 ACR196674 AMN196674 AWJ196674 BGF196674 BQB196674 BZX196674 CJT196674 CTP196674 DDL196674 DNH196674 DXD196674 EGZ196674 EQV196674 FAR196674 FKN196674 FUJ196674 GEF196674 GOB196674 GXX196674 HHT196674 HRP196674 IBL196674 ILH196674 IVD196674 JEZ196674 JOV196674 JYR196674 KIN196674 KSJ196674 LCF196674 LMB196674 LVX196674 MFT196674 MPP196674 MZL196674 NJH196674 NTD196674 OCZ196674 OMV196674 OWR196674 PGN196674 PQJ196674 QAF196674 QKB196674 QTX196674 RDT196674 RNP196674 RXL196674 SHH196674 SRD196674 TAZ196674 TKV196674 TUR196674 UEN196674 UOJ196674 UYF196674 VIB196674 VRX196674 WBT196674 WLP196674 WVL196674 D262210 IZ262210 SV262210 ACR262210 AMN262210 AWJ262210 BGF262210 BQB262210 BZX262210 CJT262210 CTP262210 DDL262210 DNH262210 DXD262210 EGZ262210 EQV262210 FAR262210 FKN262210 FUJ262210 GEF262210 GOB262210 GXX262210 HHT262210 HRP262210 IBL262210 ILH262210 IVD262210 JEZ262210 JOV262210 JYR262210 KIN262210 KSJ262210 LCF262210 LMB262210 LVX262210 MFT262210 MPP262210 MZL262210 NJH262210 NTD262210 OCZ262210 OMV262210 OWR262210 PGN262210 PQJ262210 QAF262210 QKB262210 QTX262210 RDT262210 RNP262210 RXL262210 SHH262210 SRD262210 TAZ262210 TKV262210 TUR262210 UEN262210 UOJ262210 UYF262210 VIB262210 VRX262210 WBT262210 WLP262210 WVL262210 D327746 IZ327746 SV327746 ACR327746 AMN327746 AWJ327746 BGF327746 BQB327746 BZX327746 CJT327746 CTP327746 DDL327746 DNH327746 DXD327746 EGZ327746 EQV327746 FAR327746 FKN327746 FUJ327746 GEF327746 GOB327746 GXX327746 HHT327746 HRP327746 IBL327746 ILH327746 IVD327746 JEZ327746 JOV327746 JYR327746 KIN327746 KSJ327746 LCF327746 LMB327746 LVX327746 MFT327746 MPP327746 MZL327746 NJH327746 NTD327746 OCZ327746 OMV327746 OWR327746 PGN327746 PQJ327746 QAF327746 QKB327746 QTX327746 RDT327746 RNP327746 RXL327746 SHH327746 SRD327746 TAZ327746 TKV327746 TUR327746 UEN327746 UOJ327746 UYF327746 VIB327746 VRX327746 WBT327746 WLP327746 WVL327746 D393282 IZ393282 SV393282 ACR393282 AMN393282 AWJ393282 BGF393282 BQB393282 BZX393282 CJT393282 CTP393282 DDL393282 DNH393282 DXD393282 EGZ393282 EQV393282 FAR393282 FKN393282 FUJ393282 GEF393282 GOB393282 GXX393282 HHT393282 HRP393282 IBL393282 ILH393282 IVD393282 JEZ393282 JOV393282 JYR393282 KIN393282 KSJ393282 LCF393282 LMB393282 LVX393282 MFT393282 MPP393282 MZL393282 NJH393282 NTD393282 OCZ393282 OMV393282 OWR393282 PGN393282 PQJ393282 QAF393282 QKB393282 QTX393282 RDT393282 RNP393282 RXL393282 SHH393282 SRD393282 TAZ393282 TKV393282 TUR393282 UEN393282 UOJ393282 UYF393282 VIB393282 VRX393282 WBT393282 WLP393282 WVL393282 D458818 IZ458818 SV458818 ACR458818 AMN458818 AWJ458818 BGF458818 BQB458818 BZX458818 CJT458818 CTP458818 DDL458818 DNH458818 DXD458818 EGZ458818 EQV458818 FAR458818 FKN458818 FUJ458818 GEF458818 GOB458818 GXX458818 HHT458818 HRP458818 IBL458818 ILH458818 IVD458818 JEZ458818 JOV458818 JYR458818 KIN458818 KSJ458818 LCF458818 LMB458818 LVX458818 MFT458818 MPP458818 MZL458818 NJH458818 NTD458818 OCZ458818 OMV458818 OWR458818 PGN458818 PQJ458818 QAF458818 QKB458818 QTX458818 RDT458818 RNP458818 RXL458818 SHH458818 SRD458818 TAZ458818 TKV458818 TUR458818 UEN458818 UOJ458818 UYF458818 VIB458818 VRX458818 WBT458818 WLP458818 WVL458818 D524354 IZ524354 SV524354 ACR524354 AMN524354 AWJ524354 BGF524354 BQB524354 BZX524354 CJT524354 CTP524354 DDL524354 DNH524354 DXD524354 EGZ524354 EQV524354 FAR524354 FKN524354 FUJ524354 GEF524354 GOB524354 GXX524354 HHT524354 HRP524354 IBL524354 ILH524354 IVD524354 JEZ524354 JOV524354 JYR524354 KIN524354 KSJ524354 LCF524354 LMB524354 LVX524354 MFT524354 MPP524354 MZL524354 NJH524354 NTD524354 OCZ524354 OMV524354 OWR524354 PGN524354 PQJ524354 QAF524354 QKB524354 QTX524354 RDT524354 RNP524354 RXL524354 SHH524354 SRD524354 TAZ524354 TKV524354 TUR524354 UEN524354 UOJ524354 UYF524354 VIB524354 VRX524354 WBT524354 WLP524354 WVL524354 D589890 IZ589890 SV589890 ACR589890 AMN589890 AWJ589890 BGF589890 BQB589890 BZX589890 CJT589890 CTP589890 DDL589890 DNH589890 DXD589890 EGZ589890 EQV589890 FAR589890 FKN589890 FUJ589890 GEF589890 GOB589890 GXX589890 HHT589890 HRP589890 IBL589890 ILH589890 IVD589890 JEZ589890 JOV589890 JYR589890 KIN589890 KSJ589890 LCF589890 LMB589890 LVX589890 MFT589890 MPP589890 MZL589890 NJH589890 NTD589890 OCZ589890 OMV589890 OWR589890 PGN589890 PQJ589890 QAF589890 QKB589890 QTX589890 RDT589890 RNP589890 RXL589890 SHH589890 SRD589890 TAZ589890 TKV589890 TUR589890 UEN589890 UOJ589890 UYF589890 VIB589890 VRX589890 WBT589890 WLP589890 WVL589890 D655426 IZ655426 SV655426 ACR655426 AMN655426 AWJ655426 BGF655426 BQB655426 BZX655426 CJT655426 CTP655426 DDL655426 DNH655426 DXD655426 EGZ655426 EQV655426 FAR655426 FKN655426 FUJ655426 GEF655426 GOB655426 GXX655426 HHT655426 HRP655426 IBL655426 ILH655426 IVD655426 JEZ655426 JOV655426 JYR655426 KIN655426 KSJ655426 LCF655426 LMB655426 LVX655426 MFT655426 MPP655426 MZL655426 NJH655426 NTD655426 OCZ655426 OMV655426 OWR655426 PGN655426 PQJ655426 QAF655426 QKB655426 QTX655426 RDT655426 RNP655426 RXL655426 SHH655426 SRD655426 TAZ655426 TKV655426 TUR655426 UEN655426 UOJ655426 UYF655426 VIB655426 VRX655426 WBT655426 WLP655426 WVL655426 D720962 IZ720962 SV720962 ACR720962 AMN720962 AWJ720962 BGF720962 BQB720962 BZX720962 CJT720962 CTP720962 DDL720962 DNH720962 DXD720962 EGZ720962 EQV720962 FAR720962 FKN720962 FUJ720962 GEF720962 GOB720962 GXX720962 HHT720962 HRP720962 IBL720962 ILH720962 IVD720962 JEZ720962 JOV720962 JYR720962 KIN720962 KSJ720962 LCF720962 LMB720962 LVX720962 MFT720962 MPP720962 MZL720962 NJH720962 NTD720962 OCZ720962 OMV720962 OWR720962 PGN720962 PQJ720962 QAF720962 QKB720962 QTX720962 RDT720962 RNP720962 RXL720962 SHH720962 SRD720962 TAZ720962 TKV720962 TUR720962 UEN720962 UOJ720962 UYF720962 VIB720962 VRX720962 WBT720962 WLP720962 WVL720962 D786498 IZ786498 SV786498 ACR786498 AMN786498 AWJ786498 BGF786498 BQB786498 BZX786498 CJT786498 CTP786498 DDL786498 DNH786498 DXD786498 EGZ786498 EQV786498 FAR786498 FKN786498 FUJ786498 GEF786498 GOB786498 GXX786498 HHT786498 HRP786498 IBL786498 ILH786498 IVD786498 JEZ786498 JOV786498 JYR786498 KIN786498 KSJ786498 LCF786498 LMB786498 LVX786498 MFT786498 MPP786498 MZL786498 NJH786498 NTD786498 OCZ786498 OMV786498 OWR786498 PGN786498 PQJ786498 QAF786498 QKB786498 QTX786498 RDT786498 RNP786498 RXL786498 SHH786498 SRD786498 TAZ786498 TKV786498 TUR786498 UEN786498 UOJ786498 UYF786498 VIB786498 VRX786498 WBT786498 WLP786498 WVL786498 D852034 IZ852034 SV852034 ACR852034 AMN852034 AWJ852034 BGF852034 BQB852034 BZX852034 CJT852034 CTP852034 DDL852034 DNH852034 DXD852034 EGZ852034 EQV852034 FAR852034 FKN852034 FUJ852034 GEF852034 GOB852034 GXX852034 HHT852034 HRP852034 IBL852034 ILH852034 IVD852034 JEZ852034 JOV852034 JYR852034 KIN852034 KSJ852034 LCF852034 LMB852034 LVX852034 MFT852034 MPP852034 MZL852034 NJH852034 NTD852034 OCZ852034 OMV852034 OWR852034 PGN852034 PQJ852034 QAF852034 QKB852034 QTX852034 RDT852034 RNP852034 RXL852034 SHH852034 SRD852034 TAZ852034 TKV852034 TUR852034 UEN852034 UOJ852034 UYF852034 VIB852034 VRX852034 WBT852034 WLP852034 WVL852034 D917570 IZ917570 SV917570 ACR917570 AMN917570 AWJ917570 BGF917570 BQB917570 BZX917570 CJT917570 CTP917570 DDL917570 DNH917570 DXD917570 EGZ917570 EQV917570 FAR917570 FKN917570 FUJ917570 GEF917570 GOB917570 GXX917570 HHT917570 HRP917570 IBL917570 ILH917570 IVD917570 JEZ917570 JOV917570 JYR917570 KIN917570 KSJ917570 LCF917570 LMB917570 LVX917570 MFT917570 MPP917570 MZL917570 NJH917570 NTD917570 OCZ917570 OMV917570 OWR917570 PGN917570 PQJ917570 QAF917570 QKB917570 QTX917570 RDT917570 RNP917570 RXL917570 SHH917570 SRD917570 TAZ917570 TKV917570 TUR917570 UEN917570 UOJ917570 UYF917570 VIB917570 VRX917570 WBT917570 WLP917570 WVL917570 D983106 IZ983106 SV983106 ACR983106 AMN983106 AWJ983106 BGF983106 BQB983106 BZX983106 CJT983106 CTP983106 DDL983106 DNH983106 DXD983106 EGZ983106 EQV983106 FAR983106 FKN983106 FUJ983106 GEF983106 GOB983106 GXX983106 HHT983106 HRP983106 IBL983106 ILH983106 IVD983106 JEZ983106 JOV983106 JYR983106 KIN983106 KSJ983106 LCF983106 LMB983106 LVX983106 MFT983106 MPP983106 MZL983106 NJH983106 NTD983106 OCZ983106 OMV983106 OWR983106 PGN983106 PQJ983106 QAF983106 QKB983106 QTX983106 RDT983106 RNP983106 RXL983106 SHH983106 SRD983106 TAZ983106 TKV983106 TUR983106 UEN983106 UOJ983106 UYF983106 VIB983106 VRX983106 WBT983106 WLP983106 WVL983106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formula1>$W$1:$W$5</formula1>
    </dataValidation>
  </dataValidations>
  <hyperlinks>
    <hyperlink ref="A5:C5" location="Introduction!R10" display="To jump to the Introduction sheet, click here."/>
  </hyperlink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Please choose from the dropdown list.">
          <x14:formula1>
            <xm:f>$W$1:$W$5</xm:f>
          </x14:formula1>
          <xm:sqref>F57 JB57 SX57 ACT57 AMP57 AWL57 BGH57 BQD57 BZZ57 CJV57 CTR57 DDN57 DNJ57 DXF57 EHB57 EQX57 FAT57 FKP57 FUL57 GEH57 GOD57 GXZ57 HHV57 HRR57 IBN57 ILJ57 IVF57 JFB57 JOX57 JYT57 KIP57 KSL57 LCH57 LMD57 LVZ57 MFV57 MPR57 MZN57 NJJ57 NTF57 ODB57 OMX57 OWT57 PGP57 PQL57 QAH57 QKD57 QTZ57 RDV57 RNR57 RXN57 SHJ57 SRF57 TBB57 TKX57 TUT57 UEP57 UOL57 UYH57 VID57 VRZ57 WBV57 WLR57 WVN57 F65593 JB65593 SX65593 ACT65593 AMP65593 AWL65593 BGH65593 BQD65593 BZZ65593 CJV65593 CTR65593 DDN65593 DNJ65593 DXF65593 EHB65593 EQX65593 FAT65593 FKP65593 FUL65593 GEH65593 GOD65593 GXZ65593 HHV65593 HRR65593 IBN65593 ILJ65593 IVF65593 JFB65593 JOX65593 JYT65593 KIP65593 KSL65593 LCH65593 LMD65593 LVZ65593 MFV65593 MPR65593 MZN65593 NJJ65593 NTF65593 ODB65593 OMX65593 OWT65593 PGP65593 PQL65593 QAH65593 QKD65593 QTZ65593 RDV65593 RNR65593 RXN65593 SHJ65593 SRF65593 TBB65593 TKX65593 TUT65593 UEP65593 UOL65593 UYH65593 VID65593 VRZ65593 WBV65593 WLR65593 WVN65593 F131129 JB131129 SX131129 ACT131129 AMP131129 AWL131129 BGH131129 BQD131129 BZZ131129 CJV131129 CTR131129 DDN131129 DNJ131129 DXF131129 EHB131129 EQX131129 FAT131129 FKP131129 FUL131129 GEH131129 GOD131129 GXZ131129 HHV131129 HRR131129 IBN131129 ILJ131129 IVF131129 JFB131129 JOX131129 JYT131129 KIP131129 KSL131129 LCH131129 LMD131129 LVZ131129 MFV131129 MPR131129 MZN131129 NJJ131129 NTF131129 ODB131129 OMX131129 OWT131129 PGP131129 PQL131129 QAH131129 QKD131129 QTZ131129 RDV131129 RNR131129 RXN131129 SHJ131129 SRF131129 TBB131129 TKX131129 TUT131129 UEP131129 UOL131129 UYH131129 VID131129 VRZ131129 WBV131129 WLR131129 WVN131129 F196665 JB196665 SX196665 ACT196665 AMP196665 AWL196665 BGH196665 BQD196665 BZZ196665 CJV196665 CTR196665 DDN196665 DNJ196665 DXF196665 EHB196665 EQX196665 FAT196665 FKP196665 FUL196665 GEH196665 GOD196665 GXZ196665 HHV196665 HRR196665 IBN196665 ILJ196665 IVF196665 JFB196665 JOX196665 JYT196665 KIP196665 KSL196665 LCH196665 LMD196665 LVZ196665 MFV196665 MPR196665 MZN196665 NJJ196665 NTF196665 ODB196665 OMX196665 OWT196665 PGP196665 PQL196665 QAH196665 QKD196665 QTZ196665 RDV196665 RNR196665 RXN196665 SHJ196665 SRF196665 TBB196665 TKX196665 TUT196665 UEP196665 UOL196665 UYH196665 VID196665 VRZ196665 WBV196665 WLR196665 WVN196665 F262201 JB262201 SX262201 ACT262201 AMP262201 AWL262201 BGH262201 BQD262201 BZZ262201 CJV262201 CTR262201 DDN262201 DNJ262201 DXF262201 EHB262201 EQX262201 FAT262201 FKP262201 FUL262201 GEH262201 GOD262201 GXZ262201 HHV262201 HRR262201 IBN262201 ILJ262201 IVF262201 JFB262201 JOX262201 JYT262201 KIP262201 KSL262201 LCH262201 LMD262201 LVZ262201 MFV262201 MPR262201 MZN262201 NJJ262201 NTF262201 ODB262201 OMX262201 OWT262201 PGP262201 PQL262201 QAH262201 QKD262201 QTZ262201 RDV262201 RNR262201 RXN262201 SHJ262201 SRF262201 TBB262201 TKX262201 TUT262201 UEP262201 UOL262201 UYH262201 VID262201 VRZ262201 WBV262201 WLR262201 WVN262201 F327737 JB327737 SX327737 ACT327737 AMP327737 AWL327737 BGH327737 BQD327737 BZZ327737 CJV327737 CTR327737 DDN327737 DNJ327737 DXF327737 EHB327737 EQX327737 FAT327737 FKP327737 FUL327737 GEH327737 GOD327737 GXZ327737 HHV327737 HRR327737 IBN327737 ILJ327737 IVF327737 JFB327737 JOX327737 JYT327737 KIP327737 KSL327737 LCH327737 LMD327737 LVZ327737 MFV327737 MPR327737 MZN327737 NJJ327737 NTF327737 ODB327737 OMX327737 OWT327737 PGP327737 PQL327737 QAH327737 QKD327737 QTZ327737 RDV327737 RNR327737 RXN327737 SHJ327737 SRF327737 TBB327737 TKX327737 TUT327737 UEP327737 UOL327737 UYH327737 VID327737 VRZ327737 WBV327737 WLR327737 WVN327737 F393273 JB393273 SX393273 ACT393273 AMP393273 AWL393273 BGH393273 BQD393273 BZZ393273 CJV393273 CTR393273 DDN393273 DNJ393273 DXF393273 EHB393273 EQX393273 FAT393273 FKP393273 FUL393273 GEH393273 GOD393273 GXZ393273 HHV393273 HRR393273 IBN393273 ILJ393273 IVF393273 JFB393273 JOX393273 JYT393273 KIP393273 KSL393273 LCH393273 LMD393273 LVZ393273 MFV393273 MPR393273 MZN393273 NJJ393273 NTF393273 ODB393273 OMX393273 OWT393273 PGP393273 PQL393273 QAH393273 QKD393273 QTZ393273 RDV393273 RNR393273 RXN393273 SHJ393273 SRF393273 TBB393273 TKX393273 TUT393273 UEP393273 UOL393273 UYH393273 VID393273 VRZ393273 WBV393273 WLR393273 WVN393273 F458809 JB458809 SX458809 ACT458809 AMP458809 AWL458809 BGH458809 BQD458809 BZZ458809 CJV458809 CTR458809 DDN458809 DNJ458809 DXF458809 EHB458809 EQX458809 FAT458809 FKP458809 FUL458809 GEH458809 GOD458809 GXZ458809 HHV458809 HRR458809 IBN458809 ILJ458809 IVF458809 JFB458809 JOX458809 JYT458809 KIP458809 KSL458809 LCH458809 LMD458809 LVZ458809 MFV458809 MPR458809 MZN458809 NJJ458809 NTF458809 ODB458809 OMX458809 OWT458809 PGP458809 PQL458809 QAH458809 QKD458809 QTZ458809 RDV458809 RNR458809 RXN458809 SHJ458809 SRF458809 TBB458809 TKX458809 TUT458809 UEP458809 UOL458809 UYH458809 VID458809 VRZ458809 WBV458809 WLR458809 WVN458809 F524345 JB524345 SX524345 ACT524345 AMP524345 AWL524345 BGH524345 BQD524345 BZZ524345 CJV524345 CTR524345 DDN524345 DNJ524345 DXF524345 EHB524345 EQX524345 FAT524345 FKP524345 FUL524345 GEH524345 GOD524345 GXZ524345 HHV524345 HRR524345 IBN524345 ILJ524345 IVF524345 JFB524345 JOX524345 JYT524345 KIP524345 KSL524345 LCH524345 LMD524345 LVZ524345 MFV524345 MPR524345 MZN524345 NJJ524345 NTF524345 ODB524345 OMX524345 OWT524345 PGP524345 PQL524345 QAH524345 QKD524345 QTZ524345 RDV524345 RNR524345 RXN524345 SHJ524345 SRF524345 TBB524345 TKX524345 TUT524345 UEP524345 UOL524345 UYH524345 VID524345 VRZ524345 WBV524345 WLR524345 WVN524345 F589881 JB589881 SX589881 ACT589881 AMP589881 AWL589881 BGH589881 BQD589881 BZZ589881 CJV589881 CTR589881 DDN589881 DNJ589881 DXF589881 EHB589881 EQX589881 FAT589881 FKP589881 FUL589881 GEH589881 GOD589881 GXZ589881 HHV589881 HRR589881 IBN589881 ILJ589881 IVF589881 JFB589881 JOX589881 JYT589881 KIP589881 KSL589881 LCH589881 LMD589881 LVZ589881 MFV589881 MPR589881 MZN589881 NJJ589881 NTF589881 ODB589881 OMX589881 OWT589881 PGP589881 PQL589881 QAH589881 QKD589881 QTZ589881 RDV589881 RNR589881 RXN589881 SHJ589881 SRF589881 TBB589881 TKX589881 TUT589881 UEP589881 UOL589881 UYH589881 VID589881 VRZ589881 WBV589881 WLR589881 WVN589881 F655417 JB655417 SX655417 ACT655417 AMP655417 AWL655417 BGH655417 BQD655417 BZZ655417 CJV655417 CTR655417 DDN655417 DNJ655417 DXF655417 EHB655417 EQX655417 FAT655417 FKP655417 FUL655417 GEH655417 GOD655417 GXZ655417 HHV655417 HRR655417 IBN655417 ILJ655417 IVF655417 JFB655417 JOX655417 JYT655417 KIP655417 KSL655417 LCH655417 LMD655417 LVZ655417 MFV655417 MPR655417 MZN655417 NJJ655417 NTF655417 ODB655417 OMX655417 OWT655417 PGP655417 PQL655417 QAH655417 QKD655417 QTZ655417 RDV655417 RNR655417 RXN655417 SHJ655417 SRF655417 TBB655417 TKX655417 TUT655417 UEP655417 UOL655417 UYH655417 VID655417 VRZ655417 WBV655417 WLR655417 WVN655417 F720953 JB720953 SX720953 ACT720953 AMP720953 AWL720953 BGH720953 BQD720953 BZZ720953 CJV720953 CTR720953 DDN720953 DNJ720953 DXF720953 EHB720953 EQX720953 FAT720953 FKP720953 FUL720953 GEH720953 GOD720953 GXZ720953 HHV720953 HRR720953 IBN720953 ILJ720953 IVF720953 JFB720953 JOX720953 JYT720953 KIP720953 KSL720953 LCH720953 LMD720953 LVZ720953 MFV720953 MPR720953 MZN720953 NJJ720953 NTF720953 ODB720953 OMX720953 OWT720953 PGP720953 PQL720953 QAH720953 QKD720953 QTZ720953 RDV720953 RNR720953 RXN720953 SHJ720953 SRF720953 TBB720953 TKX720953 TUT720953 UEP720953 UOL720953 UYH720953 VID720953 VRZ720953 WBV720953 WLR720953 WVN720953 F786489 JB786489 SX786489 ACT786489 AMP786489 AWL786489 BGH786489 BQD786489 BZZ786489 CJV786489 CTR786489 DDN786489 DNJ786489 DXF786489 EHB786489 EQX786489 FAT786489 FKP786489 FUL786489 GEH786489 GOD786489 GXZ786489 HHV786489 HRR786489 IBN786489 ILJ786489 IVF786489 JFB786489 JOX786489 JYT786489 KIP786489 KSL786489 LCH786489 LMD786489 LVZ786489 MFV786489 MPR786489 MZN786489 NJJ786489 NTF786489 ODB786489 OMX786489 OWT786489 PGP786489 PQL786489 QAH786489 QKD786489 QTZ786489 RDV786489 RNR786489 RXN786489 SHJ786489 SRF786489 TBB786489 TKX786489 TUT786489 UEP786489 UOL786489 UYH786489 VID786489 VRZ786489 WBV786489 WLR786489 WVN786489 F852025 JB852025 SX852025 ACT852025 AMP852025 AWL852025 BGH852025 BQD852025 BZZ852025 CJV852025 CTR852025 DDN852025 DNJ852025 DXF852025 EHB852025 EQX852025 FAT852025 FKP852025 FUL852025 GEH852025 GOD852025 GXZ852025 HHV852025 HRR852025 IBN852025 ILJ852025 IVF852025 JFB852025 JOX852025 JYT852025 KIP852025 KSL852025 LCH852025 LMD852025 LVZ852025 MFV852025 MPR852025 MZN852025 NJJ852025 NTF852025 ODB852025 OMX852025 OWT852025 PGP852025 PQL852025 QAH852025 QKD852025 QTZ852025 RDV852025 RNR852025 RXN852025 SHJ852025 SRF852025 TBB852025 TKX852025 TUT852025 UEP852025 UOL852025 UYH852025 VID852025 VRZ852025 WBV852025 WLR852025 WVN852025 F917561 JB917561 SX917561 ACT917561 AMP917561 AWL917561 BGH917561 BQD917561 BZZ917561 CJV917561 CTR917561 DDN917561 DNJ917561 DXF917561 EHB917561 EQX917561 FAT917561 FKP917561 FUL917561 GEH917561 GOD917561 GXZ917561 HHV917561 HRR917561 IBN917561 ILJ917561 IVF917561 JFB917561 JOX917561 JYT917561 KIP917561 KSL917561 LCH917561 LMD917561 LVZ917561 MFV917561 MPR917561 MZN917561 NJJ917561 NTF917561 ODB917561 OMX917561 OWT917561 PGP917561 PQL917561 QAH917561 QKD917561 QTZ917561 RDV917561 RNR917561 RXN917561 SHJ917561 SRF917561 TBB917561 TKX917561 TUT917561 UEP917561 UOL917561 UYH917561 VID917561 VRZ917561 WBV917561 WLR917561 WVN917561 F983097 JB983097 SX983097 ACT983097 AMP983097 AWL983097 BGH983097 BQD983097 BZZ983097 CJV983097 CTR983097 DDN983097 DNJ983097 DXF983097 EHB983097 EQX983097 FAT983097 FKP983097 FUL983097 GEH983097 GOD983097 GXZ983097 HHV983097 HRR983097 IBN983097 ILJ983097 IVF983097 JFB983097 JOX983097 JYT983097 KIP983097 KSL983097 LCH983097 LMD983097 LVZ983097 MFV983097 MPR983097 MZN983097 NJJ983097 NTF983097 ODB983097 OMX983097 OWT983097 PGP983097 PQL983097 QAH983097 QKD983097 QTZ983097 RDV983097 RNR983097 RXN983097 SHJ983097 SRF983097 TBB983097 TKX983097 TUT983097 UEP983097 UOL983097 UYH983097 VID983097 VRZ983097 WBV983097 WLR983097 WVN983097 D42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D65578 IZ65578 SV65578 ACR65578 AMN65578 AWJ65578 BGF65578 BQB65578 BZX65578 CJT65578 CTP65578 DDL65578 DNH65578 DXD65578 EGZ65578 EQV65578 FAR65578 FKN65578 FUJ65578 GEF65578 GOB65578 GXX65578 HHT65578 HRP65578 IBL65578 ILH65578 IVD65578 JEZ65578 JOV65578 JYR65578 KIN65578 KSJ65578 LCF65578 LMB65578 LVX65578 MFT65578 MPP65578 MZL65578 NJH65578 NTD65578 OCZ65578 OMV65578 OWR65578 PGN65578 PQJ65578 QAF65578 QKB65578 QTX65578 RDT65578 RNP65578 RXL65578 SHH65578 SRD65578 TAZ65578 TKV65578 TUR65578 UEN65578 UOJ65578 UYF65578 VIB65578 VRX65578 WBT65578 WLP65578 WVL65578 D131114 IZ131114 SV131114 ACR131114 AMN131114 AWJ131114 BGF131114 BQB131114 BZX131114 CJT131114 CTP131114 DDL131114 DNH131114 DXD131114 EGZ131114 EQV131114 FAR131114 FKN131114 FUJ131114 GEF131114 GOB131114 GXX131114 HHT131114 HRP131114 IBL131114 ILH131114 IVD131114 JEZ131114 JOV131114 JYR131114 KIN131114 KSJ131114 LCF131114 LMB131114 LVX131114 MFT131114 MPP131114 MZL131114 NJH131114 NTD131114 OCZ131114 OMV131114 OWR131114 PGN131114 PQJ131114 QAF131114 QKB131114 QTX131114 RDT131114 RNP131114 RXL131114 SHH131114 SRD131114 TAZ131114 TKV131114 TUR131114 UEN131114 UOJ131114 UYF131114 VIB131114 VRX131114 WBT131114 WLP131114 WVL131114 D196650 IZ196650 SV196650 ACR196650 AMN196650 AWJ196650 BGF196650 BQB196650 BZX196650 CJT196650 CTP196650 DDL196650 DNH196650 DXD196650 EGZ196650 EQV196650 FAR196650 FKN196650 FUJ196650 GEF196650 GOB196650 GXX196650 HHT196650 HRP196650 IBL196650 ILH196650 IVD196650 JEZ196650 JOV196650 JYR196650 KIN196650 KSJ196650 LCF196650 LMB196650 LVX196650 MFT196650 MPP196650 MZL196650 NJH196650 NTD196650 OCZ196650 OMV196650 OWR196650 PGN196650 PQJ196650 QAF196650 QKB196650 QTX196650 RDT196650 RNP196650 RXL196650 SHH196650 SRD196650 TAZ196650 TKV196650 TUR196650 UEN196650 UOJ196650 UYF196650 VIB196650 VRX196650 WBT196650 WLP196650 WVL196650 D262186 IZ262186 SV262186 ACR262186 AMN262186 AWJ262186 BGF262186 BQB262186 BZX262186 CJT262186 CTP262186 DDL262186 DNH262186 DXD262186 EGZ262186 EQV262186 FAR262186 FKN262186 FUJ262186 GEF262186 GOB262186 GXX262186 HHT262186 HRP262186 IBL262186 ILH262186 IVD262186 JEZ262186 JOV262186 JYR262186 KIN262186 KSJ262186 LCF262186 LMB262186 LVX262186 MFT262186 MPP262186 MZL262186 NJH262186 NTD262186 OCZ262186 OMV262186 OWR262186 PGN262186 PQJ262186 QAF262186 QKB262186 QTX262186 RDT262186 RNP262186 RXL262186 SHH262186 SRD262186 TAZ262186 TKV262186 TUR262186 UEN262186 UOJ262186 UYF262186 VIB262186 VRX262186 WBT262186 WLP262186 WVL262186 D327722 IZ327722 SV327722 ACR327722 AMN327722 AWJ327722 BGF327722 BQB327722 BZX327722 CJT327722 CTP327722 DDL327722 DNH327722 DXD327722 EGZ327722 EQV327722 FAR327722 FKN327722 FUJ327722 GEF327722 GOB327722 GXX327722 HHT327722 HRP327722 IBL327722 ILH327722 IVD327722 JEZ327722 JOV327722 JYR327722 KIN327722 KSJ327722 LCF327722 LMB327722 LVX327722 MFT327722 MPP327722 MZL327722 NJH327722 NTD327722 OCZ327722 OMV327722 OWR327722 PGN327722 PQJ327722 QAF327722 QKB327722 QTX327722 RDT327722 RNP327722 RXL327722 SHH327722 SRD327722 TAZ327722 TKV327722 TUR327722 UEN327722 UOJ327722 UYF327722 VIB327722 VRX327722 WBT327722 WLP327722 WVL327722 D393258 IZ393258 SV393258 ACR393258 AMN393258 AWJ393258 BGF393258 BQB393258 BZX393258 CJT393258 CTP393258 DDL393258 DNH393258 DXD393258 EGZ393258 EQV393258 FAR393258 FKN393258 FUJ393258 GEF393258 GOB393258 GXX393258 HHT393258 HRP393258 IBL393258 ILH393258 IVD393258 JEZ393258 JOV393258 JYR393258 KIN393258 KSJ393258 LCF393258 LMB393258 LVX393258 MFT393258 MPP393258 MZL393258 NJH393258 NTD393258 OCZ393258 OMV393258 OWR393258 PGN393258 PQJ393258 QAF393258 QKB393258 QTX393258 RDT393258 RNP393258 RXL393258 SHH393258 SRD393258 TAZ393258 TKV393258 TUR393258 UEN393258 UOJ393258 UYF393258 VIB393258 VRX393258 WBT393258 WLP393258 WVL393258 D458794 IZ458794 SV458794 ACR458794 AMN458794 AWJ458794 BGF458794 BQB458794 BZX458794 CJT458794 CTP458794 DDL458794 DNH458794 DXD458794 EGZ458794 EQV458794 FAR458794 FKN458794 FUJ458794 GEF458794 GOB458794 GXX458794 HHT458794 HRP458794 IBL458794 ILH458794 IVD458794 JEZ458794 JOV458794 JYR458794 KIN458794 KSJ458794 LCF458794 LMB458794 LVX458794 MFT458794 MPP458794 MZL458794 NJH458794 NTD458794 OCZ458794 OMV458794 OWR458794 PGN458794 PQJ458794 QAF458794 QKB458794 QTX458794 RDT458794 RNP458794 RXL458794 SHH458794 SRD458794 TAZ458794 TKV458794 TUR458794 UEN458794 UOJ458794 UYF458794 VIB458794 VRX458794 WBT458794 WLP458794 WVL458794 D524330 IZ524330 SV524330 ACR524330 AMN524330 AWJ524330 BGF524330 BQB524330 BZX524330 CJT524330 CTP524330 DDL524330 DNH524330 DXD524330 EGZ524330 EQV524330 FAR524330 FKN524330 FUJ524330 GEF524330 GOB524330 GXX524330 HHT524330 HRP524330 IBL524330 ILH524330 IVD524330 JEZ524330 JOV524330 JYR524330 KIN524330 KSJ524330 LCF524330 LMB524330 LVX524330 MFT524330 MPP524330 MZL524330 NJH524330 NTD524330 OCZ524330 OMV524330 OWR524330 PGN524330 PQJ524330 QAF524330 QKB524330 QTX524330 RDT524330 RNP524330 RXL524330 SHH524330 SRD524330 TAZ524330 TKV524330 TUR524330 UEN524330 UOJ524330 UYF524330 VIB524330 VRX524330 WBT524330 WLP524330 WVL524330 D589866 IZ589866 SV589866 ACR589866 AMN589866 AWJ589866 BGF589866 BQB589866 BZX589866 CJT589866 CTP589866 DDL589866 DNH589866 DXD589866 EGZ589866 EQV589866 FAR589866 FKN589866 FUJ589866 GEF589866 GOB589866 GXX589866 HHT589866 HRP589866 IBL589866 ILH589866 IVD589866 JEZ589866 JOV589866 JYR589866 KIN589866 KSJ589866 LCF589866 LMB589866 LVX589866 MFT589866 MPP589866 MZL589866 NJH589866 NTD589866 OCZ589866 OMV589866 OWR589866 PGN589866 PQJ589866 QAF589866 QKB589866 QTX589866 RDT589866 RNP589866 RXL589866 SHH589866 SRD589866 TAZ589866 TKV589866 TUR589866 UEN589866 UOJ589866 UYF589866 VIB589866 VRX589866 WBT589866 WLP589866 WVL589866 D655402 IZ655402 SV655402 ACR655402 AMN655402 AWJ655402 BGF655402 BQB655402 BZX655402 CJT655402 CTP655402 DDL655402 DNH655402 DXD655402 EGZ655402 EQV655402 FAR655402 FKN655402 FUJ655402 GEF655402 GOB655402 GXX655402 HHT655402 HRP655402 IBL655402 ILH655402 IVD655402 JEZ655402 JOV655402 JYR655402 KIN655402 KSJ655402 LCF655402 LMB655402 LVX655402 MFT655402 MPP655402 MZL655402 NJH655402 NTD655402 OCZ655402 OMV655402 OWR655402 PGN655402 PQJ655402 QAF655402 QKB655402 QTX655402 RDT655402 RNP655402 RXL655402 SHH655402 SRD655402 TAZ655402 TKV655402 TUR655402 UEN655402 UOJ655402 UYF655402 VIB655402 VRX655402 WBT655402 WLP655402 WVL655402 D720938 IZ720938 SV720938 ACR720938 AMN720938 AWJ720938 BGF720938 BQB720938 BZX720938 CJT720938 CTP720938 DDL720938 DNH720938 DXD720938 EGZ720938 EQV720938 FAR720938 FKN720938 FUJ720938 GEF720938 GOB720938 GXX720938 HHT720938 HRP720938 IBL720938 ILH720938 IVD720938 JEZ720938 JOV720938 JYR720938 KIN720938 KSJ720938 LCF720938 LMB720938 LVX720938 MFT720938 MPP720938 MZL720938 NJH720938 NTD720938 OCZ720938 OMV720938 OWR720938 PGN720938 PQJ720938 QAF720938 QKB720938 QTX720938 RDT720938 RNP720938 RXL720938 SHH720938 SRD720938 TAZ720938 TKV720938 TUR720938 UEN720938 UOJ720938 UYF720938 VIB720938 VRX720938 WBT720938 WLP720938 WVL720938 D786474 IZ786474 SV786474 ACR786474 AMN786474 AWJ786474 BGF786474 BQB786474 BZX786474 CJT786474 CTP786474 DDL786474 DNH786474 DXD786474 EGZ786474 EQV786474 FAR786474 FKN786474 FUJ786474 GEF786474 GOB786474 GXX786474 HHT786474 HRP786474 IBL786474 ILH786474 IVD786474 JEZ786474 JOV786474 JYR786474 KIN786474 KSJ786474 LCF786474 LMB786474 LVX786474 MFT786474 MPP786474 MZL786474 NJH786474 NTD786474 OCZ786474 OMV786474 OWR786474 PGN786474 PQJ786474 QAF786474 QKB786474 QTX786474 RDT786474 RNP786474 RXL786474 SHH786474 SRD786474 TAZ786474 TKV786474 TUR786474 UEN786474 UOJ786474 UYF786474 VIB786474 VRX786474 WBT786474 WLP786474 WVL786474 D852010 IZ852010 SV852010 ACR852010 AMN852010 AWJ852010 BGF852010 BQB852010 BZX852010 CJT852010 CTP852010 DDL852010 DNH852010 DXD852010 EGZ852010 EQV852010 FAR852010 FKN852010 FUJ852010 GEF852010 GOB852010 GXX852010 HHT852010 HRP852010 IBL852010 ILH852010 IVD852010 JEZ852010 JOV852010 JYR852010 KIN852010 KSJ852010 LCF852010 LMB852010 LVX852010 MFT852010 MPP852010 MZL852010 NJH852010 NTD852010 OCZ852010 OMV852010 OWR852010 PGN852010 PQJ852010 QAF852010 QKB852010 QTX852010 RDT852010 RNP852010 RXL852010 SHH852010 SRD852010 TAZ852010 TKV852010 TUR852010 UEN852010 UOJ852010 UYF852010 VIB852010 VRX852010 WBT852010 WLP852010 WVL852010 D917546 IZ917546 SV917546 ACR917546 AMN917546 AWJ917546 BGF917546 BQB917546 BZX917546 CJT917546 CTP917546 DDL917546 DNH917546 DXD917546 EGZ917546 EQV917546 FAR917546 FKN917546 FUJ917546 GEF917546 GOB917546 GXX917546 HHT917546 HRP917546 IBL917546 ILH917546 IVD917546 JEZ917546 JOV917546 JYR917546 KIN917546 KSJ917546 LCF917546 LMB917546 LVX917546 MFT917546 MPP917546 MZL917546 NJH917546 NTD917546 OCZ917546 OMV917546 OWR917546 PGN917546 PQJ917546 QAF917546 QKB917546 QTX917546 RDT917546 RNP917546 RXL917546 SHH917546 SRD917546 TAZ917546 TKV917546 TUR917546 UEN917546 UOJ917546 UYF917546 VIB917546 VRX917546 WBT917546 WLP917546 WVL917546 D983082 IZ983082 SV983082 ACR983082 AMN983082 AWJ983082 BGF983082 BQB983082 BZX983082 CJT983082 CTP983082 DDL983082 DNH983082 DXD983082 EGZ983082 EQV983082 FAR983082 FKN983082 FUJ983082 GEF983082 GOB983082 GXX983082 HHT983082 HRP983082 IBL983082 ILH983082 IVD983082 JEZ983082 JOV983082 JYR983082 KIN983082 KSJ983082 LCF983082 LMB983082 LVX983082 MFT983082 MPP983082 MZL983082 NJH983082 NTD983082 OCZ983082 OMV983082 OWR983082 PGN983082 PQJ983082 QAF983082 QKB983082 QTX983082 RDT983082 RNP983082 RXL983082 SHH983082 SRD983082 TAZ983082 TKV983082 TUR983082 UEN983082 UOJ983082 UYF983082 VIB983082 VRX983082 WBT983082 WLP983082 WVL983082 D48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D65584 IZ65584 SV65584 ACR65584 AMN65584 AWJ65584 BGF65584 BQB65584 BZX65584 CJT65584 CTP65584 DDL65584 DNH65584 DXD65584 EGZ65584 EQV65584 FAR65584 FKN65584 FUJ65584 GEF65584 GOB65584 GXX65584 HHT65584 HRP65584 IBL65584 ILH65584 IVD65584 JEZ65584 JOV65584 JYR65584 KIN65584 KSJ65584 LCF65584 LMB65584 LVX65584 MFT65584 MPP65584 MZL65584 NJH65584 NTD65584 OCZ65584 OMV65584 OWR65584 PGN65584 PQJ65584 QAF65584 QKB65584 QTX65584 RDT65584 RNP65584 RXL65584 SHH65584 SRD65584 TAZ65584 TKV65584 TUR65584 UEN65584 UOJ65584 UYF65584 VIB65584 VRX65584 WBT65584 WLP65584 WVL65584 D131120 IZ131120 SV131120 ACR131120 AMN131120 AWJ131120 BGF131120 BQB131120 BZX131120 CJT131120 CTP131120 DDL131120 DNH131120 DXD131120 EGZ131120 EQV131120 FAR131120 FKN131120 FUJ131120 GEF131120 GOB131120 GXX131120 HHT131120 HRP131120 IBL131120 ILH131120 IVD131120 JEZ131120 JOV131120 JYR131120 KIN131120 KSJ131120 LCF131120 LMB131120 LVX131120 MFT131120 MPP131120 MZL131120 NJH131120 NTD131120 OCZ131120 OMV131120 OWR131120 PGN131120 PQJ131120 QAF131120 QKB131120 QTX131120 RDT131120 RNP131120 RXL131120 SHH131120 SRD131120 TAZ131120 TKV131120 TUR131120 UEN131120 UOJ131120 UYF131120 VIB131120 VRX131120 WBT131120 WLP131120 WVL131120 D196656 IZ196656 SV196656 ACR196656 AMN196656 AWJ196656 BGF196656 BQB196656 BZX196656 CJT196656 CTP196656 DDL196656 DNH196656 DXD196656 EGZ196656 EQV196656 FAR196656 FKN196656 FUJ196656 GEF196656 GOB196656 GXX196656 HHT196656 HRP196656 IBL196656 ILH196656 IVD196656 JEZ196656 JOV196656 JYR196656 KIN196656 KSJ196656 LCF196656 LMB196656 LVX196656 MFT196656 MPP196656 MZL196656 NJH196656 NTD196656 OCZ196656 OMV196656 OWR196656 PGN196656 PQJ196656 QAF196656 QKB196656 QTX196656 RDT196656 RNP196656 RXL196656 SHH196656 SRD196656 TAZ196656 TKV196656 TUR196656 UEN196656 UOJ196656 UYF196656 VIB196656 VRX196656 WBT196656 WLP196656 WVL196656 D262192 IZ262192 SV262192 ACR262192 AMN262192 AWJ262192 BGF262192 BQB262192 BZX262192 CJT262192 CTP262192 DDL262192 DNH262192 DXD262192 EGZ262192 EQV262192 FAR262192 FKN262192 FUJ262192 GEF262192 GOB262192 GXX262192 HHT262192 HRP262192 IBL262192 ILH262192 IVD262192 JEZ262192 JOV262192 JYR262192 KIN262192 KSJ262192 LCF262192 LMB262192 LVX262192 MFT262192 MPP262192 MZL262192 NJH262192 NTD262192 OCZ262192 OMV262192 OWR262192 PGN262192 PQJ262192 QAF262192 QKB262192 QTX262192 RDT262192 RNP262192 RXL262192 SHH262192 SRD262192 TAZ262192 TKV262192 TUR262192 UEN262192 UOJ262192 UYF262192 VIB262192 VRX262192 WBT262192 WLP262192 WVL262192 D327728 IZ327728 SV327728 ACR327728 AMN327728 AWJ327728 BGF327728 BQB327728 BZX327728 CJT327728 CTP327728 DDL327728 DNH327728 DXD327728 EGZ327728 EQV327728 FAR327728 FKN327728 FUJ327728 GEF327728 GOB327728 GXX327728 HHT327728 HRP327728 IBL327728 ILH327728 IVD327728 JEZ327728 JOV327728 JYR327728 KIN327728 KSJ327728 LCF327728 LMB327728 LVX327728 MFT327728 MPP327728 MZL327728 NJH327728 NTD327728 OCZ327728 OMV327728 OWR327728 PGN327728 PQJ327728 QAF327728 QKB327728 QTX327728 RDT327728 RNP327728 RXL327728 SHH327728 SRD327728 TAZ327728 TKV327728 TUR327728 UEN327728 UOJ327728 UYF327728 VIB327728 VRX327728 WBT327728 WLP327728 WVL327728 D393264 IZ393264 SV393264 ACR393264 AMN393264 AWJ393264 BGF393264 BQB393264 BZX393264 CJT393264 CTP393264 DDL393264 DNH393264 DXD393264 EGZ393264 EQV393264 FAR393264 FKN393264 FUJ393264 GEF393264 GOB393264 GXX393264 HHT393264 HRP393264 IBL393264 ILH393264 IVD393264 JEZ393264 JOV393264 JYR393264 KIN393264 KSJ393264 LCF393264 LMB393264 LVX393264 MFT393264 MPP393264 MZL393264 NJH393264 NTD393264 OCZ393264 OMV393264 OWR393264 PGN393264 PQJ393264 QAF393264 QKB393264 QTX393264 RDT393264 RNP393264 RXL393264 SHH393264 SRD393264 TAZ393264 TKV393264 TUR393264 UEN393264 UOJ393264 UYF393264 VIB393264 VRX393264 WBT393264 WLP393264 WVL393264 D458800 IZ458800 SV458800 ACR458800 AMN458800 AWJ458800 BGF458800 BQB458800 BZX458800 CJT458800 CTP458800 DDL458800 DNH458800 DXD458800 EGZ458800 EQV458800 FAR458800 FKN458800 FUJ458800 GEF458800 GOB458800 GXX458800 HHT458800 HRP458800 IBL458800 ILH458800 IVD458800 JEZ458800 JOV458800 JYR458800 KIN458800 KSJ458800 LCF458800 LMB458800 LVX458800 MFT458800 MPP458800 MZL458800 NJH458800 NTD458800 OCZ458800 OMV458800 OWR458800 PGN458800 PQJ458800 QAF458800 QKB458800 QTX458800 RDT458800 RNP458800 RXL458800 SHH458800 SRD458800 TAZ458800 TKV458800 TUR458800 UEN458800 UOJ458800 UYF458800 VIB458800 VRX458800 WBT458800 WLP458800 WVL458800 D524336 IZ524336 SV524336 ACR524336 AMN524336 AWJ524336 BGF524336 BQB524336 BZX524336 CJT524336 CTP524336 DDL524336 DNH524336 DXD524336 EGZ524336 EQV524336 FAR524336 FKN524336 FUJ524336 GEF524336 GOB524336 GXX524336 HHT524336 HRP524336 IBL524336 ILH524336 IVD524336 JEZ524336 JOV524336 JYR524336 KIN524336 KSJ524336 LCF524336 LMB524336 LVX524336 MFT524336 MPP524336 MZL524336 NJH524336 NTD524336 OCZ524336 OMV524336 OWR524336 PGN524336 PQJ524336 QAF524336 QKB524336 QTX524336 RDT524336 RNP524336 RXL524336 SHH524336 SRD524336 TAZ524336 TKV524336 TUR524336 UEN524336 UOJ524336 UYF524336 VIB524336 VRX524336 WBT524336 WLP524336 WVL524336 D589872 IZ589872 SV589872 ACR589872 AMN589872 AWJ589872 BGF589872 BQB589872 BZX589872 CJT589872 CTP589872 DDL589872 DNH589872 DXD589872 EGZ589872 EQV589872 FAR589872 FKN589872 FUJ589872 GEF589872 GOB589872 GXX589872 HHT589872 HRP589872 IBL589872 ILH589872 IVD589872 JEZ589872 JOV589872 JYR589872 KIN589872 KSJ589872 LCF589872 LMB589872 LVX589872 MFT589872 MPP589872 MZL589872 NJH589872 NTD589872 OCZ589872 OMV589872 OWR589872 PGN589872 PQJ589872 QAF589872 QKB589872 QTX589872 RDT589872 RNP589872 RXL589872 SHH589872 SRD589872 TAZ589872 TKV589872 TUR589872 UEN589872 UOJ589872 UYF589872 VIB589872 VRX589872 WBT589872 WLP589872 WVL589872 D655408 IZ655408 SV655408 ACR655408 AMN655408 AWJ655408 BGF655408 BQB655408 BZX655408 CJT655408 CTP655408 DDL655408 DNH655408 DXD655408 EGZ655408 EQV655408 FAR655408 FKN655408 FUJ655408 GEF655408 GOB655408 GXX655408 HHT655408 HRP655408 IBL655408 ILH655408 IVD655408 JEZ655408 JOV655408 JYR655408 KIN655408 KSJ655408 LCF655408 LMB655408 LVX655408 MFT655408 MPP655408 MZL655408 NJH655408 NTD655408 OCZ655408 OMV655408 OWR655408 PGN655408 PQJ655408 QAF655408 QKB655408 QTX655408 RDT655408 RNP655408 RXL655408 SHH655408 SRD655408 TAZ655408 TKV655408 TUR655408 UEN655408 UOJ655408 UYF655408 VIB655408 VRX655408 WBT655408 WLP655408 WVL655408 D720944 IZ720944 SV720944 ACR720944 AMN720944 AWJ720944 BGF720944 BQB720944 BZX720944 CJT720944 CTP720944 DDL720944 DNH720944 DXD720944 EGZ720944 EQV720944 FAR720944 FKN720944 FUJ720944 GEF720944 GOB720944 GXX720944 HHT720944 HRP720944 IBL720944 ILH720944 IVD720944 JEZ720944 JOV720944 JYR720944 KIN720944 KSJ720944 LCF720944 LMB720944 LVX720944 MFT720944 MPP720944 MZL720944 NJH720944 NTD720944 OCZ720944 OMV720944 OWR720944 PGN720944 PQJ720944 QAF720944 QKB720944 QTX720944 RDT720944 RNP720944 RXL720944 SHH720944 SRD720944 TAZ720944 TKV720944 TUR720944 UEN720944 UOJ720944 UYF720944 VIB720944 VRX720944 WBT720944 WLP720944 WVL720944 D786480 IZ786480 SV786480 ACR786480 AMN786480 AWJ786480 BGF786480 BQB786480 BZX786480 CJT786480 CTP786480 DDL786480 DNH786480 DXD786480 EGZ786480 EQV786480 FAR786480 FKN786480 FUJ786480 GEF786480 GOB786480 GXX786480 HHT786480 HRP786480 IBL786480 ILH786480 IVD786480 JEZ786480 JOV786480 JYR786480 KIN786480 KSJ786480 LCF786480 LMB786480 LVX786480 MFT786480 MPP786480 MZL786480 NJH786480 NTD786480 OCZ786480 OMV786480 OWR786480 PGN786480 PQJ786480 QAF786480 QKB786480 QTX786480 RDT786480 RNP786480 RXL786480 SHH786480 SRD786480 TAZ786480 TKV786480 TUR786480 UEN786480 UOJ786480 UYF786480 VIB786480 VRX786480 WBT786480 WLP786480 WVL786480 D852016 IZ852016 SV852016 ACR852016 AMN852016 AWJ852016 BGF852016 BQB852016 BZX852016 CJT852016 CTP852016 DDL852016 DNH852016 DXD852016 EGZ852016 EQV852016 FAR852016 FKN852016 FUJ852016 GEF852016 GOB852016 GXX852016 HHT852016 HRP852016 IBL852016 ILH852016 IVD852016 JEZ852016 JOV852016 JYR852016 KIN852016 KSJ852016 LCF852016 LMB852016 LVX852016 MFT852016 MPP852016 MZL852016 NJH852016 NTD852016 OCZ852016 OMV852016 OWR852016 PGN852016 PQJ852016 QAF852016 QKB852016 QTX852016 RDT852016 RNP852016 RXL852016 SHH852016 SRD852016 TAZ852016 TKV852016 TUR852016 UEN852016 UOJ852016 UYF852016 VIB852016 VRX852016 WBT852016 WLP852016 WVL852016 D917552 IZ917552 SV917552 ACR917552 AMN917552 AWJ917552 BGF917552 BQB917552 BZX917552 CJT917552 CTP917552 DDL917552 DNH917552 DXD917552 EGZ917552 EQV917552 FAR917552 FKN917552 FUJ917552 GEF917552 GOB917552 GXX917552 HHT917552 HRP917552 IBL917552 ILH917552 IVD917552 JEZ917552 JOV917552 JYR917552 KIN917552 KSJ917552 LCF917552 LMB917552 LVX917552 MFT917552 MPP917552 MZL917552 NJH917552 NTD917552 OCZ917552 OMV917552 OWR917552 PGN917552 PQJ917552 QAF917552 QKB917552 QTX917552 RDT917552 RNP917552 RXL917552 SHH917552 SRD917552 TAZ917552 TKV917552 TUR917552 UEN917552 UOJ917552 UYF917552 VIB917552 VRX917552 WBT917552 WLP917552 WVL917552 D983088 IZ983088 SV983088 ACR983088 AMN983088 AWJ983088 BGF983088 BQB983088 BZX983088 CJT983088 CTP983088 DDL983088 DNH983088 DXD983088 EGZ983088 EQV983088 FAR983088 FKN983088 FUJ983088 GEF983088 GOB983088 GXX983088 HHT983088 HRP983088 IBL983088 ILH983088 IVD983088 JEZ983088 JOV983088 JYR983088 KIN983088 KSJ983088 LCF983088 LMB983088 LVX983088 MFT983088 MPP983088 MZL983088 NJH983088 NTD983088 OCZ983088 OMV983088 OWR983088 PGN983088 PQJ983088 QAF983088 QKB983088 QTX983088 RDT983088 RNP983088 RXL983088 SHH983088 SRD983088 TAZ983088 TKV983088 TUR983088 UEN983088 UOJ983088 UYF983088 VIB983088 VRX983088 WBT983088 WLP983088 WVL983088 H37 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H65573 JD65573 SZ65573 ACV65573 AMR65573 AWN65573 BGJ65573 BQF65573 CAB65573 CJX65573 CTT65573 DDP65573 DNL65573 DXH65573 EHD65573 EQZ65573 FAV65573 FKR65573 FUN65573 GEJ65573 GOF65573 GYB65573 HHX65573 HRT65573 IBP65573 ILL65573 IVH65573 JFD65573 JOZ65573 JYV65573 KIR65573 KSN65573 LCJ65573 LMF65573 LWB65573 MFX65573 MPT65573 MZP65573 NJL65573 NTH65573 ODD65573 OMZ65573 OWV65573 PGR65573 PQN65573 QAJ65573 QKF65573 QUB65573 RDX65573 RNT65573 RXP65573 SHL65573 SRH65573 TBD65573 TKZ65573 TUV65573 UER65573 UON65573 UYJ65573 VIF65573 VSB65573 WBX65573 WLT65573 WVP65573 H131109 JD131109 SZ131109 ACV131109 AMR131109 AWN131109 BGJ131109 BQF131109 CAB131109 CJX131109 CTT131109 DDP131109 DNL131109 DXH131109 EHD131109 EQZ131109 FAV131109 FKR131109 FUN131109 GEJ131109 GOF131109 GYB131109 HHX131109 HRT131109 IBP131109 ILL131109 IVH131109 JFD131109 JOZ131109 JYV131109 KIR131109 KSN131109 LCJ131109 LMF131109 LWB131109 MFX131109 MPT131109 MZP131109 NJL131109 NTH131109 ODD131109 OMZ131109 OWV131109 PGR131109 PQN131109 QAJ131109 QKF131109 QUB131109 RDX131109 RNT131109 RXP131109 SHL131109 SRH131109 TBD131109 TKZ131109 TUV131109 UER131109 UON131109 UYJ131109 VIF131109 VSB131109 WBX131109 WLT131109 WVP131109 H196645 JD196645 SZ196645 ACV196645 AMR196645 AWN196645 BGJ196645 BQF196645 CAB196645 CJX196645 CTT196645 DDP196645 DNL196645 DXH196645 EHD196645 EQZ196645 FAV196645 FKR196645 FUN196645 GEJ196645 GOF196645 GYB196645 HHX196645 HRT196645 IBP196645 ILL196645 IVH196645 JFD196645 JOZ196645 JYV196645 KIR196645 KSN196645 LCJ196645 LMF196645 LWB196645 MFX196645 MPT196645 MZP196645 NJL196645 NTH196645 ODD196645 OMZ196645 OWV196645 PGR196645 PQN196645 QAJ196645 QKF196645 QUB196645 RDX196645 RNT196645 RXP196645 SHL196645 SRH196645 TBD196645 TKZ196645 TUV196645 UER196645 UON196645 UYJ196645 VIF196645 VSB196645 WBX196645 WLT196645 WVP196645 H262181 JD262181 SZ262181 ACV262181 AMR262181 AWN262181 BGJ262181 BQF262181 CAB262181 CJX262181 CTT262181 DDP262181 DNL262181 DXH262181 EHD262181 EQZ262181 FAV262181 FKR262181 FUN262181 GEJ262181 GOF262181 GYB262181 HHX262181 HRT262181 IBP262181 ILL262181 IVH262181 JFD262181 JOZ262181 JYV262181 KIR262181 KSN262181 LCJ262181 LMF262181 LWB262181 MFX262181 MPT262181 MZP262181 NJL262181 NTH262181 ODD262181 OMZ262181 OWV262181 PGR262181 PQN262181 QAJ262181 QKF262181 QUB262181 RDX262181 RNT262181 RXP262181 SHL262181 SRH262181 TBD262181 TKZ262181 TUV262181 UER262181 UON262181 UYJ262181 VIF262181 VSB262181 WBX262181 WLT262181 WVP262181 H327717 JD327717 SZ327717 ACV327717 AMR327717 AWN327717 BGJ327717 BQF327717 CAB327717 CJX327717 CTT327717 DDP327717 DNL327717 DXH327717 EHD327717 EQZ327717 FAV327717 FKR327717 FUN327717 GEJ327717 GOF327717 GYB327717 HHX327717 HRT327717 IBP327717 ILL327717 IVH327717 JFD327717 JOZ327717 JYV327717 KIR327717 KSN327717 LCJ327717 LMF327717 LWB327717 MFX327717 MPT327717 MZP327717 NJL327717 NTH327717 ODD327717 OMZ327717 OWV327717 PGR327717 PQN327717 QAJ327717 QKF327717 QUB327717 RDX327717 RNT327717 RXP327717 SHL327717 SRH327717 TBD327717 TKZ327717 TUV327717 UER327717 UON327717 UYJ327717 VIF327717 VSB327717 WBX327717 WLT327717 WVP327717 H393253 JD393253 SZ393253 ACV393253 AMR393253 AWN393253 BGJ393253 BQF393253 CAB393253 CJX393253 CTT393253 DDP393253 DNL393253 DXH393253 EHD393253 EQZ393253 FAV393253 FKR393253 FUN393253 GEJ393253 GOF393253 GYB393253 HHX393253 HRT393253 IBP393253 ILL393253 IVH393253 JFD393253 JOZ393253 JYV393253 KIR393253 KSN393253 LCJ393253 LMF393253 LWB393253 MFX393253 MPT393253 MZP393253 NJL393253 NTH393253 ODD393253 OMZ393253 OWV393253 PGR393253 PQN393253 QAJ393253 QKF393253 QUB393253 RDX393253 RNT393253 RXP393253 SHL393253 SRH393253 TBD393253 TKZ393253 TUV393253 UER393253 UON393253 UYJ393253 VIF393253 VSB393253 WBX393253 WLT393253 WVP393253 H458789 JD458789 SZ458789 ACV458789 AMR458789 AWN458789 BGJ458789 BQF458789 CAB458789 CJX458789 CTT458789 DDP458789 DNL458789 DXH458789 EHD458789 EQZ458789 FAV458789 FKR458789 FUN458789 GEJ458789 GOF458789 GYB458789 HHX458789 HRT458789 IBP458789 ILL458789 IVH458789 JFD458789 JOZ458789 JYV458789 KIR458789 KSN458789 LCJ458789 LMF458789 LWB458789 MFX458789 MPT458789 MZP458789 NJL458789 NTH458789 ODD458789 OMZ458789 OWV458789 PGR458789 PQN458789 QAJ458789 QKF458789 QUB458789 RDX458789 RNT458789 RXP458789 SHL458789 SRH458789 TBD458789 TKZ458789 TUV458789 UER458789 UON458789 UYJ458789 VIF458789 VSB458789 WBX458789 WLT458789 WVP458789 H524325 JD524325 SZ524325 ACV524325 AMR524325 AWN524325 BGJ524325 BQF524325 CAB524325 CJX524325 CTT524325 DDP524325 DNL524325 DXH524325 EHD524325 EQZ524325 FAV524325 FKR524325 FUN524325 GEJ524325 GOF524325 GYB524325 HHX524325 HRT524325 IBP524325 ILL524325 IVH524325 JFD524325 JOZ524325 JYV524325 KIR524325 KSN524325 LCJ524325 LMF524325 LWB524325 MFX524325 MPT524325 MZP524325 NJL524325 NTH524325 ODD524325 OMZ524325 OWV524325 PGR524325 PQN524325 QAJ524325 QKF524325 QUB524325 RDX524325 RNT524325 RXP524325 SHL524325 SRH524325 TBD524325 TKZ524325 TUV524325 UER524325 UON524325 UYJ524325 VIF524325 VSB524325 WBX524325 WLT524325 WVP524325 H589861 JD589861 SZ589861 ACV589861 AMR589861 AWN589861 BGJ589861 BQF589861 CAB589861 CJX589861 CTT589861 DDP589861 DNL589861 DXH589861 EHD589861 EQZ589861 FAV589861 FKR589861 FUN589861 GEJ589861 GOF589861 GYB589861 HHX589861 HRT589861 IBP589861 ILL589861 IVH589861 JFD589861 JOZ589861 JYV589861 KIR589861 KSN589861 LCJ589861 LMF589861 LWB589861 MFX589861 MPT589861 MZP589861 NJL589861 NTH589861 ODD589861 OMZ589861 OWV589861 PGR589861 PQN589861 QAJ589861 QKF589861 QUB589861 RDX589861 RNT589861 RXP589861 SHL589861 SRH589861 TBD589861 TKZ589861 TUV589861 UER589861 UON589861 UYJ589861 VIF589861 VSB589861 WBX589861 WLT589861 WVP589861 H655397 JD655397 SZ655397 ACV655397 AMR655397 AWN655397 BGJ655397 BQF655397 CAB655397 CJX655397 CTT655397 DDP655397 DNL655397 DXH655397 EHD655397 EQZ655397 FAV655397 FKR655397 FUN655397 GEJ655397 GOF655397 GYB655397 HHX655397 HRT655397 IBP655397 ILL655397 IVH655397 JFD655397 JOZ655397 JYV655397 KIR655397 KSN655397 LCJ655397 LMF655397 LWB655397 MFX655397 MPT655397 MZP655397 NJL655397 NTH655397 ODD655397 OMZ655397 OWV655397 PGR655397 PQN655397 QAJ655397 QKF655397 QUB655397 RDX655397 RNT655397 RXP655397 SHL655397 SRH655397 TBD655397 TKZ655397 TUV655397 UER655397 UON655397 UYJ655397 VIF655397 VSB655397 WBX655397 WLT655397 WVP655397 H720933 JD720933 SZ720933 ACV720933 AMR720933 AWN720933 BGJ720933 BQF720933 CAB720933 CJX720933 CTT720933 DDP720933 DNL720933 DXH720933 EHD720933 EQZ720933 FAV720933 FKR720933 FUN720933 GEJ720933 GOF720933 GYB720933 HHX720933 HRT720933 IBP720933 ILL720933 IVH720933 JFD720933 JOZ720933 JYV720933 KIR720933 KSN720933 LCJ720933 LMF720933 LWB720933 MFX720933 MPT720933 MZP720933 NJL720933 NTH720933 ODD720933 OMZ720933 OWV720933 PGR720933 PQN720933 QAJ720933 QKF720933 QUB720933 RDX720933 RNT720933 RXP720933 SHL720933 SRH720933 TBD720933 TKZ720933 TUV720933 UER720933 UON720933 UYJ720933 VIF720933 VSB720933 WBX720933 WLT720933 WVP720933 H786469 JD786469 SZ786469 ACV786469 AMR786469 AWN786469 BGJ786469 BQF786469 CAB786469 CJX786469 CTT786469 DDP786469 DNL786469 DXH786469 EHD786469 EQZ786469 FAV786469 FKR786469 FUN786469 GEJ786469 GOF786469 GYB786469 HHX786469 HRT786469 IBP786469 ILL786469 IVH786469 JFD786469 JOZ786469 JYV786469 KIR786469 KSN786469 LCJ786469 LMF786469 LWB786469 MFX786469 MPT786469 MZP786469 NJL786469 NTH786469 ODD786469 OMZ786469 OWV786469 PGR786469 PQN786469 QAJ786469 QKF786469 QUB786469 RDX786469 RNT786469 RXP786469 SHL786469 SRH786469 TBD786469 TKZ786469 TUV786469 UER786469 UON786469 UYJ786469 VIF786469 VSB786469 WBX786469 WLT786469 WVP786469 H852005 JD852005 SZ852005 ACV852005 AMR852005 AWN852005 BGJ852005 BQF852005 CAB852005 CJX852005 CTT852005 DDP852005 DNL852005 DXH852005 EHD852005 EQZ852005 FAV852005 FKR852005 FUN852005 GEJ852005 GOF852005 GYB852005 HHX852005 HRT852005 IBP852005 ILL852005 IVH852005 JFD852005 JOZ852005 JYV852005 KIR852005 KSN852005 LCJ852005 LMF852005 LWB852005 MFX852005 MPT852005 MZP852005 NJL852005 NTH852005 ODD852005 OMZ852005 OWV852005 PGR852005 PQN852005 QAJ852005 QKF852005 QUB852005 RDX852005 RNT852005 RXP852005 SHL852005 SRH852005 TBD852005 TKZ852005 TUV852005 UER852005 UON852005 UYJ852005 VIF852005 VSB852005 WBX852005 WLT852005 WVP852005 H917541 JD917541 SZ917541 ACV917541 AMR917541 AWN917541 BGJ917541 BQF917541 CAB917541 CJX917541 CTT917541 DDP917541 DNL917541 DXH917541 EHD917541 EQZ917541 FAV917541 FKR917541 FUN917541 GEJ917541 GOF917541 GYB917541 HHX917541 HRT917541 IBP917541 ILL917541 IVH917541 JFD917541 JOZ917541 JYV917541 KIR917541 KSN917541 LCJ917541 LMF917541 LWB917541 MFX917541 MPT917541 MZP917541 NJL917541 NTH917541 ODD917541 OMZ917541 OWV917541 PGR917541 PQN917541 QAJ917541 QKF917541 QUB917541 RDX917541 RNT917541 RXP917541 SHL917541 SRH917541 TBD917541 TKZ917541 TUV917541 UER917541 UON917541 UYJ917541 VIF917541 VSB917541 WBX917541 WLT917541 WVP917541 H983077 JD983077 SZ983077 ACV983077 AMR983077 AWN983077 BGJ983077 BQF983077 CAB983077 CJX983077 CTT983077 DDP983077 DNL983077 DXH983077 EHD983077 EQZ983077 FAV983077 FKR983077 FUN983077 GEJ983077 GOF983077 GYB983077 HHX983077 HRT983077 IBP983077 ILL983077 IVH983077 JFD983077 JOZ983077 JYV983077 KIR983077 KSN983077 LCJ983077 LMF983077 LWB983077 MFX983077 MPT983077 MZP983077 NJL983077 NTH983077 ODD983077 OMZ983077 OWV983077 PGR983077 PQN983077 QAJ983077 QKF983077 QUB983077 RDX983077 RNT983077 RXP983077 SHL983077 SRH983077 TBD983077 TKZ983077 TUV983077 UER983077 UON983077 UYJ983077 VIF983077 VSB983077 WBX983077 WLT983077 WVP983077 D50:D51 IZ50:IZ51 SV50:SV51 ACR50:ACR51 AMN50:AMN51 AWJ50:AWJ51 BGF50:BGF51 BQB50:BQB51 BZX50:BZX51 CJT50:CJT51 CTP50:CTP51 DDL50:DDL51 DNH50:DNH51 DXD50:DXD51 EGZ50:EGZ51 EQV50:EQV51 FAR50:FAR51 FKN50:FKN51 FUJ50:FUJ51 GEF50:GEF51 GOB50:GOB51 GXX50:GXX51 HHT50:HHT51 HRP50:HRP51 IBL50:IBL51 ILH50:ILH51 IVD50:IVD51 JEZ50:JEZ51 JOV50:JOV51 JYR50:JYR51 KIN50:KIN51 KSJ50:KSJ51 LCF50:LCF51 LMB50:LMB51 LVX50:LVX51 MFT50:MFT51 MPP50:MPP51 MZL50:MZL51 NJH50:NJH51 NTD50:NTD51 OCZ50:OCZ51 OMV50:OMV51 OWR50:OWR51 PGN50:PGN51 PQJ50:PQJ51 QAF50:QAF51 QKB50:QKB51 QTX50:QTX51 RDT50:RDT51 RNP50:RNP51 RXL50:RXL51 SHH50:SHH51 SRD50:SRD51 TAZ50:TAZ51 TKV50:TKV51 TUR50:TUR51 UEN50:UEN51 UOJ50:UOJ51 UYF50:UYF51 VIB50:VIB51 VRX50:VRX51 WBT50:WBT51 WLP50:WLP51 WVL50:WVL51 D65586:D65587 IZ65586:IZ65587 SV65586:SV65587 ACR65586:ACR65587 AMN65586:AMN65587 AWJ65586:AWJ65587 BGF65586:BGF65587 BQB65586:BQB65587 BZX65586:BZX65587 CJT65586:CJT65587 CTP65586:CTP65587 DDL65586:DDL65587 DNH65586:DNH65587 DXD65586:DXD65587 EGZ65586:EGZ65587 EQV65586:EQV65587 FAR65586:FAR65587 FKN65586:FKN65587 FUJ65586:FUJ65587 GEF65586:GEF65587 GOB65586:GOB65587 GXX65586:GXX65587 HHT65586:HHT65587 HRP65586:HRP65587 IBL65586:IBL65587 ILH65586:ILH65587 IVD65586:IVD65587 JEZ65586:JEZ65587 JOV65586:JOV65587 JYR65586:JYR65587 KIN65586:KIN65587 KSJ65586:KSJ65587 LCF65586:LCF65587 LMB65586:LMB65587 LVX65586:LVX65587 MFT65586:MFT65587 MPP65586:MPP65587 MZL65586:MZL65587 NJH65586:NJH65587 NTD65586:NTD65587 OCZ65586:OCZ65587 OMV65586:OMV65587 OWR65586:OWR65587 PGN65586:PGN65587 PQJ65586:PQJ65587 QAF65586:QAF65587 QKB65586:QKB65587 QTX65586:QTX65587 RDT65586:RDT65587 RNP65586:RNP65587 RXL65586:RXL65587 SHH65586:SHH65587 SRD65586:SRD65587 TAZ65586:TAZ65587 TKV65586:TKV65587 TUR65586:TUR65587 UEN65586:UEN65587 UOJ65586:UOJ65587 UYF65586:UYF65587 VIB65586:VIB65587 VRX65586:VRX65587 WBT65586:WBT65587 WLP65586:WLP65587 WVL65586:WVL65587 D131122:D131123 IZ131122:IZ131123 SV131122:SV131123 ACR131122:ACR131123 AMN131122:AMN131123 AWJ131122:AWJ131123 BGF131122:BGF131123 BQB131122:BQB131123 BZX131122:BZX131123 CJT131122:CJT131123 CTP131122:CTP131123 DDL131122:DDL131123 DNH131122:DNH131123 DXD131122:DXD131123 EGZ131122:EGZ131123 EQV131122:EQV131123 FAR131122:FAR131123 FKN131122:FKN131123 FUJ131122:FUJ131123 GEF131122:GEF131123 GOB131122:GOB131123 GXX131122:GXX131123 HHT131122:HHT131123 HRP131122:HRP131123 IBL131122:IBL131123 ILH131122:ILH131123 IVD131122:IVD131123 JEZ131122:JEZ131123 JOV131122:JOV131123 JYR131122:JYR131123 KIN131122:KIN131123 KSJ131122:KSJ131123 LCF131122:LCF131123 LMB131122:LMB131123 LVX131122:LVX131123 MFT131122:MFT131123 MPP131122:MPP131123 MZL131122:MZL131123 NJH131122:NJH131123 NTD131122:NTD131123 OCZ131122:OCZ131123 OMV131122:OMV131123 OWR131122:OWR131123 PGN131122:PGN131123 PQJ131122:PQJ131123 QAF131122:QAF131123 QKB131122:QKB131123 QTX131122:QTX131123 RDT131122:RDT131123 RNP131122:RNP131123 RXL131122:RXL131123 SHH131122:SHH131123 SRD131122:SRD131123 TAZ131122:TAZ131123 TKV131122:TKV131123 TUR131122:TUR131123 UEN131122:UEN131123 UOJ131122:UOJ131123 UYF131122:UYF131123 VIB131122:VIB131123 VRX131122:VRX131123 WBT131122:WBT131123 WLP131122:WLP131123 WVL131122:WVL131123 D196658:D196659 IZ196658:IZ196659 SV196658:SV196659 ACR196658:ACR196659 AMN196658:AMN196659 AWJ196658:AWJ196659 BGF196658:BGF196659 BQB196658:BQB196659 BZX196658:BZX196659 CJT196658:CJT196659 CTP196658:CTP196659 DDL196658:DDL196659 DNH196658:DNH196659 DXD196658:DXD196659 EGZ196658:EGZ196659 EQV196658:EQV196659 FAR196658:FAR196659 FKN196658:FKN196659 FUJ196658:FUJ196659 GEF196658:GEF196659 GOB196658:GOB196659 GXX196658:GXX196659 HHT196658:HHT196659 HRP196658:HRP196659 IBL196658:IBL196659 ILH196658:ILH196659 IVD196658:IVD196659 JEZ196658:JEZ196659 JOV196658:JOV196659 JYR196658:JYR196659 KIN196658:KIN196659 KSJ196658:KSJ196659 LCF196658:LCF196659 LMB196658:LMB196659 LVX196658:LVX196659 MFT196658:MFT196659 MPP196658:MPP196659 MZL196658:MZL196659 NJH196658:NJH196659 NTD196658:NTD196659 OCZ196658:OCZ196659 OMV196658:OMV196659 OWR196658:OWR196659 PGN196658:PGN196659 PQJ196658:PQJ196659 QAF196658:QAF196659 QKB196658:QKB196659 QTX196658:QTX196659 RDT196658:RDT196659 RNP196658:RNP196659 RXL196658:RXL196659 SHH196658:SHH196659 SRD196658:SRD196659 TAZ196658:TAZ196659 TKV196658:TKV196659 TUR196658:TUR196659 UEN196658:UEN196659 UOJ196658:UOJ196659 UYF196658:UYF196659 VIB196658:VIB196659 VRX196658:VRX196659 WBT196658:WBT196659 WLP196658:WLP196659 WVL196658:WVL196659 D262194:D262195 IZ262194:IZ262195 SV262194:SV262195 ACR262194:ACR262195 AMN262194:AMN262195 AWJ262194:AWJ262195 BGF262194:BGF262195 BQB262194:BQB262195 BZX262194:BZX262195 CJT262194:CJT262195 CTP262194:CTP262195 DDL262194:DDL262195 DNH262194:DNH262195 DXD262194:DXD262195 EGZ262194:EGZ262195 EQV262194:EQV262195 FAR262194:FAR262195 FKN262194:FKN262195 FUJ262194:FUJ262195 GEF262194:GEF262195 GOB262194:GOB262195 GXX262194:GXX262195 HHT262194:HHT262195 HRP262194:HRP262195 IBL262194:IBL262195 ILH262194:ILH262195 IVD262194:IVD262195 JEZ262194:JEZ262195 JOV262194:JOV262195 JYR262194:JYR262195 KIN262194:KIN262195 KSJ262194:KSJ262195 LCF262194:LCF262195 LMB262194:LMB262195 LVX262194:LVX262195 MFT262194:MFT262195 MPP262194:MPP262195 MZL262194:MZL262195 NJH262194:NJH262195 NTD262194:NTD262195 OCZ262194:OCZ262195 OMV262194:OMV262195 OWR262194:OWR262195 PGN262194:PGN262195 PQJ262194:PQJ262195 QAF262194:QAF262195 QKB262194:QKB262195 QTX262194:QTX262195 RDT262194:RDT262195 RNP262194:RNP262195 RXL262194:RXL262195 SHH262194:SHH262195 SRD262194:SRD262195 TAZ262194:TAZ262195 TKV262194:TKV262195 TUR262194:TUR262195 UEN262194:UEN262195 UOJ262194:UOJ262195 UYF262194:UYF262195 VIB262194:VIB262195 VRX262194:VRX262195 WBT262194:WBT262195 WLP262194:WLP262195 WVL262194:WVL262195 D327730:D327731 IZ327730:IZ327731 SV327730:SV327731 ACR327730:ACR327731 AMN327730:AMN327731 AWJ327730:AWJ327731 BGF327730:BGF327731 BQB327730:BQB327731 BZX327730:BZX327731 CJT327730:CJT327731 CTP327730:CTP327731 DDL327730:DDL327731 DNH327730:DNH327731 DXD327730:DXD327731 EGZ327730:EGZ327731 EQV327730:EQV327731 FAR327730:FAR327731 FKN327730:FKN327731 FUJ327730:FUJ327731 GEF327730:GEF327731 GOB327730:GOB327731 GXX327730:GXX327731 HHT327730:HHT327731 HRP327730:HRP327731 IBL327730:IBL327731 ILH327730:ILH327731 IVD327730:IVD327731 JEZ327730:JEZ327731 JOV327730:JOV327731 JYR327730:JYR327731 KIN327730:KIN327731 KSJ327730:KSJ327731 LCF327730:LCF327731 LMB327730:LMB327731 LVX327730:LVX327731 MFT327730:MFT327731 MPP327730:MPP327731 MZL327730:MZL327731 NJH327730:NJH327731 NTD327730:NTD327731 OCZ327730:OCZ327731 OMV327730:OMV327731 OWR327730:OWR327731 PGN327730:PGN327731 PQJ327730:PQJ327731 QAF327730:QAF327731 QKB327730:QKB327731 QTX327730:QTX327731 RDT327730:RDT327731 RNP327730:RNP327731 RXL327730:RXL327731 SHH327730:SHH327731 SRD327730:SRD327731 TAZ327730:TAZ327731 TKV327730:TKV327731 TUR327730:TUR327731 UEN327730:UEN327731 UOJ327730:UOJ327731 UYF327730:UYF327731 VIB327730:VIB327731 VRX327730:VRX327731 WBT327730:WBT327731 WLP327730:WLP327731 WVL327730:WVL327731 D393266:D393267 IZ393266:IZ393267 SV393266:SV393267 ACR393266:ACR393267 AMN393266:AMN393267 AWJ393266:AWJ393267 BGF393266:BGF393267 BQB393266:BQB393267 BZX393266:BZX393267 CJT393266:CJT393267 CTP393266:CTP393267 DDL393266:DDL393267 DNH393266:DNH393267 DXD393266:DXD393267 EGZ393266:EGZ393267 EQV393266:EQV393267 FAR393266:FAR393267 FKN393266:FKN393267 FUJ393266:FUJ393267 GEF393266:GEF393267 GOB393266:GOB393267 GXX393266:GXX393267 HHT393266:HHT393267 HRP393266:HRP393267 IBL393266:IBL393267 ILH393266:ILH393267 IVD393266:IVD393267 JEZ393266:JEZ393267 JOV393266:JOV393267 JYR393266:JYR393267 KIN393266:KIN393267 KSJ393266:KSJ393267 LCF393266:LCF393267 LMB393266:LMB393267 LVX393266:LVX393267 MFT393266:MFT393267 MPP393266:MPP393267 MZL393266:MZL393267 NJH393266:NJH393267 NTD393266:NTD393267 OCZ393266:OCZ393267 OMV393266:OMV393267 OWR393266:OWR393267 PGN393266:PGN393267 PQJ393266:PQJ393267 QAF393266:QAF393267 QKB393266:QKB393267 QTX393266:QTX393267 RDT393266:RDT393267 RNP393266:RNP393267 RXL393266:RXL393267 SHH393266:SHH393267 SRD393266:SRD393267 TAZ393266:TAZ393267 TKV393266:TKV393267 TUR393266:TUR393267 UEN393266:UEN393267 UOJ393266:UOJ393267 UYF393266:UYF393267 VIB393266:VIB393267 VRX393266:VRX393267 WBT393266:WBT393267 WLP393266:WLP393267 WVL393266:WVL393267 D458802:D458803 IZ458802:IZ458803 SV458802:SV458803 ACR458802:ACR458803 AMN458802:AMN458803 AWJ458802:AWJ458803 BGF458802:BGF458803 BQB458802:BQB458803 BZX458802:BZX458803 CJT458802:CJT458803 CTP458802:CTP458803 DDL458802:DDL458803 DNH458802:DNH458803 DXD458802:DXD458803 EGZ458802:EGZ458803 EQV458802:EQV458803 FAR458802:FAR458803 FKN458802:FKN458803 FUJ458802:FUJ458803 GEF458802:GEF458803 GOB458802:GOB458803 GXX458802:GXX458803 HHT458802:HHT458803 HRP458802:HRP458803 IBL458802:IBL458803 ILH458802:ILH458803 IVD458802:IVD458803 JEZ458802:JEZ458803 JOV458802:JOV458803 JYR458802:JYR458803 KIN458802:KIN458803 KSJ458802:KSJ458803 LCF458802:LCF458803 LMB458802:LMB458803 LVX458802:LVX458803 MFT458802:MFT458803 MPP458802:MPP458803 MZL458802:MZL458803 NJH458802:NJH458803 NTD458802:NTD458803 OCZ458802:OCZ458803 OMV458802:OMV458803 OWR458802:OWR458803 PGN458802:PGN458803 PQJ458802:PQJ458803 QAF458802:QAF458803 QKB458802:QKB458803 QTX458802:QTX458803 RDT458802:RDT458803 RNP458802:RNP458803 RXL458802:RXL458803 SHH458802:SHH458803 SRD458802:SRD458803 TAZ458802:TAZ458803 TKV458802:TKV458803 TUR458802:TUR458803 UEN458802:UEN458803 UOJ458802:UOJ458803 UYF458802:UYF458803 VIB458802:VIB458803 VRX458802:VRX458803 WBT458802:WBT458803 WLP458802:WLP458803 WVL458802:WVL458803 D524338:D524339 IZ524338:IZ524339 SV524338:SV524339 ACR524338:ACR524339 AMN524338:AMN524339 AWJ524338:AWJ524339 BGF524338:BGF524339 BQB524338:BQB524339 BZX524338:BZX524339 CJT524338:CJT524339 CTP524338:CTP524339 DDL524338:DDL524339 DNH524338:DNH524339 DXD524338:DXD524339 EGZ524338:EGZ524339 EQV524338:EQV524339 FAR524338:FAR524339 FKN524338:FKN524339 FUJ524338:FUJ524339 GEF524338:GEF524339 GOB524338:GOB524339 GXX524338:GXX524339 HHT524338:HHT524339 HRP524338:HRP524339 IBL524338:IBL524339 ILH524338:ILH524339 IVD524338:IVD524339 JEZ524338:JEZ524339 JOV524338:JOV524339 JYR524338:JYR524339 KIN524338:KIN524339 KSJ524338:KSJ524339 LCF524338:LCF524339 LMB524338:LMB524339 LVX524338:LVX524339 MFT524338:MFT524339 MPP524338:MPP524339 MZL524338:MZL524339 NJH524338:NJH524339 NTD524338:NTD524339 OCZ524338:OCZ524339 OMV524338:OMV524339 OWR524338:OWR524339 PGN524338:PGN524339 PQJ524338:PQJ524339 QAF524338:QAF524339 QKB524338:QKB524339 QTX524338:QTX524339 RDT524338:RDT524339 RNP524338:RNP524339 RXL524338:RXL524339 SHH524338:SHH524339 SRD524338:SRD524339 TAZ524338:TAZ524339 TKV524338:TKV524339 TUR524338:TUR524339 UEN524338:UEN524339 UOJ524338:UOJ524339 UYF524338:UYF524339 VIB524338:VIB524339 VRX524338:VRX524339 WBT524338:WBT524339 WLP524338:WLP524339 WVL524338:WVL524339 D589874:D589875 IZ589874:IZ589875 SV589874:SV589875 ACR589874:ACR589875 AMN589874:AMN589875 AWJ589874:AWJ589875 BGF589874:BGF589875 BQB589874:BQB589875 BZX589874:BZX589875 CJT589874:CJT589875 CTP589874:CTP589875 DDL589874:DDL589875 DNH589874:DNH589875 DXD589874:DXD589875 EGZ589874:EGZ589875 EQV589874:EQV589875 FAR589874:FAR589875 FKN589874:FKN589875 FUJ589874:FUJ589875 GEF589874:GEF589875 GOB589874:GOB589875 GXX589874:GXX589875 HHT589874:HHT589875 HRP589874:HRP589875 IBL589874:IBL589875 ILH589874:ILH589875 IVD589874:IVD589875 JEZ589874:JEZ589875 JOV589874:JOV589875 JYR589874:JYR589875 KIN589874:KIN589875 KSJ589874:KSJ589875 LCF589874:LCF589875 LMB589874:LMB589875 LVX589874:LVX589875 MFT589874:MFT589875 MPP589874:MPP589875 MZL589874:MZL589875 NJH589874:NJH589875 NTD589874:NTD589875 OCZ589874:OCZ589875 OMV589874:OMV589875 OWR589874:OWR589875 PGN589874:PGN589875 PQJ589874:PQJ589875 QAF589874:QAF589875 QKB589874:QKB589875 QTX589874:QTX589875 RDT589874:RDT589875 RNP589874:RNP589875 RXL589874:RXL589875 SHH589874:SHH589875 SRD589874:SRD589875 TAZ589874:TAZ589875 TKV589874:TKV589875 TUR589874:TUR589875 UEN589874:UEN589875 UOJ589874:UOJ589875 UYF589874:UYF589875 VIB589874:VIB589875 VRX589874:VRX589875 WBT589874:WBT589875 WLP589874:WLP589875 WVL589874:WVL589875 D655410:D655411 IZ655410:IZ655411 SV655410:SV655411 ACR655410:ACR655411 AMN655410:AMN655411 AWJ655410:AWJ655411 BGF655410:BGF655411 BQB655410:BQB655411 BZX655410:BZX655411 CJT655410:CJT655411 CTP655410:CTP655411 DDL655410:DDL655411 DNH655410:DNH655411 DXD655410:DXD655411 EGZ655410:EGZ655411 EQV655410:EQV655411 FAR655410:FAR655411 FKN655410:FKN655411 FUJ655410:FUJ655411 GEF655410:GEF655411 GOB655410:GOB655411 GXX655410:GXX655411 HHT655410:HHT655411 HRP655410:HRP655411 IBL655410:IBL655411 ILH655410:ILH655411 IVD655410:IVD655411 JEZ655410:JEZ655411 JOV655410:JOV655411 JYR655410:JYR655411 KIN655410:KIN655411 KSJ655410:KSJ655411 LCF655410:LCF655411 LMB655410:LMB655411 LVX655410:LVX655411 MFT655410:MFT655411 MPP655410:MPP655411 MZL655410:MZL655411 NJH655410:NJH655411 NTD655410:NTD655411 OCZ655410:OCZ655411 OMV655410:OMV655411 OWR655410:OWR655411 PGN655410:PGN655411 PQJ655410:PQJ655411 QAF655410:QAF655411 QKB655410:QKB655411 QTX655410:QTX655411 RDT655410:RDT655411 RNP655410:RNP655411 RXL655410:RXL655411 SHH655410:SHH655411 SRD655410:SRD655411 TAZ655410:TAZ655411 TKV655410:TKV655411 TUR655410:TUR655411 UEN655410:UEN655411 UOJ655410:UOJ655411 UYF655410:UYF655411 VIB655410:VIB655411 VRX655410:VRX655411 WBT655410:WBT655411 WLP655410:WLP655411 WVL655410:WVL655411 D720946:D720947 IZ720946:IZ720947 SV720946:SV720947 ACR720946:ACR720947 AMN720946:AMN720947 AWJ720946:AWJ720947 BGF720946:BGF720947 BQB720946:BQB720947 BZX720946:BZX720947 CJT720946:CJT720947 CTP720946:CTP720947 DDL720946:DDL720947 DNH720946:DNH720947 DXD720946:DXD720947 EGZ720946:EGZ720947 EQV720946:EQV720947 FAR720946:FAR720947 FKN720946:FKN720947 FUJ720946:FUJ720947 GEF720946:GEF720947 GOB720946:GOB720947 GXX720946:GXX720947 HHT720946:HHT720947 HRP720946:HRP720947 IBL720946:IBL720947 ILH720946:ILH720947 IVD720946:IVD720947 JEZ720946:JEZ720947 JOV720946:JOV720947 JYR720946:JYR720947 KIN720946:KIN720947 KSJ720946:KSJ720947 LCF720946:LCF720947 LMB720946:LMB720947 LVX720946:LVX720947 MFT720946:MFT720947 MPP720946:MPP720947 MZL720946:MZL720947 NJH720946:NJH720947 NTD720946:NTD720947 OCZ720946:OCZ720947 OMV720946:OMV720947 OWR720946:OWR720947 PGN720946:PGN720947 PQJ720946:PQJ720947 QAF720946:QAF720947 QKB720946:QKB720947 QTX720946:QTX720947 RDT720946:RDT720947 RNP720946:RNP720947 RXL720946:RXL720947 SHH720946:SHH720947 SRD720946:SRD720947 TAZ720946:TAZ720947 TKV720946:TKV720947 TUR720946:TUR720947 UEN720946:UEN720947 UOJ720946:UOJ720947 UYF720946:UYF720947 VIB720946:VIB720947 VRX720946:VRX720947 WBT720946:WBT720947 WLP720946:WLP720947 WVL720946:WVL720947 D786482:D786483 IZ786482:IZ786483 SV786482:SV786483 ACR786482:ACR786483 AMN786482:AMN786483 AWJ786482:AWJ786483 BGF786482:BGF786483 BQB786482:BQB786483 BZX786482:BZX786483 CJT786482:CJT786483 CTP786482:CTP786483 DDL786482:DDL786483 DNH786482:DNH786483 DXD786482:DXD786483 EGZ786482:EGZ786483 EQV786482:EQV786483 FAR786482:FAR786483 FKN786482:FKN786483 FUJ786482:FUJ786483 GEF786482:GEF786483 GOB786482:GOB786483 GXX786482:GXX786483 HHT786482:HHT786483 HRP786482:HRP786483 IBL786482:IBL786483 ILH786482:ILH786483 IVD786482:IVD786483 JEZ786482:JEZ786483 JOV786482:JOV786483 JYR786482:JYR786483 KIN786482:KIN786483 KSJ786482:KSJ786483 LCF786482:LCF786483 LMB786482:LMB786483 LVX786482:LVX786483 MFT786482:MFT786483 MPP786482:MPP786483 MZL786482:MZL786483 NJH786482:NJH786483 NTD786482:NTD786483 OCZ786482:OCZ786483 OMV786482:OMV786483 OWR786482:OWR786483 PGN786482:PGN786483 PQJ786482:PQJ786483 QAF786482:QAF786483 QKB786482:QKB786483 QTX786482:QTX786483 RDT786482:RDT786483 RNP786482:RNP786483 RXL786482:RXL786483 SHH786482:SHH786483 SRD786482:SRD786483 TAZ786482:TAZ786483 TKV786482:TKV786483 TUR786482:TUR786483 UEN786482:UEN786483 UOJ786482:UOJ786483 UYF786482:UYF786483 VIB786482:VIB786483 VRX786482:VRX786483 WBT786482:WBT786483 WLP786482:WLP786483 WVL786482:WVL786483 D852018:D852019 IZ852018:IZ852019 SV852018:SV852019 ACR852018:ACR852019 AMN852018:AMN852019 AWJ852018:AWJ852019 BGF852018:BGF852019 BQB852018:BQB852019 BZX852018:BZX852019 CJT852018:CJT852019 CTP852018:CTP852019 DDL852018:DDL852019 DNH852018:DNH852019 DXD852018:DXD852019 EGZ852018:EGZ852019 EQV852018:EQV852019 FAR852018:FAR852019 FKN852018:FKN852019 FUJ852018:FUJ852019 GEF852018:GEF852019 GOB852018:GOB852019 GXX852018:GXX852019 HHT852018:HHT852019 HRP852018:HRP852019 IBL852018:IBL852019 ILH852018:ILH852019 IVD852018:IVD852019 JEZ852018:JEZ852019 JOV852018:JOV852019 JYR852018:JYR852019 KIN852018:KIN852019 KSJ852018:KSJ852019 LCF852018:LCF852019 LMB852018:LMB852019 LVX852018:LVX852019 MFT852018:MFT852019 MPP852018:MPP852019 MZL852018:MZL852019 NJH852018:NJH852019 NTD852018:NTD852019 OCZ852018:OCZ852019 OMV852018:OMV852019 OWR852018:OWR852019 PGN852018:PGN852019 PQJ852018:PQJ852019 QAF852018:QAF852019 QKB852018:QKB852019 QTX852018:QTX852019 RDT852018:RDT852019 RNP852018:RNP852019 RXL852018:RXL852019 SHH852018:SHH852019 SRD852018:SRD852019 TAZ852018:TAZ852019 TKV852018:TKV852019 TUR852018:TUR852019 UEN852018:UEN852019 UOJ852018:UOJ852019 UYF852018:UYF852019 VIB852018:VIB852019 VRX852018:VRX852019 WBT852018:WBT852019 WLP852018:WLP852019 WVL852018:WVL852019 D917554:D917555 IZ917554:IZ917555 SV917554:SV917555 ACR917554:ACR917555 AMN917554:AMN917555 AWJ917554:AWJ917555 BGF917554:BGF917555 BQB917554:BQB917555 BZX917554:BZX917555 CJT917554:CJT917555 CTP917554:CTP917555 DDL917554:DDL917555 DNH917554:DNH917555 DXD917554:DXD917555 EGZ917554:EGZ917555 EQV917554:EQV917555 FAR917554:FAR917555 FKN917554:FKN917555 FUJ917554:FUJ917555 GEF917554:GEF917555 GOB917554:GOB917555 GXX917554:GXX917555 HHT917554:HHT917555 HRP917554:HRP917555 IBL917554:IBL917555 ILH917554:ILH917555 IVD917554:IVD917555 JEZ917554:JEZ917555 JOV917554:JOV917555 JYR917554:JYR917555 KIN917554:KIN917555 KSJ917554:KSJ917555 LCF917554:LCF917555 LMB917554:LMB917555 LVX917554:LVX917555 MFT917554:MFT917555 MPP917554:MPP917555 MZL917554:MZL917555 NJH917554:NJH917555 NTD917554:NTD917555 OCZ917554:OCZ917555 OMV917554:OMV917555 OWR917554:OWR917555 PGN917554:PGN917555 PQJ917554:PQJ917555 QAF917554:QAF917555 QKB917554:QKB917555 QTX917554:QTX917555 RDT917554:RDT917555 RNP917554:RNP917555 RXL917554:RXL917555 SHH917554:SHH917555 SRD917554:SRD917555 TAZ917554:TAZ917555 TKV917554:TKV917555 TUR917554:TUR917555 UEN917554:UEN917555 UOJ917554:UOJ917555 UYF917554:UYF917555 VIB917554:VIB917555 VRX917554:VRX917555 WBT917554:WBT917555 WLP917554:WLP917555 WVL917554:WVL917555 D983090:D983091 IZ983090:IZ983091 SV983090:SV983091 ACR983090:ACR983091 AMN983090:AMN983091 AWJ983090:AWJ983091 BGF983090:BGF983091 BQB983090:BQB983091 BZX983090:BZX983091 CJT983090:CJT983091 CTP983090:CTP983091 DDL983090:DDL983091 DNH983090:DNH983091 DXD983090:DXD983091 EGZ983090:EGZ983091 EQV983090:EQV983091 FAR983090:FAR983091 FKN983090:FKN983091 FUJ983090:FUJ983091 GEF983090:GEF983091 GOB983090:GOB983091 GXX983090:GXX983091 HHT983090:HHT983091 HRP983090:HRP983091 IBL983090:IBL983091 ILH983090:ILH983091 IVD983090:IVD983091 JEZ983090:JEZ983091 JOV983090:JOV983091 JYR983090:JYR983091 KIN983090:KIN983091 KSJ983090:KSJ983091 LCF983090:LCF983091 LMB983090:LMB983091 LVX983090:LVX983091 MFT983090:MFT983091 MPP983090:MPP983091 MZL983090:MZL983091 NJH983090:NJH983091 NTD983090:NTD983091 OCZ983090:OCZ983091 OMV983090:OMV983091 OWR983090:OWR983091 PGN983090:PGN983091 PQJ983090:PQJ983091 QAF983090:QAF983091 QKB983090:QKB983091 QTX983090:QTX983091 RDT983090:RDT983091 RNP983090:RNP983091 RXL983090:RXL983091 SHH983090:SHH983091 SRD983090:SRD983091 TAZ983090:TAZ983091 TKV983090:TKV983091 TUR983090:TUR983091 UEN983090:UEN983091 UOJ983090:UOJ983091 UYF983090:UYF983091 VIB983090:VIB983091 VRX983090:VRX983091 WBT983090:WBT983091 WLP983090:WLP983091 WVL983090:WVL983091 D40 IZ40 SV40 ACR40 AMN40 AWJ40 BGF40 BQB40 BZX40 CJT40 CTP40 DDL40 DNH40 DXD40 EGZ40 EQV40 FAR40 FKN40 FUJ40 GEF40 GOB40 GXX40 HHT40 HRP40 IBL40 ILH40 IVD40 JEZ40 JOV40 JYR40 KIN40 KSJ40 LCF40 LMB40 LVX40 MFT40 MPP40 MZL40 NJH40 NTD40 OCZ40 OMV40 OWR40 PGN40 PQJ40 QAF40 QKB40 QTX40 RDT40 RNP40 RXL40 SHH40 SRD40 TAZ40 TKV40 TUR40 UEN40 UOJ40 UYF40 VIB40 VRX40 WBT40 WLP40 WVL40 D65576 IZ65576 SV65576 ACR65576 AMN65576 AWJ65576 BGF65576 BQB65576 BZX65576 CJT65576 CTP65576 DDL65576 DNH65576 DXD65576 EGZ65576 EQV65576 FAR65576 FKN65576 FUJ65576 GEF65576 GOB65576 GXX65576 HHT65576 HRP65576 IBL65576 ILH65576 IVD65576 JEZ65576 JOV65576 JYR65576 KIN65576 KSJ65576 LCF65576 LMB65576 LVX65576 MFT65576 MPP65576 MZL65576 NJH65576 NTD65576 OCZ65576 OMV65576 OWR65576 PGN65576 PQJ65576 QAF65576 QKB65576 QTX65576 RDT65576 RNP65576 RXL65576 SHH65576 SRD65576 TAZ65576 TKV65576 TUR65576 UEN65576 UOJ65576 UYF65576 VIB65576 VRX65576 WBT65576 WLP65576 WVL65576 D131112 IZ131112 SV131112 ACR131112 AMN131112 AWJ131112 BGF131112 BQB131112 BZX131112 CJT131112 CTP131112 DDL131112 DNH131112 DXD131112 EGZ131112 EQV131112 FAR131112 FKN131112 FUJ131112 GEF131112 GOB131112 GXX131112 HHT131112 HRP131112 IBL131112 ILH131112 IVD131112 JEZ131112 JOV131112 JYR131112 KIN131112 KSJ131112 LCF131112 LMB131112 LVX131112 MFT131112 MPP131112 MZL131112 NJH131112 NTD131112 OCZ131112 OMV131112 OWR131112 PGN131112 PQJ131112 QAF131112 QKB131112 QTX131112 RDT131112 RNP131112 RXL131112 SHH131112 SRD131112 TAZ131112 TKV131112 TUR131112 UEN131112 UOJ131112 UYF131112 VIB131112 VRX131112 WBT131112 WLP131112 WVL131112 D196648 IZ196648 SV196648 ACR196648 AMN196648 AWJ196648 BGF196648 BQB196648 BZX196648 CJT196648 CTP196648 DDL196648 DNH196648 DXD196648 EGZ196648 EQV196648 FAR196648 FKN196648 FUJ196648 GEF196648 GOB196648 GXX196648 HHT196648 HRP196648 IBL196648 ILH196648 IVD196648 JEZ196648 JOV196648 JYR196648 KIN196648 KSJ196648 LCF196648 LMB196648 LVX196648 MFT196648 MPP196648 MZL196648 NJH196648 NTD196648 OCZ196648 OMV196648 OWR196648 PGN196648 PQJ196648 QAF196648 QKB196648 QTX196648 RDT196648 RNP196648 RXL196648 SHH196648 SRD196648 TAZ196648 TKV196648 TUR196648 UEN196648 UOJ196648 UYF196648 VIB196648 VRX196648 WBT196648 WLP196648 WVL196648 D262184 IZ262184 SV262184 ACR262184 AMN262184 AWJ262184 BGF262184 BQB262184 BZX262184 CJT262184 CTP262184 DDL262184 DNH262184 DXD262184 EGZ262184 EQV262184 FAR262184 FKN262184 FUJ262184 GEF262184 GOB262184 GXX262184 HHT262184 HRP262184 IBL262184 ILH262184 IVD262184 JEZ262184 JOV262184 JYR262184 KIN262184 KSJ262184 LCF262184 LMB262184 LVX262184 MFT262184 MPP262184 MZL262184 NJH262184 NTD262184 OCZ262184 OMV262184 OWR262184 PGN262184 PQJ262184 QAF262184 QKB262184 QTX262184 RDT262184 RNP262184 RXL262184 SHH262184 SRD262184 TAZ262184 TKV262184 TUR262184 UEN262184 UOJ262184 UYF262184 VIB262184 VRX262184 WBT262184 WLP262184 WVL262184 D327720 IZ327720 SV327720 ACR327720 AMN327720 AWJ327720 BGF327720 BQB327720 BZX327720 CJT327720 CTP327720 DDL327720 DNH327720 DXD327720 EGZ327720 EQV327720 FAR327720 FKN327720 FUJ327720 GEF327720 GOB327720 GXX327720 HHT327720 HRP327720 IBL327720 ILH327720 IVD327720 JEZ327720 JOV327720 JYR327720 KIN327720 KSJ327720 LCF327720 LMB327720 LVX327720 MFT327720 MPP327720 MZL327720 NJH327720 NTD327720 OCZ327720 OMV327720 OWR327720 PGN327720 PQJ327720 QAF327720 QKB327720 QTX327720 RDT327720 RNP327720 RXL327720 SHH327720 SRD327720 TAZ327720 TKV327720 TUR327720 UEN327720 UOJ327720 UYF327720 VIB327720 VRX327720 WBT327720 WLP327720 WVL327720 D393256 IZ393256 SV393256 ACR393256 AMN393256 AWJ393256 BGF393256 BQB393256 BZX393256 CJT393256 CTP393256 DDL393256 DNH393256 DXD393256 EGZ393256 EQV393256 FAR393256 FKN393256 FUJ393256 GEF393256 GOB393256 GXX393256 HHT393256 HRP393256 IBL393256 ILH393256 IVD393256 JEZ393256 JOV393256 JYR393256 KIN393256 KSJ393256 LCF393256 LMB393256 LVX393256 MFT393256 MPP393256 MZL393256 NJH393256 NTD393256 OCZ393256 OMV393256 OWR393256 PGN393256 PQJ393256 QAF393256 QKB393256 QTX393256 RDT393256 RNP393256 RXL393256 SHH393256 SRD393256 TAZ393256 TKV393256 TUR393256 UEN393256 UOJ393256 UYF393256 VIB393256 VRX393256 WBT393256 WLP393256 WVL393256 D458792 IZ458792 SV458792 ACR458792 AMN458792 AWJ458792 BGF458792 BQB458792 BZX458792 CJT458792 CTP458792 DDL458792 DNH458792 DXD458792 EGZ458792 EQV458792 FAR458792 FKN458792 FUJ458792 GEF458792 GOB458792 GXX458792 HHT458792 HRP458792 IBL458792 ILH458792 IVD458792 JEZ458792 JOV458792 JYR458792 KIN458792 KSJ458792 LCF458792 LMB458792 LVX458792 MFT458792 MPP458792 MZL458792 NJH458792 NTD458792 OCZ458792 OMV458792 OWR458792 PGN458792 PQJ458792 QAF458792 QKB458792 QTX458792 RDT458792 RNP458792 RXL458792 SHH458792 SRD458792 TAZ458792 TKV458792 TUR458792 UEN458792 UOJ458792 UYF458792 VIB458792 VRX458792 WBT458792 WLP458792 WVL458792 D524328 IZ524328 SV524328 ACR524328 AMN524328 AWJ524328 BGF524328 BQB524328 BZX524328 CJT524328 CTP524328 DDL524328 DNH524328 DXD524328 EGZ524328 EQV524328 FAR524328 FKN524328 FUJ524328 GEF524328 GOB524328 GXX524328 HHT524328 HRP524328 IBL524328 ILH524328 IVD524328 JEZ524328 JOV524328 JYR524328 KIN524328 KSJ524328 LCF524328 LMB524328 LVX524328 MFT524328 MPP524328 MZL524328 NJH524328 NTD524328 OCZ524328 OMV524328 OWR524328 PGN524328 PQJ524328 QAF524328 QKB524328 QTX524328 RDT524328 RNP524328 RXL524328 SHH524328 SRD524328 TAZ524328 TKV524328 TUR524328 UEN524328 UOJ524328 UYF524328 VIB524328 VRX524328 WBT524328 WLP524328 WVL524328 D589864 IZ589864 SV589864 ACR589864 AMN589864 AWJ589864 BGF589864 BQB589864 BZX589864 CJT589864 CTP589864 DDL589864 DNH589864 DXD589864 EGZ589864 EQV589864 FAR589864 FKN589864 FUJ589864 GEF589864 GOB589864 GXX589864 HHT589864 HRP589864 IBL589864 ILH589864 IVD589864 JEZ589864 JOV589864 JYR589864 KIN589864 KSJ589864 LCF589864 LMB589864 LVX589864 MFT589864 MPP589864 MZL589864 NJH589864 NTD589864 OCZ589864 OMV589864 OWR589864 PGN589864 PQJ589864 QAF589864 QKB589864 QTX589864 RDT589864 RNP589864 RXL589864 SHH589864 SRD589864 TAZ589864 TKV589864 TUR589864 UEN589864 UOJ589864 UYF589864 VIB589864 VRX589864 WBT589864 WLP589864 WVL589864 D655400 IZ655400 SV655400 ACR655400 AMN655400 AWJ655400 BGF655400 BQB655400 BZX655400 CJT655400 CTP655400 DDL655400 DNH655400 DXD655400 EGZ655400 EQV655400 FAR655400 FKN655400 FUJ655400 GEF655400 GOB655400 GXX655400 HHT655400 HRP655400 IBL655400 ILH655400 IVD655400 JEZ655400 JOV655400 JYR655400 KIN655400 KSJ655400 LCF655400 LMB655400 LVX655400 MFT655400 MPP655400 MZL655400 NJH655400 NTD655400 OCZ655400 OMV655400 OWR655400 PGN655400 PQJ655400 QAF655400 QKB655400 QTX655400 RDT655400 RNP655400 RXL655400 SHH655400 SRD655400 TAZ655400 TKV655400 TUR655400 UEN655400 UOJ655400 UYF655400 VIB655400 VRX655400 WBT655400 WLP655400 WVL655400 D720936 IZ720936 SV720936 ACR720936 AMN720936 AWJ720936 BGF720936 BQB720936 BZX720936 CJT720936 CTP720936 DDL720936 DNH720936 DXD720936 EGZ720936 EQV720936 FAR720936 FKN720936 FUJ720936 GEF720936 GOB720936 GXX720936 HHT720936 HRP720936 IBL720936 ILH720936 IVD720936 JEZ720936 JOV720936 JYR720936 KIN720936 KSJ720936 LCF720936 LMB720936 LVX720936 MFT720936 MPP720936 MZL720936 NJH720936 NTD720936 OCZ720936 OMV720936 OWR720936 PGN720936 PQJ720936 QAF720936 QKB720936 QTX720936 RDT720936 RNP720936 RXL720936 SHH720936 SRD720936 TAZ720936 TKV720936 TUR720936 UEN720936 UOJ720936 UYF720936 VIB720936 VRX720936 WBT720936 WLP720936 WVL720936 D786472 IZ786472 SV786472 ACR786472 AMN786472 AWJ786472 BGF786472 BQB786472 BZX786472 CJT786472 CTP786472 DDL786472 DNH786472 DXD786472 EGZ786472 EQV786472 FAR786472 FKN786472 FUJ786472 GEF786472 GOB786472 GXX786472 HHT786472 HRP786472 IBL786472 ILH786472 IVD786472 JEZ786472 JOV786472 JYR786472 KIN786472 KSJ786472 LCF786472 LMB786472 LVX786472 MFT786472 MPP786472 MZL786472 NJH786472 NTD786472 OCZ786472 OMV786472 OWR786472 PGN786472 PQJ786472 QAF786472 QKB786472 QTX786472 RDT786472 RNP786472 RXL786472 SHH786472 SRD786472 TAZ786472 TKV786472 TUR786472 UEN786472 UOJ786472 UYF786472 VIB786472 VRX786472 WBT786472 WLP786472 WVL786472 D852008 IZ852008 SV852008 ACR852008 AMN852008 AWJ852008 BGF852008 BQB852008 BZX852008 CJT852008 CTP852008 DDL852008 DNH852008 DXD852008 EGZ852008 EQV852008 FAR852008 FKN852008 FUJ852008 GEF852008 GOB852008 GXX852008 HHT852008 HRP852008 IBL852008 ILH852008 IVD852008 JEZ852008 JOV852008 JYR852008 KIN852008 KSJ852008 LCF852008 LMB852008 LVX852008 MFT852008 MPP852008 MZL852008 NJH852008 NTD852008 OCZ852008 OMV852008 OWR852008 PGN852008 PQJ852008 QAF852008 QKB852008 QTX852008 RDT852008 RNP852008 RXL852008 SHH852008 SRD852008 TAZ852008 TKV852008 TUR852008 UEN852008 UOJ852008 UYF852008 VIB852008 VRX852008 WBT852008 WLP852008 WVL852008 D917544 IZ917544 SV917544 ACR917544 AMN917544 AWJ917544 BGF917544 BQB917544 BZX917544 CJT917544 CTP917544 DDL917544 DNH917544 DXD917544 EGZ917544 EQV917544 FAR917544 FKN917544 FUJ917544 GEF917544 GOB917544 GXX917544 HHT917544 HRP917544 IBL917544 ILH917544 IVD917544 JEZ917544 JOV917544 JYR917544 KIN917544 KSJ917544 LCF917544 LMB917544 LVX917544 MFT917544 MPP917544 MZL917544 NJH917544 NTD917544 OCZ917544 OMV917544 OWR917544 PGN917544 PQJ917544 QAF917544 QKB917544 QTX917544 RDT917544 RNP917544 RXL917544 SHH917544 SRD917544 TAZ917544 TKV917544 TUR917544 UEN917544 UOJ917544 UYF917544 VIB917544 VRX917544 WBT917544 WLP917544 WVL917544 D983080 IZ983080 SV983080 ACR983080 AMN983080 AWJ983080 BGF983080 BQB983080 BZX983080 CJT983080 CTP983080 DDL983080 DNH983080 DXD983080 EGZ983080 EQV983080 FAR983080 FKN983080 FUJ983080 GEF983080 GOB983080 GXX983080 HHT983080 HRP983080 IBL983080 ILH983080 IVD983080 JEZ983080 JOV983080 JYR983080 KIN983080 KSJ983080 LCF983080 LMB983080 LVX983080 MFT983080 MPP983080 MZL983080 NJH983080 NTD983080 OCZ983080 OMV983080 OWR983080 PGN983080 PQJ983080 QAF983080 QKB983080 QTX983080 RDT983080 RNP983080 RXL983080 SHH983080 SRD983080 TAZ983080 TKV983080 TUR983080 UEN983080 UOJ983080 UYF983080 VIB983080 VRX983080 WBT983080 WLP983080 WVL983080 H31:H32 JD31:JD32 SZ31:SZ32 ACV31:ACV32 AMR31:AMR32 AWN31:AWN32 BGJ31:BGJ32 BQF31:BQF32 CAB31:CAB32 CJX31:CJX32 CTT31:CTT32 DDP31:DDP32 DNL31:DNL32 DXH31:DXH32 EHD31:EHD32 EQZ31:EQZ32 FAV31:FAV32 FKR31:FKR32 FUN31:FUN32 GEJ31:GEJ32 GOF31:GOF32 GYB31:GYB32 HHX31:HHX32 HRT31:HRT32 IBP31:IBP32 ILL31:ILL32 IVH31:IVH32 JFD31:JFD32 JOZ31:JOZ32 JYV31:JYV32 KIR31:KIR32 KSN31:KSN32 LCJ31:LCJ32 LMF31:LMF32 LWB31:LWB32 MFX31:MFX32 MPT31:MPT32 MZP31:MZP32 NJL31:NJL32 NTH31:NTH32 ODD31:ODD32 OMZ31:OMZ32 OWV31:OWV32 PGR31:PGR32 PQN31:PQN32 QAJ31:QAJ32 QKF31:QKF32 QUB31:QUB32 RDX31:RDX32 RNT31:RNT32 RXP31:RXP32 SHL31:SHL32 SRH31:SRH32 TBD31:TBD32 TKZ31:TKZ32 TUV31:TUV32 UER31:UER32 UON31:UON32 UYJ31:UYJ32 VIF31:VIF32 VSB31:VSB32 WBX31:WBX32 WLT31:WLT32 WVP31:WVP32 H65567:H65568 JD65567:JD65568 SZ65567:SZ65568 ACV65567:ACV65568 AMR65567:AMR65568 AWN65567:AWN65568 BGJ65567:BGJ65568 BQF65567:BQF65568 CAB65567:CAB65568 CJX65567:CJX65568 CTT65567:CTT65568 DDP65567:DDP65568 DNL65567:DNL65568 DXH65567:DXH65568 EHD65567:EHD65568 EQZ65567:EQZ65568 FAV65567:FAV65568 FKR65567:FKR65568 FUN65567:FUN65568 GEJ65567:GEJ65568 GOF65567:GOF65568 GYB65567:GYB65568 HHX65567:HHX65568 HRT65567:HRT65568 IBP65567:IBP65568 ILL65567:ILL65568 IVH65567:IVH65568 JFD65567:JFD65568 JOZ65567:JOZ65568 JYV65567:JYV65568 KIR65567:KIR65568 KSN65567:KSN65568 LCJ65567:LCJ65568 LMF65567:LMF65568 LWB65567:LWB65568 MFX65567:MFX65568 MPT65567:MPT65568 MZP65567:MZP65568 NJL65567:NJL65568 NTH65567:NTH65568 ODD65567:ODD65568 OMZ65567:OMZ65568 OWV65567:OWV65568 PGR65567:PGR65568 PQN65567:PQN65568 QAJ65567:QAJ65568 QKF65567:QKF65568 QUB65567:QUB65568 RDX65567:RDX65568 RNT65567:RNT65568 RXP65567:RXP65568 SHL65567:SHL65568 SRH65567:SRH65568 TBD65567:TBD65568 TKZ65567:TKZ65568 TUV65567:TUV65568 UER65567:UER65568 UON65567:UON65568 UYJ65567:UYJ65568 VIF65567:VIF65568 VSB65567:VSB65568 WBX65567:WBX65568 WLT65567:WLT65568 WVP65567:WVP65568 H131103:H131104 JD131103:JD131104 SZ131103:SZ131104 ACV131103:ACV131104 AMR131103:AMR131104 AWN131103:AWN131104 BGJ131103:BGJ131104 BQF131103:BQF131104 CAB131103:CAB131104 CJX131103:CJX131104 CTT131103:CTT131104 DDP131103:DDP131104 DNL131103:DNL131104 DXH131103:DXH131104 EHD131103:EHD131104 EQZ131103:EQZ131104 FAV131103:FAV131104 FKR131103:FKR131104 FUN131103:FUN131104 GEJ131103:GEJ131104 GOF131103:GOF131104 GYB131103:GYB131104 HHX131103:HHX131104 HRT131103:HRT131104 IBP131103:IBP131104 ILL131103:ILL131104 IVH131103:IVH131104 JFD131103:JFD131104 JOZ131103:JOZ131104 JYV131103:JYV131104 KIR131103:KIR131104 KSN131103:KSN131104 LCJ131103:LCJ131104 LMF131103:LMF131104 LWB131103:LWB131104 MFX131103:MFX131104 MPT131103:MPT131104 MZP131103:MZP131104 NJL131103:NJL131104 NTH131103:NTH131104 ODD131103:ODD131104 OMZ131103:OMZ131104 OWV131103:OWV131104 PGR131103:PGR131104 PQN131103:PQN131104 QAJ131103:QAJ131104 QKF131103:QKF131104 QUB131103:QUB131104 RDX131103:RDX131104 RNT131103:RNT131104 RXP131103:RXP131104 SHL131103:SHL131104 SRH131103:SRH131104 TBD131103:TBD131104 TKZ131103:TKZ131104 TUV131103:TUV131104 UER131103:UER131104 UON131103:UON131104 UYJ131103:UYJ131104 VIF131103:VIF131104 VSB131103:VSB131104 WBX131103:WBX131104 WLT131103:WLT131104 WVP131103:WVP131104 H196639:H196640 JD196639:JD196640 SZ196639:SZ196640 ACV196639:ACV196640 AMR196639:AMR196640 AWN196639:AWN196640 BGJ196639:BGJ196640 BQF196639:BQF196640 CAB196639:CAB196640 CJX196639:CJX196640 CTT196639:CTT196640 DDP196639:DDP196640 DNL196639:DNL196640 DXH196639:DXH196640 EHD196639:EHD196640 EQZ196639:EQZ196640 FAV196639:FAV196640 FKR196639:FKR196640 FUN196639:FUN196640 GEJ196639:GEJ196640 GOF196639:GOF196640 GYB196639:GYB196640 HHX196639:HHX196640 HRT196639:HRT196640 IBP196639:IBP196640 ILL196639:ILL196640 IVH196639:IVH196640 JFD196639:JFD196640 JOZ196639:JOZ196640 JYV196639:JYV196640 KIR196639:KIR196640 KSN196639:KSN196640 LCJ196639:LCJ196640 LMF196639:LMF196640 LWB196639:LWB196640 MFX196639:MFX196640 MPT196639:MPT196640 MZP196639:MZP196640 NJL196639:NJL196640 NTH196639:NTH196640 ODD196639:ODD196640 OMZ196639:OMZ196640 OWV196639:OWV196640 PGR196639:PGR196640 PQN196639:PQN196640 QAJ196639:QAJ196640 QKF196639:QKF196640 QUB196639:QUB196640 RDX196639:RDX196640 RNT196639:RNT196640 RXP196639:RXP196640 SHL196639:SHL196640 SRH196639:SRH196640 TBD196639:TBD196640 TKZ196639:TKZ196640 TUV196639:TUV196640 UER196639:UER196640 UON196639:UON196640 UYJ196639:UYJ196640 VIF196639:VIF196640 VSB196639:VSB196640 WBX196639:WBX196640 WLT196639:WLT196640 WVP196639:WVP196640 H262175:H262176 JD262175:JD262176 SZ262175:SZ262176 ACV262175:ACV262176 AMR262175:AMR262176 AWN262175:AWN262176 BGJ262175:BGJ262176 BQF262175:BQF262176 CAB262175:CAB262176 CJX262175:CJX262176 CTT262175:CTT262176 DDP262175:DDP262176 DNL262175:DNL262176 DXH262175:DXH262176 EHD262175:EHD262176 EQZ262175:EQZ262176 FAV262175:FAV262176 FKR262175:FKR262176 FUN262175:FUN262176 GEJ262175:GEJ262176 GOF262175:GOF262176 GYB262175:GYB262176 HHX262175:HHX262176 HRT262175:HRT262176 IBP262175:IBP262176 ILL262175:ILL262176 IVH262175:IVH262176 JFD262175:JFD262176 JOZ262175:JOZ262176 JYV262175:JYV262176 KIR262175:KIR262176 KSN262175:KSN262176 LCJ262175:LCJ262176 LMF262175:LMF262176 LWB262175:LWB262176 MFX262175:MFX262176 MPT262175:MPT262176 MZP262175:MZP262176 NJL262175:NJL262176 NTH262175:NTH262176 ODD262175:ODD262176 OMZ262175:OMZ262176 OWV262175:OWV262176 PGR262175:PGR262176 PQN262175:PQN262176 QAJ262175:QAJ262176 QKF262175:QKF262176 QUB262175:QUB262176 RDX262175:RDX262176 RNT262175:RNT262176 RXP262175:RXP262176 SHL262175:SHL262176 SRH262175:SRH262176 TBD262175:TBD262176 TKZ262175:TKZ262176 TUV262175:TUV262176 UER262175:UER262176 UON262175:UON262176 UYJ262175:UYJ262176 VIF262175:VIF262176 VSB262175:VSB262176 WBX262175:WBX262176 WLT262175:WLT262176 WVP262175:WVP262176 H327711:H327712 JD327711:JD327712 SZ327711:SZ327712 ACV327711:ACV327712 AMR327711:AMR327712 AWN327711:AWN327712 BGJ327711:BGJ327712 BQF327711:BQF327712 CAB327711:CAB327712 CJX327711:CJX327712 CTT327711:CTT327712 DDP327711:DDP327712 DNL327711:DNL327712 DXH327711:DXH327712 EHD327711:EHD327712 EQZ327711:EQZ327712 FAV327711:FAV327712 FKR327711:FKR327712 FUN327711:FUN327712 GEJ327711:GEJ327712 GOF327711:GOF327712 GYB327711:GYB327712 HHX327711:HHX327712 HRT327711:HRT327712 IBP327711:IBP327712 ILL327711:ILL327712 IVH327711:IVH327712 JFD327711:JFD327712 JOZ327711:JOZ327712 JYV327711:JYV327712 KIR327711:KIR327712 KSN327711:KSN327712 LCJ327711:LCJ327712 LMF327711:LMF327712 LWB327711:LWB327712 MFX327711:MFX327712 MPT327711:MPT327712 MZP327711:MZP327712 NJL327711:NJL327712 NTH327711:NTH327712 ODD327711:ODD327712 OMZ327711:OMZ327712 OWV327711:OWV327712 PGR327711:PGR327712 PQN327711:PQN327712 QAJ327711:QAJ327712 QKF327711:QKF327712 QUB327711:QUB327712 RDX327711:RDX327712 RNT327711:RNT327712 RXP327711:RXP327712 SHL327711:SHL327712 SRH327711:SRH327712 TBD327711:TBD327712 TKZ327711:TKZ327712 TUV327711:TUV327712 UER327711:UER327712 UON327711:UON327712 UYJ327711:UYJ327712 VIF327711:VIF327712 VSB327711:VSB327712 WBX327711:WBX327712 WLT327711:WLT327712 WVP327711:WVP327712 H393247:H393248 JD393247:JD393248 SZ393247:SZ393248 ACV393247:ACV393248 AMR393247:AMR393248 AWN393247:AWN393248 BGJ393247:BGJ393248 BQF393247:BQF393248 CAB393247:CAB393248 CJX393247:CJX393248 CTT393247:CTT393248 DDP393247:DDP393248 DNL393247:DNL393248 DXH393247:DXH393248 EHD393247:EHD393248 EQZ393247:EQZ393248 FAV393247:FAV393248 FKR393247:FKR393248 FUN393247:FUN393248 GEJ393247:GEJ393248 GOF393247:GOF393248 GYB393247:GYB393248 HHX393247:HHX393248 HRT393247:HRT393248 IBP393247:IBP393248 ILL393247:ILL393248 IVH393247:IVH393248 JFD393247:JFD393248 JOZ393247:JOZ393248 JYV393247:JYV393248 KIR393247:KIR393248 KSN393247:KSN393248 LCJ393247:LCJ393248 LMF393247:LMF393248 LWB393247:LWB393248 MFX393247:MFX393248 MPT393247:MPT393248 MZP393247:MZP393248 NJL393247:NJL393248 NTH393247:NTH393248 ODD393247:ODD393248 OMZ393247:OMZ393248 OWV393247:OWV393248 PGR393247:PGR393248 PQN393247:PQN393248 QAJ393247:QAJ393248 QKF393247:QKF393248 QUB393247:QUB393248 RDX393247:RDX393248 RNT393247:RNT393248 RXP393247:RXP393248 SHL393247:SHL393248 SRH393247:SRH393248 TBD393247:TBD393248 TKZ393247:TKZ393248 TUV393247:TUV393248 UER393247:UER393248 UON393247:UON393248 UYJ393247:UYJ393248 VIF393247:VIF393248 VSB393247:VSB393248 WBX393247:WBX393248 WLT393247:WLT393248 WVP393247:WVP393248 H458783:H458784 JD458783:JD458784 SZ458783:SZ458784 ACV458783:ACV458784 AMR458783:AMR458784 AWN458783:AWN458784 BGJ458783:BGJ458784 BQF458783:BQF458784 CAB458783:CAB458784 CJX458783:CJX458784 CTT458783:CTT458784 DDP458783:DDP458784 DNL458783:DNL458784 DXH458783:DXH458784 EHD458783:EHD458784 EQZ458783:EQZ458784 FAV458783:FAV458784 FKR458783:FKR458784 FUN458783:FUN458784 GEJ458783:GEJ458784 GOF458783:GOF458784 GYB458783:GYB458784 HHX458783:HHX458784 HRT458783:HRT458784 IBP458783:IBP458784 ILL458783:ILL458784 IVH458783:IVH458784 JFD458783:JFD458784 JOZ458783:JOZ458784 JYV458783:JYV458784 KIR458783:KIR458784 KSN458783:KSN458784 LCJ458783:LCJ458784 LMF458783:LMF458784 LWB458783:LWB458784 MFX458783:MFX458784 MPT458783:MPT458784 MZP458783:MZP458784 NJL458783:NJL458784 NTH458783:NTH458784 ODD458783:ODD458784 OMZ458783:OMZ458784 OWV458783:OWV458784 PGR458783:PGR458784 PQN458783:PQN458784 QAJ458783:QAJ458784 QKF458783:QKF458784 QUB458783:QUB458784 RDX458783:RDX458784 RNT458783:RNT458784 RXP458783:RXP458784 SHL458783:SHL458784 SRH458783:SRH458784 TBD458783:TBD458784 TKZ458783:TKZ458784 TUV458783:TUV458784 UER458783:UER458784 UON458783:UON458784 UYJ458783:UYJ458784 VIF458783:VIF458784 VSB458783:VSB458784 WBX458783:WBX458784 WLT458783:WLT458784 WVP458783:WVP458784 H524319:H524320 JD524319:JD524320 SZ524319:SZ524320 ACV524319:ACV524320 AMR524319:AMR524320 AWN524319:AWN524320 BGJ524319:BGJ524320 BQF524319:BQF524320 CAB524319:CAB524320 CJX524319:CJX524320 CTT524319:CTT524320 DDP524319:DDP524320 DNL524319:DNL524320 DXH524319:DXH524320 EHD524319:EHD524320 EQZ524319:EQZ524320 FAV524319:FAV524320 FKR524319:FKR524320 FUN524319:FUN524320 GEJ524319:GEJ524320 GOF524319:GOF524320 GYB524319:GYB524320 HHX524319:HHX524320 HRT524319:HRT524320 IBP524319:IBP524320 ILL524319:ILL524320 IVH524319:IVH524320 JFD524319:JFD524320 JOZ524319:JOZ524320 JYV524319:JYV524320 KIR524319:KIR524320 KSN524319:KSN524320 LCJ524319:LCJ524320 LMF524319:LMF524320 LWB524319:LWB524320 MFX524319:MFX524320 MPT524319:MPT524320 MZP524319:MZP524320 NJL524319:NJL524320 NTH524319:NTH524320 ODD524319:ODD524320 OMZ524319:OMZ524320 OWV524319:OWV524320 PGR524319:PGR524320 PQN524319:PQN524320 QAJ524319:QAJ524320 QKF524319:QKF524320 QUB524319:QUB524320 RDX524319:RDX524320 RNT524319:RNT524320 RXP524319:RXP524320 SHL524319:SHL524320 SRH524319:SRH524320 TBD524319:TBD524320 TKZ524319:TKZ524320 TUV524319:TUV524320 UER524319:UER524320 UON524319:UON524320 UYJ524319:UYJ524320 VIF524319:VIF524320 VSB524319:VSB524320 WBX524319:WBX524320 WLT524319:WLT524320 WVP524319:WVP524320 H589855:H589856 JD589855:JD589856 SZ589855:SZ589856 ACV589855:ACV589856 AMR589855:AMR589856 AWN589855:AWN589856 BGJ589855:BGJ589856 BQF589855:BQF589856 CAB589855:CAB589856 CJX589855:CJX589856 CTT589855:CTT589856 DDP589855:DDP589856 DNL589855:DNL589856 DXH589855:DXH589856 EHD589855:EHD589856 EQZ589855:EQZ589856 FAV589855:FAV589856 FKR589855:FKR589856 FUN589855:FUN589856 GEJ589855:GEJ589856 GOF589855:GOF589856 GYB589855:GYB589856 HHX589855:HHX589856 HRT589855:HRT589856 IBP589855:IBP589856 ILL589855:ILL589856 IVH589855:IVH589856 JFD589855:JFD589856 JOZ589855:JOZ589856 JYV589855:JYV589856 KIR589855:KIR589856 KSN589855:KSN589856 LCJ589855:LCJ589856 LMF589855:LMF589856 LWB589855:LWB589856 MFX589855:MFX589856 MPT589855:MPT589856 MZP589855:MZP589856 NJL589855:NJL589856 NTH589855:NTH589856 ODD589855:ODD589856 OMZ589855:OMZ589856 OWV589855:OWV589856 PGR589855:PGR589856 PQN589855:PQN589856 QAJ589855:QAJ589856 QKF589855:QKF589856 QUB589855:QUB589856 RDX589855:RDX589856 RNT589855:RNT589856 RXP589855:RXP589856 SHL589855:SHL589856 SRH589855:SRH589856 TBD589855:TBD589856 TKZ589855:TKZ589856 TUV589855:TUV589856 UER589855:UER589856 UON589855:UON589856 UYJ589855:UYJ589856 VIF589855:VIF589856 VSB589855:VSB589856 WBX589855:WBX589856 WLT589855:WLT589856 WVP589855:WVP589856 H655391:H655392 JD655391:JD655392 SZ655391:SZ655392 ACV655391:ACV655392 AMR655391:AMR655392 AWN655391:AWN655392 BGJ655391:BGJ655392 BQF655391:BQF655392 CAB655391:CAB655392 CJX655391:CJX655392 CTT655391:CTT655392 DDP655391:DDP655392 DNL655391:DNL655392 DXH655391:DXH655392 EHD655391:EHD655392 EQZ655391:EQZ655392 FAV655391:FAV655392 FKR655391:FKR655392 FUN655391:FUN655392 GEJ655391:GEJ655392 GOF655391:GOF655392 GYB655391:GYB655392 HHX655391:HHX655392 HRT655391:HRT655392 IBP655391:IBP655392 ILL655391:ILL655392 IVH655391:IVH655392 JFD655391:JFD655392 JOZ655391:JOZ655392 JYV655391:JYV655392 KIR655391:KIR655392 KSN655391:KSN655392 LCJ655391:LCJ655392 LMF655391:LMF655392 LWB655391:LWB655392 MFX655391:MFX655392 MPT655391:MPT655392 MZP655391:MZP655392 NJL655391:NJL655392 NTH655391:NTH655392 ODD655391:ODD655392 OMZ655391:OMZ655392 OWV655391:OWV655392 PGR655391:PGR655392 PQN655391:PQN655392 QAJ655391:QAJ655392 QKF655391:QKF655392 QUB655391:QUB655392 RDX655391:RDX655392 RNT655391:RNT655392 RXP655391:RXP655392 SHL655391:SHL655392 SRH655391:SRH655392 TBD655391:TBD655392 TKZ655391:TKZ655392 TUV655391:TUV655392 UER655391:UER655392 UON655391:UON655392 UYJ655391:UYJ655392 VIF655391:VIF655392 VSB655391:VSB655392 WBX655391:WBX655392 WLT655391:WLT655392 WVP655391:WVP655392 H720927:H720928 JD720927:JD720928 SZ720927:SZ720928 ACV720927:ACV720928 AMR720927:AMR720928 AWN720927:AWN720928 BGJ720927:BGJ720928 BQF720927:BQF720928 CAB720927:CAB720928 CJX720927:CJX720928 CTT720927:CTT720928 DDP720927:DDP720928 DNL720927:DNL720928 DXH720927:DXH720928 EHD720927:EHD720928 EQZ720927:EQZ720928 FAV720927:FAV720928 FKR720927:FKR720928 FUN720927:FUN720928 GEJ720927:GEJ720928 GOF720927:GOF720928 GYB720927:GYB720928 HHX720927:HHX720928 HRT720927:HRT720928 IBP720927:IBP720928 ILL720927:ILL720928 IVH720927:IVH720928 JFD720927:JFD720928 JOZ720927:JOZ720928 JYV720927:JYV720928 KIR720927:KIR720928 KSN720927:KSN720928 LCJ720927:LCJ720928 LMF720927:LMF720928 LWB720927:LWB720928 MFX720927:MFX720928 MPT720927:MPT720928 MZP720927:MZP720928 NJL720927:NJL720928 NTH720927:NTH720928 ODD720927:ODD720928 OMZ720927:OMZ720928 OWV720927:OWV720928 PGR720927:PGR720928 PQN720927:PQN720928 QAJ720927:QAJ720928 QKF720927:QKF720928 QUB720927:QUB720928 RDX720927:RDX720928 RNT720927:RNT720928 RXP720927:RXP720928 SHL720927:SHL720928 SRH720927:SRH720928 TBD720927:TBD720928 TKZ720927:TKZ720928 TUV720927:TUV720928 UER720927:UER720928 UON720927:UON720928 UYJ720927:UYJ720928 VIF720927:VIF720928 VSB720927:VSB720928 WBX720927:WBX720928 WLT720927:WLT720928 WVP720927:WVP720928 H786463:H786464 JD786463:JD786464 SZ786463:SZ786464 ACV786463:ACV786464 AMR786463:AMR786464 AWN786463:AWN786464 BGJ786463:BGJ786464 BQF786463:BQF786464 CAB786463:CAB786464 CJX786463:CJX786464 CTT786463:CTT786464 DDP786463:DDP786464 DNL786463:DNL786464 DXH786463:DXH786464 EHD786463:EHD786464 EQZ786463:EQZ786464 FAV786463:FAV786464 FKR786463:FKR786464 FUN786463:FUN786464 GEJ786463:GEJ786464 GOF786463:GOF786464 GYB786463:GYB786464 HHX786463:HHX786464 HRT786463:HRT786464 IBP786463:IBP786464 ILL786463:ILL786464 IVH786463:IVH786464 JFD786463:JFD786464 JOZ786463:JOZ786464 JYV786463:JYV786464 KIR786463:KIR786464 KSN786463:KSN786464 LCJ786463:LCJ786464 LMF786463:LMF786464 LWB786463:LWB786464 MFX786463:MFX786464 MPT786463:MPT786464 MZP786463:MZP786464 NJL786463:NJL786464 NTH786463:NTH786464 ODD786463:ODD786464 OMZ786463:OMZ786464 OWV786463:OWV786464 PGR786463:PGR786464 PQN786463:PQN786464 QAJ786463:QAJ786464 QKF786463:QKF786464 QUB786463:QUB786464 RDX786463:RDX786464 RNT786463:RNT786464 RXP786463:RXP786464 SHL786463:SHL786464 SRH786463:SRH786464 TBD786463:TBD786464 TKZ786463:TKZ786464 TUV786463:TUV786464 UER786463:UER786464 UON786463:UON786464 UYJ786463:UYJ786464 VIF786463:VIF786464 VSB786463:VSB786464 WBX786463:WBX786464 WLT786463:WLT786464 WVP786463:WVP786464 H851999:H852000 JD851999:JD852000 SZ851999:SZ852000 ACV851999:ACV852000 AMR851999:AMR852000 AWN851999:AWN852000 BGJ851999:BGJ852000 BQF851999:BQF852000 CAB851999:CAB852000 CJX851999:CJX852000 CTT851999:CTT852000 DDP851999:DDP852000 DNL851999:DNL852000 DXH851999:DXH852000 EHD851999:EHD852000 EQZ851999:EQZ852000 FAV851999:FAV852000 FKR851999:FKR852000 FUN851999:FUN852000 GEJ851999:GEJ852000 GOF851999:GOF852000 GYB851999:GYB852000 HHX851999:HHX852000 HRT851999:HRT852000 IBP851999:IBP852000 ILL851999:ILL852000 IVH851999:IVH852000 JFD851999:JFD852000 JOZ851999:JOZ852000 JYV851999:JYV852000 KIR851999:KIR852000 KSN851999:KSN852000 LCJ851999:LCJ852000 LMF851999:LMF852000 LWB851999:LWB852000 MFX851999:MFX852000 MPT851999:MPT852000 MZP851999:MZP852000 NJL851999:NJL852000 NTH851999:NTH852000 ODD851999:ODD852000 OMZ851999:OMZ852000 OWV851999:OWV852000 PGR851999:PGR852000 PQN851999:PQN852000 QAJ851999:QAJ852000 QKF851999:QKF852000 QUB851999:QUB852000 RDX851999:RDX852000 RNT851999:RNT852000 RXP851999:RXP852000 SHL851999:SHL852000 SRH851999:SRH852000 TBD851999:TBD852000 TKZ851999:TKZ852000 TUV851999:TUV852000 UER851999:UER852000 UON851999:UON852000 UYJ851999:UYJ852000 VIF851999:VIF852000 VSB851999:VSB852000 WBX851999:WBX852000 WLT851999:WLT852000 WVP851999:WVP852000 H917535:H917536 JD917535:JD917536 SZ917535:SZ917536 ACV917535:ACV917536 AMR917535:AMR917536 AWN917535:AWN917536 BGJ917535:BGJ917536 BQF917535:BQF917536 CAB917535:CAB917536 CJX917535:CJX917536 CTT917535:CTT917536 DDP917535:DDP917536 DNL917535:DNL917536 DXH917535:DXH917536 EHD917535:EHD917536 EQZ917535:EQZ917536 FAV917535:FAV917536 FKR917535:FKR917536 FUN917535:FUN917536 GEJ917535:GEJ917536 GOF917535:GOF917536 GYB917535:GYB917536 HHX917535:HHX917536 HRT917535:HRT917536 IBP917535:IBP917536 ILL917535:ILL917536 IVH917535:IVH917536 JFD917535:JFD917536 JOZ917535:JOZ917536 JYV917535:JYV917536 KIR917535:KIR917536 KSN917535:KSN917536 LCJ917535:LCJ917536 LMF917535:LMF917536 LWB917535:LWB917536 MFX917535:MFX917536 MPT917535:MPT917536 MZP917535:MZP917536 NJL917535:NJL917536 NTH917535:NTH917536 ODD917535:ODD917536 OMZ917535:OMZ917536 OWV917535:OWV917536 PGR917535:PGR917536 PQN917535:PQN917536 QAJ917535:QAJ917536 QKF917535:QKF917536 QUB917535:QUB917536 RDX917535:RDX917536 RNT917535:RNT917536 RXP917535:RXP917536 SHL917535:SHL917536 SRH917535:SRH917536 TBD917535:TBD917536 TKZ917535:TKZ917536 TUV917535:TUV917536 UER917535:UER917536 UON917535:UON917536 UYJ917535:UYJ917536 VIF917535:VIF917536 VSB917535:VSB917536 WBX917535:WBX917536 WLT917535:WLT917536 WVP917535:WVP917536 H983071:H983072 JD983071:JD983072 SZ983071:SZ983072 ACV983071:ACV983072 AMR983071:AMR983072 AWN983071:AWN983072 BGJ983071:BGJ983072 BQF983071:BQF983072 CAB983071:CAB983072 CJX983071:CJX983072 CTT983071:CTT983072 DDP983071:DDP983072 DNL983071:DNL983072 DXH983071:DXH983072 EHD983071:EHD983072 EQZ983071:EQZ983072 FAV983071:FAV983072 FKR983071:FKR983072 FUN983071:FUN983072 GEJ983071:GEJ983072 GOF983071:GOF983072 GYB983071:GYB983072 HHX983071:HHX983072 HRT983071:HRT983072 IBP983071:IBP983072 ILL983071:ILL983072 IVH983071:IVH983072 JFD983071:JFD983072 JOZ983071:JOZ983072 JYV983071:JYV983072 KIR983071:KIR983072 KSN983071:KSN983072 LCJ983071:LCJ983072 LMF983071:LMF983072 LWB983071:LWB983072 MFX983071:MFX983072 MPT983071:MPT983072 MZP983071:MZP983072 NJL983071:NJL983072 NTH983071:NTH983072 ODD983071:ODD983072 OMZ983071:OMZ983072 OWV983071:OWV983072 PGR983071:PGR983072 PQN983071:PQN983072 QAJ983071:QAJ983072 QKF983071:QKF983072 QUB983071:QUB983072 RDX983071:RDX983072 RNT983071:RNT983072 RXP983071:RXP983072 SHL983071:SHL983072 SRH983071:SRH983072 TBD983071:TBD983072 TKZ983071:TKZ983072 TUV983071:TUV983072 UER983071:UER983072 UON983071:UON983072 UYJ983071:UYJ983072 VIF983071:VIF983072 VSB983071:VSB983072 WBX983071:WBX983072 WLT983071:WLT983072 WVP983071:WVP983072 F61 JB61 SX61 ACT61 AMP61 AWL61 BGH61 BQD61 BZZ61 CJV61 CTR61 DDN61 DNJ61 DXF61 EHB61 EQX61 FAT61 FKP61 FUL61 GEH61 GOD61 GXZ61 HHV61 HRR61 IBN61 ILJ61 IVF61 JFB61 JOX61 JYT61 KIP61 KSL61 LCH61 LMD61 LVZ61 MFV61 MPR61 MZN61 NJJ61 NTF61 ODB61 OMX61 OWT61 PGP61 PQL61 QAH61 QKD61 QTZ61 RDV61 RNR61 RXN61 SHJ61 SRF61 TBB61 TKX61 TUT61 UEP61 UOL61 UYH61 VID61 VRZ61 WBV61 WLR61 WVN61 F65597 JB65597 SX65597 ACT65597 AMP65597 AWL65597 BGH65597 BQD65597 BZZ65597 CJV65597 CTR65597 DDN65597 DNJ65597 DXF65597 EHB65597 EQX65597 FAT65597 FKP65597 FUL65597 GEH65597 GOD65597 GXZ65597 HHV65597 HRR65597 IBN65597 ILJ65597 IVF65597 JFB65597 JOX65597 JYT65597 KIP65597 KSL65597 LCH65597 LMD65597 LVZ65597 MFV65597 MPR65597 MZN65597 NJJ65597 NTF65597 ODB65597 OMX65597 OWT65597 PGP65597 PQL65597 QAH65597 QKD65597 QTZ65597 RDV65597 RNR65597 RXN65597 SHJ65597 SRF65597 TBB65597 TKX65597 TUT65597 UEP65597 UOL65597 UYH65597 VID65597 VRZ65597 WBV65597 WLR65597 WVN65597 F131133 JB131133 SX131133 ACT131133 AMP131133 AWL131133 BGH131133 BQD131133 BZZ131133 CJV131133 CTR131133 DDN131133 DNJ131133 DXF131133 EHB131133 EQX131133 FAT131133 FKP131133 FUL131133 GEH131133 GOD131133 GXZ131133 HHV131133 HRR131133 IBN131133 ILJ131133 IVF131133 JFB131133 JOX131133 JYT131133 KIP131133 KSL131133 LCH131133 LMD131133 LVZ131133 MFV131133 MPR131133 MZN131133 NJJ131133 NTF131133 ODB131133 OMX131133 OWT131133 PGP131133 PQL131133 QAH131133 QKD131133 QTZ131133 RDV131133 RNR131133 RXN131133 SHJ131133 SRF131133 TBB131133 TKX131133 TUT131133 UEP131133 UOL131133 UYH131133 VID131133 VRZ131133 WBV131133 WLR131133 WVN131133 F196669 JB196669 SX196669 ACT196669 AMP196669 AWL196669 BGH196669 BQD196669 BZZ196669 CJV196669 CTR196669 DDN196669 DNJ196669 DXF196669 EHB196669 EQX196669 FAT196669 FKP196669 FUL196669 GEH196669 GOD196669 GXZ196669 HHV196669 HRR196669 IBN196669 ILJ196669 IVF196669 JFB196669 JOX196669 JYT196669 KIP196669 KSL196669 LCH196669 LMD196669 LVZ196669 MFV196669 MPR196669 MZN196669 NJJ196669 NTF196669 ODB196669 OMX196669 OWT196669 PGP196669 PQL196669 QAH196669 QKD196669 QTZ196669 RDV196669 RNR196669 RXN196669 SHJ196669 SRF196669 TBB196669 TKX196669 TUT196669 UEP196669 UOL196669 UYH196669 VID196669 VRZ196669 WBV196669 WLR196669 WVN196669 F262205 JB262205 SX262205 ACT262205 AMP262205 AWL262205 BGH262205 BQD262205 BZZ262205 CJV262205 CTR262205 DDN262205 DNJ262205 DXF262205 EHB262205 EQX262205 FAT262205 FKP262205 FUL262205 GEH262205 GOD262205 GXZ262205 HHV262205 HRR262205 IBN262205 ILJ262205 IVF262205 JFB262205 JOX262205 JYT262205 KIP262205 KSL262205 LCH262205 LMD262205 LVZ262205 MFV262205 MPR262205 MZN262205 NJJ262205 NTF262205 ODB262205 OMX262205 OWT262205 PGP262205 PQL262205 QAH262205 QKD262205 QTZ262205 RDV262205 RNR262205 RXN262205 SHJ262205 SRF262205 TBB262205 TKX262205 TUT262205 UEP262205 UOL262205 UYH262205 VID262205 VRZ262205 WBV262205 WLR262205 WVN262205 F327741 JB327741 SX327741 ACT327741 AMP327741 AWL327741 BGH327741 BQD327741 BZZ327741 CJV327741 CTR327741 DDN327741 DNJ327741 DXF327741 EHB327741 EQX327741 FAT327741 FKP327741 FUL327741 GEH327741 GOD327741 GXZ327741 HHV327741 HRR327741 IBN327741 ILJ327741 IVF327741 JFB327741 JOX327741 JYT327741 KIP327741 KSL327741 LCH327741 LMD327741 LVZ327741 MFV327741 MPR327741 MZN327741 NJJ327741 NTF327741 ODB327741 OMX327741 OWT327741 PGP327741 PQL327741 QAH327741 QKD327741 QTZ327741 RDV327741 RNR327741 RXN327741 SHJ327741 SRF327741 TBB327741 TKX327741 TUT327741 UEP327741 UOL327741 UYH327741 VID327741 VRZ327741 WBV327741 WLR327741 WVN327741 F393277 JB393277 SX393277 ACT393277 AMP393277 AWL393277 BGH393277 BQD393277 BZZ393277 CJV393277 CTR393277 DDN393277 DNJ393277 DXF393277 EHB393277 EQX393277 FAT393277 FKP393277 FUL393277 GEH393277 GOD393277 GXZ393277 HHV393277 HRR393277 IBN393277 ILJ393277 IVF393277 JFB393277 JOX393277 JYT393277 KIP393277 KSL393277 LCH393277 LMD393277 LVZ393277 MFV393277 MPR393277 MZN393277 NJJ393277 NTF393277 ODB393277 OMX393277 OWT393277 PGP393277 PQL393277 QAH393277 QKD393277 QTZ393277 RDV393277 RNR393277 RXN393277 SHJ393277 SRF393277 TBB393277 TKX393277 TUT393277 UEP393277 UOL393277 UYH393277 VID393277 VRZ393277 WBV393277 WLR393277 WVN393277 F458813 JB458813 SX458813 ACT458813 AMP458813 AWL458813 BGH458813 BQD458813 BZZ458813 CJV458813 CTR458813 DDN458813 DNJ458813 DXF458813 EHB458813 EQX458813 FAT458813 FKP458813 FUL458813 GEH458813 GOD458813 GXZ458813 HHV458813 HRR458813 IBN458813 ILJ458813 IVF458813 JFB458813 JOX458813 JYT458813 KIP458813 KSL458813 LCH458813 LMD458813 LVZ458813 MFV458813 MPR458813 MZN458813 NJJ458813 NTF458813 ODB458813 OMX458813 OWT458813 PGP458813 PQL458813 QAH458813 QKD458813 QTZ458813 RDV458813 RNR458813 RXN458813 SHJ458813 SRF458813 TBB458813 TKX458813 TUT458813 UEP458813 UOL458813 UYH458813 VID458813 VRZ458813 WBV458813 WLR458813 WVN458813 F524349 JB524349 SX524349 ACT524349 AMP524349 AWL524349 BGH524349 BQD524349 BZZ524349 CJV524349 CTR524349 DDN524349 DNJ524349 DXF524349 EHB524349 EQX524349 FAT524349 FKP524349 FUL524349 GEH524349 GOD524349 GXZ524349 HHV524349 HRR524349 IBN524349 ILJ524349 IVF524349 JFB524349 JOX524349 JYT524349 KIP524349 KSL524349 LCH524349 LMD524349 LVZ524349 MFV524349 MPR524349 MZN524349 NJJ524349 NTF524349 ODB524349 OMX524349 OWT524349 PGP524349 PQL524349 QAH524349 QKD524349 QTZ524349 RDV524349 RNR524349 RXN524349 SHJ524349 SRF524349 TBB524349 TKX524349 TUT524349 UEP524349 UOL524349 UYH524349 VID524349 VRZ524349 WBV524349 WLR524349 WVN524349 F589885 JB589885 SX589885 ACT589885 AMP589885 AWL589885 BGH589885 BQD589885 BZZ589885 CJV589885 CTR589885 DDN589885 DNJ589885 DXF589885 EHB589885 EQX589885 FAT589885 FKP589885 FUL589885 GEH589885 GOD589885 GXZ589885 HHV589885 HRR589885 IBN589885 ILJ589885 IVF589885 JFB589885 JOX589885 JYT589885 KIP589885 KSL589885 LCH589885 LMD589885 LVZ589885 MFV589885 MPR589885 MZN589885 NJJ589885 NTF589885 ODB589885 OMX589885 OWT589885 PGP589885 PQL589885 QAH589885 QKD589885 QTZ589885 RDV589885 RNR589885 RXN589885 SHJ589885 SRF589885 TBB589885 TKX589885 TUT589885 UEP589885 UOL589885 UYH589885 VID589885 VRZ589885 WBV589885 WLR589885 WVN589885 F655421 JB655421 SX655421 ACT655421 AMP655421 AWL655421 BGH655421 BQD655421 BZZ655421 CJV655421 CTR655421 DDN655421 DNJ655421 DXF655421 EHB655421 EQX655421 FAT655421 FKP655421 FUL655421 GEH655421 GOD655421 GXZ655421 HHV655421 HRR655421 IBN655421 ILJ655421 IVF655421 JFB655421 JOX655421 JYT655421 KIP655421 KSL655421 LCH655421 LMD655421 LVZ655421 MFV655421 MPR655421 MZN655421 NJJ655421 NTF655421 ODB655421 OMX655421 OWT655421 PGP655421 PQL655421 QAH655421 QKD655421 QTZ655421 RDV655421 RNR655421 RXN655421 SHJ655421 SRF655421 TBB655421 TKX655421 TUT655421 UEP655421 UOL655421 UYH655421 VID655421 VRZ655421 WBV655421 WLR655421 WVN655421 F720957 JB720957 SX720957 ACT720957 AMP720957 AWL720957 BGH720957 BQD720957 BZZ720957 CJV720957 CTR720957 DDN720957 DNJ720957 DXF720957 EHB720957 EQX720957 FAT720957 FKP720957 FUL720957 GEH720957 GOD720957 GXZ720957 HHV720957 HRR720957 IBN720957 ILJ720957 IVF720957 JFB720957 JOX720957 JYT720957 KIP720957 KSL720957 LCH720957 LMD720957 LVZ720957 MFV720957 MPR720957 MZN720957 NJJ720957 NTF720957 ODB720957 OMX720957 OWT720957 PGP720957 PQL720957 QAH720957 QKD720957 QTZ720957 RDV720957 RNR720957 RXN720957 SHJ720957 SRF720957 TBB720957 TKX720957 TUT720957 UEP720957 UOL720957 UYH720957 VID720957 VRZ720957 WBV720957 WLR720957 WVN720957 F786493 JB786493 SX786493 ACT786493 AMP786493 AWL786493 BGH786493 BQD786493 BZZ786493 CJV786493 CTR786493 DDN786493 DNJ786493 DXF786493 EHB786493 EQX786493 FAT786493 FKP786493 FUL786493 GEH786493 GOD786493 GXZ786493 HHV786493 HRR786493 IBN786493 ILJ786493 IVF786493 JFB786493 JOX786493 JYT786493 KIP786493 KSL786493 LCH786493 LMD786493 LVZ786493 MFV786493 MPR786493 MZN786493 NJJ786493 NTF786493 ODB786493 OMX786493 OWT786493 PGP786493 PQL786493 QAH786493 QKD786493 QTZ786493 RDV786493 RNR786493 RXN786493 SHJ786493 SRF786493 TBB786493 TKX786493 TUT786493 UEP786493 UOL786493 UYH786493 VID786493 VRZ786493 WBV786493 WLR786493 WVN786493 F852029 JB852029 SX852029 ACT852029 AMP852029 AWL852029 BGH852029 BQD852029 BZZ852029 CJV852029 CTR852029 DDN852029 DNJ852029 DXF852029 EHB852029 EQX852029 FAT852029 FKP852029 FUL852029 GEH852029 GOD852029 GXZ852029 HHV852029 HRR852029 IBN852029 ILJ852029 IVF852029 JFB852029 JOX852029 JYT852029 KIP852029 KSL852029 LCH852029 LMD852029 LVZ852029 MFV852029 MPR852029 MZN852029 NJJ852029 NTF852029 ODB852029 OMX852029 OWT852029 PGP852029 PQL852029 QAH852029 QKD852029 QTZ852029 RDV852029 RNR852029 RXN852029 SHJ852029 SRF852029 TBB852029 TKX852029 TUT852029 UEP852029 UOL852029 UYH852029 VID852029 VRZ852029 WBV852029 WLR852029 WVN852029 F917565 JB917565 SX917565 ACT917565 AMP917565 AWL917565 BGH917565 BQD917565 BZZ917565 CJV917565 CTR917565 DDN917565 DNJ917565 DXF917565 EHB917565 EQX917565 FAT917565 FKP917565 FUL917565 GEH917565 GOD917565 GXZ917565 HHV917565 HRR917565 IBN917565 ILJ917565 IVF917565 JFB917565 JOX917565 JYT917565 KIP917565 KSL917565 LCH917565 LMD917565 LVZ917565 MFV917565 MPR917565 MZN917565 NJJ917565 NTF917565 ODB917565 OMX917565 OWT917565 PGP917565 PQL917565 QAH917565 QKD917565 QTZ917565 RDV917565 RNR917565 RXN917565 SHJ917565 SRF917565 TBB917565 TKX917565 TUT917565 UEP917565 UOL917565 UYH917565 VID917565 VRZ917565 WBV917565 WLR917565 WVN917565 F983101 JB983101 SX983101 ACT983101 AMP983101 AWL983101 BGH983101 BQD983101 BZZ983101 CJV983101 CTR983101 DDN983101 DNJ983101 DXF983101 EHB983101 EQX983101 FAT983101 FKP983101 FUL983101 GEH983101 GOD983101 GXZ983101 HHV983101 HRR983101 IBN983101 ILJ983101 IVF983101 JFB983101 JOX983101 JYT983101 KIP983101 KSL983101 LCH983101 LMD983101 LVZ983101 MFV983101 MPR983101 MZN983101 NJJ983101 NTF983101 ODB983101 OMX983101 OWT983101 PGP983101 PQL983101 QAH983101 QKD983101 QTZ983101 RDV983101 RNR983101 RXN983101 SHJ983101 SRF983101 TBB983101 TKX983101 TUT983101 UEP983101 UOL983101 UYH983101 VID983101 VRZ983101 WBV983101 WLR983101 WVN983101 F83:G83 JB83:JC83 SX83:SY83 ACT83:ACU83 AMP83:AMQ83 AWL83:AWM83 BGH83:BGI83 BQD83:BQE83 BZZ83:CAA83 CJV83:CJW83 CTR83:CTS83 DDN83:DDO83 DNJ83:DNK83 DXF83:DXG83 EHB83:EHC83 EQX83:EQY83 FAT83:FAU83 FKP83:FKQ83 FUL83:FUM83 GEH83:GEI83 GOD83:GOE83 GXZ83:GYA83 HHV83:HHW83 HRR83:HRS83 IBN83:IBO83 ILJ83:ILK83 IVF83:IVG83 JFB83:JFC83 JOX83:JOY83 JYT83:JYU83 KIP83:KIQ83 KSL83:KSM83 LCH83:LCI83 LMD83:LME83 LVZ83:LWA83 MFV83:MFW83 MPR83:MPS83 MZN83:MZO83 NJJ83:NJK83 NTF83:NTG83 ODB83:ODC83 OMX83:OMY83 OWT83:OWU83 PGP83:PGQ83 PQL83:PQM83 QAH83:QAI83 QKD83:QKE83 QTZ83:QUA83 RDV83:RDW83 RNR83:RNS83 RXN83:RXO83 SHJ83:SHK83 SRF83:SRG83 TBB83:TBC83 TKX83:TKY83 TUT83:TUU83 UEP83:UEQ83 UOL83:UOM83 UYH83:UYI83 VID83:VIE83 VRZ83:VSA83 WBV83:WBW83 WLR83:WLS83 WVN83:WVO83 F65619:G65619 JB65619:JC65619 SX65619:SY65619 ACT65619:ACU65619 AMP65619:AMQ65619 AWL65619:AWM65619 BGH65619:BGI65619 BQD65619:BQE65619 BZZ65619:CAA65619 CJV65619:CJW65619 CTR65619:CTS65619 DDN65619:DDO65619 DNJ65619:DNK65619 DXF65619:DXG65619 EHB65619:EHC65619 EQX65619:EQY65619 FAT65619:FAU65619 FKP65619:FKQ65619 FUL65619:FUM65619 GEH65619:GEI65619 GOD65619:GOE65619 GXZ65619:GYA65619 HHV65619:HHW65619 HRR65619:HRS65619 IBN65619:IBO65619 ILJ65619:ILK65619 IVF65619:IVG65619 JFB65619:JFC65619 JOX65619:JOY65619 JYT65619:JYU65619 KIP65619:KIQ65619 KSL65619:KSM65619 LCH65619:LCI65619 LMD65619:LME65619 LVZ65619:LWA65619 MFV65619:MFW65619 MPR65619:MPS65619 MZN65619:MZO65619 NJJ65619:NJK65619 NTF65619:NTG65619 ODB65619:ODC65619 OMX65619:OMY65619 OWT65619:OWU65619 PGP65619:PGQ65619 PQL65619:PQM65619 QAH65619:QAI65619 QKD65619:QKE65619 QTZ65619:QUA65619 RDV65619:RDW65619 RNR65619:RNS65619 RXN65619:RXO65619 SHJ65619:SHK65619 SRF65619:SRG65619 TBB65619:TBC65619 TKX65619:TKY65619 TUT65619:TUU65619 UEP65619:UEQ65619 UOL65619:UOM65619 UYH65619:UYI65619 VID65619:VIE65619 VRZ65619:VSA65619 WBV65619:WBW65619 WLR65619:WLS65619 WVN65619:WVO65619 F131155:G131155 JB131155:JC131155 SX131155:SY131155 ACT131155:ACU131155 AMP131155:AMQ131155 AWL131155:AWM131155 BGH131155:BGI131155 BQD131155:BQE131155 BZZ131155:CAA131155 CJV131155:CJW131155 CTR131155:CTS131155 DDN131155:DDO131155 DNJ131155:DNK131155 DXF131155:DXG131155 EHB131155:EHC131155 EQX131155:EQY131155 FAT131155:FAU131155 FKP131155:FKQ131155 FUL131155:FUM131155 GEH131155:GEI131155 GOD131155:GOE131155 GXZ131155:GYA131155 HHV131155:HHW131155 HRR131155:HRS131155 IBN131155:IBO131155 ILJ131155:ILK131155 IVF131155:IVG131155 JFB131155:JFC131155 JOX131155:JOY131155 JYT131155:JYU131155 KIP131155:KIQ131155 KSL131155:KSM131155 LCH131155:LCI131155 LMD131155:LME131155 LVZ131155:LWA131155 MFV131155:MFW131155 MPR131155:MPS131155 MZN131155:MZO131155 NJJ131155:NJK131155 NTF131155:NTG131155 ODB131155:ODC131155 OMX131155:OMY131155 OWT131155:OWU131155 PGP131155:PGQ131155 PQL131155:PQM131155 QAH131155:QAI131155 QKD131155:QKE131155 QTZ131155:QUA131155 RDV131155:RDW131155 RNR131155:RNS131155 RXN131155:RXO131155 SHJ131155:SHK131155 SRF131155:SRG131155 TBB131155:TBC131155 TKX131155:TKY131155 TUT131155:TUU131155 UEP131155:UEQ131155 UOL131155:UOM131155 UYH131155:UYI131155 VID131155:VIE131155 VRZ131155:VSA131155 WBV131155:WBW131155 WLR131155:WLS131155 WVN131155:WVO131155 F196691:G196691 JB196691:JC196691 SX196691:SY196691 ACT196691:ACU196691 AMP196691:AMQ196691 AWL196691:AWM196691 BGH196691:BGI196691 BQD196691:BQE196691 BZZ196691:CAA196691 CJV196691:CJW196691 CTR196691:CTS196691 DDN196691:DDO196691 DNJ196691:DNK196691 DXF196691:DXG196691 EHB196691:EHC196691 EQX196691:EQY196691 FAT196691:FAU196691 FKP196691:FKQ196691 FUL196691:FUM196691 GEH196691:GEI196691 GOD196691:GOE196691 GXZ196691:GYA196691 HHV196691:HHW196691 HRR196691:HRS196691 IBN196691:IBO196691 ILJ196691:ILK196691 IVF196691:IVG196691 JFB196691:JFC196691 JOX196691:JOY196691 JYT196691:JYU196691 KIP196691:KIQ196691 KSL196691:KSM196691 LCH196691:LCI196691 LMD196691:LME196691 LVZ196691:LWA196691 MFV196691:MFW196691 MPR196691:MPS196691 MZN196691:MZO196691 NJJ196691:NJK196691 NTF196691:NTG196691 ODB196691:ODC196691 OMX196691:OMY196691 OWT196691:OWU196691 PGP196691:PGQ196691 PQL196691:PQM196691 QAH196691:QAI196691 QKD196691:QKE196691 QTZ196691:QUA196691 RDV196691:RDW196691 RNR196691:RNS196691 RXN196691:RXO196691 SHJ196691:SHK196691 SRF196691:SRG196691 TBB196691:TBC196691 TKX196691:TKY196691 TUT196691:TUU196691 UEP196691:UEQ196691 UOL196691:UOM196691 UYH196691:UYI196691 VID196691:VIE196691 VRZ196691:VSA196691 WBV196691:WBW196691 WLR196691:WLS196691 WVN196691:WVO196691 F262227:G262227 JB262227:JC262227 SX262227:SY262227 ACT262227:ACU262227 AMP262227:AMQ262227 AWL262227:AWM262227 BGH262227:BGI262227 BQD262227:BQE262227 BZZ262227:CAA262227 CJV262227:CJW262227 CTR262227:CTS262227 DDN262227:DDO262227 DNJ262227:DNK262227 DXF262227:DXG262227 EHB262227:EHC262227 EQX262227:EQY262227 FAT262227:FAU262227 FKP262227:FKQ262227 FUL262227:FUM262227 GEH262227:GEI262227 GOD262227:GOE262227 GXZ262227:GYA262227 HHV262227:HHW262227 HRR262227:HRS262227 IBN262227:IBO262227 ILJ262227:ILK262227 IVF262227:IVG262227 JFB262227:JFC262227 JOX262227:JOY262227 JYT262227:JYU262227 KIP262227:KIQ262227 KSL262227:KSM262227 LCH262227:LCI262227 LMD262227:LME262227 LVZ262227:LWA262227 MFV262227:MFW262227 MPR262227:MPS262227 MZN262227:MZO262227 NJJ262227:NJK262227 NTF262227:NTG262227 ODB262227:ODC262227 OMX262227:OMY262227 OWT262227:OWU262227 PGP262227:PGQ262227 PQL262227:PQM262227 QAH262227:QAI262227 QKD262227:QKE262227 QTZ262227:QUA262227 RDV262227:RDW262227 RNR262227:RNS262227 RXN262227:RXO262227 SHJ262227:SHK262227 SRF262227:SRG262227 TBB262227:TBC262227 TKX262227:TKY262227 TUT262227:TUU262227 UEP262227:UEQ262227 UOL262227:UOM262227 UYH262227:UYI262227 VID262227:VIE262227 VRZ262227:VSA262227 WBV262227:WBW262227 WLR262227:WLS262227 WVN262227:WVO262227 F327763:G327763 JB327763:JC327763 SX327763:SY327763 ACT327763:ACU327763 AMP327763:AMQ327763 AWL327763:AWM327763 BGH327763:BGI327763 BQD327763:BQE327763 BZZ327763:CAA327763 CJV327763:CJW327763 CTR327763:CTS327763 DDN327763:DDO327763 DNJ327763:DNK327763 DXF327763:DXG327763 EHB327763:EHC327763 EQX327763:EQY327763 FAT327763:FAU327763 FKP327763:FKQ327763 FUL327763:FUM327763 GEH327763:GEI327763 GOD327763:GOE327763 GXZ327763:GYA327763 HHV327763:HHW327763 HRR327763:HRS327763 IBN327763:IBO327763 ILJ327763:ILK327763 IVF327763:IVG327763 JFB327763:JFC327763 JOX327763:JOY327763 JYT327763:JYU327763 KIP327763:KIQ327763 KSL327763:KSM327763 LCH327763:LCI327763 LMD327763:LME327763 LVZ327763:LWA327763 MFV327763:MFW327763 MPR327763:MPS327763 MZN327763:MZO327763 NJJ327763:NJK327763 NTF327763:NTG327763 ODB327763:ODC327763 OMX327763:OMY327763 OWT327763:OWU327763 PGP327763:PGQ327763 PQL327763:PQM327763 QAH327763:QAI327763 QKD327763:QKE327763 QTZ327763:QUA327763 RDV327763:RDW327763 RNR327763:RNS327763 RXN327763:RXO327763 SHJ327763:SHK327763 SRF327763:SRG327763 TBB327763:TBC327763 TKX327763:TKY327763 TUT327763:TUU327763 UEP327763:UEQ327763 UOL327763:UOM327763 UYH327763:UYI327763 VID327763:VIE327763 VRZ327763:VSA327763 WBV327763:WBW327763 WLR327763:WLS327763 WVN327763:WVO327763 F393299:G393299 JB393299:JC393299 SX393299:SY393299 ACT393299:ACU393299 AMP393299:AMQ393299 AWL393299:AWM393299 BGH393299:BGI393299 BQD393299:BQE393299 BZZ393299:CAA393299 CJV393299:CJW393299 CTR393299:CTS393299 DDN393299:DDO393299 DNJ393299:DNK393299 DXF393299:DXG393299 EHB393299:EHC393299 EQX393299:EQY393299 FAT393299:FAU393299 FKP393299:FKQ393299 FUL393299:FUM393299 GEH393299:GEI393299 GOD393299:GOE393299 GXZ393299:GYA393299 HHV393299:HHW393299 HRR393299:HRS393299 IBN393299:IBO393299 ILJ393299:ILK393299 IVF393299:IVG393299 JFB393299:JFC393299 JOX393299:JOY393299 JYT393299:JYU393299 KIP393299:KIQ393299 KSL393299:KSM393299 LCH393299:LCI393299 LMD393299:LME393299 LVZ393299:LWA393299 MFV393299:MFW393299 MPR393299:MPS393299 MZN393299:MZO393299 NJJ393299:NJK393299 NTF393299:NTG393299 ODB393299:ODC393299 OMX393299:OMY393299 OWT393299:OWU393299 PGP393299:PGQ393299 PQL393299:PQM393299 QAH393299:QAI393299 QKD393299:QKE393299 QTZ393299:QUA393299 RDV393299:RDW393299 RNR393299:RNS393299 RXN393299:RXO393299 SHJ393299:SHK393299 SRF393299:SRG393299 TBB393299:TBC393299 TKX393299:TKY393299 TUT393299:TUU393299 UEP393299:UEQ393299 UOL393299:UOM393299 UYH393299:UYI393299 VID393299:VIE393299 VRZ393299:VSA393299 WBV393299:WBW393299 WLR393299:WLS393299 WVN393299:WVO393299 F458835:G458835 JB458835:JC458835 SX458835:SY458835 ACT458835:ACU458835 AMP458835:AMQ458835 AWL458835:AWM458835 BGH458835:BGI458835 BQD458835:BQE458835 BZZ458835:CAA458835 CJV458835:CJW458835 CTR458835:CTS458835 DDN458835:DDO458835 DNJ458835:DNK458835 DXF458835:DXG458835 EHB458835:EHC458835 EQX458835:EQY458835 FAT458835:FAU458835 FKP458835:FKQ458835 FUL458835:FUM458835 GEH458835:GEI458835 GOD458835:GOE458835 GXZ458835:GYA458835 HHV458835:HHW458835 HRR458835:HRS458835 IBN458835:IBO458835 ILJ458835:ILK458835 IVF458835:IVG458835 JFB458835:JFC458835 JOX458835:JOY458835 JYT458835:JYU458835 KIP458835:KIQ458835 KSL458835:KSM458835 LCH458835:LCI458835 LMD458835:LME458835 LVZ458835:LWA458835 MFV458835:MFW458835 MPR458835:MPS458835 MZN458835:MZO458835 NJJ458835:NJK458835 NTF458835:NTG458835 ODB458835:ODC458835 OMX458835:OMY458835 OWT458835:OWU458835 PGP458835:PGQ458835 PQL458835:PQM458835 QAH458835:QAI458835 QKD458835:QKE458835 QTZ458835:QUA458835 RDV458835:RDW458835 RNR458835:RNS458835 RXN458835:RXO458835 SHJ458835:SHK458835 SRF458835:SRG458835 TBB458835:TBC458835 TKX458835:TKY458835 TUT458835:TUU458835 UEP458835:UEQ458835 UOL458835:UOM458835 UYH458835:UYI458835 VID458835:VIE458835 VRZ458835:VSA458835 WBV458835:WBW458835 WLR458835:WLS458835 WVN458835:WVO458835 F524371:G524371 JB524371:JC524371 SX524371:SY524371 ACT524371:ACU524371 AMP524371:AMQ524371 AWL524371:AWM524371 BGH524371:BGI524371 BQD524371:BQE524371 BZZ524371:CAA524371 CJV524371:CJW524371 CTR524371:CTS524371 DDN524371:DDO524371 DNJ524371:DNK524371 DXF524371:DXG524371 EHB524371:EHC524371 EQX524371:EQY524371 FAT524371:FAU524371 FKP524371:FKQ524371 FUL524371:FUM524371 GEH524371:GEI524371 GOD524371:GOE524371 GXZ524371:GYA524371 HHV524371:HHW524371 HRR524371:HRS524371 IBN524371:IBO524371 ILJ524371:ILK524371 IVF524371:IVG524371 JFB524371:JFC524371 JOX524371:JOY524371 JYT524371:JYU524371 KIP524371:KIQ524371 KSL524371:KSM524371 LCH524371:LCI524371 LMD524371:LME524371 LVZ524371:LWA524371 MFV524371:MFW524371 MPR524371:MPS524371 MZN524371:MZO524371 NJJ524371:NJK524371 NTF524371:NTG524371 ODB524371:ODC524371 OMX524371:OMY524371 OWT524371:OWU524371 PGP524371:PGQ524371 PQL524371:PQM524371 QAH524371:QAI524371 QKD524371:QKE524371 QTZ524371:QUA524371 RDV524371:RDW524371 RNR524371:RNS524371 RXN524371:RXO524371 SHJ524371:SHK524371 SRF524371:SRG524371 TBB524371:TBC524371 TKX524371:TKY524371 TUT524371:TUU524371 UEP524371:UEQ524371 UOL524371:UOM524371 UYH524371:UYI524371 VID524371:VIE524371 VRZ524371:VSA524371 WBV524371:WBW524371 WLR524371:WLS524371 WVN524371:WVO524371 F589907:G589907 JB589907:JC589907 SX589907:SY589907 ACT589907:ACU589907 AMP589907:AMQ589907 AWL589907:AWM589907 BGH589907:BGI589907 BQD589907:BQE589907 BZZ589907:CAA589907 CJV589907:CJW589907 CTR589907:CTS589907 DDN589907:DDO589907 DNJ589907:DNK589907 DXF589907:DXG589907 EHB589907:EHC589907 EQX589907:EQY589907 FAT589907:FAU589907 FKP589907:FKQ589907 FUL589907:FUM589907 GEH589907:GEI589907 GOD589907:GOE589907 GXZ589907:GYA589907 HHV589907:HHW589907 HRR589907:HRS589907 IBN589907:IBO589907 ILJ589907:ILK589907 IVF589907:IVG589907 JFB589907:JFC589907 JOX589907:JOY589907 JYT589907:JYU589907 KIP589907:KIQ589907 KSL589907:KSM589907 LCH589907:LCI589907 LMD589907:LME589907 LVZ589907:LWA589907 MFV589907:MFW589907 MPR589907:MPS589907 MZN589907:MZO589907 NJJ589907:NJK589907 NTF589907:NTG589907 ODB589907:ODC589907 OMX589907:OMY589907 OWT589907:OWU589907 PGP589907:PGQ589907 PQL589907:PQM589907 QAH589907:QAI589907 QKD589907:QKE589907 QTZ589907:QUA589907 RDV589907:RDW589907 RNR589907:RNS589907 RXN589907:RXO589907 SHJ589907:SHK589907 SRF589907:SRG589907 TBB589907:TBC589907 TKX589907:TKY589907 TUT589907:TUU589907 UEP589907:UEQ589907 UOL589907:UOM589907 UYH589907:UYI589907 VID589907:VIE589907 VRZ589907:VSA589907 WBV589907:WBW589907 WLR589907:WLS589907 WVN589907:WVO589907 F655443:G655443 JB655443:JC655443 SX655443:SY655443 ACT655443:ACU655443 AMP655443:AMQ655443 AWL655443:AWM655443 BGH655443:BGI655443 BQD655443:BQE655443 BZZ655443:CAA655443 CJV655443:CJW655443 CTR655443:CTS655443 DDN655443:DDO655443 DNJ655443:DNK655443 DXF655443:DXG655443 EHB655443:EHC655443 EQX655443:EQY655443 FAT655443:FAU655443 FKP655443:FKQ655443 FUL655443:FUM655443 GEH655443:GEI655443 GOD655443:GOE655443 GXZ655443:GYA655443 HHV655443:HHW655443 HRR655443:HRS655443 IBN655443:IBO655443 ILJ655443:ILK655443 IVF655443:IVG655443 JFB655443:JFC655443 JOX655443:JOY655443 JYT655443:JYU655443 KIP655443:KIQ655443 KSL655443:KSM655443 LCH655443:LCI655443 LMD655443:LME655443 LVZ655443:LWA655443 MFV655443:MFW655443 MPR655443:MPS655443 MZN655443:MZO655443 NJJ655443:NJK655443 NTF655443:NTG655443 ODB655443:ODC655443 OMX655443:OMY655443 OWT655443:OWU655443 PGP655443:PGQ655443 PQL655443:PQM655443 QAH655443:QAI655443 QKD655443:QKE655443 QTZ655443:QUA655443 RDV655443:RDW655443 RNR655443:RNS655443 RXN655443:RXO655443 SHJ655443:SHK655443 SRF655443:SRG655443 TBB655443:TBC655443 TKX655443:TKY655443 TUT655443:TUU655443 UEP655443:UEQ655443 UOL655443:UOM655443 UYH655443:UYI655443 VID655443:VIE655443 VRZ655443:VSA655443 WBV655443:WBW655443 WLR655443:WLS655443 WVN655443:WVO655443 F720979:G720979 JB720979:JC720979 SX720979:SY720979 ACT720979:ACU720979 AMP720979:AMQ720979 AWL720979:AWM720979 BGH720979:BGI720979 BQD720979:BQE720979 BZZ720979:CAA720979 CJV720979:CJW720979 CTR720979:CTS720979 DDN720979:DDO720979 DNJ720979:DNK720979 DXF720979:DXG720979 EHB720979:EHC720979 EQX720979:EQY720979 FAT720979:FAU720979 FKP720979:FKQ720979 FUL720979:FUM720979 GEH720979:GEI720979 GOD720979:GOE720979 GXZ720979:GYA720979 HHV720979:HHW720979 HRR720979:HRS720979 IBN720979:IBO720979 ILJ720979:ILK720979 IVF720979:IVG720979 JFB720979:JFC720979 JOX720979:JOY720979 JYT720979:JYU720979 KIP720979:KIQ720979 KSL720979:KSM720979 LCH720979:LCI720979 LMD720979:LME720979 LVZ720979:LWA720979 MFV720979:MFW720979 MPR720979:MPS720979 MZN720979:MZO720979 NJJ720979:NJK720979 NTF720979:NTG720979 ODB720979:ODC720979 OMX720979:OMY720979 OWT720979:OWU720979 PGP720979:PGQ720979 PQL720979:PQM720979 QAH720979:QAI720979 QKD720979:QKE720979 QTZ720979:QUA720979 RDV720979:RDW720979 RNR720979:RNS720979 RXN720979:RXO720979 SHJ720979:SHK720979 SRF720979:SRG720979 TBB720979:TBC720979 TKX720979:TKY720979 TUT720979:TUU720979 UEP720979:UEQ720979 UOL720979:UOM720979 UYH720979:UYI720979 VID720979:VIE720979 VRZ720979:VSA720979 WBV720979:WBW720979 WLR720979:WLS720979 WVN720979:WVO720979 F786515:G786515 JB786515:JC786515 SX786515:SY786515 ACT786515:ACU786515 AMP786515:AMQ786515 AWL786515:AWM786515 BGH786515:BGI786515 BQD786515:BQE786515 BZZ786515:CAA786515 CJV786515:CJW786515 CTR786515:CTS786515 DDN786515:DDO786515 DNJ786515:DNK786515 DXF786515:DXG786515 EHB786515:EHC786515 EQX786515:EQY786515 FAT786515:FAU786515 FKP786515:FKQ786515 FUL786515:FUM786515 GEH786515:GEI786515 GOD786515:GOE786515 GXZ786515:GYA786515 HHV786515:HHW786515 HRR786515:HRS786515 IBN786515:IBO786515 ILJ786515:ILK786515 IVF786515:IVG786515 JFB786515:JFC786515 JOX786515:JOY786515 JYT786515:JYU786515 KIP786515:KIQ786515 KSL786515:KSM786515 LCH786515:LCI786515 LMD786515:LME786515 LVZ786515:LWA786515 MFV786515:MFW786515 MPR786515:MPS786515 MZN786515:MZO786515 NJJ786515:NJK786515 NTF786515:NTG786515 ODB786515:ODC786515 OMX786515:OMY786515 OWT786515:OWU786515 PGP786515:PGQ786515 PQL786515:PQM786515 QAH786515:QAI786515 QKD786515:QKE786515 QTZ786515:QUA786515 RDV786515:RDW786515 RNR786515:RNS786515 RXN786515:RXO786515 SHJ786515:SHK786515 SRF786515:SRG786515 TBB786515:TBC786515 TKX786515:TKY786515 TUT786515:TUU786515 UEP786515:UEQ786515 UOL786515:UOM786515 UYH786515:UYI786515 VID786515:VIE786515 VRZ786515:VSA786515 WBV786515:WBW786515 WLR786515:WLS786515 WVN786515:WVO786515 F852051:G852051 JB852051:JC852051 SX852051:SY852051 ACT852051:ACU852051 AMP852051:AMQ852051 AWL852051:AWM852051 BGH852051:BGI852051 BQD852051:BQE852051 BZZ852051:CAA852051 CJV852051:CJW852051 CTR852051:CTS852051 DDN852051:DDO852051 DNJ852051:DNK852051 DXF852051:DXG852051 EHB852051:EHC852051 EQX852051:EQY852051 FAT852051:FAU852051 FKP852051:FKQ852051 FUL852051:FUM852051 GEH852051:GEI852051 GOD852051:GOE852051 GXZ852051:GYA852051 HHV852051:HHW852051 HRR852051:HRS852051 IBN852051:IBO852051 ILJ852051:ILK852051 IVF852051:IVG852051 JFB852051:JFC852051 JOX852051:JOY852051 JYT852051:JYU852051 KIP852051:KIQ852051 KSL852051:KSM852051 LCH852051:LCI852051 LMD852051:LME852051 LVZ852051:LWA852051 MFV852051:MFW852051 MPR852051:MPS852051 MZN852051:MZO852051 NJJ852051:NJK852051 NTF852051:NTG852051 ODB852051:ODC852051 OMX852051:OMY852051 OWT852051:OWU852051 PGP852051:PGQ852051 PQL852051:PQM852051 QAH852051:QAI852051 QKD852051:QKE852051 QTZ852051:QUA852051 RDV852051:RDW852051 RNR852051:RNS852051 RXN852051:RXO852051 SHJ852051:SHK852051 SRF852051:SRG852051 TBB852051:TBC852051 TKX852051:TKY852051 TUT852051:TUU852051 UEP852051:UEQ852051 UOL852051:UOM852051 UYH852051:UYI852051 VID852051:VIE852051 VRZ852051:VSA852051 WBV852051:WBW852051 WLR852051:WLS852051 WVN852051:WVO852051 F917587:G917587 JB917587:JC917587 SX917587:SY917587 ACT917587:ACU917587 AMP917587:AMQ917587 AWL917587:AWM917587 BGH917587:BGI917587 BQD917587:BQE917587 BZZ917587:CAA917587 CJV917587:CJW917587 CTR917587:CTS917587 DDN917587:DDO917587 DNJ917587:DNK917587 DXF917587:DXG917587 EHB917587:EHC917587 EQX917587:EQY917587 FAT917587:FAU917587 FKP917587:FKQ917587 FUL917587:FUM917587 GEH917587:GEI917587 GOD917587:GOE917587 GXZ917587:GYA917587 HHV917587:HHW917587 HRR917587:HRS917587 IBN917587:IBO917587 ILJ917587:ILK917587 IVF917587:IVG917587 JFB917587:JFC917587 JOX917587:JOY917587 JYT917587:JYU917587 KIP917587:KIQ917587 KSL917587:KSM917587 LCH917587:LCI917587 LMD917587:LME917587 LVZ917587:LWA917587 MFV917587:MFW917587 MPR917587:MPS917587 MZN917587:MZO917587 NJJ917587:NJK917587 NTF917587:NTG917587 ODB917587:ODC917587 OMX917587:OMY917587 OWT917587:OWU917587 PGP917587:PGQ917587 PQL917587:PQM917587 QAH917587:QAI917587 QKD917587:QKE917587 QTZ917587:QUA917587 RDV917587:RDW917587 RNR917587:RNS917587 RXN917587:RXO917587 SHJ917587:SHK917587 SRF917587:SRG917587 TBB917587:TBC917587 TKX917587:TKY917587 TUT917587:TUU917587 UEP917587:UEQ917587 UOL917587:UOM917587 UYH917587:UYI917587 VID917587:VIE917587 VRZ917587:VSA917587 WBV917587:WBW917587 WLR917587:WLS917587 WVN917587:WVO917587 F983123:G983123 JB983123:JC983123 SX983123:SY983123 ACT983123:ACU983123 AMP983123:AMQ983123 AWL983123:AWM983123 BGH983123:BGI983123 BQD983123:BQE983123 BZZ983123:CAA983123 CJV983123:CJW983123 CTR983123:CTS983123 DDN983123:DDO983123 DNJ983123:DNK983123 DXF983123:DXG983123 EHB983123:EHC983123 EQX983123:EQY983123 FAT983123:FAU983123 FKP983123:FKQ983123 FUL983123:FUM983123 GEH983123:GEI983123 GOD983123:GOE983123 GXZ983123:GYA983123 HHV983123:HHW983123 HRR983123:HRS983123 IBN983123:IBO983123 ILJ983123:ILK983123 IVF983123:IVG983123 JFB983123:JFC983123 JOX983123:JOY983123 JYT983123:JYU983123 KIP983123:KIQ983123 KSL983123:KSM983123 LCH983123:LCI983123 LMD983123:LME983123 LVZ983123:LWA983123 MFV983123:MFW983123 MPR983123:MPS983123 MZN983123:MZO983123 NJJ983123:NJK983123 NTF983123:NTG983123 ODB983123:ODC983123 OMX983123:OMY983123 OWT983123:OWU983123 PGP983123:PGQ983123 PQL983123:PQM983123 QAH983123:QAI983123 QKD983123:QKE983123 QTZ983123:QUA983123 RDV983123:RDW983123 RNR983123:RNS983123 RXN983123:RXO983123 SHJ983123:SHK983123 SRF983123:SRG983123 TBB983123:TBC983123 TKX983123:TKY983123 TUT983123:TUU983123 UEP983123:UEQ983123 UOL983123:UOM983123 UYH983123:UYI983123 VID983123:VIE983123 VRZ983123:VSA983123 WBV983123:WBW983123 WLR983123:WLS983123 WVN983123:WVO983123 F84 JB84 SX84 ACT84 AMP84 AWL84 BGH84 BQD84 BZZ84 CJV84 CTR84 DDN84 DNJ84 DXF84 EHB84 EQX84 FAT84 FKP84 FUL84 GEH84 GOD84 GXZ84 HHV84 HRR84 IBN84 ILJ84 IVF84 JFB84 JOX84 JYT84 KIP84 KSL84 LCH84 LMD84 LVZ84 MFV84 MPR84 MZN84 NJJ84 NTF84 ODB84 OMX84 OWT84 PGP84 PQL84 QAH84 QKD84 QTZ84 RDV84 RNR84 RXN84 SHJ84 SRF84 TBB84 TKX84 TUT84 UEP84 UOL84 UYH84 VID84 VRZ84 WBV84 WLR84 WVN84 F65620 JB65620 SX65620 ACT65620 AMP65620 AWL65620 BGH65620 BQD65620 BZZ65620 CJV65620 CTR65620 DDN65620 DNJ65620 DXF65620 EHB65620 EQX65620 FAT65620 FKP65620 FUL65620 GEH65620 GOD65620 GXZ65620 HHV65620 HRR65620 IBN65620 ILJ65620 IVF65620 JFB65620 JOX65620 JYT65620 KIP65620 KSL65620 LCH65620 LMD65620 LVZ65620 MFV65620 MPR65620 MZN65620 NJJ65620 NTF65620 ODB65620 OMX65620 OWT65620 PGP65620 PQL65620 QAH65620 QKD65620 QTZ65620 RDV65620 RNR65620 RXN65620 SHJ65620 SRF65620 TBB65620 TKX65620 TUT65620 UEP65620 UOL65620 UYH65620 VID65620 VRZ65620 WBV65620 WLR65620 WVN65620 F131156 JB131156 SX131156 ACT131156 AMP131156 AWL131156 BGH131156 BQD131156 BZZ131156 CJV131156 CTR131156 DDN131156 DNJ131156 DXF131156 EHB131156 EQX131156 FAT131156 FKP131156 FUL131156 GEH131156 GOD131156 GXZ131156 HHV131156 HRR131156 IBN131156 ILJ131156 IVF131156 JFB131156 JOX131156 JYT131156 KIP131156 KSL131156 LCH131156 LMD131156 LVZ131156 MFV131156 MPR131156 MZN131156 NJJ131156 NTF131156 ODB131156 OMX131156 OWT131156 PGP131156 PQL131156 QAH131156 QKD131156 QTZ131156 RDV131156 RNR131156 RXN131156 SHJ131156 SRF131156 TBB131156 TKX131156 TUT131156 UEP131156 UOL131156 UYH131156 VID131156 VRZ131156 WBV131156 WLR131156 WVN131156 F196692 JB196692 SX196692 ACT196692 AMP196692 AWL196692 BGH196692 BQD196692 BZZ196692 CJV196692 CTR196692 DDN196692 DNJ196692 DXF196692 EHB196692 EQX196692 FAT196692 FKP196692 FUL196692 GEH196692 GOD196692 GXZ196692 HHV196692 HRR196692 IBN196692 ILJ196692 IVF196692 JFB196692 JOX196692 JYT196692 KIP196692 KSL196692 LCH196692 LMD196692 LVZ196692 MFV196692 MPR196692 MZN196692 NJJ196692 NTF196692 ODB196692 OMX196692 OWT196692 PGP196692 PQL196692 QAH196692 QKD196692 QTZ196692 RDV196692 RNR196692 RXN196692 SHJ196692 SRF196692 TBB196692 TKX196692 TUT196692 UEP196692 UOL196692 UYH196692 VID196692 VRZ196692 WBV196692 WLR196692 WVN196692 F262228 JB262228 SX262228 ACT262228 AMP262228 AWL262228 BGH262228 BQD262228 BZZ262228 CJV262228 CTR262228 DDN262228 DNJ262228 DXF262228 EHB262228 EQX262228 FAT262228 FKP262228 FUL262228 GEH262228 GOD262228 GXZ262228 HHV262228 HRR262228 IBN262228 ILJ262228 IVF262228 JFB262228 JOX262228 JYT262228 KIP262228 KSL262228 LCH262228 LMD262228 LVZ262228 MFV262228 MPR262228 MZN262228 NJJ262228 NTF262228 ODB262228 OMX262228 OWT262228 PGP262228 PQL262228 QAH262228 QKD262228 QTZ262228 RDV262228 RNR262228 RXN262228 SHJ262228 SRF262228 TBB262228 TKX262228 TUT262228 UEP262228 UOL262228 UYH262228 VID262228 VRZ262228 WBV262228 WLR262228 WVN262228 F327764 JB327764 SX327764 ACT327764 AMP327764 AWL327764 BGH327764 BQD327764 BZZ327764 CJV327764 CTR327764 DDN327764 DNJ327764 DXF327764 EHB327764 EQX327764 FAT327764 FKP327764 FUL327764 GEH327764 GOD327764 GXZ327764 HHV327764 HRR327764 IBN327764 ILJ327764 IVF327764 JFB327764 JOX327764 JYT327764 KIP327764 KSL327764 LCH327764 LMD327764 LVZ327764 MFV327764 MPR327764 MZN327764 NJJ327764 NTF327764 ODB327764 OMX327764 OWT327764 PGP327764 PQL327764 QAH327764 QKD327764 QTZ327764 RDV327764 RNR327764 RXN327764 SHJ327764 SRF327764 TBB327764 TKX327764 TUT327764 UEP327764 UOL327764 UYH327764 VID327764 VRZ327764 WBV327764 WLR327764 WVN327764 F393300 JB393300 SX393300 ACT393300 AMP393300 AWL393300 BGH393300 BQD393300 BZZ393300 CJV393300 CTR393300 DDN393300 DNJ393300 DXF393300 EHB393300 EQX393300 FAT393300 FKP393300 FUL393300 GEH393300 GOD393300 GXZ393300 HHV393300 HRR393300 IBN393300 ILJ393300 IVF393300 JFB393300 JOX393300 JYT393300 KIP393300 KSL393300 LCH393300 LMD393300 LVZ393300 MFV393300 MPR393300 MZN393300 NJJ393300 NTF393300 ODB393300 OMX393300 OWT393300 PGP393300 PQL393300 QAH393300 QKD393300 QTZ393300 RDV393300 RNR393300 RXN393300 SHJ393300 SRF393300 TBB393300 TKX393300 TUT393300 UEP393300 UOL393300 UYH393300 VID393300 VRZ393300 WBV393300 WLR393300 WVN393300 F458836 JB458836 SX458836 ACT458836 AMP458836 AWL458836 BGH458836 BQD458836 BZZ458836 CJV458836 CTR458836 DDN458836 DNJ458836 DXF458836 EHB458836 EQX458836 FAT458836 FKP458836 FUL458836 GEH458836 GOD458836 GXZ458836 HHV458836 HRR458836 IBN458836 ILJ458836 IVF458836 JFB458836 JOX458836 JYT458836 KIP458836 KSL458836 LCH458836 LMD458836 LVZ458836 MFV458836 MPR458836 MZN458836 NJJ458836 NTF458836 ODB458836 OMX458836 OWT458836 PGP458836 PQL458836 QAH458836 QKD458836 QTZ458836 RDV458836 RNR458836 RXN458836 SHJ458836 SRF458836 TBB458836 TKX458836 TUT458836 UEP458836 UOL458836 UYH458836 VID458836 VRZ458836 WBV458836 WLR458836 WVN458836 F524372 JB524372 SX524372 ACT524372 AMP524372 AWL524372 BGH524372 BQD524372 BZZ524372 CJV524372 CTR524372 DDN524372 DNJ524372 DXF524372 EHB524372 EQX524372 FAT524372 FKP524372 FUL524372 GEH524372 GOD524372 GXZ524372 HHV524372 HRR524372 IBN524372 ILJ524372 IVF524372 JFB524372 JOX524372 JYT524372 KIP524372 KSL524372 LCH524372 LMD524372 LVZ524372 MFV524372 MPR524372 MZN524372 NJJ524372 NTF524372 ODB524372 OMX524372 OWT524372 PGP524372 PQL524372 QAH524372 QKD524372 QTZ524372 RDV524372 RNR524372 RXN524372 SHJ524372 SRF524372 TBB524372 TKX524372 TUT524372 UEP524372 UOL524372 UYH524372 VID524372 VRZ524372 WBV524372 WLR524372 WVN524372 F589908 JB589908 SX589908 ACT589908 AMP589908 AWL589908 BGH589908 BQD589908 BZZ589908 CJV589908 CTR589908 DDN589908 DNJ589908 DXF589908 EHB589908 EQX589908 FAT589908 FKP589908 FUL589908 GEH589908 GOD589908 GXZ589908 HHV589908 HRR589908 IBN589908 ILJ589908 IVF589908 JFB589908 JOX589908 JYT589908 KIP589908 KSL589908 LCH589908 LMD589908 LVZ589908 MFV589908 MPR589908 MZN589908 NJJ589908 NTF589908 ODB589908 OMX589908 OWT589908 PGP589908 PQL589908 QAH589908 QKD589908 QTZ589908 RDV589908 RNR589908 RXN589908 SHJ589908 SRF589908 TBB589908 TKX589908 TUT589908 UEP589908 UOL589908 UYH589908 VID589908 VRZ589908 WBV589908 WLR589908 WVN589908 F655444 JB655444 SX655444 ACT655444 AMP655444 AWL655444 BGH655444 BQD655444 BZZ655444 CJV655444 CTR655444 DDN655444 DNJ655444 DXF655444 EHB655444 EQX655444 FAT655444 FKP655444 FUL655444 GEH655444 GOD655444 GXZ655444 HHV655444 HRR655444 IBN655444 ILJ655444 IVF655444 JFB655444 JOX655444 JYT655444 KIP655444 KSL655444 LCH655444 LMD655444 LVZ655444 MFV655444 MPR655444 MZN655444 NJJ655444 NTF655444 ODB655444 OMX655444 OWT655444 PGP655444 PQL655444 QAH655444 QKD655444 QTZ655444 RDV655444 RNR655444 RXN655444 SHJ655444 SRF655444 TBB655444 TKX655444 TUT655444 UEP655444 UOL655444 UYH655444 VID655444 VRZ655444 WBV655444 WLR655444 WVN655444 F720980 JB720980 SX720980 ACT720980 AMP720980 AWL720980 BGH720980 BQD720980 BZZ720980 CJV720980 CTR720980 DDN720980 DNJ720980 DXF720980 EHB720980 EQX720980 FAT720980 FKP720980 FUL720980 GEH720980 GOD720980 GXZ720980 HHV720980 HRR720980 IBN720980 ILJ720980 IVF720980 JFB720980 JOX720980 JYT720980 KIP720980 KSL720980 LCH720980 LMD720980 LVZ720980 MFV720980 MPR720980 MZN720980 NJJ720980 NTF720980 ODB720980 OMX720980 OWT720980 PGP720980 PQL720980 QAH720980 QKD720980 QTZ720980 RDV720980 RNR720980 RXN720980 SHJ720980 SRF720980 TBB720980 TKX720980 TUT720980 UEP720980 UOL720980 UYH720980 VID720980 VRZ720980 WBV720980 WLR720980 WVN720980 F786516 JB786516 SX786516 ACT786516 AMP786516 AWL786516 BGH786516 BQD786516 BZZ786516 CJV786516 CTR786516 DDN786516 DNJ786516 DXF786516 EHB786516 EQX786516 FAT786516 FKP786516 FUL786516 GEH786516 GOD786516 GXZ786516 HHV786516 HRR786516 IBN786516 ILJ786516 IVF786516 JFB786516 JOX786516 JYT786516 KIP786516 KSL786516 LCH786516 LMD786516 LVZ786516 MFV786516 MPR786516 MZN786516 NJJ786516 NTF786516 ODB786516 OMX786516 OWT786516 PGP786516 PQL786516 QAH786516 QKD786516 QTZ786516 RDV786516 RNR786516 RXN786516 SHJ786516 SRF786516 TBB786516 TKX786516 TUT786516 UEP786516 UOL786516 UYH786516 VID786516 VRZ786516 WBV786516 WLR786516 WVN786516 F852052 JB852052 SX852052 ACT852052 AMP852052 AWL852052 BGH852052 BQD852052 BZZ852052 CJV852052 CTR852052 DDN852052 DNJ852052 DXF852052 EHB852052 EQX852052 FAT852052 FKP852052 FUL852052 GEH852052 GOD852052 GXZ852052 HHV852052 HRR852052 IBN852052 ILJ852052 IVF852052 JFB852052 JOX852052 JYT852052 KIP852052 KSL852052 LCH852052 LMD852052 LVZ852052 MFV852052 MPR852052 MZN852052 NJJ852052 NTF852052 ODB852052 OMX852052 OWT852052 PGP852052 PQL852052 QAH852052 QKD852052 QTZ852052 RDV852052 RNR852052 RXN852052 SHJ852052 SRF852052 TBB852052 TKX852052 TUT852052 UEP852052 UOL852052 UYH852052 VID852052 VRZ852052 WBV852052 WLR852052 WVN852052 F917588 JB917588 SX917588 ACT917588 AMP917588 AWL917588 BGH917588 BQD917588 BZZ917588 CJV917588 CTR917588 DDN917588 DNJ917588 DXF917588 EHB917588 EQX917588 FAT917588 FKP917588 FUL917588 GEH917588 GOD917588 GXZ917588 HHV917588 HRR917588 IBN917588 ILJ917588 IVF917588 JFB917588 JOX917588 JYT917588 KIP917588 KSL917588 LCH917588 LMD917588 LVZ917588 MFV917588 MPR917588 MZN917588 NJJ917588 NTF917588 ODB917588 OMX917588 OWT917588 PGP917588 PQL917588 QAH917588 QKD917588 QTZ917588 RDV917588 RNR917588 RXN917588 SHJ917588 SRF917588 TBB917588 TKX917588 TUT917588 UEP917588 UOL917588 UYH917588 VID917588 VRZ917588 WBV917588 WLR917588 WVN917588 F983124 JB983124 SX983124 ACT983124 AMP983124 AWL983124 BGH983124 BQD983124 BZZ983124 CJV983124 CTR983124 DDN983124 DNJ983124 DXF983124 EHB983124 EQX983124 FAT983124 FKP983124 FUL983124 GEH983124 GOD983124 GXZ983124 HHV983124 HRR983124 IBN983124 ILJ983124 IVF983124 JFB983124 JOX983124 JYT983124 KIP983124 KSL983124 LCH983124 LMD983124 LVZ983124 MFV983124 MPR983124 MZN983124 NJJ983124 NTF983124 ODB983124 OMX983124 OWT983124 PGP983124 PQL983124 QAH983124 QKD983124 QTZ983124 RDV983124 RNR983124 RXN983124 SHJ983124 SRF983124 TBB983124 TKX983124 TUT983124 UEP983124 UOL983124 UYH983124 VID983124 VRZ983124 WBV983124 WLR983124 WVN983124 F66:H76 JB66:JD76 SX66:SZ76 ACT66:ACV76 AMP66:AMR76 AWL66:AWN76 BGH66:BGJ76 BQD66:BQF76 BZZ66:CAB76 CJV66:CJX76 CTR66:CTT76 DDN66:DDP76 DNJ66:DNL76 DXF66:DXH76 EHB66:EHD76 EQX66:EQZ76 FAT66:FAV76 FKP66:FKR76 FUL66:FUN76 GEH66:GEJ76 GOD66:GOF76 GXZ66:GYB76 HHV66:HHX76 HRR66:HRT76 IBN66:IBP76 ILJ66:ILL76 IVF66:IVH76 JFB66:JFD76 JOX66:JOZ76 JYT66:JYV76 KIP66:KIR76 KSL66:KSN76 LCH66:LCJ76 LMD66:LMF76 LVZ66:LWB76 MFV66:MFX76 MPR66:MPT76 MZN66:MZP76 NJJ66:NJL76 NTF66:NTH76 ODB66:ODD76 OMX66:OMZ76 OWT66:OWV76 PGP66:PGR76 PQL66:PQN76 QAH66:QAJ76 QKD66:QKF76 QTZ66:QUB76 RDV66:RDX76 RNR66:RNT76 RXN66:RXP76 SHJ66:SHL76 SRF66:SRH76 TBB66:TBD76 TKX66:TKZ76 TUT66:TUV76 UEP66:UER76 UOL66:UON76 UYH66:UYJ76 VID66:VIF76 VRZ66:VSB76 WBV66:WBX76 WLR66:WLT76 WVN66:WVP76 F65602:H65612 JB65602:JD65612 SX65602:SZ65612 ACT65602:ACV65612 AMP65602:AMR65612 AWL65602:AWN65612 BGH65602:BGJ65612 BQD65602:BQF65612 BZZ65602:CAB65612 CJV65602:CJX65612 CTR65602:CTT65612 DDN65602:DDP65612 DNJ65602:DNL65612 DXF65602:DXH65612 EHB65602:EHD65612 EQX65602:EQZ65612 FAT65602:FAV65612 FKP65602:FKR65612 FUL65602:FUN65612 GEH65602:GEJ65612 GOD65602:GOF65612 GXZ65602:GYB65612 HHV65602:HHX65612 HRR65602:HRT65612 IBN65602:IBP65612 ILJ65602:ILL65612 IVF65602:IVH65612 JFB65602:JFD65612 JOX65602:JOZ65612 JYT65602:JYV65612 KIP65602:KIR65612 KSL65602:KSN65612 LCH65602:LCJ65612 LMD65602:LMF65612 LVZ65602:LWB65612 MFV65602:MFX65612 MPR65602:MPT65612 MZN65602:MZP65612 NJJ65602:NJL65612 NTF65602:NTH65612 ODB65602:ODD65612 OMX65602:OMZ65612 OWT65602:OWV65612 PGP65602:PGR65612 PQL65602:PQN65612 QAH65602:QAJ65612 QKD65602:QKF65612 QTZ65602:QUB65612 RDV65602:RDX65612 RNR65602:RNT65612 RXN65602:RXP65612 SHJ65602:SHL65612 SRF65602:SRH65612 TBB65602:TBD65612 TKX65602:TKZ65612 TUT65602:TUV65612 UEP65602:UER65612 UOL65602:UON65612 UYH65602:UYJ65612 VID65602:VIF65612 VRZ65602:VSB65612 WBV65602:WBX65612 WLR65602:WLT65612 WVN65602:WVP65612 F131138:H131148 JB131138:JD131148 SX131138:SZ131148 ACT131138:ACV131148 AMP131138:AMR131148 AWL131138:AWN131148 BGH131138:BGJ131148 BQD131138:BQF131148 BZZ131138:CAB131148 CJV131138:CJX131148 CTR131138:CTT131148 DDN131138:DDP131148 DNJ131138:DNL131148 DXF131138:DXH131148 EHB131138:EHD131148 EQX131138:EQZ131148 FAT131138:FAV131148 FKP131138:FKR131148 FUL131138:FUN131148 GEH131138:GEJ131148 GOD131138:GOF131148 GXZ131138:GYB131148 HHV131138:HHX131148 HRR131138:HRT131148 IBN131138:IBP131148 ILJ131138:ILL131148 IVF131138:IVH131148 JFB131138:JFD131148 JOX131138:JOZ131148 JYT131138:JYV131148 KIP131138:KIR131148 KSL131138:KSN131148 LCH131138:LCJ131148 LMD131138:LMF131148 LVZ131138:LWB131148 MFV131138:MFX131148 MPR131138:MPT131148 MZN131138:MZP131148 NJJ131138:NJL131148 NTF131138:NTH131148 ODB131138:ODD131148 OMX131138:OMZ131148 OWT131138:OWV131148 PGP131138:PGR131148 PQL131138:PQN131148 QAH131138:QAJ131148 QKD131138:QKF131148 QTZ131138:QUB131148 RDV131138:RDX131148 RNR131138:RNT131148 RXN131138:RXP131148 SHJ131138:SHL131148 SRF131138:SRH131148 TBB131138:TBD131148 TKX131138:TKZ131148 TUT131138:TUV131148 UEP131138:UER131148 UOL131138:UON131148 UYH131138:UYJ131148 VID131138:VIF131148 VRZ131138:VSB131148 WBV131138:WBX131148 WLR131138:WLT131148 WVN131138:WVP131148 F196674:H196684 JB196674:JD196684 SX196674:SZ196684 ACT196674:ACV196684 AMP196674:AMR196684 AWL196674:AWN196684 BGH196674:BGJ196684 BQD196674:BQF196684 BZZ196674:CAB196684 CJV196674:CJX196684 CTR196674:CTT196684 DDN196674:DDP196684 DNJ196674:DNL196684 DXF196674:DXH196684 EHB196674:EHD196684 EQX196674:EQZ196684 FAT196674:FAV196684 FKP196674:FKR196684 FUL196674:FUN196684 GEH196674:GEJ196684 GOD196674:GOF196684 GXZ196674:GYB196684 HHV196674:HHX196684 HRR196674:HRT196684 IBN196674:IBP196684 ILJ196674:ILL196684 IVF196674:IVH196684 JFB196674:JFD196684 JOX196674:JOZ196684 JYT196674:JYV196684 KIP196674:KIR196684 KSL196674:KSN196684 LCH196674:LCJ196684 LMD196674:LMF196684 LVZ196674:LWB196684 MFV196674:MFX196684 MPR196674:MPT196684 MZN196674:MZP196684 NJJ196674:NJL196684 NTF196674:NTH196684 ODB196674:ODD196684 OMX196674:OMZ196684 OWT196674:OWV196684 PGP196674:PGR196684 PQL196674:PQN196684 QAH196674:QAJ196684 QKD196674:QKF196684 QTZ196674:QUB196684 RDV196674:RDX196684 RNR196674:RNT196684 RXN196674:RXP196684 SHJ196674:SHL196684 SRF196674:SRH196684 TBB196674:TBD196684 TKX196674:TKZ196684 TUT196674:TUV196684 UEP196674:UER196684 UOL196674:UON196684 UYH196674:UYJ196684 VID196674:VIF196684 VRZ196674:VSB196684 WBV196674:WBX196684 WLR196674:WLT196684 WVN196674:WVP196684 F262210:H262220 JB262210:JD262220 SX262210:SZ262220 ACT262210:ACV262220 AMP262210:AMR262220 AWL262210:AWN262220 BGH262210:BGJ262220 BQD262210:BQF262220 BZZ262210:CAB262220 CJV262210:CJX262220 CTR262210:CTT262220 DDN262210:DDP262220 DNJ262210:DNL262220 DXF262210:DXH262220 EHB262210:EHD262220 EQX262210:EQZ262220 FAT262210:FAV262220 FKP262210:FKR262220 FUL262210:FUN262220 GEH262210:GEJ262220 GOD262210:GOF262220 GXZ262210:GYB262220 HHV262210:HHX262220 HRR262210:HRT262220 IBN262210:IBP262220 ILJ262210:ILL262220 IVF262210:IVH262220 JFB262210:JFD262220 JOX262210:JOZ262220 JYT262210:JYV262220 KIP262210:KIR262220 KSL262210:KSN262220 LCH262210:LCJ262220 LMD262210:LMF262220 LVZ262210:LWB262220 MFV262210:MFX262220 MPR262210:MPT262220 MZN262210:MZP262220 NJJ262210:NJL262220 NTF262210:NTH262220 ODB262210:ODD262220 OMX262210:OMZ262220 OWT262210:OWV262220 PGP262210:PGR262220 PQL262210:PQN262220 QAH262210:QAJ262220 QKD262210:QKF262220 QTZ262210:QUB262220 RDV262210:RDX262220 RNR262210:RNT262220 RXN262210:RXP262220 SHJ262210:SHL262220 SRF262210:SRH262220 TBB262210:TBD262220 TKX262210:TKZ262220 TUT262210:TUV262220 UEP262210:UER262220 UOL262210:UON262220 UYH262210:UYJ262220 VID262210:VIF262220 VRZ262210:VSB262220 WBV262210:WBX262220 WLR262210:WLT262220 WVN262210:WVP262220 F327746:H327756 JB327746:JD327756 SX327746:SZ327756 ACT327746:ACV327756 AMP327746:AMR327756 AWL327746:AWN327756 BGH327746:BGJ327756 BQD327746:BQF327756 BZZ327746:CAB327756 CJV327746:CJX327756 CTR327746:CTT327756 DDN327746:DDP327756 DNJ327746:DNL327756 DXF327746:DXH327756 EHB327746:EHD327756 EQX327746:EQZ327756 FAT327746:FAV327756 FKP327746:FKR327756 FUL327746:FUN327756 GEH327746:GEJ327756 GOD327746:GOF327756 GXZ327746:GYB327756 HHV327746:HHX327756 HRR327746:HRT327756 IBN327746:IBP327756 ILJ327746:ILL327756 IVF327746:IVH327756 JFB327746:JFD327756 JOX327746:JOZ327756 JYT327746:JYV327756 KIP327746:KIR327756 KSL327746:KSN327756 LCH327746:LCJ327756 LMD327746:LMF327756 LVZ327746:LWB327756 MFV327746:MFX327756 MPR327746:MPT327756 MZN327746:MZP327756 NJJ327746:NJL327756 NTF327746:NTH327756 ODB327746:ODD327756 OMX327746:OMZ327756 OWT327746:OWV327756 PGP327746:PGR327756 PQL327746:PQN327756 QAH327746:QAJ327756 QKD327746:QKF327756 QTZ327746:QUB327756 RDV327746:RDX327756 RNR327746:RNT327756 RXN327746:RXP327756 SHJ327746:SHL327756 SRF327746:SRH327756 TBB327746:TBD327756 TKX327746:TKZ327756 TUT327746:TUV327756 UEP327746:UER327756 UOL327746:UON327756 UYH327746:UYJ327756 VID327746:VIF327756 VRZ327746:VSB327756 WBV327746:WBX327756 WLR327746:WLT327756 WVN327746:WVP327756 F393282:H393292 JB393282:JD393292 SX393282:SZ393292 ACT393282:ACV393292 AMP393282:AMR393292 AWL393282:AWN393292 BGH393282:BGJ393292 BQD393282:BQF393292 BZZ393282:CAB393292 CJV393282:CJX393292 CTR393282:CTT393292 DDN393282:DDP393292 DNJ393282:DNL393292 DXF393282:DXH393292 EHB393282:EHD393292 EQX393282:EQZ393292 FAT393282:FAV393292 FKP393282:FKR393292 FUL393282:FUN393292 GEH393282:GEJ393292 GOD393282:GOF393292 GXZ393282:GYB393292 HHV393282:HHX393292 HRR393282:HRT393292 IBN393282:IBP393292 ILJ393282:ILL393292 IVF393282:IVH393292 JFB393282:JFD393292 JOX393282:JOZ393292 JYT393282:JYV393292 KIP393282:KIR393292 KSL393282:KSN393292 LCH393282:LCJ393292 LMD393282:LMF393292 LVZ393282:LWB393292 MFV393282:MFX393292 MPR393282:MPT393292 MZN393282:MZP393292 NJJ393282:NJL393292 NTF393282:NTH393292 ODB393282:ODD393292 OMX393282:OMZ393292 OWT393282:OWV393292 PGP393282:PGR393292 PQL393282:PQN393292 QAH393282:QAJ393292 QKD393282:QKF393292 QTZ393282:QUB393292 RDV393282:RDX393292 RNR393282:RNT393292 RXN393282:RXP393292 SHJ393282:SHL393292 SRF393282:SRH393292 TBB393282:TBD393292 TKX393282:TKZ393292 TUT393282:TUV393292 UEP393282:UER393292 UOL393282:UON393292 UYH393282:UYJ393292 VID393282:VIF393292 VRZ393282:VSB393292 WBV393282:WBX393292 WLR393282:WLT393292 WVN393282:WVP393292 F458818:H458828 JB458818:JD458828 SX458818:SZ458828 ACT458818:ACV458828 AMP458818:AMR458828 AWL458818:AWN458828 BGH458818:BGJ458828 BQD458818:BQF458828 BZZ458818:CAB458828 CJV458818:CJX458828 CTR458818:CTT458828 DDN458818:DDP458828 DNJ458818:DNL458828 DXF458818:DXH458828 EHB458818:EHD458828 EQX458818:EQZ458828 FAT458818:FAV458828 FKP458818:FKR458828 FUL458818:FUN458828 GEH458818:GEJ458828 GOD458818:GOF458828 GXZ458818:GYB458828 HHV458818:HHX458828 HRR458818:HRT458828 IBN458818:IBP458828 ILJ458818:ILL458828 IVF458818:IVH458828 JFB458818:JFD458828 JOX458818:JOZ458828 JYT458818:JYV458828 KIP458818:KIR458828 KSL458818:KSN458828 LCH458818:LCJ458828 LMD458818:LMF458828 LVZ458818:LWB458828 MFV458818:MFX458828 MPR458818:MPT458828 MZN458818:MZP458828 NJJ458818:NJL458828 NTF458818:NTH458828 ODB458818:ODD458828 OMX458818:OMZ458828 OWT458818:OWV458828 PGP458818:PGR458828 PQL458818:PQN458828 QAH458818:QAJ458828 QKD458818:QKF458828 QTZ458818:QUB458828 RDV458818:RDX458828 RNR458818:RNT458828 RXN458818:RXP458828 SHJ458818:SHL458828 SRF458818:SRH458828 TBB458818:TBD458828 TKX458818:TKZ458828 TUT458818:TUV458828 UEP458818:UER458828 UOL458818:UON458828 UYH458818:UYJ458828 VID458818:VIF458828 VRZ458818:VSB458828 WBV458818:WBX458828 WLR458818:WLT458828 WVN458818:WVP458828 F524354:H524364 JB524354:JD524364 SX524354:SZ524364 ACT524354:ACV524364 AMP524354:AMR524364 AWL524354:AWN524364 BGH524354:BGJ524364 BQD524354:BQF524364 BZZ524354:CAB524364 CJV524354:CJX524364 CTR524354:CTT524364 DDN524354:DDP524364 DNJ524354:DNL524364 DXF524354:DXH524364 EHB524354:EHD524364 EQX524354:EQZ524364 FAT524354:FAV524364 FKP524354:FKR524364 FUL524354:FUN524364 GEH524354:GEJ524364 GOD524354:GOF524364 GXZ524354:GYB524364 HHV524354:HHX524364 HRR524354:HRT524364 IBN524354:IBP524364 ILJ524354:ILL524364 IVF524354:IVH524364 JFB524354:JFD524364 JOX524354:JOZ524364 JYT524354:JYV524364 KIP524354:KIR524364 KSL524354:KSN524364 LCH524354:LCJ524364 LMD524354:LMF524364 LVZ524354:LWB524364 MFV524354:MFX524364 MPR524354:MPT524364 MZN524354:MZP524364 NJJ524354:NJL524364 NTF524354:NTH524364 ODB524354:ODD524364 OMX524354:OMZ524364 OWT524354:OWV524364 PGP524354:PGR524364 PQL524354:PQN524364 QAH524354:QAJ524364 QKD524354:QKF524364 QTZ524354:QUB524364 RDV524354:RDX524364 RNR524354:RNT524364 RXN524354:RXP524364 SHJ524354:SHL524364 SRF524354:SRH524364 TBB524354:TBD524364 TKX524354:TKZ524364 TUT524354:TUV524364 UEP524354:UER524364 UOL524354:UON524364 UYH524354:UYJ524364 VID524354:VIF524364 VRZ524354:VSB524364 WBV524354:WBX524364 WLR524354:WLT524364 WVN524354:WVP524364 F589890:H589900 JB589890:JD589900 SX589890:SZ589900 ACT589890:ACV589900 AMP589890:AMR589900 AWL589890:AWN589900 BGH589890:BGJ589900 BQD589890:BQF589900 BZZ589890:CAB589900 CJV589890:CJX589900 CTR589890:CTT589900 DDN589890:DDP589900 DNJ589890:DNL589900 DXF589890:DXH589900 EHB589890:EHD589900 EQX589890:EQZ589900 FAT589890:FAV589900 FKP589890:FKR589900 FUL589890:FUN589900 GEH589890:GEJ589900 GOD589890:GOF589900 GXZ589890:GYB589900 HHV589890:HHX589900 HRR589890:HRT589900 IBN589890:IBP589900 ILJ589890:ILL589900 IVF589890:IVH589900 JFB589890:JFD589900 JOX589890:JOZ589900 JYT589890:JYV589900 KIP589890:KIR589900 KSL589890:KSN589900 LCH589890:LCJ589900 LMD589890:LMF589900 LVZ589890:LWB589900 MFV589890:MFX589900 MPR589890:MPT589900 MZN589890:MZP589900 NJJ589890:NJL589900 NTF589890:NTH589900 ODB589890:ODD589900 OMX589890:OMZ589900 OWT589890:OWV589900 PGP589890:PGR589900 PQL589890:PQN589900 QAH589890:QAJ589900 QKD589890:QKF589900 QTZ589890:QUB589900 RDV589890:RDX589900 RNR589890:RNT589900 RXN589890:RXP589900 SHJ589890:SHL589900 SRF589890:SRH589900 TBB589890:TBD589900 TKX589890:TKZ589900 TUT589890:TUV589900 UEP589890:UER589900 UOL589890:UON589900 UYH589890:UYJ589900 VID589890:VIF589900 VRZ589890:VSB589900 WBV589890:WBX589900 WLR589890:WLT589900 WVN589890:WVP589900 F655426:H655436 JB655426:JD655436 SX655426:SZ655436 ACT655426:ACV655436 AMP655426:AMR655436 AWL655426:AWN655436 BGH655426:BGJ655436 BQD655426:BQF655436 BZZ655426:CAB655436 CJV655426:CJX655436 CTR655426:CTT655436 DDN655426:DDP655436 DNJ655426:DNL655436 DXF655426:DXH655436 EHB655426:EHD655436 EQX655426:EQZ655436 FAT655426:FAV655436 FKP655426:FKR655436 FUL655426:FUN655436 GEH655426:GEJ655436 GOD655426:GOF655436 GXZ655426:GYB655436 HHV655426:HHX655436 HRR655426:HRT655436 IBN655426:IBP655436 ILJ655426:ILL655436 IVF655426:IVH655436 JFB655426:JFD655436 JOX655426:JOZ655436 JYT655426:JYV655436 KIP655426:KIR655436 KSL655426:KSN655436 LCH655426:LCJ655436 LMD655426:LMF655436 LVZ655426:LWB655436 MFV655426:MFX655436 MPR655426:MPT655436 MZN655426:MZP655436 NJJ655426:NJL655436 NTF655426:NTH655436 ODB655426:ODD655436 OMX655426:OMZ655436 OWT655426:OWV655436 PGP655426:PGR655436 PQL655426:PQN655436 QAH655426:QAJ655436 QKD655426:QKF655436 QTZ655426:QUB655436 RDV655426:RDX655436 RNR655426:RNT655436 RXN655426:RXP655436 SHJ655426:SHL655436 SRF655426:SRH655436 TBB655426:TBD655436 TKX655426:TKZ655436 TUT655426:TUV655436 UEP655426:UER655436 UOL655426:UON655436 UYH655426:UYJ655436 VID655426:VIF655436 VRZ655426:VSB655436 WBV655426:WBX655436 WLR655426:WLT655436 WVN655426:WVP655436 F720962:H720972 JB720962:JD720972 SX720962:SZ720972 ACT720962:ACV720972 AMP720962:AMR720972 AWL720962:AWN720972 BGH720962:BGJ720972 BQD720962:BQF720972 BZZ720962:CAB720972 CJV720962:CJX720972 CTR720962:CTT720972 DDN720962:DDP720972 DNJ720962:DNL720972 DXF720962:DXH720972 EHB720962:EHD720972 EQX720962:EQZ720972 FAT720962:FAV720972 FKP720962:FKR720972 FUL720962:FUN720972 GEH720962:GEJ720972 GOD720962:GOF720972 GXZ720962:GYB720972 HHV720962:HHX720972 HRR720962:HRT720972 IBN720962:IBP720972 ILJ720962:ILL720972 IVF720962:IVH720972 JFB720962:JFD720972 JOX720962:JOZ720972 JYT720962:JYV720972 KIP720962:KIR720972 KSL720962:KSN720972 LCH720962:LCJ720972 LMD720962:LMF720972 LVZ720962:LWB720972 MFV720962:MFX720972 MPR720962:MPT720972 MZN720962:MZP720972 NJJ720962:NJL720972 NTF720962:NTH720972 ODB720962:ODD720972 OMX720962:OMZ720972 OWT720962:OWV720972 PGP720962:PGR720972 PQL720962:PQN720972 QAH720962:QAJ720972 QKD720962:QKF720972 QTZ720962:QUB720972 RDV720962:RDX720972 RNR720962:RNT720972 RXN720962:RXP720972 SHJ720962:SHL720972 SRF720962:SRH720972 TBB720962:TBD720972 TKX720962:TKZ720972 TUT720962:TUV720972 UEP720962:UER720972 UOL720962:UON720972 UYH720962:UYJ720972 VID720962:VIF720972 VRZ720962:VSB720972 WBV720962:WBX720972 WLR720962:WLT720972 WVN720962:WVP720972 F786498:H786508 JB786498:JD786508 SX786498:SZ786508 ACT786498:ACV786508 AMP786498:AMR786508 AWL786498:AWN786508 BGH786498:BGJ786508 BQD786498:BQF786508 BZZ786498:CAB786508 CJV786498:CJX786508 CTR786498:CTT786508 DDN786498:DDP786508 DNJ786498:DNL786508 DXF786498:DXH786508 EHB786498:EHD786508 EQX786498:EQZ786508 FAT786498:FAV786508 FKP786498:FKR786508 FUL786498:FUN786508 GEH786498:GEJ786508 GOD786498:GOF786508 GXZ786498:GYB786508 HHV786498:HHX786508 HRR786498:HRT786508 IBN786498:IBP786508 ILJ786498:ILL786508 IVF786498:IVH786508 JFB786498:JFD786508 JOX786498:JOZ786508 JYT786498:JYV786508 KIP786498:KIR786508 KSL786498:KSN786508 LCH786498:LCJ786508 LMD786498:LMF786508 LVZ786498:LWB786508 MFV786498:MFX786508 MPR786498:MPT786508 MZN786498:MZP786508 NJJ786498:NJL786508 NTF786498:NTH786508 ODB786498:ODD786508 OMX786498:OMZ786508 OWT786498:OWV786508 PGP786498:PGR786508 PQL786498:PQN786508 QAH786498:QAJ786508 QKD786498:QKF786508 QTZ786498:QUB786508 RDV786498:RDX786508 RNR786498:RNT786508 RXN786498:RXP786508 SHJ786498:SHL786508 SRF786498:SRH786508 TBB786498:TBD786508 TKX786498:TKZ786508 TUT786498:TUV786508 UEP786498:UER786508 UOL786498:UON786508 UYH786498:UYJ786508 VID786498:VIF786508 VRZ786498:VSB786508 WBV786498:WBX786508 WLR786498:WLT786508 WVN786498:WVP786508 F852034:H852044 JB852034:JD852044 SX852034:SZ852044 ACT852034:ACV852044 AMP852034:AMR852044 AWL852034:AWN852044 BGH852034:BGJ852044 BQD852034:BQF852044 BZZ852034:CAB852044 CJV852034:CJX852044 CTR852034:CTT852044 DDN852034:DDP852044 DNJ852034:DNL852044 DXF852034:DXH852044 EHB852034:EHD852044 EQX852034:EQZ852044 FAT852034:FAV852044 FKP852034:FKR852044 FUL852034:FUN852044 GEH852034:GEJ852044 GOD852034:GOF852044 GXZ852034:GYB852044 HHV852034:HHX852044 HRR852034:HRT852044 IBN852034:IBP852044 ILJ852034:ILL852044 IVF852034:IVH852044 JFB852034:JFD852044 JOX852034:JOZ852044 JYT852034:JYV852044 KIP852034:KIR852044 KSL852034:KSN852044 LCH852034:LCJ852044 LMD852034:LMF852044 LVZ852034:LWB852044 MFV852034:MFX852044 MPR852034:MPT852044 MZN852034:MZP852044 NJJ852034:NJL852044 NTF852034:NTH852044 ODB852034:ODD852044 OMX852034:OMZ852044 OWT852034:OWV852044 PGP852034:PGR852044 PQL852034:PQN852044 QAH852034:QAJ852044 QKD852034:QKF852044 QTZ852034:QUB852044 RDV852034:RDX852044 RNR852034:RNT852044 RXN852034:RXP852044 SHJ852034:SHL852044 SRF852034:SRH852044 TBB852034:TBD852044 TKX852034:TKZ852044 TUT852034:TUV852044 UEP852034:UER852044 UOL852034:UON852044 UYH852034:UYJ852044 VID852034:VIF852044 VRZ852034:VSB852044 WBV852034:WBX852044 WLR852034:WLT852044 WVN852034:WVP852044 F917570:H917580 JB917570:JD917580 SX917570:SZ917580 ACT917570:ACV917580 AMP917570:AMR917580 AWL917570:AWN917580 BGH917570:BGJ917580 BQD917570:BQF917580 BZZ917570:CAB917580 CJV917570:CJX917580 CTR917570:CTT917580 DDN917570:DDP917580 DNJ917570:DNL917580 DXF917570:DXH917580 EHB917570:EHD917580 EQX917570:EQZ917580 FAT917570:FAV917580 FKP917570:FKR917580 FUL917570:FUN917580 GEH917570:GEJ917580 GOD917570:GOF917580 GXZ917570:GYB917580 HHV917570:HHX917580 HRR917570:HRT917580 IBN917570:IBP917580 ILJ917570:ILL917580 IVF917570:IVH917580 JFB917570:JFD917580 JOX917570:JOZ917580 JYT917570:JYV917580 KIP917570:KIR917580 KSL917570:KSN917580 LCH917570:LCJ917580 LMD917570:LMF917580 LVZ917570:LWB917580 MFV917570:MFX917580 MPR917570:MPT917580 MZN917570:MZP917580 NJJ917570:NJL917580 NTF917570:NTH917580 ODB917570:ODD917580 OMX917570:OMZ917580 OWT917570:OWV917580 PGP917570:PGR917580 PQL917570:PQN917580 QAH917570:QAJ917580 QKD917570:QKF917580 QTZ917570:QUB917580 RDV917570:RDX917580 RNR917570:RNT917580 RXN917570:RXP917580 SHJ917570:SHL917580 SRF917570:SRH917580 TBB917570:TBD917580 TKX917570:TKZ917580 TUT917570:TUV917580 UEP917570:UER917580 UOL917570:UON917580 UYH917570:UYJ917580 VID917570:VIF917580 VRZ917570:VSB917580 WBV917570:WBX917580 WLR917570:WLT917580 WVN917570:WVP917580 F983106:H983116 JB983106:JD983116 SX983106:SZ983116 ACT983106:ACV983116 AMP983106:AMR983116 AWL983106:AWN983116 BGH983106:BGJ983116 BQD983106:BQF983116 BZZ983106:CAB983116 CJV983106:CJX983116 CTR983106:CTT983116 DDN983106:DDP983116 DNJ983106:DNL983116 DXF983106:DXH983116 EHB983106:EHD983116 EQX983106:EQZ983116 FAT983106:FAV983116 FKP983106:FKR983116 FUL983106:FUN983116 GEH983106:GEJ983116 GOD983106:GOF983116 GXZ983106:GYB983116 HHV983106:HHX983116 HRR983106:HRT983116 IBN983106:IBP983116 ILJ983106:ILL983116 IVF983106:IVH983116 JFB983106:JFD983116 JOX983106:JOZ983116 JYT983106:JYV983116 KIP983106:KIR983116 KSL983106:KSN983116 LCH983106:LCJ983116 LMD983106:LMF983116 LVZ983106:LWB983116 MFV983106:MFX983116 MPR983106:MPT983116 MZN983106:MZP983116 NJJ983106:NJL983116 NTF983106:NTH983116 ODB983106:ODD983116 OMX983106:OMZ983116 OWT983106:OWV983116 PGP983106:PGR983116 PQL983106:PQN983116 QAH983106:QAJ983116 QKD983106:QKF983116 QTZ983106:QUB983116 RDV983106:RDX983116 RNR983106:RNT983116 RXN983106:RXP983116 SHJ983106:SHL983116 SRF983106:SRH983116 TBB983106:TBD983116 TKX983106:TKZ983116 TUT983106:TUV983116 UEP983106:UER983116 UOL983106:UON983116 UYH983106:UYJ983116 VID983106:VIF983116 VRZ983106:VSB983116 WBV983106:WBX983116 WLR983106:WLT983116 WVN983106:WVP983116 D67:D76 IZ67:IZ76 SV67:SV76 ACR67:ACR76 AMN67:AMN76 AWJ67:AWJ76 BGF67:BGF76 BQB67:BQB76 BZX67:BZX76 CJT67:CJT76 CTP67:CTP76 DDL67:DDL76 DNH67:DNH76 DXD67:DXD76 EGZ67:EGZ76 EQV67:EQV76 FAR67:FAR76 FKN67:FKN76 FUJ67:FUJ76 GEF67:GEF76 GOB67:GOB76 GXX67:GXX76 HHT67:HHT76 HRP67:HRP76 IBL67:IBL76 ILH67:ILH76 IVD67:IVD76 JEZ67:JEZ76 JOV67:JOV76 JYR67:JYR76 KIN67:KIN76 KSJ67:KSJ76 LCF67:LCF76 LMB67:LMB76 LVX67:LVX76 MFT67:MFT76 MPP67:MPP76 MZL67:MZL76 NJH67:NJH76 NTD67:NTD76 OCZ67:OCZ76 OMV67:OMV76 OWR67:OWR76 PGN67:PGN76 PQJ67:PQJ76 QAF67:QAF76 QKB67:QKB76 QTX67:QTX76 RDT67:RDT76 RNP67:RNP76 RXL67:RXL76 SHH67:SHH76 SRD67:SRD76 TAZ67:TAZ76 TKV67:TKV76 TUR67:TUR76 UEN67:UEN76 UOJ67:UOJ76 UYF67:UYF76 VIB67:VIB76 VRX67:VRX76 WBT67:WBT76 WLP67:WLP76 WVL67:WVL76 D65603:D65612 IZ65603:IZ65612 SV65603:SV65612 ACR65603:ACR65612 AMN65603:AMN65612 AWJ65603:AWJ65612 BGF65603:BGF65612 BQB65603:BQB65612 BZX65603:BZX65612 CJT65603:CJT65612 CTP65603:CTP65612 DDL65603:DDL65612 DNH65603:DNH65612 DXD65603:DXD65612 EGZ65603:EGZ65612 EQV65603:EQV65612 FAR65603:FAR65612 FKN65603:FKN65612 FUJ65603:FUJ65612 GEF65603:GEF65612 GOB65603:GOB65612 GXX65603:GXX65612 HHT65603:HHT65612 HRP65603:HRP65612 IBL65603:IBL65612 ILH65603:ILH65612 IVD65603:IVD65612 JEZ65603:JEZ65612 JOV65603:JOV65612 JYR65603:JYR65612 KIN65603:KIN65612 KSJ65603:KSJ65612 LCF65603:LCF65612 LMB65603:LMB65612 LVX65603:LVX65612 MFT65603:MFT65612 MPP65603:MPP65612 MZL65603:MZL65612 NJH65603:NJH65612 NTD65603:NTD65612 OCZ65603:OCZ65612 OMV65603:OMV65612 OWR65603:OWR65612 PGN65603:PGN65612 PQJ65603:PQJ65612 QAF65603:QAF65612 QKB65603:QKB65612 QTX65603:QTX65612 RDT65603:RDT65612 RNP65603:RNP65612 RXL65603:RXL65612 SHH65603:SHH65612 SRD65603:SRD65612 TAZ65603:TAZ65612 TKV65603:TKV65612 TUR65603:TUR65612 UEN65603:UEN65612 UOJ65603:UOJ65612 UYF65603:UYF65612 VIB65603:VIB65612 VRX65603:VRX65612 WBT65603:WBT65612 WLP65603:WLP65612 WVL65603:WVL65612 D131139:D131148 IZ131139:IZ131148 SV131139:SV131148 ACR131139:ACR131148 AMN131139:AMN131148 AWJ131139:AWJ131148 BGF131139:BGF131148 BQB131139:BQB131148 BZX131139:BZX131148 CJT131139:CJT131148 CTP131139:CTP131148 DDL131139:DDL131148 DNH131139:DNH131148 DXD131139:DXD131148 EGZ131139:EGZ131148 EQV131139:EQV131148 FAR131139:FAR131148 FKN131139:FKN131148 FUJ131139:FUJ131148 GEF131139:GEF131148 GOB131139:GOB131148 GXX131139:GXX131148 HHT131139:HHT131148 HRP131139:HRP131148 IBL131139:IBL131148 ILH131139:ILH131148 IVD131139:IVD131148 JEZ131139:JEZ131148 JOV131139:JOV131148 JYR131139:JYR131148 KIN131139:KIN131148 KSJ131139:KSJ131148 LCF131139:LCF131148 LMB131139:LMB131148 LVX131139:LVX131148 MFT131139:MFT131148 MPP131139:MPP131148 MZL131139:MZL131148 NJH131139:NJH131148 NTD131139:NTD131148 OCZ131139:OCZ131148 OMV131139:OMV131148 OWR131139:OWR131148 PGN131139:PGN131148 PQJ131139:PQJ131148 QAF131139:QAF131148 QKB131139:QKB131148 QTX131139:QTX131148 RDT131139:RDT131148 RNP131139:RNP131148 RXL131139:RXL131148 SHH131139:SHH131148 SRD131139:SRD131148 TAZ131139:TAZ131148 TKV131139:TKV131148 TUR131139:TUR131148 UEN131139:UEN131148 UOJ131139:UOJ131148 UYF131139:UYF131148 VIB131139:VIB131148 VRX131139:VRX131148 WBT131139:WBT131148 WLP131139:WLP131148 WVL131139:WVL131148 D196675:D196684 IZ196675:IZ196684 SV196675:SV196684 ACR196675:ACR196684 AMN196675:AMN196684 AWJ196675:AWJ196684 BGF196675:BGF196684 BQB196675:BQB196684 BZX196675:BZX196684 CJT196675:CJT196684 CTP196675:CTP196684 DDL196675:DDL196684 DNH196675:DNH196684 DXD196675:DXD196684 EGZ196675:EGZ196684 EQV196675:EQV196684 FAR196675:FAR196684 FKN196675:FKN196684 FUJ196675:FUJ196684 GEF196675:GEF196684 GOB196675:GOB196684 GXX196675:GXX196684 HHT196675:HHT196684 HRP196675:HRP196684 IBL196675:IBL196684 ILH196675:ILH196684 IVD196675:IVD196684 JEZ196675:JEZ196684 JOV196675:JOV196684 JYR196675:JYR196684 KIN196675:KIN196684 KSJ196675:KSJ196684 LCF196675:LCF196684 LMB196675:LMB196684 LVX196675:LVX196684 MFT196675:MFT196684 MPP196675:MPP196684 MZL196675:MZL196684 NJH196675:NJH196684 NTD196675:NTD196684 OCZ196675:OCZ196684 OMV196675:OMV196684 OWR196675:OWR196684 PGN196675:PGN196684 PQJ196675:PQJ196684 QAF196675:QAF196684 QKB196675:QKB196684 QTX196675:QTX196684 RDT196675:RDT196684 RNP196675:RNP196684 RXL196675:RXL196684 SHH196675:SHH196684 SRD196675:SRD196684 TAZ196675:TAZ196684 TKV196675:TKV196684 TUR196675:TUR196684 UEN196675:UEN196684 UOJ196675:UOJ196684 UYF196675:UYF196684 VIB196675:VIB196684 VRX196675:VRX196684 WBT196675:WBT196684 WLP196675:WLP196684 WVL196675:WVL196684 D262211:D262220 IZ262211:IZ262220 SV262211:SV262220 ACR262211:ACR262220 AMN262211:AMN262220 AWJ262211:AWJ262220 BGF262211:BGF262220 BQB262211:BQB262220 BZX262211:BZX262220 CJT262211:CJT262220 CTP262211:CTP262220 DDL262211:DDL262220 DNH262211:DNH262220 DXD262211:DXD262220 EGZ262211:EGZ262220 EQV262211:EQV262220 FAR262211:FAR262220 FKN262211:FKN262220 FUJ262211:FUJ262220 GEF262211:GEF262220 GOB262211:GOB262220 GXX262211:GXX262220 HHT262211:HHT262220 HRP262211:HRP262220 IBL262211:IBL262220 ILH262211:ILH262220 IVD262211:IVD262220 JEZ262211:JEZ262220 JOV262211:JOV262220 JYR262211:JYR262220 KIN262211:KIN262220 KSJ262211:KSJ262220 LCF262211:LCF262220 LMB262211:LMB262220 LVX262211:LVX262220 MFT262211:MFT262220 MPP262211:MPP262220 MZL262211:MZL262220 NJH262211:NJH262220 NTD262211:NTD262220 OCZ262211:OCZ262220 OMV262211:OMV262220 OWR262211:OWR262220 PGN262211:PGN262220 PQJ262211:PQJ262220 QAF262211:QAF262220 QKB262211:QKB262220 QTX262211:QTX262220 RDT262211:RDT262220 RNP262211:RNP262220 RXL262211:RXL262220 SHH262211:SHH262220 SRD262211:SRD262220 TAZ262211:TAZ262220 TKV262211:TKV262220 TUR262211:TUR262220 UEN262211:UEN262220 UOJ262211:UOJ262220 UYF262211:UYF262220 VIB262211:VIB262220 VRX262211:VRX262220 WBT262211:WBT262220 WLP262211:WLP262220 WVL262211:WVL262220 D327747:D327756 IZ327747:IZ327756 SV327747:SV327756 ACR327747:ACR327756 AMN327747:AMN327756 AWJ327747:AWJ327756 BGF327747:BGF327756 BQB327747:BQB327756 BZX327747:BZX327756 CJT327747:CJT327756 CTP327747:CTP327756 DDL327747:DDL327756 DNH327747:DNH327756 DXD327747:DXD327756 EGZ327747:EGZ327756 EQV327747:EQV327756 FAR327747:FAR327756 FKN327747:FKN327756 FUJ327747:FUJ327756 GEF327747:GEF327756 GOB327747:GOB327756 GXX327747:GXX327756 HHT327747:HHT327756 HRP327747:HRP327756 IBL327747:IBL327756 ILH327747:ILH327756 IVD327747:IVD327756 JEZ327747:JEZ327756 JOV327747:JOV327756 JYR327747:JYR327756 KIN327747:KIN327756 KSJ327747:KSJ327756 LCF327747:LCF327756 LMB327747:LMB327756 LVX327747:LVX327756 MFT327747:MFT327756 MPP327747:MPP327756 MZL327747:MZL327756 NJH327747:NJH327756 NTD327747:NTD327756 OCZ327747:OCZ327756 OMV327747:OMV327756 OWR327747:OWR327756 PGN327747:PGN327756 PQJ327747:PQJ327756 QAF327747:QAF327756 QKB327747:QKB327756 QTX327747:QTX327756 RDT327747:RDT327756 RNP327747:RNP327756 RXL327747:RXL327756 SHH327747:SHH327756 SRD327747:SRD327756 TAZ327747:TAZ327756 TKV327747:TKV327756 TUR327747:TUR327756 UEN327747:UEN327756 UOJ327747:UOJ327756 UYF327747:UYF327756 VIB327747:VIB327756 VRX327747:VRX327756 WBT327747:WBT327756 WLP327747:WLP327756 WVL327747:WVL327756 D393283:D393292 IZ393283:IZ393292 SV393283:SV393292 ACR393283:ACR393292 AMN393283:AMN393292 AWJ393283:AWJ393292 BGF393283:BGF393292 BQB393283:BQB393292 BZX393283:BZX393292 CJT393283:CJT393292 CTP393283:CTP393292 DDL393283:DDL393292 DNH393283:DNH393292 DXD393283:DXD393292 EGZ393283:EGZ393292 EQV393283:EQV393292 FAR393283:FAR393292 FKN393283:FKN393292 FUJ393283:FUJ393292 GEF393283:GEF393292 GOB393283:GOB393292 GXX393283:GXX393292 HHT393283:HHT393292 HRP393283:HRP393292 IBL393283:IBL393292 ILH393283:ILH393292 IVD393283:IVD393292 JEZ393283:JEZ393292 JOV393283:JOV393292 JYR393283:JYR393292 KIN393283:KIN393292 KSJ393283:KSJ393292 LCF393283:LCF393292 LMB393283:LMB393292 LVX393283:LVX393292 MFT393283:MFT393292 MPP393283:MPP393292 MZL393283:MZL393292 NJH393283:NJH393292 NTD393283:NTD393292 OCZ393283:OCZ393292 OMV393283:OMV393292 OWR393283:OWR393292 PGN393283:PGN393292 PQJ393283:PQJ393292 QAF393283:QAF393292 QKB393283:QKB393292 QTX393283:QTX393292 RDT393283:RDT393292 RNP393283:RNP393292 RXL393283:RXL393292 SHH393283:SHH393292 SRD393283:SRD393292 TAZ393283:TAZ393292 TKV393283:TKV393292 TUR393283:TUR393292 UEN393283:UEN393292 UOJ393283:UOJ393292 UYF393283:UYF393292 VIB393283:VIB393292 VRX393283:VRX393292 WBT393283:WBT393292 WLP393283:WLP393292 WVL393283:WVL393292 D458819:D458828 IZ458819:IZ458828 SV458819:SV458828 ACR458819:ACR458828 AMN458819:AMN458828 AWJ458819:AWJ458828 BGF458819:BGF458828 BQB458819:BQB458828 BZX458819:BZX458828 CJT458819:CJT458828 CTP458819:CTP458828 DDL458819:DDL458828 DNH458819:DNH458828 DXD458819:DXD458828 EGZ458819:EGZ458828 EQV458819:EQV458828 FAR458819:FAR458828 FKN458819:FKN458828 FUJ458819:FUJ458828 GEF458819:GEF458828 GOB458819:GOB458828 GXX458819:GXX458828 HHT458819:HHT458828 HRP458819:HRP458828 IBL458819:IBL458828 ILH458819:ILH458828 IVD458819:IVD458828 JEZ458819:JEZ458828 JOV458819:JOV458828 JYR458819:JYR458828 KIN458819:KIN458828 KSJ458819:KSJ458828 LCF458819:LCF458828 LMB458819:LMB458828 LVX458819:LVX458828 MFT458819:MFT458828 MPP458819:MPP458828 MZL458819:MZL458828 NJH458819:NJH458828 NTD458819:NTD458828 OCZ458819:OCZ458828 OMV458819:OMV458828 OWR458819:OWR458828 PGN458819:PGN458828 PQJ458819:PQJ458828 QAF458819:QAF458828 QKB458819:QKB458828 QTX458819:QTX458828 RDT458819:RDT458828 RNP458819:RNP458828 RXL458819:RXL458828 SHH458819:SHH458828 SRD458819:SRD458828 TAZ458819:TAZ458828 TKV458819:TKV458828 TUR458819:TUR458828 UEN458819:UEN458828 UOJ458819:UOJ458828 UYF458819:UYF458828 VIB458819:VIB458828 VRX458819:VRX458828 WBT458819:WBT458828 WLP458819:WLP458828 WVL458819:WVL458828 D524355:D524364 IZ524355:IZ524364 SV524355:SV524364 ACR524355:ACR524364 AMN524355:AMN524364 AWJ524355:AWJ524364 BGF524355:BGF524364 BQB524355:BQB524364 BZX524355:BZX524364 CJT524355:CJT524364 CTP524355:CTP524364 DDL524355:DDL524364 DNH524355:DNH524364 DXD524355:DXD524364 EGZ524355:EGZ524364 EQV524355:EQV524364 FAR524355:FAR524364 FKN524355:FKN524364 FUJ524355:FUJ524364 GEF524355:GEF524364 GOB524355:GOB524364 GXX524355:GXX524364 HHT524355:HHT524364 HRP524355:HRP524364 IBL524355:IBL524364 ILH524355:ILH524364 IVD524355:IVD524364 JEZ524355:JEZ524364 JOV524355:JOV524364 JYR524355:JYR524364 KIN524355:KIN524364 KSJ524355:KSJ524364 LCF524355:LCF524364 LMB524355:LMB524364 LVX524355:LVX524364 MFT524355:MFT524364 MPP524355:MPP524364 MZL524355:MZL524364 NJH524355:NJH524364 NTD524355:NTD524364 OCZ524355:OCZ524364 OMV524355:OMV524364 OWR524355:OWR524364 PGN524355:PGN524364 PQJ524355:PQJ524364 QAF524355:QAF524364 QKB524355:QKB524364 QTX524355:QTX524364 RDT524355:RDT524364 RNP524355:RNP524364 RXL524355:RXL524364 SHH524355:SHH524364 SRD524355:SRD524364 TAZ524355:TAZ524364 TKV524355:TKV524364 TUR524355:TUR524364 UEN524355:UEN524364 UOJ524355:UOJ524364 UYF524355:UYF524364 VIB524355:VIB524364 VRX524355:VRX524364 WBT524355:WBT524364 WLP524355:WLP524364 WVL524355:WVL524364 D589891:D589900 IZ589891:IZ589900 SV589891:SV589900 ACR589891:ACR589900 AMN589891:AMN589900 AWJ589891:AWJ589900 BGF589891:BGF589900 BQB589891:BQB589900 BZX589891:BZX589900 CJT589891:CJT589900 CTP589891:CTP589900 DDL589891:DDL589900 DNH589891:DNH589900 DXD589891:DXD589900 EGZ589891:EGZ589900 EQV589891:EQV589900 FAR589891:FAR589900 FKN589891:FKN589900 FUJ589891:FUJ589900 GEF589891:GEF589900 GOB589891:GOB589900 GXX589891:GXX589900 HHT589891:HHT589900 HRP589891:HRP589900 IBL589891:IBL589900 ILH589891:ILH589900 IVD589891:IVD589900 JEZ589891:JEZ589900 JOV589891:JOV589900 JYR589891:JYR589900 KIN589891:KIN589900 KSJ589891:KSJ589900 LCF589891:LCF589900 LMB589891:LMB589900 LVX589891:LVX589900 MFT589891:MFT589900 MPP589891:MPP589900 MZL589891:MZL589900 NJH589891:NJH589900 NTD589891:NTD589900 OCZ589891:OCZ589900 OMV589891:OMV589900 OWR589891:OWR589900 PGN589891:PGN589900 PQJ589891:PQJ589900 QAF589891:QAF589900 QKB589891:QKB589900 QTX589891:QTX589900 RDT589891:RDT589900 RNP589891:RNP589900 RXL589891:RXL589900 SHH589891:SHH589900 SRD589891:SRD589900 TAZ589891:TAZ589900 TKV589891:TKV589900 TUR589891:TUR589900 UEN589891:UEN589900 UOJ589891:UOJ589900 UYF589891:UYF589900 VIB589891:VIB589900 VRX589891:VRX589900 WBT589891:WBT589900 WLP589891:WLP589900 WVL589891:WVL589900 D655427:D655436 IZ655427:IZ655436 SV655427:SV655436 ACR655427:ACR655436 AMN655427:AMN655436 AWJ655427:AWJ655436 BGF655427:BGF655436 BQB655427:BQB655436 BZX655427:BZX655436 CJT655427:CJT655436 CTP655427:CTP655436 DDL655427:DDL655436 DNH655427:DNH655436 DXD655427:DXD655436 EGZ655427:EGZ655436 EQV655427:EQV655436 FAR655427:FAR655436 FKN655427:FKN655436 FUJ655427:FUJ655436 GEF655427:GEF655436 GOB655427:GOB655436 GXX655427:GXX655436 HHT655427:HHT655436 HRP655427:HRP655436 IBL655427:IBL655436 ILH655427:ILH655436 IVD655427:IVD655436 JEZ655427:JEZ655436 JOV655427:JOV655436 JYR655427:JYR655436 KIN655427:KIN655436 KSJ655427:KSJ655436 LCF655427:LCF655436 LMB655427:LMB655436 LVX655427:LVX655436 MFT655427:MFT655436 MPP655427:MPP655436 MZL655427:MZL655436 NJH655427:NJH655436 NTD655427:NTD655436 OCZ655427:OCZ655436 OMV655427:OMV655436 OWR655427:OWR655436 PGN655427:PGN655436 PQJ655427:PQJ655436 QAF655427:QAF655436 QKB655427:QKB655436 QTX655427:QTX655436 RDT655427:RDT655436 RNP655427:RNP655436 RXL655427:RXL655436 SHH655427:SHH655436 SRD655427:SRD655436 TAZ655427:TAZ655436 TKV655427:TKV655436 TUR655427:TUR655436 UEN655427:UEN655436 UOJ655427:UOJ655436 UYF655427:UYF655436 VIB655427:VIB655436 VRX655427:VRX655436 WBT655427:WBT655436 WLP655427:WLP655436 WVL655427:WVL655436 D720963:D720972 IZ720963:IZ720972 SV720963:SV720972 ACR720963:ACR720972 AMN720963:AMN720972 AWJ720963:AWJ720972 BGF720963:BGF720972 BQB720963:BQB720972 BZX720963:BZX720972 CJT720963:CJT720972 CTP720963:CTP720972 DDL720963:DDL720972 DNH720963:DNH720972 DXD720963:DXD720972 EGZ720963:EGZ720972 EQV720963:EQV720972 FAR720963:FAR720972 FKN720963:FKN720972 FUJ720963:FUJ720972 GEF720963:GEF720972 GOB720963:GOB720972 GXX720963:GXX720972 HHT720963:HHT720972 HRP720963:HRP720972 IBL720963:IBL720972 ILH720963:ILH720972 IVD720963:IVD720972 JEZ720963:JEZ720972 JOV720963:JOV720972 JYR720963:JYR720972 KIN720963:KIN720972 KSJ720963:KSJ720972 LCF720963:LCF720972 LMB720963:LMB720972 LVX720963:LVX720972 MFT720963:MFT720972 MPP720963:MPP720972 MZL720963:MZL720972 NJH720963:NJH720972 NTD720963:NTD720972 OCZ720963:OCZ720972 OMV720963:OMV720972 OWR720963:OWR720972 PGN720963:PGN720972 PQJ720963:PQJ720972 QAF720963:QAF720972 QKB720963:QKB720972 QTX720963:QTX720972 RDT720963:RDT720972 RNP720963:RNP720972 RXL720963:RXL720972 SHH720963:SHH720972 SRD720963:SRD720972 TAZ720963:TAZ720972 TKV720963:TKV720972 TUR720963:TUR720972 UEN720963:UEN720972 UOJ720963:UOJ720972 UYF720963:UYF720972 VIB720963:VIB720972 VRX720963:VRX720972 WBT720963:WBT720972 WLP720963:WLP720972 WVL720963:WVL720972 D786499:D786508 IZ786499:IZ786508 SV786499:SV786508 ACR786499:ACR786508 AMN786499:AMN786508 AWJ786499:AWJ786508 BGF786499:BGF786508 BQB786499:BQB786508 BZX786499:BZX786508 CJT786499:CJT786508 CTP786499:CTP786508 DDL786499:DDL786508 DNH786499:DNH786508 DXD786499:DXD786508 EGZ786499:EGZ786508 EQV786499:EQV786508 FAR786499:FAR786508 FKN786499:FKN786508 FUJ786499:FUJ786508 GEF786499:GEF786508 GOB786499:GOB786508 GXX786499:GXX786508 HHT786499:HHT786508 HRP786499:HRP786508 IBL786499:IBL786508 ILH786499:ILH786508 IVD786499:IVD786508 JEZ786499:JEZ786508 JOV786499:JOV786508 JYR786499:JYR786508 KIN786499:KIN786508 KSJ786499:KSJ786508 LCF786499:LCF786508 LMB786499:LMB786508 LVX786499:LVX786508 MFT786499:MFT786508 MPP786499:MPP786508 MZL786499:MZL786508 NJH786499:NJH786508 NTD786499:NTD786508 OCZ786499:OCZ786508 OMV786499:OMV786508 OWR786499:OWR786508 PGN786499:PGN786508 PQJ786499:PQJ786508 QAF786499:QAF786508 QKB786499:QKB786508 QTX786499:QTX786508 RDT786499:RDT786508 RNP786499:RNP786508 RXL786499:RXL786508 SHH786499:SHH786508 SRD786499:SRD786508 TAZ786499:TAZ786508 TKV786499:TKV786508 TUR786499:TUR786508 UEN786499:UEN786508 UOJ786499:UOJ786508 UYF786499:UYF786508 VIB786499:VIB786508 VRX786499:VRX786508 WBT786499:WBT786508 WLP786499:WLP786508 WVL786499:WVL786508 D852035:D852044 IZ852035:IZ852044 SV852035:SV852044 ACR852035:ACR852044 AMN852035:AMN852044 AWJ852035:AWJ852044 BGF852035:BGF852044 BQB852035:BQB852044 BZX852035:BZX852044 CJT852035:CJT852044 CTP852035:CTP852044 DDL852035:DDL852044 DNH852035:DNH852044 DXD852035:DXD852044 EGZ852035:EGZ852044 EQV852035:EQV852044 FAR852035:FAR852044 FKN852035:FKN852044 FUJ852035:FUJ852044 GEF852035:GEF852044 GOB852035:GOB852044 GXX852035:GXX852044 HHT852035:HHT852044 HRP852035:HRP852044 IBL852035:IBL852044 ILH852035:ILH852044 IVD852035:IVD852044 JEZ852035:JEZ852044 JOV852035:JOV852044 JYR852035:JYR852044 KIN852035:KIN852044 KSJ852035:KSJ852044 LCF852035:LCF852044 LMB852035:LMB852044 LVX852035:LVX852044 MFT852035:MFT852044 MPP852035:MPP852044 MZL852035:MZL852044 NJH852035:NJH852044 NTD852035:NTD852044 OCZ852035:OCZ852044 OMV852035:OMV852044 OWR852035:OWR852044 PGN852035:PGN852044 PQJ852035:PQJ852044 QAF852035:QAF852044 QKB852035:QKB852044 QTX852035:QTX852044 RDT852035:RDT852044 RNP852035:RNP852044 RXL852035:RXL852044 SHH852035:SHH852044 SRD852035:SRD852044 TAZ852035:TAZ852044 TKV852035:TKV852044 TUR852035:TUR852044 UEN852035:UEN852044 UOJ852035:UOJ852044 UYF852035:UYF852044 VIB852035:VIB852044 VRX852035:VRX852044 WBT852035:WBT852044 WLP852035:WLP852044 WVL852035:WVL852044 D917571:D917580 IZ917571:IZ917580 SV917571:SV917580 ACR917571:ACR917580 AMN917571:AMN917580 AWJ917571:AWJ917580 BGF917571:BGF917580 BQB917571:BQB917580 BZX917571:BZX917580 CJT917571:CJT917580 CTP917571:CTP917580 DDL917571:DDL917580 DNH917571:DNH917580 DXD917571:DXD917580 EGZ917571:EGZ917580 EQV917571:EQV917580 FAR917571:FAR917580 FKN917571:FKN917580 FUJ917571:FUJ917580 GEF917571:GEF917580 GOB917571:GOB917580 GXX917571:GXX917580 HHT917571:HHT917580 HRP917571:HRP917580 IBL917571:IBL917580 ILH917571:ILH917580 IVD917571:IVD917580 JEZ917571:JEZ917580 JOV917571:JOV917580 JYR917571:JYR917580 KIN917571:KIN917580 KSJ917571:KSJ917580 LCF917571:LCF917580 LMB917571:LMB917580 LVX917571:LVX917580 MFT917571:MFT917580 MPP917571:MPP917580 MZL917571:MZL917580 NJH917571:NJH917580 NTD917571:NTD917580 OCZ917571:OCZ917580 OMV917571:OMV917580 OWR917571:OWR917580 PGN917571:PGN917580 PQJ917571:PQJ917580 QAF917571:QAF917580 QKB917571:QKB917580 QTX917571:QTX917580 RDT917571:RDT917580 RNP917571:RNP917580 RXL917571:RXL917580 SHH917571:SHH917580 SRD917571:SRD917580 TAZ917571:TAZ917580 TKV917571:TKV917580 TUR917571:TUR917580 UEN917571:UEN917580 UOJ917571:UOJ917580 UYF917571:UYF917580 VIB917571:VIB917580 VRX917571:VRX917580 WBT917571:WBT917580 WLP917571:WLP917580 WVL917571:WVL917580 D983107:D983116 IZ983107:IZ983116 SV983107:SV983116 ACR983107:ACR983116 AMN983107:AMN983116 AWJ983107:AWJ983116 BGF983107:BGF983116 BQB983107:BQB983116 BZX983107:BZX983116 CJT983107:CJT983116 CTP983107:CTP983116 DDL983107:DDL983116 DNH983107:DNH983116 DXD983107:DXD983116 EGZ983107:EGZ983116 EQV983107:EQV983116 FAR983107:FAR983116 FKN983107:FKN983116 FUJ983107:FUJ983116 GEF983107:GEF983116 GOB983107:GOB983116 GXX983107:GXX983116 HHT983107:HHT983116 HRP983107:HRP983116 IBL983107:IBL983116 ILH983107:ILH983116 IVD983107:IVD983116 JEZ983107:JEZ983116 JOV983107:JOV983116 JYR983107:JYR983116 KIN983107:KIN983116 KSJ983107:KSJ983116 LCF983107:LCF983116 LMB983107:LMB983116 LVX983107:LVX983116 MFT983107:MFT983116 MPP983107:MPP983116 MZL983107:MZL983116 NJH983107:NJH983116 NTD983107:NTD983116 OCZ983107:OCZ983116 OMV983107:OMV983116 OWR983107:OWR983116 PGN983107:PGN983116 PQJ983107:PQJ983116 QAF983107:QAF983116 QKB983107:QKB983116 QTX983107:QTX983116 RDT983107:RDT983116 RNP983107:RNP983116 RXL983107:RXL983116 SHH983107:SHH983116 SRD983107:SRD983116 TAZ983107:TAZ983116 TKV983107:TKV983116 TUR983107:TUR983116 UEN983107:UEN983116 UOJ983107:UOJ983116 UYF983107:UYF983116 VIB983107:VIB983116 VRX983107:VRX983116 WBT983107:WBT983116 WLP983107:WLP983116 WVL983107:WVL983116 H87 JD87 SZ87 ACV87 AMR87 AWN87 BGJ87 BQF87 CAB87 CJX87 CTT87 DDP87 DNL87 DXH87 EHD87 EQZ87 FAV87 FKR87 FUN87 GEJ87 GOF87 GYB87 HHX87 HRT87 IBP87 ILL87 IVH87 JFD87 JOZ87 JYV87 KIR87 KSN87 LCJ87 LMF87 LWB87 MFX87 MPT87 MZP87 NJL87 NTH87 ODD87 OMZ87 OWV87 PGR87 PQN87 QAJ87 QKF87 QUB87 RDX87 RNT87 RXP87 SHL87 SRH87 TBD87 TKZ87 TUV87 UER87 UON87 UYJ87 VIF87 VSB87 WBX87 WLT87 WVP87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G109:G118 JC109:JC118 SY109:SY118 ACU109:ACU118 AMQ109:AMQ118 AWM109:AWM118 BGI109:BGI118 BQE109:BQE118 CAA109:CAA118 CJW109:CJW118 CTS109:CTS118 DDO109:DDO118 DNK109:DNK118 DXG109:DXG118 EHC109:EHC118 EQY109:EQY118 FAU109:FAU118 FKQ109:FKQ118 FUM109:FUM118 GEI109:GEI118 GOE109:GOE118 GYA109:GYA118 HHW109:HHW118 HRS109:HRS118 IBO109:IBO118 ILK109:ILK118 IVG109:IVG118 JFC109:JFC118 JOY109:JOY118 JYU109:JYU118 KIQ109:KIQ118 KSM109:KSM118 LCI109:LCI118 LME109:LME118 LWA109:LWA118 MFW109:MFW118 MPS109:MPS118 MZO109:MZO118 NJK109:NJK118 NTG109:NTG118 ODC109:ODC118 OMY109:OMY118 OWU109:OWU118 PGQ109:PGQ118 PQM109:PQM118 QAI109:QAI118 QKE109:QKE118 QUA109:QUA118 RDW109:RDW118 RNS109:RNS118 RXO109:RXO118 SHK109:SHK118 SRG109:SRG118 TBC109:TBC118 TKY109:TKY118 TUU109:TUU118 UEQ109:UEQ118 UOM109:UOM118 UYI109:UYI118 VIE109:VIE118 VSA109:VSA118 WBW109:WBW118 WLS109:WLS118 WVO109:WVO118 G65645:G65654 JC65645:JC65654 SY65645:SY65654 ACU65645:ACU65654 AMQ65645:AMQ65654 AWM65645:AWM65654 BGI65645:BGI65654 BQE65645:BQE65654 CAA65645:CAA65654 CJW65645:CJW65654 CTS65645:CTS65654 DDO65645:DDO65654 DNK65645:DNK65654 DXG65645:DXG65654 EHC65645:EHC65654 EQY65645:EQY65654 FAU65645:FAU65654 FKQ65645:FKQ65654 FUM65645:FUM65654 GEI65645:GEI65654 GOE65645:GOE65654 GYA65645:GYA65654 HHW65645:HHW65654 HRS65645:HRS65654 IBO65645:IBO65654 ILK65645:ILK65654 IVG65645:IVG65654 JFC65645:JFC65654 JOY65645:JOY65654 JYU65645:JYU65654 KIQ65645:KIQ65654 KSM65645:KSM65654 LCI65645:LCI65654 LME65645:LME65654 LWA65645:LWA65654 MFW65645:MFW65654 MPS65645:MPS65654 MZO65645:MZO65654 NJK65645:NJK65654 NTG65645:NTG65654 ODC65645:ODC65654 OMY65645:OMY65654 OWU65645:OWU65654 PGQ65645:PGQ65654 PQM65645:PQM65654 QAI65645:QAI65654 QKE65645:QKE65654 QUA65645:QUA65654 RDW65645:RDW65654 RNS65645:RNS65654 RXO65645:RXO65654 SHK65645:SHK65654 SRG65645:SRG65654 TBC65645:TBC65654 TKY65645:TKY65654 TUU65645:TUU65654 UEQ65645:UEQ65654 UOM65645:UOM65654 UYI65645:UYI65654 VIE65645:VIE65654 VSA65645:VSA65654 WBW65645:WBW65654 WLS65645:WLS65654 WVO65645:WVO65654 G131181:G131190 JC131181:JC131190 SY131181:SY131190 ACU131181:ACU131190 AMQ131181:AMQ131190 AWM131181:AWM131190 BGI131181:BGI131190 BQE131181:BQE131190 CAA131181:CAA131190 CJW131181:CJW131190 CTS131181:CTS131190 DDO131181:DDO131190 DNK131181:DNK131190 DXG131181:DXG131190 EHC131181:EHC131190 EQY131181:EQY131190 FAU131181:FAU131190 FKQ131181:FKQ131190 FUM131181:FUM131190 GEI131181:GEI131190 GOE131181:GOE131190 GYA131181:GYA131190 HHW131181:HHW131190 HRS131181:HRS131190 IBO131181:IBO131190 ILK131181:ILK131190 IVG131181:IVG131190 JFC131181:JFC131190 JOY131181:JOY131190 JYU131181:JYU131190 KIQ131181:KIQ131190 KSM131181:KSM131190 LCI131181:LCI131190 LME131181:LME131190 LWA131181:LWA131190 MFW131181:MFW131190 MPS131181:MPS131190 MZO131181:MZO131190 NJK131181:NJK131190 NTG131181:NTG131190 ODC131181:ODC131190 OMY131181:OMY131190 OWU131181:OWU131190 PGQ131181:PGQ131190 PQM131181:PQM131190 QAI131181:QAI131190 QKE131181:QKE131190 QUA131181:QUA131190 RDW131181:RDW131190 RNS131181:RNS131190 RXO131181:RXO131190 SHK131181:SHK131190 SRG131181:SRG131190 TBC131181:TBC131190 TKY131181:TKY131190 TUU131181:TUU131190 UEQ131181:UEQ131190 UOM131181:UOM131190 UYI131181:UYI131190 VIE131181:VIE131190 VSA131181:VSA131190 WBW131181:WBW131190 WLS131181:WLS131190 WVO131181:WVO131190 G196717:G196726 JC196717:JC196726 SY196717:SY196726 ACU196717:ACU196726 AMQ196717:AMQ196726 AWM196717:AWM196726 BGI196717:BGI196726 BQE196717:BQE196726 CAA196717:CAA196726 CJW196717:CJW196726 CTS196717:CTS196726 DDO196717:DDO196726 DNK196717:DNK196726 DXG196717:DXG196726 EHC196717:EHC196726 EQY196717:EQY196726 FAU196717:FAU196726 FKQ196717:FKQ196726 FUM196717:FUM196726 GEI196717:GEI196726 GOE196717:GOE196726 GYA196717:GYA196726 HHW196717:HHW196726 HRS196717:HRS196726 IBO196717:IBO196726 ILK196717:ILK196726 IVG196717:IVG196726 JFC196717:JFC196726 JOY196717:JOY196726 JYU196717:JYU196726 KIQ196717:KIQ196726 KSM196717:KSM196726 LCI196717:LCI196726 LME196717:LME196726 LWA196717:LWA196726 MFW196717:MFW196726 MPS196717:MPS196726 MZO196717:MZO196726 NJK196717:NJK196726 NTG196717:NTG196726 ODC196717:ODC196726 OMY196717:OMY196726 OWU196717:OWU196726 PGQ196717:PGQ196726 PQM196717:PQM196726 QAI196717:QAI196726 QKE196717:QKE196726 QUA196717:QUA196726 RDW196717:RDW196726 RNS196717:RNS196726 RXO196717:RXO196726 SHK196717:SHK196726 SRG196717:SRG196726 TBC196717:TBC196726 TKY196717:TKY196726 TUU196717:TUU196726 UEQ196717:UEQ196726 UOM196717:UOM196726 UYI196717:UYI196726 VIE196717:VIE196726 VSA196717:VSA196726 WBW196717:WBW196726 WLS196717:WLS196726 WVO196717:WVO196726 G262253:G262262 JC262253:JC262262 SY262253:SY262262 ACU262253:ACU262262 AMQ262253:AMQ262262 AWM262253:AWM262262 BGI262253:BGI262262 BQE262253:BQE262262 CAA262253:CAA262262 CJW262253:CJW262262 CTS262253:CTS262262 DDO262253:DDO262262 DNK262253:DNK262262 DXG262253:DXG262262 EHC262253:EHC262262 EQY262253:EQY262262 FAU262253:FAU262262 FKQ262253:FKQ262262 FUM262253:FUM262262 GEI262253:GEI262262 GOE262253:GOE262262 GYA262253:GYA262262 HHW262253:HHW262262 HRS262253:HRS262262 IBO262253:IBO262262 ILK262253:ILK262262 IVG262253:IVG262262 JFC262253:JFC262262 JOY262253:JOY262262 JYU262253:JYU262262 KIQ262253:KIQ262262 KSM262253:KSM262262 LCI262253:LCI262262 LME262253:LME262262 LWA262253:LWA262262 MFW262253:MFW262262 MPS262253:MPS262262 MZO262253:MZO262262 NJK262253:NJK262262 NTG262253:NTG262262 ODC262253:ODC262262 OMY262253:OMY262262 OWU262253:OWU262262 PGQ262253:PGQ262262 PQM262253:PQM262262 QAI262253:QAI262262 QKE262253:QKE262262 QUA262253:QUA262262 RDW262253:RDW262262 RNS262253:RNS262262 RXO262253:RXO262262 SHK262253:SHK262262 SRG262253:SRG262262 TBC262253:TBC262262 TKY262253:TKY262262 TUU262253:TUU262262 UEQ262253:UEQ262262 UOM262253:UOM262262 UYI262253:UYI262262 VIE262253:VIE262262 VSA262253:VSA262262 WBW262253:WBW262262 WLS262253:WLS262262 WVO262253:WVO262262 G327789:G327798 JC327789:JC327798 SY327789:SY327798 ACU327789:ACU327798 AMQ327789:AMQ327798 AWM327789:AWM327798 BGI327789:BGI327798 BQE327789:BQE327798 CAA327789:CAA327798 CJW327789:CJW327798 CTS327789:CTS327798 DDO327789:DDO327798 DNK327789:DNK327798 DXG327789:DXG327798 EHC327789:EHC327798 EQY327789:EQY327798 FAU327789:FAU327798 FKQ327789:FKQ327798 FUM327789:FUM327798 GEI327789:GEI327798 GOE327789:GOE327798 GYA327789:GYA327798 HHW327789:HHW327798 HRS327789:HRS327798 IBO327789:IBO327798 ILK327789:ILK327798 IVG327789:IVG327798 JFC327789:JFC327798 JOY327789:JOY327798 JYU327789:JYU327798 KIQ327789:KIQ327798 KSM327789:KSM327798 LCI327789:LCI327798 LME327789:LME327798 LWA327789:LWA327798 MFW327789:MFW327798 MPS327789:MPS327798 MZO327789:MZO327798 NJK327789:NJK327798 NTG327789:NTG327798 ODC327789:ODC327798 OMY327789:OMY327798 OWU327789:OWU327798 PGQ327789:PGQ327798 PQM327789:PQM327798 QAI327789:QAI327798 QKE327789:QKE327798 QUA327789:QUA327798 RDW327789:RDW327798 RNS327789:RNS327798 RXO327789:RXO327798 SHK327789:SHK327798 SRG327789:SRG327798 TBC327789:TBC327798 TKY327789:TKY327798 TUU327789:TUU327798 UEQ327789:UEQ327798 UOM327789:UOM327798 UYI327789:UYI327798 VIE327789:VIE327798 VSA327789:VSA327798 WBW327789:WBW327798 WLS327789:WLS327798 WVO327789:WVO327798 G393325:G393334 JC393325:JC393334 SY393325:SY393334 ACU393325:ACU393334 AMQ393325:AMQ393334 AWM393325:AWM393334 BGI393325:BGI393334 BQE393325:BQE393334 CAA393325:CAA393334 CJW393325:CJW393334 CTS393325:CTS393334 DDO393325:DDO393334 DNK393325:DNK393334 DXG393325:DXG393334 EHC393325:EHC393334 EQY393325:EQY393334 FAU393325:FAU393334 FKQ393325:FKQ393334 FUM393325:FUM393334 GEI393325:GEI393334 GOE393325:GOE393334 GYA393325:GYA393334 HHW393325:HHW393334 HRS393325:HRS393334 IBO393325:IBO393334 ILK393325:ILK393334 IVG393325:IVG393334 JFC393325:JFC393334 JOY393325:JOY393334 JYU393325:JYU393334 KIQ393325:KIQ393334 KSM393325:KSM393334 LCI393325:LCI393334 LME393325:LME393334 LWA393325:LWA393334 MFW393325:MFW393334 MPS393325:MPS393334 MZO393325:MZO393334 NJK393325:NJK393334 NTG393325:NTG393334 ODC393325:ODC393334 OMY393325:OMY393334 OWU393325:OWU393334 PGQ393325:PGQ393334 PQM393325:PQM393334 QAI393325:QAI393334 QKE393325:QKE393334 QUA393325:QUA393334 RDW393325:RDW393334 RNS393325:RNS393334 RXO393325:RXO393334 SHK393325:SHK393334 SRG393325:SRG393334 TBC393325:TBC393334 TKY393325:TKY393334 TUU393325:TUU393334 UEQ393325:UEQ393334 UOM393325:UOM393334 UYI393325:UYI393334 VIE393325:VIE393334 VSA393325:VSA393334 WBW393325:WBW393334 WLS393325:WLS393334 WVO393325:WVO393334 G458861:G458870 JC458861:JC458870 SY458861:SY458870 ACU458861:ACU458870 AMQ458861:AMQ458870 AWM458861:AWM458870 BGI458861:BGI458870 BQE458861:BQE458870 CAA458861:CAA458870 CJW458861:CJW458870 CTS458861:CTS458870 DDO458861:DDO458870 DNK458861:DNK458870 DXG458861:DXG458870 EHC458861:EHC458870 EQY458861:EQY458870 FAU458861:FAU458870 FKQ458861:FKQ458870 FUM458861:FUM458870 GEI458861:GEI458870 GOE458861:GOE458870 GYA458861:GYA458870 HHW458861:HHW458870 HRS458861:HRS458870 IBO458861:IBO458870 ILK458861:ILK458870 IVG458861:IVG458870 JFC458861:JFC458870 JOY458861:JOY458870 JYU458861:JYU458870 KIQ458861:KIQ458870 KSM458861:KSM458870 LCI458861:LCI458870 LME458861:LME458870 LWA458861:LWA458870 MFW458861:MFW458870 MPS458861:MPS458870 MZO458861:MZO458870 NJK458861:NJK458870 NTG458861:NTG458870 ODC458861:ODC458870 OMY458861:OMY458870 OWU458861:OWU458870 PGQ458861:PGQ458870 PQM458861:PQM458870 QAI458861:QAI458870 QKE458861:QKE458870 QUA458861:QUA458870 RDW458861:RDW458870 RNS458861:RNS458870 RXO458861:RXO458870 SHK458861:SHK458870 SRG458861:SRG458870 TBC458861:TBC458870 TKY458861:TKY458870 TUU458861:TUU458870 UEQ458861:UEQ458870 UOM458861:UOM458870 UYI458861:UYI458870 VIE458861:VIE458870 VSA458861:VSA458870 WBW458861:WBW458870 WLS458861:WLS458870 WVO458861:WVO458870 G524397:G524406 JC524397:JC524406 SY524397:SY524406 ACU524397:ACU524406 AMQ524397:AMQ524406 AWM524397:AWM524406 BGI524397:BGI524406 BQE524397:BQE524406 CAA524397:CAA524406 CJW524397:CJW524406 CTS524397:CTS524406 DDO524397:DDO524406 DNK524397:DNK524406 DXG524397:DXG524406 EHC524397:EHC524406 EQY524397:EQY524406 FAU524397:FAU524406 FKQ524397:FKQ524406 FUM524397:FUM524406 GEI524397:GEI524406 GOE524397:GOE524406 GYA524397:GYA524406 HHW524397:HHW524406 HRS524397:HRS524406 IBO524397:IBO524406 ILK524397:ILK524406 IVG524397:IVG524406 JFC524397:JFC524406 JOY524397:JOY524406 JYU524397:JYU524406 KIQ524397:KIQ524406 KSM524397:KSM524406 LCI524397:LCI524406 LME524397:LME524406 LWA524397:LWA524406 MFW524397:MFW524406 MPS524397:MPS524406 MZO524397:MZO524406 NJK524397:NJK524406 NTG524397:NTG524406 ODC524397:ODC524406 OMY524397:OMY524406 OWU524397:OWU524406 PGQ524397:PGQ524406 PQM524397:PQM524406 QAI524397:QAI524406 QKE524397:QKE524406 QUA524397:QUA524406 RDW524397:RDW524406 RNS524397:RNS524406 RXO524397:RXO524406 SHK524397:SHK524406 SRG524397:SRG524406 TBC524397:TBC524406 TKY524397:TKY524406 TUU524397:TUU524406 UEQ524397:UEQ524406 UOM524397:UOM524406 UYI524397:UYI524406 VIE524397:VIE524406 VSA524397:VSA524406 WBW524397:WBW524406 WLS524397:WLS524406 WVO524397:WVO524406 G589933:G589942 JC589933:JC589942 SY589933:SY589942 ACU589933:ACU589942 AMQ589933:AMQ589942 AWM589933:AWM589942 BGI589933:BGI589942 BQE589933:BQE589942 CAA589933:CAA589942 CJW589933:CJW589942 CTS589933:CTS589942 DDO589933:DDO589942 DNK589933:DNK589942 DXG589933:DXG589942 EHC589933:EHC589942 EQY589933:EQY589942 FAU589933:FAU589942 FKQ589933:FKQ589942 FUM589933:FUM589942 GEI589933:GEI589942 GOE589933:GOE589942 GYA589933:GYA589942 HHW589933:HHW589942 HRS589933:HRS589942 IBO589933:IBO589942 ILK589933:ILK589942 IVG589933:IVG589942 JFC589933:JFC589942 JOY589933:JOY589942 JYU589933:JYU589942 KIQ589933:KIQ589942 KSM589933:KSM589942 LCI589933:LCI589942 LME589933:LME589942 LWA589933:LWA589942 MFW589933:MFW589942 MPS589933:MPS589942 MZO589933:MZO589942 NJK589933:NJK589942 NTG589933:NTG589942 ODC589933:ODC589942 OMY589933:OMY589942 OWU589933:OWU589942 PGQ589933:PGQ589942 PQM589933:PQM589942 QAI589933:QAI589942 QKE589933:QKE589942 QUA589933:QUA589942 RDW589933:RDW589942 RNS589933:RNS589942 RXO589933:RXO589942 SHK589933:SHK589942 SRG589933:SRG589942 TBC589933:TBC589942 TKY589933:TKY589942 TUU589933:TUU589942 UEQ589933:UEQ589942 UOM589933:UOM589942 UYI589933:UYI589942 VIE589933:VIE589942 VSA589933:VSA589942 WBW589933:WBW589942 WLS589933:WLS589942 WVO589933:WVO589942 G655469:G655478 JC655469:JC655478 SY655469:SY655478 ACU655469:ACU655478 AMQ655469:AMQ655478 AWM655469:AWM655478 BGI655469:BGI655478 BQE655469:BQE655478 CAA655469:CAA655478 CJW655469:CJW655478 CTS655469:CTS655478 DDO655469:DDO655478 DNK655469:DNK655478 DXG655469:DXG655478 EHC655469:EHC655478 EQY655469:EQY655478 FAU655469:FAU655478 FKQ655469:FKQ655478 FUM655469:FUM655478 GEI655469:GEI655478 GOE655469:GOE655478 GYA655469:GYA655478 HHW655469:HHW655478 HRS655469:HRS655478 IBO655469:IBO655478 ILK655469:ILK655478 IVG655469:IVG655478 JFC655469:JFC655478 JOY655469:JOY655478 JYU655469:JYU655478 KIQ655469:KIQ655478 KSM655469:KSM655478 LCI655469:LCI655478 LME655469:LME655478 LWA655469:LWA655478 MFW655469:MFW655478 MPS655469:MPS655478 MZO655469:MZO655478 NJK655469:NJK655478 NTG655469:NTG655478 ODC655469:ODC655478 OMY655469:OMY655478 OWU655469:OWU655478 PGQ655469:PGQ655478 PQM655469:PQM655478 QAI655469:QAI655478 QKE655469:QKE655478 QUA655469:QUA655478 RDW655469:RDW655478 RNS655469:RNS655478 RXO655469:RXO655478 SHK655469:SHK655478 SRG655469:SRG655478 TBC655469:TBC655478 TKY655469:TKY655478 TUU655469:TUU655478 UEQ655469:UEQ655478 UOM655469:UOM655478 UYI655469:UYI655478 VIE655469:VIE655478 VSA655469:VSA655478 WBW655469:WBW655478 WLS655469:WLS655478 WVO655469:WVO655478 G721005:G721014 JC721005:JC721014 SY721005:SY721014 ACU721005:ACU721014 AMQ721005:AMQ721014 AWM721005:AWM721014 BGI721005:BGI721014 BQE721005:BQE721014 CAA721005:CAA721014 CJW721005:CJW721014 CTS721005:CTS721014 DDO721005:DDO721014 DNK721005:DNK721014 DXG721005:DXG721014 EHC721005:EHC721014 EQY721005:EQY721014 FAU721005:FAU721014 FKQ721005:FKQ721014 FUM721005:FUM721014 GEI721005:GEI721014 GOE721005:GOE721014 GYA721005:GYA721014 HHW721005:HHW721014 HRS721005:HRS721014 IBO721005:IBO721014 ILK721005:ILK721014 IVG721005:IVG721014 JFC721005:JFC721014 JOY721005:JOY721014 JYU721005:JYU721014 KIQ721005:KIQ721014 KSM721005:KSM721014 LCI721005:LCI721014 LME721005:LME721014 LWA721005:LWA721014 MFW721005:MFW721014 MPS721005:MPS721014 MZO721005:MZO721014 NJK721005:NJK721014 NTG721005:NTG721014 ODC721005:ODC721014 OMY721005:OMY721014 OWU721005:OWU721014 PGQ721005:PGQ721014 PQM721005:PQM721014 QAI721005:QAI721014 QKE721005:QKE721014 QUA721005:QUA721014 RDW721005:RDW721014 RNS721005:RNS721014 RXO721005:RXO721014 SHK721005:SHK721014 SRG721005:SRG721014 TBC721005:TBC721014 TKY721005:TKY721014 TUU721005:TUU721014 UEQ721005:UEQ721014 UOM721005:UOM721014 UYI721005:UYI721014 VIE721005:VIE721014 VSA721005:VSA721014 WBW721005:WBW721014 WLS721005:WLS721014 WVO721005:WVO721014 G786541:G786550 JC786541:JC786550 SY786541:SY786550 ACU786541:ACU786550 AMQ786541:AMQ786550 AWM786541:AWM786550 BGI786541:BGI786550 BQE786541:BQE786550 CAA786541:CAA786550 CJW786541:CJW786550 CTS786541:CTS786550 DDO786541:DDO786550 DNK786541:DNK786550 DXG786541:DXG786550 EHC786541:EHC786550 EQY786541:EQY786550 FAU786541:FAU786550 FKQ786541:FKQ786550 FUM786541:FUM786550 GEI786541:GEI786550 GOE786541:GOE786550 GYA786541:GYA786550 HHW786541:HHW786550 HRS786541:HRS786550 IBO786541:IBO786550 ILK786541:ILK786550 IVG786541:IVG786550 JFC786541:JFC786550 JOY786541:JOY786550 JYU786541:JYU786550 KIQ786541:KIQ786550 KSM786541:KSM786550 LCI786541:LCI786550 LME786541:LME786550 LWA786541:LWA786550 MFW786541:MFW786550 MPS786541:MPS786550 MZO786541:MZO786550 NJK786541:NJK786550 NTG786541:NTG786550 ODC786541:ODC786550 OMY786541:OMY786550 OWU786541:OWU786550 PGQ786541:PGQ786550 PQM786541:PQM786550 QAI786541:QAI786550 QKE786541:QKE786550 QUA786541:QUA786550 RDW786541:RDW786550 RNS786541:RNS786550 RXO786541:RXO786550 SHK786541:SHK786550 SRG786541:SRG786550 TBC786541:TBC786550 TKY786541:TKY786550 TUU786541:TUU786550 UEQ786541:UEQ786550 UOM786541:UOM786550 UYI786541:UYI786550 VIE786541:VIE786550 VSA786541:VSA786550 WBW786541:WBW786550 WLS786541:WLS786550 WVO786541:WVO786550 G852077:G852086 JC852077:JC852086 SY852077:SY852086 ACU852077:ACU852086 AMQ852077:AMQ852086 AWM852077:AWM852086 BGI852077:BGI852086 BQE852077:BQE852086 CAA852077:CAA852086 CJW852077:CJW852086 CTS852077:CTS852086 DDO852077:DDO852086 DNK852077:DNK852086 DXG852077:DXG852086 EHC852077:EHC852086 EQY852077:EQY852086 FAU852077:FAU852086 FKQ852077:FKQ852086 FUM852077:FUM852086 GEI852077:GEI852086 GOE852077:GOE852086 GYA852077:GYA852086 HHW852077:HHW852086 HRS852077:HRS852086 IBO852077:IBO852086 ILK852077:ILK852086 IVG852077:IVG852086 JFC852077:JFC852086 JOY852077:JOY852086 JYU852077:JYU852086 KIQ852077:KIQ852086 KSM852077:KSM852086 LCI852077:LCI852086 LME852077:LME852086 LWA852077:LWA852086 MFW852077:MFW852086 MPS852077:MPS852086 MZO852077:MZO852086 NJK852077:NJK852086 NTG852077:NTG852086 ODC852077:ODC852086 OMY852077:OMY852086 OWU852077:OWU852086 PGQ852077:PGQ852086 PQM852077:PQM852086 QAI852077:QAI852086 QKE852077:QKE852086 QUA852077:QUA852086 RDW852077:RDW852086 RNS852077:RNS852086 RXO852077:RXO852086 SHK852077:SHK852086 SRG852077:SRG852086 TBC852077:TBC852086 TKY852077:TKY852086 TUU852077:TUU852086 UEQ852077:UEQ852086 UOM852077:UOM852086 UYI852077:UYI852086 VIE852077:VIE852086 VSA852077:VSA852086 WBW852077:WBW852086 WLS852077:WLS852086 WVO852077:WVO852086 G917613:G917622 JC917613:JC917622 SY917613:SY917622 ACU917613:ACU917622 AMQ917613:AMQ917622 AWM917613:AWM917622 BGI917613:BGI917622 BQE917613:BQE917622 CAA917613:CAA917622 CJW917613:CJW917622 CTS917613:CTS917622 DDO917613:DDO917622 DNK917613:DNK917622 DXG917613:DXG917622 EHC917613:EHC917622 EQY917613:EQY917622 FAU917613:FAU917622 FKQ917613:FKQ917622 FUM917613:FUM917622 GEI917613:GEI917622 GOE917613:GOE917622 GYA917613:GYA917622 HHW917613:HHW917622 HRS917613:HRS917622 IBO917613:IBO917622 ILK917613:ILK917622 IVG917613:IVG917622 JFC917613:JFC917622 JOY917613:JOY917622 JYU917613:JYU917622 KIQ917613:KIQ917622 KSM917613:KSM917622 LCI917613:LCI917622 LME917613:LME917622 LWA917613:LWA917622 MFW917613:MFW917622 MPS917613:MPS917622 MZO917613:MZO917622 NJK917613:NJK917622 NTG917613:NTG917622 ODC917613:ODC917622 OMY917613:OMY917622 OWU917613:OWU917622 PGQ917613:PGQ917622 PQM917613:PQM917622 QAI917613:QAI917622 QKE917613:QKE917622 QUA917613:QUA917622 RDW917613:RDW917622 RNS917613:RNS917622 RXO917613:RXO917622 SHK917613:SHK917622 SRG917613:SRG917622 TBC917613:TBC917622 TKY917613:TKY917622 TUU917613:TUU917622 UEQ917613:UEQ917622 UOM917613:UOM917622 UYI917613:UYI917622 VIE917613:VIE917622 VSA917613:VSA917622 WBW917613:WBW917622 WLS917613:WLS917622 WVO917613:WVO917622 G983149:G983158 JC983149:JC983158 SY983149:SY983158 ACU983149:ACU983158 AMQ983149:AMQ983158 AWM983149:AWM983158 BGI983149:BGI983158 BQE983149:BQE983158 CAA983149:CAA983158 CJW983149:CJW983158 CTS983149:CTS983158 DDO983149:DDO983158 DNK983149:DNK983158 DXG983149:DXG983158 EHC983149:EHC983158 EQY983149:EQY983158 FAU983149:FAU983158 FKQ983149:FKQ983158 FUM983149:FUM983158 GEI983149:GEI983158 GOE983149:GOE983158 GYA983149:GYA983158 HHW983149:HHW983158 HRS983149:HRS983158 IBO983149:IBO983158 ILK983149:ILK983158 IVG983149:IVG983158 JFC983149:JFC983158 JOY983149:JOY983158 JYU983149:JYU983158 KIQ983149:KIQ983158 KSM983149:KSM983158 LCI983149:LCI983158 LME983149:LME983158 LWA983149:LWA983158 MFW983149:MFW983158 MPS983149:MPS983158 MZO983149:MZO983158 NJK983149:NJK983158 NTG983149:NTG983158 ODC983149:ODC983158 OMY983149:OMY983158 OWU983149:OWU983158 PGQ983149:PGQ983158 PQM983149:PQM983158 QAI983149:QAI983158 QKE983149:QKE983158 QUA983149:QUA983158 RDW983149:RDW983158 RNS983149:RNS983158 RXO983149:RXO983158 SHK983149:SHK983158 SRG983149:SRG983158 TBC983149:TBC983158 TKY983149:TKY983158 TUU983149:TUU983158 UEQ983149:UEQ983158 UOM983149:UOM983158 UYI983149:UYI983158 VIE983149:VIE983158 VSA983149:VSA983158 WBW983149:WBW983158 WLS983149:WLS983158 WVO983149:WVO983158 G104:G106 JC104:JC106 SY104:SY106 ACU104:ACU106 AMQ104:AMQ106 AWM104:AWM106 BGI104:BGI106 BQE104:BQE106 CAA104:CAA106 CJW104:CJW106 CTS104:CTS106 DDO104:DDO106 DNK104:DNK106 DXG104:DXG106 EHC104:EHC106 EQY104:EQY106 FAU104:FAU106 FKQ104:FKQ106 FUM104:FUM106 GEI104:GEI106 GOE104:GOE106 GYA104:GYA106 HHW104:HHW106 HRS104:HRS106 IBO104:IBO106 ILK104:ILK106 IVG104:IVG106 JFC104:JFC106 JOY104:JOY106 JYU104:JYU106 KIQ104:KIQ106 KSM104:KSM106 LCI104:LCI106 LME104:LME106 LWA104:LWA106 MFW104:MFW106 MPS104:MPS106 MZO104:MZO106 NJK104:NJK106 NTG104:NTG106 ODC104:ODC106 OMY104:OMY106 OWU104:OWU106 PGQ104:PGQ106 PQM104:PQM106 QAI104:QAI106 QKE104:QKE106 QUA104:QUA106 RDW104:RDW106 RNS104:RNS106 RXO104:RXO106 SHK104:SHK106 SRG104:SRG106 TBC104:TBC106 TKY104:TKY106 TUU104:TUU106 UEQ104:UEQ106 UOM104:UOM106 UYI104:UYI106 VIE104:VIE106 VSA104:VSA106 WBW104:WBW106 WLS104:WLS106 WVO104:WVO106 G65640:G65642 JC65640:JC65642 SY65640:SY65642 ACU65640:ACU65642 AMQ65640:AMQ65642 AWM65640:AWM65642 BGI65640:BGI65642 BQE65640:BQE65642 CAA65640:CAA65642 CJW65640:CJW65642 CTS65640:CTS65642 DDO65640:DDO65642 DNK65640:DNK65642 DXG65640:DXG65642 EHC65640:EHC65642 EQY65640:EQY65642 FAU65640:FAU65642 FKQ65640:FKQ65642 FUM65640:FUM65642 GEI65640:GEI65642 GOE65640:GOE65642 GYA65640:GYA65642 HHW65640:HHW65642 HRS65640:HRS65642 IBO65640:IBO65642 ILK65640:ILK65642 IVG65640:IVG65642 JFC65640:JFC65642 JOY65640:JOY65642 JYU65640:JYU65642 KIQ65640:KIQ65642 KSM65640:KSM65642 LCI65640:LCI65642 LME65640:LME65642 LWA65640:LWA65642 MFW65640:MFW65642 MPS65640:MPS65642 MZO65640:MZO65642 NJK65640:NJK65642 NTG65640:NTG65642 ODC65640:ODC65642 OMY65640:OMY65642 OWU65640:OWU65642 PGQ65640:PGQ65642 PQM65640:PQM65642 QAI65640:QAI65642 QKE65640:QKE65642 QUA65640:QUA65642 RDW65640:RDW65642 RNS65640:RNS65642 RXO65640:RXO65642 SHK65640:SHK65642 SRG65640:SRG65642 TBC65640:TBC65642 TKY65640:TKY65642 TUU65640:TUU65642 UEQ65640:UEQ65642 UOM65640:UOM65642 UYI65640:UYI65642 VIE65640:VIE65642 VSA65640:VSA65642 WBW65640:WBW65642 WLS65640:WLS65642 WVO65640:WVO65642 G131176:G131178 JC131176:JC131178 SY131176:SY131178 ACU131176:ACU131178 AMQ131176:AMQ131178 AWM131176:AWM131178 BGI131176:BGI131178 BQE131176:BQE131178 CAA131176:CAA131178 CJW131176:CJW131178 CTS131176:CTS131178 DDO131176:DDO131178 DNK131176:DNK131178 DXG131176:DXG131178 EHC131176:EHC131178 EQY131176:EQY131178 FAU131176:FAU131178 FKQ131176:FKQ131178 FUM131176:FUM131178 GEI131176:GEI131178 GOE131176:GOE131178 GYA131176:GYA131178 HHW131176:HHW131178 HRS131176:HRS131178 IBO131176:IBO131178 ILK131176:ILK131178 IVG131176:IVG131178 JFC131176:JFC131178 JOY131176:JOY131178 JYU131176:JYU131178 KIQ131176:KIQ131178 KSM131176:KSM131178 LCI131176:LCI131178 LME131176:LME131178 LWA131176:LWA131178 MFW131176:MFW131178 MPS131176:MPS131178 MZO131176:MZO131178 NJK131176:NJK131178 NTG131176:NTG131178 ODC131176:ODC131178 OMY131176:OMY131178 OWU131176:OWU131178 PGQ131176:PGQ131178 PQM131176:PQM131178 QAI131176:QAI131178 QKE131176:QKE131178 QUA131176:QUA131178 RDW131176:RDW131178 RNS131176:RNS131178 RXO131176:RXO131178 SHK131176:SHK131178 SRG131176:SRG131178 TBC131176:TBC131178 TKY131176:TKY131178 TUU131176:TUU131178 UEQ131176:UEQ131178 UOM131176:UOM131178 UYI131176:UYI131178 VIE131176:VIE131178 VSA131176:VSA131178 WBW131176:WBW131178 WLS131176:WLS131178 WVO131176:WVO131178 G196712:G196714 JC196712:JC196714 SY196712:SY196714 ACU196712:ACU196714 AMQ196712:AMQ196714 AWM196712:AWM196714 BGI196712:BGI196714 BQE196712:BQE196714 CAA196712:CAA196714 CJW196712:CJW196714 CTS196712:CTS196714 DDO196712:DDO196714 DNK196712:DNK196714 DXG196712:DXG196714 EHC196712:EHC196714 EQY196712:EQY196714 FAU196712:FAU196714 FKQ196712:FKQ196714 FUM196712:FUM196714 GEI196712:GEI196714 GOE196712:GOE196714 GYA196712:GYA196714 HHW196712:HHW196714 HRS196712:HRS196714 IBO196712:IBO196714 ILK196712:ILK196714 IVG196712:IVG196714 JFC196712:JFC196714 JOY196712:JOY196714 JYU196712:JYU196714 KIQ196712:KIQ196714 KSM196712:KSM196714 LCI196712:LCI196714 LME196712:LME196714 LWA196712:LWA196714 MFW196712:MFW196714 MPS196712:MPS196714 MZO196712:MZO196714 NJK196712:NJK196714 NTG196712:NTG196714 ODC196712:ODC196714 OMY196712:OMY196714 OWU196712:OWU196714 PGQ196712:PGQ196714 PQM196712:PQM196714 QAI196712:QAI196714 QKE196712:QKE196714 QUA196712:QUA196714 RDW196712:RDW196714 RNS196712:RNS196714 RXO196712:RXO196714 SHK196712:SHK196714 SRG196712:SRG196714 TBC196712:TBC196714 TKY196712:TKY196714 TUU196712:TUU196714 UEQ196712:UEQ196714 UOM196712:UOM196714 UYI196712:UYI196714 VIE196712:VIE196714 VSA196712:VSA196714 WBW196712:WBW196714 WLS196712:WLS196714 WVO196712:WVO196714 G262248:G262250 JC262248:JC262250 SY262248:SY262250 ACU262248:ACU262250 AMQ262248:AMQ262250 AWM262248:AWM262250 BGI262248:BGI262250 BQE262248:BQE262250 CAA262248:CAA262250 CJW262248:CJW262250 CTS262248:CTS262250 DDO262248:DDO262250 DNK262248:DNK262250 DXG262248:DXG262250 EHC262248:EHC262250 EQY262248:EQY262250 FAU262248:FAU262250 FKQ262248:FKQ262250 FUM262248:FUM262250 GEI262248:GEI262250 GOE262248:GOE262250 GYA262248:GYA262250 HHW262248:HHW262250 HRS262248:HRS262250 IBO262248:IBO262250 ILK262248:ILK262250 IVG262248:IVG262250 JFC262248:JFC262250 JOY262248:JOY262250 JYU262248:JYU262250 KIQ262248:KIQ262250 KSM262248:KSM262250 LCI262248:LCI262250 LME262248:LME262250 LWA262248:LWA262250 MFW262248:MFW262250 MPS262248:MPS262250 MZO262248:MZO262250 NJK262248:NJK262250 NTG262248:NTG262250 ODC262248:ODC262250 OMY262248:OMY262250 OWU262248:OWU262250 PGQ262248:PGQ262250 PQM262248:PQM262250 QAI262248:QAI262250 QKE262248:QKE262250 QUA262248:QUA262250 RDW262248:RDW262250 RNS262248:RNS262250 RXO262248:RXO262250 SHK262248:SHK262250 SRG262248:SRG262250 TBC262248:TBC262250 TKY262248:TKY262250 TUU262248:TUU262250 UEQ262248:UEQ262250 UOM262248:UOM262250 UYI262248:UYI262250 VIE262248:VIE262250 VSA262248:VSA262250 WBW262248:WBW262250 WLS262248:WLS262250 WVO262248:WVO262250 G327784:G327786 JC327784:JC327786 SY327784:SY327786 ACU327784:ACU327786 AMQ327784:AMQ327786 AWM327784:AWM327786 BGI327784:BGI327786 BQE327784:BQE327786 CAA327784:CAA327786 CJW327784:CJW327786 CTS327784:CTS327786 DDO327784:DDO327786 DNK327784:DNK327786 DXG327784:DXG327786 EHC327784:EHC327786 EQY327784:EQY327786 FAU327784:FAU327786 FKQ327784:FKQ327786 FUM327784:FUM327786 GEI327784:GEI327786 GOE327784:GOE327786 GYA327784:GYA327786 HHW327784:HHW327786 HRS327784:HRS327786 IBO327784:IBO327786 ILK327784:ILK327786 IVG327784:IVG327786 JFC327784:JFC327786 JOY327784:JOY327786 JYU327784:JYU327786 KIQ327784:KIQ327786 KSM327784:KSM327786 LCI327784:LCI327786 LME327784:LME327786 LWA327784:LWA327786 MFW327784:MFW327786 MPS327784:MPS327786 MZO327784:MZO327786 NJK327784:NJK327786 NTG327784:NTG327786 ODC327784:ODC327786 OMY327784:OMY327786 OWU327784:OWU327786 PGQ327784:PGQ327786 PQM327784:PQM327786 QAI327784:QAI327786 QKE327784:QKE327786 QUA327784:QUA327786 RDW327784:RDW327786 RNS327784:RNS327786 RXO327784:RXO327786 SHK327784:SHK327786 SRG327784:SRG327786 TBC327784:TBC327786 TKY327784:TKY327786 TUU327784:TUU327786 UEQ327784:UEQ327786 UOM327784:UOM327786 UYI327784:UYI327786 VIE327784:VIE327786 VSA327784:VSA327786 WBW327784:WBW327786 WLS327784:WLS327786 WVO327784:WVO327786 G393320:G393322 JC393320:JC393322 SY393320:SY393322 ACU393320:ACU393322 AMQ393320:AMQ393322 AWM393320:AWM393322 BGI393320:BGI393322 BQE393320:BQE393322 CAA393320:CAA393322 CJW393320:CJW393322 CTS393320:CTS393322 DDO393320:DDO393322 DNK393320:DNK393322 DXG393320:DXG393322 EHC393320:EHC393322 EQY393320:EQY393322 FAU393320:FAU393322 FKQ393320:FKQ393322 FUM393320:FUM393322 GEI393320:GEI393322 GOE393320:GOE393322 GYA393320:GYA393322 HHW393320:HHW393322 HRS393320:HRS393322 IBO393320:IBO393322 ILK393320:ILK393322 IVG393320:IVG393322 JFC393320:JFC393322 JOY393320:JOY393322 JYU393320:JYU393322 KIQ393320:KIQ393322 KSM393320:KSM393322 LCI393320:LCI393322 LME393320:LME393322 LWA393320:LWA393322 MFW393320:MFW393322 MPS393320:MPS393322 MZO393320:MZO393322 NJK393320:NJK393322 NTG393320:NTG393322 ODC393320:ODC393322 OMY393320:OMY393322 OWU393320:OWU393322 PGQ393320:PGQ393322 PQM393320:PQM393322 QAI393320:QAI393322 QKE393320:QKE393322 QUA393320:QUA393322 RDW393320:RDW393322 RNS393320:RNS393322 RXO393320:RXO393322 SHK393320:SHK393322 SRG393320:SRG393322 TBC393320:TBC393322 TKY393320:TKY393322 TUU393320:TUU393322 UEQ393320:UEQ393322 UOM393320:UOM393322 UYI393320:UYI393322 VIE393320:VIE393322 VSA393320:VSA393322 WBW393320:WBW393322 WLS393320:WLS393322 WVO393320:WVO393322 G458856:G458858 JC458856:JC458858 SY458856:SY458858 ACU458856:ACU458858 AMQ458856:AMQ458858 AWM458856:AWM458858 BGI458856:BGI458858 BQE458856:BQE458858 CAA458856:CAA458858 CJW458856:CJW458858 CTS458856:CTS458858 DDO458856:DDO458858 DNK458856:DNK458858 DXG458856:DXG458858 EHC458856:EHC458858 EQY458856:EQY458858 FAU458856:FAU458858 FKQ458856:FKQ458858 FUM458856:FUM458858 GEI458856:GEI458858 GOE458856:GOE458858 GYA458856:GYA458858 HHW458856:HHW458858 HRS458856:HRS458858 IBO458856:IBO458858 ILK458856:ILK458858 IVG458856:IVG458858 JFC458856:JFC458858 JOY458856:JOY458858 JYU458856:JYU458858 KIQ458856:KIQ458858 KSM458856:KSM458858 LCI458856:LCI458858 LME458856:LME458858 LWA458856:LWA458858 MFW458856:MFW458858 MPS458856:MPS458858 MZO458856:MZO458858 NJK458856:NJK458858 NTG458856:NTG458858 ODC458856:ODC458858 OMY458856:OMY458858 OWU458856:OWU458858 PGQ458856:PGQ458858 PQM458856:PQM458858 QAI458856:QAI458858 QKE458856:QKE458858 QUA458856:QUA458858 RDW458856:RDW458858 RNS458856:RNS458858 RXO458856:RXO458858 SHK458856:SHK458858 SRG458856:SRG458858 TBC458856:TBC458858 TKY458856:TKY458858 TUU458856:TUU458858 UEQ458856:UEQ458858 UOM458856:UOM458858 UYI458856:UYI458858 VIE458856:VIE458858 VSA458856:VSA458858 WBW458856:WBW458858 WLS458856:WLS458858 WVO458856:WVO458858 G524392:G524394 JC524392:JC524394 SY524392:SY524394 ACU524392:ACU524394 AMQ524392:AMQ524394 AWM524392:AWM524394 BGI524392:BGI524394 BQE524392:BQE524394 CAA524392:CAA524394 CJW524392:CJW524394 CTS524392:CTS524394 DDO524392:DDO524394 DNK524392:DNK524394 DXG524392:DXG524394 EHC524392:EHC524394 EQY524392:EQY524394 FAU524392:FAU524394 FKQ524392:FKQ524394 FUM524392:FUM524394 GEI524392:GEI524394 GOE524392:GOE524394 GYA524392:GYA524394 HHW524392:HHW524394 HRS524392:HRS524394 IBO524392:IBO524394 ILK524392:ILK524394 IVG524392:IVG524394 JFC524392:JFC524394 JOY524392:JOY524394 JYU524392:JYU524394 KIQ524392:KIQ524394 KSM524392:KSM524394 LCI524392:LCI524394 LME524392:LME524394 LWA524392:LWA524394 MFW524392:MFW524394 MPS524392:MPS524394 MZO524392:MZO524394 NJK524392:NJK524394 NTG524392:NTG524394 ODC524392:ODC524394 OMY524392:OMY524394 OWU524392:OWU524394 PGQ524392:PGQ524394 PQM524392:PQM524394 QAI524392:QAI524394 QKE524392:QKE524394 QUA524392:QUA524394 RDW524392:RDW524394 RNS524392:RNS524394 RXO524392:RXO524394 SHK524392:SHK524394 SRG524392:SRG524394 TBC524392:TBC524394 TKY524392:TKY524394 TUU524392:TUU524394 UEQ524392:UEQ524394 UOM524392:UOM524394 UYI524392:UYI524394 VIE524392:VIE524394 VSA524392:VSA524394 WBW524392:WBW524394 WLS524392:WLS524394 WVO524392:WVO524394 G589928:G589930 JC589928:JC589930 SY589928:SY589930 ACU589928:ACU589930 AMQ589928:AMQ589930 AWM589928:AWM589930 BGI589928:BGI589930 BQE589928:BQE589930 CAA589928:CAA589930 CJW589928:CJW589930 CTS589928:CTS589930 DDO589928:DDO589930 DNK589928:DNK589930 DXG589928:DXG589930 EHC589928:EHC589930 EQY589928:EQY589930 FAU589928:FAU589930 FKQ589928:FKQ589930 FUM589928:FUM589930 GEI589928:GEI589930 GOE589928:GOE589930 GYA589928:GYA589930 HHW589928:HHW589930 HRS589928:HRS589930 IBO589928:IBO589930 ILK589928:ILK589930 IVG589928:IVG589930 JFC589928:JFC589930 JOY589928:JOY589930 JYU589928:JYU589930 KIQ589928:KIQ589930 KSM589928:KSM589930 LCI589928:LCI589930 LME589928:LME589930 LWA589928:LWA589930 MFW589928:MFW589930 MPS589928:MPS589930 MZO589928:MZO589930 NJK589928:NJK589930 NTG589928:NTG589930 ODC589928:ODC589930 OMY589928:OMY589930 OWU589928:OWU589930 PGQ589928:PGQ589930 PQM589928:PQM589930 QAI589928:QAI589930 QKE589928:QKE589930 QUA589928:QUA589930 RDW589928:RDW589930 RNS589928:RNS589930 RXO589928:RXO589930 SHK589928:SHK589930 SRG589928:SRG589930 TBC589928:TBC589930 TKY589928:TKY589930 TUU589928:TUU589930 UEQ589928:UEQ589930 UOM589928:UOM589930 UYI589928:UYI589930 VIE589928:VIE589930 VSA589928:VSA589930 WBW589928:WBW589930 WLS589928:WLS589930 WVO589928:WVO589930 G655464:G655466 JC655464:JC655466 SY655464:SY655466 ACU655464:ACU655466 AMQ655464:AMQ655466 AWM655464:AWM655466 BGI655464:BGI655466 BQE655464:BQE655466 CAA655464:CAA655466 CJW655464:CJW655466 CTS655464:CTS655466 DDO655464:DDO655466 DNK655464:DNK655466 DXG655464:DXG655466 EHC655464:EHC655466 EQY655464:EQY655466 FAU655464:FAU655466 FKQ655464:FKQ655466 FUM655464:FUM655466 GEI655464:GEI655466 GOE655464:GOE655466 GYA655464:GYA655466 HHW655464:HHW655466 HRS655464:HRS655466 IBO655464:IBO655466 ILK655464:ILK655466 IVG655464:IVG655466 JFC655464:JFC655466 JOY655464:JOY655466 JYU655464:JYU655466 KIQ655464:KIQ655466 KSM655464:KSM655466 LCI655464:LCI655466 LME655464:LME655466 LWA655464:LWA655466 MFW655464:MFW655466 MPS655464:MPS655466 MZO655464:MZO655466 NJK655464:NJK655466 NTG655464:NTG655466 ODC655464:ODC655466 OMY655464:OMY655466 OWU655464:OWU655466 PGQ655464:PGQ655466 PQM655464:PQM655466 QAI655464:QAI655466 QKE655464:QKE655466 QUA655464:QUA655466 RDW655464:RDW655466 RNS655464:RNS655466 RXO655464:RXO655466 SHK655464:SHK655466 SRG655464:SRG655466 TBC655464:TBC655466 TKY655464:TKY655466 TUU655464:TUU655466 UEQ655464:UEQ655466 UOM655464:UOM655466 UYI655464:UYI655466 VIE655464:VIE655466 VSA655464:VSA655466 WBW655464:WBW655466 WLS655464:WLS655466 WVO655464:WVO655466 G721000:G721002 JC721000:JC721002 SY721000:SY721002 ACU721000:ACU721002 AMQ721000:AMQ721002 AWM721000:AWM721002 BGI721000:BGI721002 BQE721000:BQE721002 CAA721000:CAA721002 CJW721000:CJW721002 CTS721000:CTS721002 DDO721000:DDO721002 DNK721000:DNK721002 DXG721000:DXG721002 EHC721000:EHC721002 EQY721000:EQY721002 FAU721000:FAU721002 FKQ721000:FKQ721002 FUM721000:FUM721002 GEI721000:GEI721002 GOE721000:GOE721002 GYA721000:GYA721002 HHW721000:HHW721002 HRS721000:HRS721002 IBO721000:IBO721002 ILK721000:ILK721002 IVG721000:IVG721002 JFC721000:JFC721002 JOY721000:JOY721002 JYU721000:JYU721002 KIQ721000:KIQ721002 KSM721000:KSM721002 LCI721000:LCI721002 LME721000:LME721002 LWA721000:LWA721002 MFW721000:MFW721002 MPS721000:MPS721002 MZO721000:MZO721002 NJK721000:NJK721002 NTG721000:NTG721002 ODC721000:ODC721002 OMY721000:OMY721002 OWU721000:OWU721002 PGQ721000:PGQ721002 PQM721000:PQM721002 QAI721000:QAI721002 QKE721000:QKE721002 QUA721000:QUA721002 RDW721000:RDW721002 RNS721000:RNS721002 RXO721000:RXO721002 SHK721000:SHK721002 SRG721000:SRG721002 TBC721000:TBC721002 TKY721000:TKY721002 TUU721000:TUU721002 UEQ721000:UEQ721002 UOM721000:UOM721002 UYI721000:UYI721002 VIE721000:VIE721002 VSA721000:VSA721002 WBW721000:WBW721002 WLS721000:WLS721002 WVO721000:WVO721002 G786536:G786538 JC786536:JC786538 SY786536:SY786538 ACU786536:ACU786538 AMQ786536:AMQ786538 AWM786536:AWM786538 BGI786536:BGI786538 BQE786536:BQE786538 CAA786536:CAA786538 CJW786536:CJW786538 CTS786536:CTS786538 DDO786536:DDO786538 DNK786536:DNK786538 DXG786536:DXG786538 EHC786536:EHC786538 EQY786536:EQY786538 FAU786536:FAU786538 FKQ786536:FKQ786538 FUM786536:FUM786538 GEI786536:GEI786538 GOE786536:GOE786538 GYA786536:GYA786538 HHW786536:HHW786538 HRS786536:HRS786538 IBO786536:IBO786538 ILK786536:ILK786538 IVG786536:IVG786538 JFC786536:JFC786538 JOY786536:JOY786538 JYU786536:JYU786538 KIQ786536:KIQ786538 KSM786536:KSM786538 LCI786536:LCI786538 LME786536:LME786538 LWA786536:LWA786538 MFW786536:MFW786538 MPS786536:MPS786538 MZO786536:MZO786538 NJK786536:NJK786538 NTG786536:NTG786538 ODC786536:ODC786538 OMY786536:OMY786538 OWU786536:OWU786538 PGQ786536:PGQ786538 PQM786536:PQM786538 QAI786536:QAI786538 QKE786536:QKE786538 QUA786536:QUA786538 RDW786536:RDW786538 RNS786536:RNS786538 RXO786536:RXO786538 SHK786536:SHK786538 SRG786536:SRG786538 TBC786536:TBC786538 TKY786536:TKY786538 TUU786536:TUU786538 UEQ786536:UEQ786538 UOM786536:UOM786538 UYI786536:UYI786538 VIE786536:VIE786538 VSA786536:VSA786538 WBW786536:WBW786538 WLS786536:WLS786538 WVO786536:WVO786538 G852072:G852074 JC852072:JC852074 SY852072:SY852074 ACU852072:ACU852074 AMQ852072:AMQ852074 AWM852072:AWM852074 BGI852072:BGI852074 BQE852072:BQE852074 CAA852072:CAA852074 CJW852072:CJW852074 CTS852072:CTS852074 DDO852072:DDO852074 DNK852072:DNK852074 DXG852072:DXG852074 EHC852072:EHC852074 EQY852072:EQY852074 FAU852072:FAU852074 FKQ852072:FKQ852074 FUM852072:FUM852074 GEI852072:GEI852074 GOE852072:GOE852074 GYA852072:GYA852074 HHW852072:HHW852074 HRS852072:HRS852074 IBO852072:IBO852074 ILK852072:ILK852074 IVG852072:IVG852074 JFC852072:JFC852074 JOY852072:JOY852074 JYU852072:JYU852074 KIQ852072:KIQ852074 KSM852072:KSM852074 LCI852072:LCI852074 LME852072:LME852074 LWA852072:LWA852074 MFW852072:MFW852074 MPS852072:MPS852074 MZO852072:MZO852074 NJK852072:NJK852074 NTG852072:NTG852074 ODC852072:ODC852074 OMY852072:OMY852074 OWU852072:OWU852074 PGQ852072:PGQ852074 PQM852072:PQM852074 QAI852072:QAI852074 QKE852072:QKE852074 QUA852072:QUA852074 RDW852072:RDW852074 RNS852072:RNS852074 RXO852072:RXO852074 SHK852072:SHK852074 SRG852072:SRG852074 TBC852072:TBC852074 TKY852072:TKY852074 TUU852072:TUU852074 UEQ852072:UEQ852074 UOM852072:UOM852074 UYI852072:UYI852074 VIE852072:VIE852074 VSA852072:VSA852074 WBW852072:WBW852074 WLS852072:WLS852074 WVO852072:WVO852074 G917608:G917610 JC917608:JC917610 SY917608:SY917610 ACU917608:ACU917610 AMQ917608:AMQ917610 AWM917608:AWM917610 BGI917608:BGI917610 BQE917608:BQE917610 CAA917608:CAA917610 CJW917608:CJW917610 CTS917608:CTS917610 DDO917608:DDO917610 DNK917608:DNK917610 DXG917608:DXG917610 EHC917608:EHC917610 EQY917608:EQY917610 FAU917608:FAU917610 FKQ917608:FKQ917610 FUM917608:FUM917610 GEI917608:GEI917610 GOE917608:GOE917610 GYA917608:GYA917610 HHW917608:HHW917610 HRS917608:HRS917610 IBO917608:IBO917610 ILK917608:ILK917610 IVG917608:IVG917610 JFC917608:JFC917610 JOY917608:JOY917610 JYU917608:JYU917610 KIQ917608:KIQ917610 KSM917608:KSM917610 LCI917608:LCI917610 LME917608:LME917610 LWA917608:LWA917610 MFW917608:MFW917610 MPS917608:MPS917610 MZO917608:MZO917610 NJK917608:NJK917610 NTG917608:NTG917610 ODC917608:ODC917610 OMY917608:OMY917610 OWU917608:OWU917610 PGQ917608:PGQ917610 PQM917608:PQM917610 QAI917608:QAI917610 QKE917608:QKE917610 QUA917608:QUA917610 RDW917608:RDW917610 RNS917608:RNS917610 RXO917608:RXO917610 SHK917608:SHK917610 SRG917608:SRG917610 TBC917608:TBC917610 TKY917608:TKY917610 TUU917608:TUU917610 UEQ917608:UEQ917610 UOM917608:UOM917610 UYI917608:UYI917610 VIE917608:VIE917610 VSA917608:VSA917610 WBW917608:WBW917610 WLS917608:WLS917610 WVO917608:WVO917610 G983144:G983146 JC983144:JC983146 SY983144:SY983146 ACU983144:ACU983146 AMQ983144:AMQ983146 AWM983144:AWM983146 BGI983144:BGI983146 BQE983144:BQE983146 CAA983144:CAA983146 CJW983144:CJW983146 CTS983144:CTS983146 DDO983144:DDO983146 DNK983144:DNK983146 DXG983144:DXG983146 EHC983144:EHC983146 EQY983144:EQY983146 FAU983144:FAU983146 FKQ983144:FKQ983146 FUM983144:FUM983146 GEI983144:GEI983146 GOE983144:GOE983146 GYA983144:GYA983146 HHW983144:HHW983146 HRS983144:HRS983146 IBO983144:IBO983146 ILK983144:ILK983146 IVG983144:IVG983146 JFC983144:JFC983146 JOY983144:JOY983146 JYU983144:JYU983146 KIQ983144:KIQ983146 KSM983144:KSM983146 LCI983144:LCI983146 LME983144:LME983146 LWA983144:LWA983146 MFW983144:MFW983146 MPS983144:MPS983146 MZO983144:MZO983146 NJK983144:NJK983146 NTG983144:NTG983146 ODC983144:ODC983146 OMY983144:OMY983146 OWU983144:OWU983146 PGQ983144:PGQ983146 PQM983144:PQM983146 QAI983144:QAI983146 QKE983144:QKE983146 QUA983144:QUA983146 RDW983144:RDW983146 RNS983144:RNS983146 RXO983144:RXO983146 SHK983144:SHK983146 SRG983144:SRG983146 TBC983144:TBC983146 TKY983144:TKY983146 TUU983144:TUU983146 UEQ983144:UEQ983146 UOM983144:UOM983146 UYI983144:UYI983146 VIE983144:VIE983146 VSA983144:VSA983146 WBW983144:WBW983146 WLS983144:WLS983146 WVO983144:WVO983146 H99:H101 JD99:JD101 SZ99:SZ101 ACV99:ACV101 AMR99:AMR101 AWN99:AWN101 BGJ99:BGJ101 BQF99:BQF101 CAB99:CAB101 CJX99:CJX101 CTT99:CTT101 DDP99:DDP101 DNL99:DNL101 DXH99:DXH101 EHD99:EHD101 EQZ99:EQZ101 FAV99:FAV101 FKR99:FKR101 FUN99:FUN101 GEJ99:GEJ101 GOF99:GOF101 GYB99:GYB101 HHX99:HHX101 HRT99:HRT101 IBP99:IBP101 ILL99:ILL101 IVH99:IVH101 JFD99:JFD101 JOZ99:JOZ101 JYV99:JYV101 KIR99:KIR101 KSN99:KSN101 LCJ99:LCJ101 LMF99:LMF101 LWB99:LWB101 MFX99:MFX101 MPT99:MPT101 MZP99:MZP101 NJL99:NJL101 NTH99:NTH101 ODD99:ODD101 OMZ99:OMZ101 OWV99:OWV101 PGR99:PGR101 PQN99:PQN101 QAJ99:QAJ101 QKF99:QKF101 QUB99:QUB101 RDX99:RDX101 RNT99:RNT101 RXP99:RXP101 SHL99:SHL101 SRH99:SRH101 TBD99:TBD101 TKZ99:TKZ101 TUV99:TUV101 UER99:UER101 UON99:UON101 UYJ99:UYJ101 VIF99:VIF101 VSB99:VSB101 WBX99:WBX101 WLT99:WLT101 WVP99:WVP101 H65635:H65637 JD65635:JD65637 SZ65635:SZ65637 ACV65635:ACV65637 AMR65635:AMR65637 AWN65635:AWN65637 BGJ65635:BGJ65637 BQF65635:BQF65637 CAB65635:CAB65637 CJX65635:CJX65637 CTT65635:CTT65637 DDP65635:DDP65637 DNL65635:DNL65637 DXH65635:DXH65637 EHD65635:EHD65637 EQZ65635:EQZ65637 FAV65635:FAV65637 FKR65635:FKR65637 FUN65635:FUN65637 GEJ65635:GEJ65637 GOF65635:GOF65637 GYB65635:GYB65637 HHX65635:HHX65637 HRT65635:HRT65637 IBP65635:IBP65637 ILL65635:ILL65637 IVH65635:IVH65637 JFD65635:JFD65637 JOZ65635:JOZ65637 JYV65635:JYV65637 KIR65635:KIR65637 KSN65635:KSN65637 LCJ65635:LCJ65637 LMF65635:LMF65637 LWB65635:LWB65637 MFX65635:MFX65637 MPT65635:MPT65637 MZP65635:MZP65637 NJL65635:NJL65637 NTH65635:NTH65637 ODD65635:ODD65637 OMZ65635:OMZ65637 OWV65635:OWV65637 PGR65635:PGR65637 PQN65635:PQN65637 QAJ65635:QAJ65637 QKF65635:QKF65637 QUB65635:QUB65637 RDX65635:RDX65637 RNT65635:RNT65637 RXP65635:RXP65637 SHL65635:SHL65637 SRH65635:SRH65637 TBD65635:TBD65637 TKZ65635:TKZ65637 TUV65635:TUV65637 UER65635:UER65637 UON65635:UON65637 UYJ65635:UYJ65637 VIF65635:VIF65637 VSB65635:VSB65637 WBX65635:WBX65637 WLT65635:WLT65637 WVP65635:WVP65637 H131171:H131173 JD131171:JD131173 SZ131171:SZ131173 ACV131171:ACV131173 AMR131171:AMR131173 AWN131171:AWN131173 BGJ131171:BGJ131173 BQF131171:BQF131173 CAB131171:CAB131173 CJX131171:CJX131173 CTT131171:CTT131173 DDP131171:DDP131173 DNL131171:DNL131173 DXH131171:DXH131173 EHD131171:EHD131173 EQZ131171:EQZ131173 FAV131171:FAV131173 FKR131171:FKR131173 FUN131171:FUN131173 GEJ131171:GEJ131173 GOF131171:GOF131173 GYB131171:GYB131173 HHX131171:HHX131173 HRT131171:HRT131173 IBP131171:IBP131173 ILL131171:ILL131173 IVH131171:IVH131173 JFD131171:JFD131173 JOZ131171:JOZ131173 JYV131171:JYV131173 KIR131171:KIR131173 KSN131171:KSN131173 LCJ131171:LCJ131173 LMF131171:LMF131173 LWB131171:LWB131173 MFX131171:MFX131173 MPT131171:MPT131173 MZP131171:MZP131173 NJL131171:NJL131173 NTH131171:NTH131173 ODD131171:ODD131173 OMZ131171:OMZ131173 OWV131171:OWV131173 PGR131171:PGR131173 PQN131171:PQN131173 QAJ131171:QAJ131173 QKF131171:QKF131173 QUB131171:QUB131173 RDX131171:RDX131173 RNT131171:RNT131173 RXP131171:RXP131173 SHL131171:SHL131173 SRH131171:SRH131173 TBD131171:TBD131173 TKZ131171:TKZ131173 TUV131171:TUV131173 UER131171:UER131173 UON131171:UON131173 UYJ131171:UYJ131173 VIF131171:VIF131173 VSB131171:VSB131173 WBX131171:WBX131173 WLT131171:WLT131173 WVP131171:WVP131173 H196707:H196709 JD196707:JD196709 SZ196707:SZ196709 ACV196707:ACV196709 AMR196707:AMR196709 AWN196707:AWN196709 BGJ196707:BGJ196709 BQF196707:BQF196709 CAB196707:CAB196709 CJX196707:CJX196709 CTT196707:CTT196709 DDP196707:DDP196709 DNL196707:DNL196709 DXH196707:DXH196709 EHD196707:EHD196709 EQZ196707:EQZ196709 FAV196707:FAV196709 FKR196707:FKR196709 FUN196707:FUN196709 GEJ196707:GEJ196709 GOF196707:GOF196709 GYB196707:GYB196709 HHX196707:HHX196709 HRT196707:HRT196709 IBP196707:IBP196709 ILL196707:ILL196709 IVH196707:IVH196709 JFD196707:JFD196709 JOZ196707:JOZ196709 JYV196707:JYV196709 KIR196707:KIR196709 KSN196707:KSN196709 LCJ196707:LCJ196709 LMF196707:LMF196709 LWB196707:LWB196709 MFX196707:MFX196709 MPT196707:MPT196709 MZP196707:MZP196709 NJL196707:NJL196709 NTH196707:NTH196709 ODD196707:ODD196709 OMZ196707:OMZ196709 OWV196707:OWV196709 PGR196707:PGR196709 PQN196707:PQN196709 QAJ196707:QAJ196709 QKF196707:QKF196709 QUB196707:QUB196709 RDX196707:RDX196709 RNT196707:RNT196709 RXP196707:RXP196709 SHL196707:SHL196709 SRH196707:SRH196709 TBD196707:TBD196709 TKZ196707:TKZ196709 TUV196707:TUV196709 UER196707:UER196709 UON196707:UON196709 UYJ196707:UYJ196709 VIF196707:VIF196709 VSB196707:VSB196709 WBX196707:WBX196709 WLT196707:WLT196709 WVP196707:WVP196709 H262243:H262245 JD262243:JD262245 SZ262243:SZ262245 ACV262243:ACV262245 AMR262243:AMR262245 AWN262243:AWN262245 BGJ262243:BGJ262245 BQF262243:BQF262245 CAB262243:CAB262245 CJX262243:CJX262245 CTT262243:CTT262245 DDP262243:DDP262245 DNL262243:DNL262245 DXH262243:DXH262245 EHD262243:EHD262245 EQZ262243:EQZ262245 FAV262243:FAV262245 FKR262243:FKR262245 FUN262243:FUN262245 GEJ262243:GEJ262245 GOF262243:GOF262245 GYB262243:GYB262245 HHX262243:HHX262245 HRT262243:HRT262245 IBP262243:IBP262245 ILL262243:ILL262245 IVH262243:IVH262245 JFD262243:JFD262245 JOZ262243:JOZ262245 JYV262243:JYV262245 KIR262243:KIR262245 KSN262243:KSN262245 LCJ262243:LCJ262245 LMF262243:LMF262245 LWB262243:LWB262245 MFX262243:MFX262245 MPT262243:MPT262245 MZP262243:MZP262245 NJL262243:NJL262245 NTH262243:NTH262245 ODD262243:ODD262245 OMZ262243:OMZ262245 OWV262243:OWV262245 PGR262243:PGR262245 PQN262243:PQN262245 QAJ262243:QAJ262245 QKF262243:QKF262245 QUB262243:QUB262245 RDX262243:RDX262245 RNT262243:RNT262245 RXP262243:RXP262245 SHL262243:SHL262245 SRH262243:SRH262245 TBD262243:TBD262245 TKZ262243:TKZ262245 TUV262243:TUV262245 UER262243:UER262245 UON262243:UON262245 UYJ262243:UYJ262245 VIF262243:VIF262245 VSB262243:VSB262245 WBX262243:WBX262245 WLT262243:WLT262245 WVP262243:WVP262245 H327779:H327781 JD327779:JD327781 SZ327779:SZ327781 ACV327779:ACV327781 AMR327779:AMR327781 AWN327779:AWN327781 BGJ327779:BGJ327781 BQF327779:BQF327781 CAB327779:CAB327781 CJX327779:CJX327781 CTT327779:CTT327781 DDP327779:DDP327781 DNL327779:DNL327781 DXH327779:DXH327781 EHD327779:EHD327781 EQZ327779:EQZ327781 FAV327779:FAV327781 FKR327779:FKR327781 FUN327779:FUN327781 GEJ327779:GEJ327781 GOF327779:GOF327781 GYB327779:GYB327781 HHX327779:HHX327781 HRT327779:HRT327781 IBP327779:IBP327781 ILL327779:ILL327781 IVH327779:IVH327781 JFD327779:JFD327781 JOZ327779:JOZ327781 JYV327779:JYV327781 KIR327779:KIR327781 KSN327779:KSN327781 LCJ327779:LCJ327781 LMF327779:LMF327781 LWB327779:LWB327781 MFX327779:MFX327781 MPT327779:MPT327781 MZP327779:MZP327781 NJL327779:NJL327781 NTH327779:NTH327781 ODD327779:ODD327781 OMZ327779:OMZ327781 OWV327779:OWV327781 PGR327779:PGR327781 PQN327779:PQN327781 QAJ327779:QAJ327781 QKF327779:QKF327781 QUB327779:QUB327781 RDX327779:RDX327781 RNT327779:RNT327781 RXP327779:RXP327781 SHL327779:SHL327781 SRH327779:SRH327781 TBD327779:TBD327781 TKZ327779:TKZ327781 TUV327779:TUV327781 UER327779:UER327781 UON327779:UON327781 UYJ327779:UYJ327781 VIF327779:VIF327781 VSB327779:VSB327781 WBX327779:WBX327781 WLT327779:WLT327781 WVP327779:WVP327781 H393315:H393317 JD393315:JD393317 SZ393315:SZ393317 ACV393315:ACV393317 AMR393315:AMR393317 AWN393315:AWN393317 BGJ393315:BGJ393317 BQF393315:BQF393317 CAB393315:CAB393317 CJX393315:CJX393317 CTT393315:CTT393317 DDP393315:DDP393317 DNL393315:DNL393317 DXH393315:DXH393317 EHD393315:EHD393317 EQZ393315:EQZ393317 FAV393315:FAV393317 FKR393315:FKR393317 FUN393315:FUN393317 GEJ393315:GEJ393317 GOF393315:GOF393317 GYB393315:GYB393317 HHX393315:HHX393317 HRT393315:HRT393317 IBP393315:IBP393317 ILL393315:ILL393317 IVH393315:IVH393317 JFD393315:JFD393317 JOZ393315:JOZ393317 JYV393315:JYV393317 KIR393315:KIR393317 KSN393315:KSN393317 LCJ393315:LCJ393317 LMF393315:LMF393317 LWB393315:LWB393317 MFX393315:MFX393317 MPT393315:MPT393317 MZP393315:MZP393317 NJL393315:NJL393317 NTH393315:NTH393317 ODD393315:ODD393317 OMZ393315:OMZ393317 OWV393315:OWV393317 PGR393315:PGR393317 PQN393315:PQN393317 QAJ393315:QAJ393317 QKF393315:QKF393317 QUB393315:QUB393317 RDX393315:RDX393317 RNT393315:RNT393317 RXP393315:RXP393317 SHL393315:SHL393317 SRH393315:SRH393317 TBD393315:TBD393317 TKZ393315:TKZ393317 TUV393315:TUV393317 UER393315:UER393317 UON393315:UON393317 UYJ393315:UYJ393317 VIF393315:VIF393317 VSB393315:VSB393317 WBX393315:WBX393317 WLT393315:WLT393317 WVP393315:WVP393317 H458851:H458853 JD458851:JD458853 SZ458851:SZ458853 ACV458851:ACV458853 AMR458851:AMR458853 AWN458851:AWN458853 BGJ458851:BGJ458853 BQF458851:BQF458853 CAB458851:CAB458853 CJX458851:CJX458853 CTT458851:CTT458853 DDP458851:DDP458853 DNL458851:DNL458853 DXH458851:DXH458853 EHD458851:EHD458853 EQZ458851:EQZ458853 FAV458851:FAV458853 FKR458851:FKR458853 FUN458851:FUN458853 GEJ458851:GEJ458853 GOF458851:GOF458853 GYB458851:GYB458853 HHX458851:HHX458853 HRT458851:HRT458853 IBP458851:IBP458853 ILL458851:ILL458853 IVH458851:IVH458853 JFD458851:JFD458853 JOZ458851:JOZ458853 JYV458851:JYV458853 KIR458851:KIR458853 KSN458851:KSN458853 LCJ458851:LCJ458853 LMF458851:LMF458853 LWB458851:LWB458853 MFX458851:MFX458853 MPT458851:MPT458853 MZP458851:MZP458853 NJL458851:NJL458853 NTH458851:NTH458853 ODD458851:ODD458853 OMZ458851:OMZ458853 OWV458851:OWV458853 PGR458851:PGR458853 PQN458851:PQN458853 QAJ458851:QAJ458853 QKF458851:QKF458853 QUB458851:QUB458853 RDX458851:RDX458853 RNT458851:RNT458853 RXP458851:RXP458853 SHL458851:SHL458853 SRH458851:SRH458853 TBD458851:TBD458853 TKZ458851:TKZ458853 TUV458851:TUV458853 UER458851:UER458853 UON458851:UON458853 UYJ458851:UYJ458853 VIF458851:VIF458853 VSB458851:VSB458853 WBX458851:WBX458853 WLT458851:WLT458853 WVP458851:WVP458853 H524387:H524389 JD524387:JD524389 SZ524387:SZ524389 ACV524387:ACV524389 AMR524387:AMR524389 AWN524387:AWN524389 BGJ524387:BGJ524389 BQF524387:BQF524389 CAB524387:CAB524389 CJX524387:CJX524389 CTT524387:CTT524389 DDP524387:DDP524389 DNL524387:DNL524389 DXH524387:DXH524389 EHD524387:EHD524389 EQZ524387:EQZ524389 FAV524387:FAV524389 FKR524387:FKR524389 FUN524387:FUN524389 GEJ524387:GEJ524389 GOF524387:GOF524389 GYB524387:GYB524389 HHX524387:HHX524389 HRT524387:HRT524389 IBP524387:IBP524389 ILL524387:ILL524389 IVH524387:IVH524389 JFD524387:JFD524389 JOZ524387:JOZ524389 JYV524387:JYV524389 KIR524387:KIR524389 KSN524387:KSN524389 LCJ524387:LCJ524389 LMF524387:LMF524389 LWB524387:LWB524389 MFX524387:MFX524389 MPT524387:MPT524389 MZP524387:MZP524389 NJL524387:NJL524389 NTH524387:NTH524389 ODD524387:ODD524389 OMZ524387:OMZ524389 OWV524387:OWV524389 PGR524387:PGR524389 PQN524387:PQN524389 QAJ524387:QAJ524389 QKF524387:QKF524389 QUB524387:QUB524389 RDX524387:RDX524389 RNT524387:RNT524389 RXP524387:RXP524389 SHL524387:SHL524389 SRH524387:SRH524389 TBD524387:TBD524389 TKZ524387:TKZ524389 TUV524387:TUV524389 UER524387:UER524389 UON524387:UON524389 UYJ524387:UYJ524389 VIF524387:VIF524389 VSB524387:VSB524389 WBX524387:WBX524389 WLT524387:WLT524389 WVP524387:WVP524389 H589923:H589925 JD589923:JD589925 SZ589923:SZ589925 ACV589923:ACV589925 AMR589923:AMR589925 AWN589923:AWN589925 BGJ589923:BGJ589925 BQF589923:BQF589925 CAB589923:CAB589925 CJX589923:CJX589925 CTT589923:CTT589925 DDP589923:DDP589925 DNL589923:DNL589925 DXH589923:DXH589925 EHD589923:EHD589925 EQZ589923:EQZ589925 FAV589923:FAV589925 FKR589923:FKR589925 FUN589923:FUN589925 GEJ589923:GEJ589925 GOF589923:GOF589925 GYB589923:GYB589925 HHX589923:HHX589925 HRT589923:HRT589925 IBP589923:IBP589925 ILL589923:ILL589925 IVH589923:IVH589925 JFD589923:JFD589925 JOZ589923:JOZ589925 JYV589923:JYV589925 KIR589923:KIR589925 KSN589923:KSN589925 LCJ589923:LCJ589925 LMF589923:LMF589925 LWB589923:LWB589925 MFX589923:MFX589925 MPT589923:MPT589925 MZP589923:MZP589925 NJL589923:NJL589925 NTH589923:NTH589925 ODD589923:ODD589925 OMZ589923:OMZ589925 OWV589923:OWV589925 PGR589923:PGR589925 PQN589923:PQN589925 QAJ589923:QAJ589925 QKF589923:QKF589925 QUB589923:QUB589925 RDX589923:RDX589925 RNT589923:RNT589925 RXP589923:RXP589925 SHL589923:SHL589925 SRH589923:SRH589925 TBD589923:TBD589925 TKZ589923:TKZ589925 TUV589923:TUV589925 UER589923:UER589925 UON589923:UON589925 UYJ589923:UYJ589925 VIF589923:VIF589925 VSB589923:VSB589925 WBX589923:WBX589925 WLT589923:WLT589925 WVP589923:WVP589925 H655459:H655461 JD655459:JD655461 SZ655459:SZ655461 ACV655459:ACV655461 AMR655459:AMR655461 AWN655459:AWN655461 BGJ655459:BGJ655461 BQF655459:BQF655461 CAB655459:CAB655461 CJX655459:CJX655461 CTT655459:CTT655461 DDP655459:DDP655461 DNL655459:DNL655461 DXH655459:DXH655461 EHD655459:EHD655461 EQZ655459:EQZ655461 FAV655459:FAV655461 FKR655459:FKR655461 FUN655459:FUN655461 GEJ655459:GEJ655461 GOF655459:GOF655461 GYB655459:GYB655461 HHX655459:HHX655461 HRT655459:HRT655461 IBP655459:IBP655461 ILL655459:ILL655461 IVH655459:IVH655461 JFD655459:JFD655461 JOZ655459:JOZ655461 JYV655459:JYV655461 KIR655459:KIR655461 KSN655459:KSN655461 LCJ655459:LCJ655461 LMF655459:LMF655461 LWB655459:LWB655461 MFX655459:MFX655461 MPT655459:MPT655461 MZP655459:MZP655461 NJL655459:NJL655461 NTH655459:NTH655461 ODD655459:ODD655461 OMZ655459:OMZ655461 OWV655459:OWV655461 PGR655459:PGR655461 PQN655459:PQN655461 QAJ655459:QAJ655461 QKF655459:QKF655461 QUB655459:QUB655461 RDX655459:RDX655461 RNT655459:RNT655461 RXP655459:RXP655461 SHL655459:SHL655461 SRH655459:SRH655461 TBD655459:TBD655461 TKZ655459:TKZ655461 TUV655459:TUV655461 UER655459:UER655461 UON655459:UON655461 UYJ655459:UYJ655461 VIF655459:VIF655461 VSB655459:VSB655461 WBX655459:WBX655461 WLT655459:WLT655461 WVP655459:WVP655461 H720995:H720997 JD720995:JD720997 SZ720995:SZ720997 ACV720995:ACV720997 AMR720995:AMR720997 AWN720995:AWN720997 BGJ720995:BGJ720997 BQF720995:BQF720997 CAB720995:CAB720997 CJX720995:CJX720997 CTT720995:CTT720997 DDP720995:DDP720997 DNL720995:DNL720997 DXH720995:DXH720997 EHD720995:EHD720997 EQZ720995:EQZ720997 FAV720995:FAV720997 FKR720995:FKR720997 FUN720995:FUN720997 GEJ720995:GEJ720997 GOF720995:GOF720997 GYB720995:GYB720997 HHX720995:HHX720997 HRT720995:HRT720997 IBP720995:IBP720997 ILL720995:ILL720997 IVH720995:IVH720997 JFD720995:JFD720997 JOZ720995:JOZ720997 JYV720995:JYV720997 KIR720995:KIR720997 KSN720995:KSN720997 LCJ720995:LCJ720997 LMF720995:LMF720997 LWB720995:LWB720997 MFX720995:MFX720997 MPT720995:MPT720997 MZP720995:MZP720997 NJL720995:NJL720997 NTH720995:NTH720997 ODD720995:ODD720997 OMZ720995:OMZ720997 OWV720995:OWV720997 PGR720995:PGR720997 PQN720995:PQN720997 QAJ720995:QAJ720997 QKF720995:QKF720997 QUB720995:QUB720997 RDX720995:RDX720997 RNT720995:RNT720997 RXP720995:RXP720997 SHL720995:SHL720997 SRH720995:SRH720997 TBD720995:TBD720997 TKZ720995:TKZ720997 TUV720995:TUV720997 UER720995:UER720997 UON720995:UON720997 UYJ720995:UYJ720997 VIF720995:VIF720997 VSB720995:VSB720997 WBX720995:WBX720997 WLT720995:WLT720997 WVP720995:WVP720997 H786531:H786533 JD786531:JD786533 SZ786531:SZ786533 ACV786531:ACV786533 AMR786531:AMR786533 AWN786531:AWN786533 BGJ786531:BGJ786533 BQF786531:BQF786533 CAB786531:CAB786533 CJX786531:CJX786533 CTT786531:CTT786533 DDP786531:DDP786533 DNL786531:DNL786533 DXH786531:DXH786533 EHD786531:EHD786533 EQZ786531:EQZ786533 FAV786531:FAV786533 FKR786531:FKR786533 FUN786531:FUN786533 GEJ786531:GEJ786533 GOF786531:GOF786533 GYB786531:GYB786533 HHX786531:HHX786533 HRT786531:HRT786533 IBP786531:IBP786533 ILL786531:ILL786533 IVH786531:IVH786533 JFD786531:JFD786533 JOZ786531:JOZ786533 JYV786531:JYV786533 KIR786531:KIR786533 KSN786531:KSN786533 LCJ786531:LCJ786533 LMF786531:LMF786533 LWB786531:LWB786533 MFX786531:MFX786533 MPT786531:MPT786533 MZP786531:MZP786533 NJL786531:NJL786533 NTH786531:NTH786533 ODD786531:ODD786533 OMZ786531:OMZ786533 OWV786531:OWV786533 PGR786531:PGR786533 PQN786531:PQN786533 QAJ786531:QAJ786533 QKF786531:QKF786533 QUB786531:QUB786533 RDX786531:RDX786533 RNT786531:RNT786533 RXP786531:RXP786533 SHL786531:SHL786533 SRH786531:SRH786533 TBD786531:TBD786533 TKZ786531:TKZ786533 TUV786531:TUV786533 UER786531:UER786533 UON786531:UON786533 UYJ786531:UYJ786533 VIF786531:VIF786533 VSB786531:VSB786533 WBX786531:WBX786533 WLT786531:WLT786533 WVP786531:WVP786533 H852067:H852069 JD852067:JD852069 SZ852067:SZ852069 ACV852067:ACV852069 AMR852067:AMR852069 AWN852067:AWN852069 BGJ852067:BGJ852069 BQF852067:BQF852069 CAB852067:CAB852069 CJX852067:CJX852069 CTT852067:CTT852069 DDP852067:DDP852069 DNL852067:DNL852069 DXH852067:DXH852069 EHD852067:EHD852069 EQZ852067:EQZ852069 FAV852067:FAV852069 FKR852067:FKR852069 FUN852067:FUN852069 GEJ852067:GEJ852069 GOF852067:GOF852069 GYB852067:GYB852069 HHX852067:HHX852069 HRT852067:HRT852069 IBP852067:IBP852069 ILL852067:ILL852069 IVH852067:IVH852069 JFD852067:JFD852069 JOZ852067:JOZ852069 JYV852067:JYV852069 KIR852067:KIR852069 KSN852067:KSN852069 LCJ852067:LCJ852069 LMF852067:LMF852069 LWB852067:LWB852069 MFX852067:MFX852069 MPT852067:MPT852069 MZP852067:MZP852069 NJL852067:NJL852069 NTH852067:NTH852069 ODD852067:ODD852069 OMZ852067:OMZ852069 OWV852067:OWV852069 PGR852067:PGR852069 PQN852067:PQN852069 QAJ852067:QAJ852069 QKF852067:QKF852069 QUB852067:QUB852069 RDX852067:RDX852069 RNT852067:RNT852069 RXP852067:RXP852069 SHL852067:SHL852069 SRH852067:SRH852069 TBD852067:TBD852069 TKZ852067:TKZ852069 TUV852067:TUV852069 UER852067:UER852069 UON852067:UON852069 UYJ852067:UYJ852069 VIF852067:VIF852069 VSB852067:VSB852069 WBX852067:WBX852069 WLT852067:WLT852069 WVP852067:WVP852069 H917603:H917605 JD917603:JD917605 SZ917603:SZ917605 ACV917603:ACV917605 AMR917603:AMR917605 AWN917603:AWN917605 BGJ917603:BGJ917605 BQF917603:BQF917605 CAB917603:CAB917605 CJX917603:CJX917605 CTT917603:CTT917605 DDP917603:DDP917605 DNL917603:DNL917605 DXH917603:DXH917605 EHD917603:EHD917605 EQZ917603:EQZ917605 FAV917603:FAV917605 FKR917603:FKR917605 FUN917603:FUN917605 GEJ917603:GEJ917605 GOF917603:GOF917605 GYB917603:GYB917605 HHX917603:HHX917605 HRT917603:HRT917605 IBP917603:IBP917605 ILL917603:ILL917605 IVH917603:IVH917605 JFD917603:JFD917605 JOZ917603:JOZ917605 JYV917603:JYV917605 KIR917603:KIR917605 KSN917603:KSN917605 LCJ917603:LCJ917605 LMF917603:LMF917605 LWB917603:LWB917605 MFX917603:MFX917605 MPT917603:MPT917605 MZP917603:MZP917605 NJL917603:NJL917605 NTH917603:NTH917605 ODD917603:ODD917605 OMZ917603:OMZ917605 OWV917603:OWV917605 PGR917603:PGR917605 PQN917603:PQN917605 QAJ917603:QAJ917605 QKF917603:QKF917605 QUB917603:QUB917605 RDX917603:RDX917605 RNT917603:RNT917605 RXP917603:RXP917605 SHL917603:SHL917605 SRH917603:SRH917605 TBD917603:TBD917605 TKZ917603:TKZ917605 TUV917603:TUV917605 UER917603:UER917605 UON917603:UON917605 UYJ917603:UYJ917605 VIF917603:VIF917605 VSB917603:VSB917605 WBX917603:WBX917605 WLT917603:WLT917605 WVP917603:WVP917605 H983139:H983141 JD983139:JD983141 SZ983139:SZ983141 ACV983139:ACV983141 AMR983139:AMR983141 AWN983139:AWN983141 BGJ983139:BGJ983141 BQF983139:BQF983141 CAB983139:CAB983141 CJX983139:CJX983141 CTT983139:CTT983141 DDP983139:DDP983141 DNL983139:DNL983141 DXH983139:DXH983141 EHD983139:EHD983141 EQZ983139:EQZ983141 FAV983139:FAV983141 FKR983139:FKR983141 FUN983139:FUN983141 GEJ983139:GEJ983141 GOF983139:GOF983141 GYB983139:GYB983141 HHX983139:HHX983141 HRT983139:HRT983141 IBP983139:IBP983141 ILL983139:ILL983141 IVH983139:IVH983141 JFD983139:JFD983141 JOZ983139:JOZ983141 JYV983139:JYV983141 KIR983139:KIR983141 KSN983139:KSN983141 LCJ983139:LCJ983141 LMF983139:LMF983141 LWB983139:LWB983141 MFX983139:MFX983141 MPT983139:MPT983141 MZP983139:MZP983141 NJL983139:NJL983141 NTH983139:NTH983141 ODD983139:ODD983141 OMZ983139:OMZ983141 OWV983139:OWV983141 PGR983139:PGR983141 PQN983139:PQN983141 QAJ983139:QAJ983141 QKF983139:QKF983141 QUB983139:QUB983141 RDX983139:RDX983141 RNT983139:RNT983141 RXP983139:RXP983141 SHL983139:SHL983141 SRH983139:SRH983141 TBD983139:TBD983141 TKZ983139:TKZ983141 TUV983139:TUV983141 UER983139:UER983141 UON983139:UON983141 UYJ983139:UYJ983141 VIF983139:VIF983141 VSB983139:VSB983141 WBX983139:WBX983141 WLT983139:WLT983141 WVP983139:WVP983141 D99:D101 IZ99:IZ101 SV99:SV101 ACR99:ACR101 AMN99:AMN101 AWJ99:AWJ101 BGF99:BGF101 BQB99:BQB101 BZX99:BZX101 CJT99:CJT101 CTP99:CTP101 DDL99:DDL101 DNH99:DNH101 DXD99:DXD101 EGZ99:EGZ101 EQV99:EQV101 FAR99:FAR101 FKN99:FKN101 FUJ99:FUJ101 GEF99:GEF101 GOB99:GOB101 GXX99:GXX101 HHT99:HHT101 HRP99:HRP101 IBL99:IBL101 ILH99:ILH101 IVD99:IVD101 JEZ99:JEZ101 JOV99:JOV101 JYR99:JYR101 KIN99:KIN101 KSJ99:KSJ101 LCF99:LCF101 LMB99:LMB101 LVX99:LVX101 MFT99:MFT101 MPP99:MPP101 MZL99:MZL101 NJH99:NJH101 NTD99:NTD101 OCZ99:OCZ101 OMV99:OMV101 OWR99:OWR101 PGN99:PGN101 PQJ99:PQJ101 QAF99:QAF101 QKB99:QKB101 QTX99:QTX101 RDT99:RDT101 RNP99:RNP101 RXL99:RXL101 SHH99:SHH101 SRD99:SRD101 TAZ99:TAZ101 TKV99:TKV101 TUR99:TUR101 UEN99:UEN101 UOJ99:UOJ101 UYF99:UYF101 VIB99:VIB101 VRX99:VRX101 WBT99:WBT101 WLP99:WLP101 WVL99:WVL101 D65635:D65637 IZ65635:IZ65637 SV65635:SV65637 ACR65635:ACR65637 AMN65635:AMN65637 AWJ65635:AWJ65637 BGF65635:BGF65637 BQB65635:BQB65637 BZX65635:BZX65637 CJT65635:CJT65637 CTP65635:CTP65637 DDL65635:DDL65637 DNH65635:DNH65637 DXD65635:DXD65637 EGZ65635:EGZ65637 EQV65635:EQV65637 FAR65635:FAR65637 FKN65635:FKN65637 FUJ65635:FUJ65637 GEF65635:GEF65637 GOB65635:GOB65637 GXX65635:GXX65637 HHT65635:HHT65637 HRP65635:HRP65637 IBL65635:IBL65637 ILH65635:ILH65637 IVD65635:IVD65637 JEZ65635:JEZ65637 JOV65635:JOV65637 JYR65635:JYR65637 KIN65635:KIN65637 KSJ65635:KSJ65637 LCF65635:LCF65637 LMB65635:LMB65637 LVX65635:LVX65637 MFT65635:MFT65637 MPP65635:MPP65637 MZL65635:MZL65637 NJH65635:NJH65637 NTD65635:NTD65637 OCZ65635:OCZ65637 OMV65635:OMV65637 OWR65635:OWR65637 PGN65635:PGN65637 PQJ65635:PQJ65637 QAF65635:QAF65637 QKB65635:QKB65637 QTX65635:QTX65637 RDT65635:RDT65637 RNP65635:RNP65637 RXL65635:RXL65637 SHH65635:SHH65637 SRD65635:SRD65637 TAZ65635:TAZ65637 TKV65635:TKV65637 TUR65635:TUR65637 UEN65635:UEN65637 UOJ65635:UOJ65637 UYF65635:UYF65637 VIB65635:VIB65637 VRX65635:VRX65637 WBT65635:WBT65637 WLP65635:WLP65637 WVL65635:WVL65637 D131171:D131173 IZ131171:IZ131173 SV131171:SV131173 ACR131171:ACR131173 AMN131171:AMN131173 AWJ131171:AWJ131173 BGF131171:BGF131173 BQB131171:BQB131173 BZX131171:BZX131173 CJT131171:CJT131173 CTP131171:CTP131173 DDL131171:DDL131173 DNH131171:DNH131173 DXD131171:DXD131173 EGZ131171:EGZ131173 EQV131171:EQV131173 FAR131171:FAR131173 FKN131171:FKN131173 FUJ131171:FUJ131173 GEF131171:GEF131173 GOB131171:GOB131173 GXX131171:GXX131173 HHT131171:HHT131173 HRP131171:HRP131173 IBL131171:IBL131173 ILH131171:ILH131173 IVD131171:IVD131173 JEZ131171:JEZ131173 JOV131171:JOV131173 JYR131171:JYR131173 KIN131171:KIN131173 KSJ131171:KSJ131173 LCF131171:LCF131173 LMB131171:LMB131173 LVX131171:LVX131173 MFT131171:MFT131173 MPP131171:MPP131173 MZL131171:MZL131173 NJH131171:NJH131173 NTD131171:NTD131173 OCZ131171:OCZ131173 OMV131171:OMV131173 OWR131171:OWR131173 PGN131171:PGN131173 PQJ131171:PQJ131173 QAF131171:QAF131173 QKB131171:QKB131173 QTX131171:QTX131173 RDT131171:RDT131173 RNP131171:RNP131173 RXL131171:RXL131173 SHH131171:SHH131173 SRD131171:SRD131173 TAZ131171:TAZ131173 TKV131171:TKV131173 TUR131171:TUR131173 UEN131171:UEN131173 UOJ131171:UOJ131173 UYF131171:UYF131173 VIB131171:VIB131173 VRX131171:VRX131173 WBT131171:WBT131173 WLP131171:WLP131173 WVL131171:WVL131173 D196707:D196709 IZ196707:IZ196709 SV196707:SV196709 ACR196707:ACR196709 AMN196707:AMN196709 AWJ196707:AWJ196709 BGF196707:BGF196709 BQB196707:BQB196709 BZX196707:BZX196709 CJT196707:CJT196709 CTP196707:CTP196709 DDL196707:DDL196709 DNH196707:DNH196709 DXD196707:DXD196709 EGZ196707:EGZ196709 EQV196707:EQV196709 FAR196707:FAR196709 FKN196707:FKN196709 FUJ196707:FUJ196709 GEF196707:GEF196709 GOB196707:GOB196709 GXX196707:GXX196709 HHT196707:HHT196709 HRP196707:HRP196709 IBL196707:IBL196709 ILH196707:ILH196709 IVD196707:IVD196709 JEZ196707:JEZ196709 JOV196707:JOV196709 JYR196707:JYR196709 KIN196707:KIN196709 KSJ196707:KSJ196709 LCF196707:LCF196709 LMB196707:LMB196709 LVX196707:LVX196709 MFT196707:MFT196709 MPP196707:MPP196709 MZL196707:MZL196709 NJH196707:NJH196709 NTD196707:NTD196709 OCZ196707:OCZ196709 OMV196707:OMV196709 OWR196707:OWR196709 PGN196707:PGN196709 PQJ196707:PQJ196709 QAF196707:QAF196709 QKB196707:QKB196709 QTX196707:QTX196709 RDT196707:RDT196709 RNP196707:RNP196709 RXL196707:RXL196709 SHH196707:SHH196709 SRD196707:SRD196709 TAZ196707:TAZ196709 TKV196707:TKV196709 TUR196707:TUR196709 UEN196707:UEN196709 UOJ196707:UOJ196709 UYF196707:UYF196709 VIB196707:VIB196709 VRX196707:VRX196709 WBT196707:WBT196709 WLP196707:WLP196709 WVL196707:WVL196709 D262243:D262245 IZ262243:IZ262245 SV262243:SV262245 ACR262243:ACR262245 AMN262243:AMN262245 AWJ262243:AWJ262245 BGF262243:BGF262245 BQB262243:BQB262245 BZX262243:BZX262245 CJT262243:CJT262245 CTP262243:CTP262245 DDL262243:DDL262245 DNH262243:DNH262245 DXD262243:DXD262245 EGZ262243:EGZ262245 EQV262243:EQV262245 FAR262243:FAR262245 FKN262243:FKN262245 FUJ262243:FUJ262245 GEF262243:GEF262245 GOB262243:GOB262245 GXX262243:GXX262245 HHT262243:HHT262245 HRP262243:HRP262245 IBL262243:IBL262245 ILH262243:ILH262245 IVD262243:IVD262245 JEZ262243:JEZ262245 JOV262243:JOV262245 JYR262243:JYR262245 KIN262243:KIN262245 KSJ262243:KSJ262245 LCF262243:LCF262245 LMB262243:LMB262245 LVX262243:LVX262245 MFT262243:MFT262245 MPP262243:MPP262245 MZL262243:MZL262245 NJH262243:NJH262245 NTD262243:NTD262245 OCZ262243:OCZ262245 OMV262243:OMV262245 OWR262243:OWR262245 PGN262243:PGN262245 PQJ262243:PQJ262245 QAF262243:QAF262245 QKB262243:QKB262245 QTX262243:QTX262245 RDT262243:RDT262245 RNP262243:RNP262245 RXL262243:RXL262245 SHH262243:SHH262245 SRD262243:SRD262245 TAZ262243:TAZ262245 TKV262243:TKV262245 TUR262243:TUR262245 UEN262243:UEN262245 UOJ262243:UOJ262245 UYF262243:UYF262245 VIB262243:VIB262245 VRX262243:VRX262245 WBT262243:WBT262245 WLP262243:WLP262245 WVL262243:WVL262245 D327779:D327781 IZ327779:IZ327781 SV327779:SV327781 ACR327779:ACR327781 AMN327779:AMN327781 AWJ327779:AWJ327781 BGF327779:BGF327781 BQB327779:BQB327781 BZX327779:BZX327781 CJT327779:CJT327781 CTP327779:CTP327781 DDL327779:DDL327781 DNH327779:DNH327781 DXD327779:DXD327781 EGZ327779:EGZ327781 EQV327779:EQV327781 FAR327779:FAR327781 FKN327779:FKN327781 FUJ327779:FUJ327781 GEF327779:GEF327781 GOB327779:GOB327781 GXX327779:GXX327781 HHT327779:HHT327781 HRP327779:HRP327781 IBL327779:IBL327781 ILH327779:ILH327781 IVD327779:IVD327781 JEZ327779:JEZ327781 JOV327779:JOV327781 JYR327779:JYR327781 KIN327779:KIN327781 KSJ327779:KSJ327781 LCF327779:LCF327781 LMB327779:LMB327781 LVX327779:LVX327781 MFT327779:MFT327781 MPP327779:MPP327781 MZL327779:MZL327781 NJH327779:NJH327781 NTD327779:NTD327781 OCZ327779:OCZ327781 OMV327779:OMV327781 OWR327779:OWR327781 PGN327779:PGN327781 PQJ327779:PQJ327781 QAF327779:QAF327781 QKB327779:QKB327781 QTX327779:QTX327781 RDT327779:RDT327781 RNP327779:RNP327781 RXL327779:RXL327781 SHH327779:SHH327781 SRD327779:SRD327781 TAZ327779:TAZ327781 TKV327779:TKV327781 TUR327779:TUR327781 UEN327779:UEN327781 UOJ327779:UOJ327781 UYF327779:UYF327781 VIB327779:VIB327781 VRX327779:VRX327781 WBT327779:WBT327781 WLP327779:WLP327781 WVL327779:WVL327781 D393315:D393317 IZ393315:IZ393317 SV393315:SV393317 ACR393315:ACR393317 AMN393315:AMN393317 AWJ393315:AWJ393317 BGF393315:BGF393317 BQB393315:BQB393317 BZX393315:BZX393317 CJT393315:CJT393317 CTP393315:CTP393317 DDL393315:DDL393317 DNH393315:DNH393317 DXD393315:DXD393317 EGZ393315:EGZ393317 EQV393315:EQV393317 FAR393315:FAR393317 FKN393315:FKN393317 FUJ393315:FUJ393317 GEF393315:GEF393317 GOB393315:GOB393317 GXX393315:GXX393317 HHT393315:HHT393317 HRP393315:HRP393317 IBL393315:IBL393317 ILH393315:ILH393317 IVD393315:IVD393317 JEZ393315:JEZ393317 JOV393315:JOV393317 JYR393315:JYR393317 KIN393315:KIN393317 KSJ393315:KSJ393317 LCF393315:LCF393317 LMB393315:LMB393317 LVX393315:LVX393317 MFT393315:MFT393317 MPP393315:MPP393317 MZL393315:MZL393317 NJH393315:NJH393317 NTD393315:NTD393317 OCZ393315:OCZ393317 OMV393315:OMV393317 OWR393315:OWR393317 PGN393315:PGN393317 PQJ393315:PQJ393317 QAF393315:QAF393317 QKB393315:QKB393317 QTX393315:QTX393317 RDT393315:RDT393317 RNP393315:RNP393317 RXL393315:RXL393317 SHH393315:SHH393317 SRD393315:SRD393317 TAZ393315:TAZ393317 TKV393315:TKV393317 TUR393315:TUR393317 UEN393315:UEN393317 UOJ393315:UOJ393317 UYF393315:UYF393317 VIB393315:VIB393317 VRX393315:VRX393317 WBT393315:WBT393317 WLP393315:WLP393317 WVL393315:WVL393317 D458851:D458853 IZ458851:IZ458853 SV458851:SV458853 ACR458851:ACR458853 AMN458851:AMN458853 AWJ458851:AWJ458853 BGF458851:BGF458853 BQB458851:BQB458853 BZX458851:BZX458853 CJT458851:CJT458853 CTP458851:CTP458853 DDL458851:DDL458853 DNH458851:DNH458853 DXD458851:DXD458853 EGZ458851:EGZ458853 EQV458851:EQV458853 FAR458851:FAR458853 FKN458851:FKN458853 FUJ458851:FUJ458853 GEF458851:GEF458853 GOB458851:GOB458853 GXX458851:GXX458853 HHT458851:HHT458853 HRP458851:HRP458853 IBL458851:IBL458853 ILH458851:ILH458853 IVD458851:IVD458853 JEZ458851:JEZ458853 JOV458851:JOV458853 JYR458851:JYR458853 KIN458851:KIN458853 KSJ458851:KSJ458853 LCF458851:LCF458853 LMB458851:LMB458853 LVX458851:LVX458853 MFT458851:MFT458853 MPP458851:MPP458853 MZL458851:MZL458853 NJH458851:NJH458853 NTD458851:NTD458853 OCZ458851:OCZ458853 OMV458851:OMV458853 OWR458851:OWR458853 PGN458851:PGN458853 PQJ458851:PQJ458853 QAF458851:QAF458853 QKB458851:QKB458853 QTX458851:QTX458853 RDT458851:RDT458853 RNP458851:RNP458853 RXL458851:RXL458853 SHH458851:SHH458853 SRD458851:SRD458853 TAZ458851:TAZ458853 TKV458851:TKV458853 TUR458851:TUR458853 UEN458851:UEN458853 UOJ458851:UOJ458853 UYF458851:UYF458853 VIB458851:VIB458853 VRX458851:VRX458853 WBT458851:WBT458853 WLP458851:WLP458853 WVL458851:WVL458853 D524387:D524389 IZ524387:IZ524389 SV524387:SV524389 ACR524387:ACR524389 AMN524387:AMN524389 AWJ524387:AWJ524389 BGF524387:BGF524389 BQB524387:BQB524389 BZX524387:BZX524389 CJT524387:CJT524389 CTP524387:CTP524389 DDL524387:DDL524389 DNH524387:DNH524389 DXD524387:DXD524389 EGZ524387:EGZ524389 EQV524387:EQV524389 FAR524387:FAR524389 FKN524387:FKN524389 FUJ524387:FUJ524389 GEF524387:GEF524389 GOB524387:GOB524389 GXX524387:GXX524389 HHT524387:HHT524389 HRP524387:HRP524389 IBL524387:IBL524389 ILH524387:ILH524389 IVD524387:IVD524389 JEZ524387:JEZ524389 JOV524387:JOV524389 JYR524387:JYR524389 KIN524387:KIN524389 KSJ524387:KSJ524389 LCF524387:LCF524389 LMB524387:LMB524389 LVX524387:LVX524389 MFT524387:MFT524389 MPP524387:MPP524389 MZL524387:MZL524389 NJH524387:NJH524389 NTD524387:NTD524389 OCZ524387:OCZ524389 OMV524387:OMV524389 OWR524387:OWR524389 PGN524387:PGN524389 PQJ524387:PQJ524389 QAF524387:QAF524389 QKB524387:QKB524389 QTX524387:QTX524389 RDT524387:RDT524389 RNP524387:RNP524389 RXL524387:RXL524389 SHH524387:SHH524389 SRD524387:SRD524389 TAZ524387:TAZ524389 TKV524387:TKV524389 TUR524387:TUR524389 UEN524387:UEN524389 UOJ524387:UOJ524389 UYF524387:UYF524389 VIB524387:VIB524389 VRX524387:VRX524389 WBT524387:WBT524389 WLP524387:WLP524389 WVL524387:WVL524389 D589923:D589925 IZ589923:IZ589925 SV589923:SV589925 ACR589923:ACR589925 AMN589923:AMN589925 AWJ589923:AWJ589925 BGF589923:BGF589925 BQB589923:BQB589925 BZX589923:BZX589925 CJT589923:CJT589925 CTP589923:CTP589925 DDL589923:DDL589925 DNH589923:DNH589925 DXD589923:DXD589925 EGZ589923:EGZ589925 EQV589923:EQV589925 FAR589923:FAR589925 FKN589923:FKN589925 FUJ589923:FUJ589925 GEF589923:GEF589925 GOB589923:GOB589925 GXX589923:GXX589925 HHT589923:HHT589925 HRP589923:HRP589925 IBL589923:IBL589925 ILH589923:ILH589925 IVD589923:IVD589925 JEZ589923:JEZ589925 JOV589923:JOV589925 JYR589923:JYR589925 KIN589923:KIN589925 KSJ589923:KSJ589925 LCF589923:LCF589925 LMB589923:LMB589925 LVX589923:LVX589925 MFT589923:MFT589925 MPP589923:MPP589925 MZL589923:MZL589925 NJH589923:NJH589925 NTD589923:NTD589925 OCZ589923:OCZ589925 OMV589923:OMV589925 OWR589923:OWR589925 PGN589923:PGN589925 PQJ589923:PQJ589925 QAF589923:QAF589925 QKB589923:QKB589925 QTX589923:QTX589925 RDT589923:RDT589925 RNP589923:RNP589925 RXL589923:RXL589925 SHH589923:SHH589925 SRD589923:SRD589925 TAZ589923:TAZ589925 TKV589923:TKV589925 TUR589923:TUR589925 UEN589923:UEN589925 UOJ589923:UOJ589925 UYF589923:UYF589925 VIB589923:VIB589925 VRX589923:VRX589925 WBT589923:WBT589925 WLP589923:WLP589925 WVL589923:WVL589925 D655459:D655461 IZ655459:IZ655461 SV655459:SV655461 ACR655459:ACR655461 AMN655459:AMN655461 AWJ655459:AWJ655461 BGF655459:BGF655461 BQB655459:BQB655461 BZX655459:BZX655461 CJT655459:CJT655461 CTP655459:CTP655461 DDL655459:DDL655461 DNH655459:DNH655461 DXD655459:DXD655461 EGZ655459:EGZ655461 EQV655459:EQV655461 FAR655459:FAR655461 FKN655459:FKN655461 FUJ655459:FUJ655461 GEF655459:GEF655461 GOB655459:GOB655461 GXX655459:GXX655461 HHT655459:HHT655461 HRP655459:HRP655461 IBL655459:IBL655461 ILH655459:ILH655461 IVD655459:IVD655461 JEZ655459:JEZ655461 JOV655459:JOV655461 JYR655459:JYR655461 KIN655459:KIN655461 KSJ655459:KSJ655461 LCF655459:LCF655461 LMB655459:LMB655461 LVX655459:LVX655461 MFT655459:MFT655461 MPP655459:MPP655461 MZL655459:MZL655461 NJH655459:NJH655461 NTD655459:NTD655461 OCZ655459:OCZ655461 OMV655459:OMV655461 OWR655459:OWR655461 PGN655459:PGN655461 PQJ655459:PQJ655461 QAF655459:QAF655461 QKB655459:QKB655461 QTX655459:QTX655461 RDT655459:RDT655461 RNP655459:RNP655461 RXL655459:RXL655461 SHH655459:SHH655461 SRD655459:SRD655461 TAZ655459:TAZ655461 TKV655459:TKV655461 TUR655459:TUR655461 UEN655459:UEN655461 UOJ655459:UOJ655461 UYF655459:UYF655461 VIB655459:VIB655461 VRX655459:VRX655461 WBT655459:WBT655461 WLP655459:WLP655461 WVL655459:WVL655461 D720995:D720997 IZ720995:IZ720997 SV720995:SV720997 ACR720995:ACR720997 AMN720995:AMN720997 AWJ720995:AWJ720997 BGF720995:BGF720997 BQB720995:BQB720997 BZX720995:BZX720997 CJT720995:CJT720997 CTP720995:CTP720997 DDL720995:DDL720997 DNH720995:DNH720997 DXD720995:DXD720997 EGZ720995:EGZ720997 EQV720995:EQV720997 FAR720995:FAR720997 FKN720995:FKN720997 FUJ720995:FUJ720997 GEF720995:GEF720997 GOB720995:GOB720997 GXX720995:GXX720997 HHT720995:HHT720997 HRP720995:HRP720997 IBL720995:IBL720997 ILH720995:ILH720997 IVD720995:IVD720997 JEZ720995:JEZ720997 JOV720995:JOV720997 JYR720995:JYR720997 KIN720995:KIN720997 KSJ720995:KSJ720997 LCF720995:LCF720997 LMB720995:LMB720997 LVX720995:LVX720997 MFT720995:MFT720997 MPP720995:MPP720997 MZL720995:MZL720997 NJH720995:NJH720997 NTD720995:NTD720997 OCZ720995:OCZ720997 OMV720995:OMV720997 OWR720995:OWR720997 PGN720995:PGN720997 PQJ720995:PQJ720997 QAF720995:QAF720997 QKB720995:QKB720997 QTX720995:QTX720997 RDT720995:RDT720997 RNP720995:RNP720997 RXL720995:RXL720997 SHH720995:SHH720997 SRD720995:SRD720997 TAZ720995:TAZ720997 TKV720995:TKV720997 TUR720995:TUR720997 UEN720995:UEN720997 UOJ720995:UOJ720997 UYF720995:UYF720997 VIB720995:VIB720997 VRX720995:VRX720997 WBT720995:WBT720997 WLP720995:WLP720997 WVL720995:WVL720997 D786531:D786533 IZ786531:IZ786533 SV786531:SV786533 ACR786531:ACR786533 AMN786531:AMN786533 AWJ786531:AWJ786533 BGF786531:BGF786533 BQB786531:BQB786533 BZX786531:BZX786533 CJT786531:CJT786533 CTP786531:CTP786533 DDL786531:DDL786533 DNH786531:DNH786533 DXD786531:DXD786533 EGZ786531:EGZ786533 EQV786531:EQV786533 FAR786531:FAR786533 FKN786531:FKN786533 FUJ786531:FUJ786533 GEF786531:GEF786533 GOB786531:GOB786533 GXX786531:GXX786533 HHT786531:HHT786533 HRP786531:HRP786533 IBL786531:IBL786533 ILH786531:ILH786533 IVD786531:IVD786533 JEZ786531:JEZ786533 JOV786531:JOV786533 JYR786531:JYR786533 KIN786531:KIN786533 KSJ786531:KSJ786533 LCF786531:LCF786533 LMB786531:LMB786533 LVX786531:LVX786533 MFT786531:MFT786533 MPP786531:MPP786533 MZL786531:MZL786533 NJH786531:NJH786533 NTD786531:NTD786533 OCZ786531:OCZ786533 OMV786531:OMV786533 OWR786531:OWR786533 PGN786531:PGN786533 PQJ786531:PQJ786533 QAF786531:QAF786533 QKB786531:QKB786533 QTX786531:QTX786533 RDT786531:RDT786533 RNP786531:RNP786533 RXL786531:RXL786533 SHH786531:SHH786533 SRD786531:SRD786533 TAZ786531:TAZ786533 TKV786531:TKV786533 TUR786531:TUR786533 UEN786531:UEN786533 UOJ786531:UOJ786533 UYF786531:UYF786533 VIB786531:VIB786533 VRX786531:VRX786533 WBT786531:WBT786533 WLP786531:WLP786533 WVL786531:WVL786533 D852067:D852069 IZ852067:IZ852069 SV852067:SV852069 ACR852067:ACR852069 AMN852067:AMN852069 AWJ852067:AWJ852069 BGF852067:BGF852069 BQB852067:BQB852069 BZX852067:BZX852069 CJT852067:CJT852069 CTP852067:CTP852069 DDL852067:DDL852069 DNH852067:DNH852069 DXD852067:DXD852069 EGZ852067:EGZ852069 EQV852067:EQV852069 FAR852067:FAR852069 FKN852067:FKN852069 FUJ852067:FUJ852069 GEF852067:GEF852069 GOB852067:GOB852069 GXX852067:GXX852069 HHT852067:HHT852069 HRP852067:HRP852069 IBL852067:IBL852069 ILH852067:ILH852069 IVD852067:IVD852069 JEZ852067:JEZ852069 JOV852067:JOV852069 JYR852067:JYR852069 KIN852067:KIN852069 KSJ852067:KSJ852069 LCF852067:LCF852069 LMB852067:LMB852069 LVX852067:LVX852069 MFT852067:MFT852069 MPP852067:MPP852069 MZL852067:MZL852069 NJH852067:NJH852069 NTD852067:NTD852069 OCZ852067:OCZ852069 OMV852067:OMV852069 OWR852067:OWR852069 PGN852067:PGN852069 PQJ852067:PQJ852069 QAF852067:QAF852069 QKB852067:QKB852069 QTX852067:QTX852069 RDT852067:RDT852069 RNP852067:RNP852069 RXL852067:RXL852069 SHH852067:SHH852069 SRD852067:SRD852069 TAZ852067:TAZ852069 TKV852067:TKV852069 TUR852067:TUR852069 UEN852067:UEN852069 UOJ852067:UOJ852069 UYF852067:UYF852069 VIB852067:VIB852069 VRX852067:VRX852069 WBT852067:WBT852069 WLP852067:WLP852069 WVL852067:WVL852069 D917603:D917605 IZ917603:IZ917605 SV917603:SV917605 ACR917603:ACR917605 AMN917603:AMN917605 AWJ917603:AWJ917605 BGF917603:BGF917605 BQB917603:BQB917605 BZX917603:BZX917605 CJT917603:CJT917605 CTP917603:CTP917605 DDL917603:DDL917605 DNH917603:DNH917605 DXD917603:DXD917605 EGZ917603:EGZ917605 EQV917603:EQV917605 FAR917603:FAR917605 FKN917603:FKN917605 FUJ917603:FUJ917605 GEF917603:GEF917605 GOB917603:GOB917605 GXX917603:GXX917605 HHT917603:HHT917605 HRP917603:HRP917605 IBL917603:IBL917605 ILH917603:ILH917605 IVD917603:IVD917605 JEZ917603:JEZ917605 JOV917603:JOV917605 JYR917603:JYR917605 KIN917603:KIN917605 KSJ917603:KSJ917605 LCF917603:LCF917605 LMB917603:LMB917605 LVX917603:LVX917605 MFT917603:MFT917605 MPP917603:MPP917605 MZL917603:MZL917605 NJH917603:NJH917605 NTD917603:NTD917605 OCZ917603:OCZ917605 OMV917603:OMV917605 OWR917603:OWR917605 PGN917603:PGN917605 PQJ917603:PQJ917605 QAF917603:QAF917605 QKB917603:QKB917605 QTX917603:QTX917605 RDT917603:RDT917605 RNP917603:RNP917605 RXL917603:RXL917605 SHH917603:SHH917605 SRD917603:SRD917605 TAZ917603:TAZ917605 TKV917603:TKV917605 TUR917603:TUR917605 UEN917603:UEN917605 UOJ917603:UOJ917605 UYF917603:UYF917605 VIB917603:VIB917605 VRX917603:VRX917605 WBT917603:WBT917605 WLP917603:WLP917605 WVL917603:WVL917605 D983139:D983141 IZ983139:IZ983141 SV983139:SV983141 ACR983139:ACR983141 AMN983139:AMN983141 AWJ983139:AWJ983141 BGF983139:BGF983141 BQB983139:BQB983141 BZX983139:BZX983141 CJT983139:CJT983141 CTP983139:CTP983141 DDL983139:DDL983141 DNH983139:DNH983141 DXD983139:DXD983141 EGZ983139:EGZ983141 EQV983139:EQV983141 FAR983139:FAR983141 FKN983139:FKN983141 FUJ983139:FUJ983141 GEF983139:GEF983141 GOB983139:GOB983141 GXX983139:GXX983141 HHT983139:HHT983141 HRP983139:HRP983141 IBL983139:IBL983141 ILH983139:ILH983141 IVD983139:IVD983141 JEZ983139:JEZ983141 JOV983139:JOV983141 JYR983139:JYR983141 KIN983139:KIN983141 KSJ983139:KSJ983141 LCF983139:LCF983141 LMB983139:LMB983141 LVX983139:LVX983141 MFT983139:MFT983141 MPP983139:MPP983141 MZL983139:MZL983141 NJH983139:NJH983141 NTD983139:NTD983141 OCZ983139:OCZ983141 OMV983139:OMV983141 OWR983139:OWR983141 PGN983139:PGN983141 PQJ983139:PQJ983141 QAF983139:QAF983141 QKB983139:QKB983141 QTX983139:QTX983141 RDT983139:RDT983141 RNP983139:RNP983141 RXL983139:RXL983141 SHH983139:SHH983141 SRD983139:SRD983141 TAZ983139:TAZ983141 TKV983139:TKV983141 TUR983139:TUR983141 UEN983139:UEN983141 UOJ983139:UOJ983141 UYF983139:UYF983141 VIB983139:VIB983141 VRX983139:VRX983141 WBT983139:WBT983141 WLP983139:WLP983141 WVL983139:WVL983141 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WLT983131 WVP983131 H89 JD89 SZ89 ACV89 AMR89 AWN89 BGJ89 BQF89 CAB89 CJX89 CTT89 DDP89 DNL89 DXH89 EHD89 EQZ89 FAV89 FKR89 FUN89 GEJ89 GOF89 GYB89 HHX89 HRT89 IBP89 ILL89 IVH89 JFD89 JOZ89 JYV89 KIR89 KSN89 LCJ89 LMF89 LWB89 MFX89 MPT89 MZP89 NJL89 NTH89 ODD89 OMZ89 OWV89 PGR89 PQN89 QAJ89 QKF89 QUB89 RDX89 RNT89 RXP89 SHL89 SRH89 TBD89 TKZ89 TUV89 UER89 UON89 UYJ89 VIF89 VSB89 WBX89 WLT89 WVP89 H65625 JD65625 SZ65625 ACV65625 AMR65625 AWN65625 BGJ65625 BQF65625 CAB65625 CJX65625 CTT65625 DDP65625 DNL65625 DXH65625 EHD65625 EQZ65625 FAV65625 FKR65625 FUN65625 GEJ65625 GOF65625 GYB65625 HHX65625 HRT65625 IBP65625 ILL65625 IVH65625 JFD65625 JOZ65625 JYV65625 KIR65625 KSN65625 LCJ65625 LMF65625 LWB65625 MFX65625 MPT65625 MZP65625 NJL65625 NTH65625 ODD65625 OMZ65625 OWV65625 PGR65625 PQN65625 QAJ65625 QKF65625 QUB65625 RDX65625 RNT65625 RXP65625 SHL65625 SRH65625 TBD65625 TKZ65625 TUV65625 UER65625 UON65625 UYJ65625 VIF65625 VSB65625 WBX65625 WLT65625 WVP65625 H131161 JD131161 SZ131161 ACV131161 AMR131161 AWN131161 BGJ131161 BQF131161 CAB131161 CJX131161 CTT131161 DDP131161 DNL131161 DXH131161 EHD131161 EQZ131161 FAV131161 FKR131161 FUN131161 GEJ131161 GOF131161 GYB131161 HHX131161 HRT131161 IBP131161 ILL131161 IVH131161 JFD131161 JOZ131161 JYV131161 KIR131161 KSN131161 LCJ131161 LMF131161 LWB131161 MFX131161 MPT131161 MZP131161 NJL131161 NTH131161 ODD131161 OMZ131161 OWV131161 PGR131161 PQN131161 QAJ131161 QKF131161 QUB131161 RDX131161 RNT131161 RXP131161 SHL131161 SRH131161 TBD131161 TKZ131161 TUV131161 UER131161 UON131161 UYJ131161 VIF131161 VSB131161 WBX131161 WLT131161 WVP131161 H196697 JD196697 SZ196697 ACV196697 AMR196697 AWN196697 BGJ196697 BQF196697 CAB196697 CJX196697 CTT196697 DDP196697 DNL196697 DXH196697 EHD196697 EQZ196697 FAV196697 FKR196697 FUN196697 GEJ196697 GOF196697 GYB196697 HHX196697 HRT196697 IBP196697 ILL196697 IVH196697 JFD196697 JOZ196697 JYV196697 KIR196697 KSN196697 LCJ196697 LMF196697 LWB196697 MFX196697 MPT196697 MZP196697 NJL196697 NTH196697 ODD196697 OMZ196697 OWV196697 PGR196697 PQN196697 QAJ196697 QKF196697 QUB196697 RDX196697 RNT196697 RXP196697 SHL196697 SRH196697 TBD196697 TKZ196697 TUV196697 UER196697 UON196697 UYJ196697 VIF196697 VSB196697 WBX196697 WLT196697 WVP196697 H262233 JD262233 SZ262233 ACV262233 AMR262233 AWN262233 BGJ262233 BQF262233 CAB262233 CJX262233 CTT262233 DDP262233 DNL262233 DXH262233 EHD262233 EQZ262233 FAV262233 FKR262233 FUN262233 GEJ262233 GOF262233 GYB262233 HHX262233 HRT262233 IBP262233 ILL262233 IVH262233 JFD262233 JOZ262233 JYV262233 KIR262233 KSN262233 LCJ262233 LMF262233 LWB262233 MFX262233 MPT262233 MZP262233 NJL262233 NTH262233 ODD262233 OMZ262233 OWV262233 PGR262233 PQN262233 QAJ262233 QKF262233 QUB262233 RDX262233 RNT262233 RXP262233 SHL262233 SRH262233 TBD262233 TKZ262233 TUV262233 UER262233 UON262233 UYJ262233 VIF262233 VSB262233 WBX262233 WLT262233 WVP262233 H327769 JD327769 SZ327769 ACV327769 AMR327769 AWN327769 BGJ327769 BQF327769 CAB327769 CJX327769 CTT327769 DDP327769 DNL327769 DXH327769 EHD327769 EQZ327769 FAV327769 FKR327769 FUN327769 GEJ327769 GOF327769 GYB327769 HHX327769 HRT327769 IBP327769 ILL327769 IVH327769 JFD327769 JOZ327769 JYV327769 KIR327769 KSN327769 LCJ327769 LMF327769 LWB327769 MFX327769 MPT327769 MZP327769 NJL327769 NTH327769 ODD327769 OMZ327769 OWV327769 PGR327769 PQN327769 QAJ327769 QKF327769 QUB327769 RDX327769 RNT327769 RXP327769 SHL327769 SRH327769 TBD327769 TKZ327769 TUV327769 UER327769 UON327769 UYJ327769 VIF327769 VSB327769 WBX327769 WLT327769 WVP327769 H393305 JD393305 SZ393305 ACV393305 AMR393305 AWN393305 BGJ393305 BQF393305 CAB393305 CJX393305 CTT393305 DDP393305 DNL393305 DXH393305 EHD393305 EQZ393305 FAV393305 FKR393305 FUN393305 GEJ393305 GOF393305 GYB393305 HHX393305 HRT393305 IBP393305 ILL393305 IVH393305 JFD393305 JOZ393305 JYV393305 KIR393305 KSN393305 LCJ393305 LMF393305 LWB393305 MFX393305 MPT393305 MZP393305 NJL393305 NTH393305 ODD393305 OMZ393305 OWV393305 PGR393305 PQN393305 QAJ393305 QKF393305 QUB393305 RDX393305 RNT393305 RXP393305 SHL393305 SRH393305 TBD393305 TKZ393305 TUV393305 UER393305 UON393305 UYJ393305 VIF393305 VSB393305 WBX393305 WLT393305 WVP393305 H458841 JD458841 SZ458841 ACV458841 AMR458841 AWN458841 BGJ458841 BQF458841 CAB458841 CJX458841 CTT458841 DDP458841 DNL458841 DXH458841 EHD458841 EQZ458841 FAV458841 FKR458841 FUN458841 GEJ458841 GOF458841 GYB458841 HHX458841 HRT458841 IBP458841 ILL458841 IVH458841 JFD458841 JOZ458841 JYV458841 KIR458841 KSN458841 LCJ458841 LMF458841 LWB458841 MFX458841 MPT458841 MZP458841 NJL458841 NTH458841 ODD458841 OMZ458841 OWV458841 PGR458841 PQN458841 QAJ458841 QKF458841 QUB458841 RDX458841 RNT458841 RXP458841 SHL458841 SRH458841 TBD458841 TKZ458841 TUV458841 UER458841 UON458841 UYJ458841 VIF458841 VSB458841 WBX458841 WLT458841 WVP458841 H524377 JD524377 SZ524377 ACV524377 AMR524377 AWN524377 BGJ524377 BQF524377 CAB524377 CJX524377 CTT524377 DDP524377 DNL524377 DXH524377 EHD524377 EQZ524377 FAV524377 FKR524377 FUN524377 GEJ524377 GOF524377 GYB524377 HHX524377 HRT524377 IBP524377 ILL524377 IVH524377 JFD524377 JOZ524377 JYV524377 KIR524377 KSN524377 LCJ524377 LMF524377 LWB524377 MFX524377 MPT524377 MZP524377 NJL524377 NTH524377 ODD524377 OMZ524377 OWV524377 PGR524377 PQN524377 QAJ524377 QKF524377 QUB524377 RDX524377 RNT524377 RXP524377 SHL524377 SRH524377 TBD524377 TKZ524377 TUV524377 UER524377 UON524377 UYJ524377 VIF524377 VSB524377 WBX524377 WLT524377 WVP524377 H589913 JD589913 SZ589913 ACV589913 AMR589913 AWN589913 BGJ589913 BQF589913 CAB589913 CJX589913 CTT589913 DDP589913 DNL589913 DXH589913 EHD589913 EQZ589913 FAV589913 FKR589913 FUN589913 GEJ589913 GOF589913 GYB589913 HHX589913 HRT589913 IBP589913 ILL589913 IVH589913 JFD589913 JOZ589913 JYV589913 KIR589913 KSN589913 LCJ589913 LMF589913 LWB589913 MFX589913 MPT589913 MZP589913 NJL589913 NTH589913 ODD589913 OMZ589913 OWV589913 PGR589913 PQN589913 QAJ589913 QKF589913 QUB589913 RDX589913 RNT589913 RXP589913 SHL589913 SRH589913 TBD589913 TKZ589913 TUV589913 UER589913 UON589913 UYJ589913 VIF589913 VSB589913 WBX589913 WLT589913 WVP589913 H655449 JD655449 SZ655449 ACV655449 AMR655449 AWN655449 BGJ655449 BQF655449 CAB655449 CJX655449 CTT655449 DDP655449 DNL655449 DXH655449 EHD655449 EQZ655449 FAV655449 FKR655449 FUN655449 GEJ655449 GOF655449 GYB655449 HHX655449 HRT655449 IBP655449 ILL655449 IVH655449 JFD655449 JOZ655449 JYV655449 KIR655449 KSN655449 LCJ655449 LMF655449 LWB655449 MFX655449 MPT655449 MZP655449 NJL655449 NTH655449 ODD655449 OMZ655449 OWV655449 PGR655449 PQN655449 QAJ655449 QKF655449 QUB655449 RDX655449 RNT655449 RXP655449 SHL655449 SRH655449 TBD655449 TKZ655449 TUV655449 UER655449 UON655449 UYJ655449 VIF655449 VSB655449 WBX655449 WLT655449 WVP655449 H720985 JD720985 SZ720985 ACV720985 AMR720985 AWN720985 BGJ720985 BQF720985 CAB720985 CJX720985 CTT720985 DDP720985 DNL720985 DXH720985 EHD720985 EQZ720985 FAV720985 FKR720985 FUN720985 GEJ720985 GOF720985 GYB720985 HHX720985 HRT720985 IBP720985 ILL720985 IVH720985 JFD720985 JOZ720985 JYV720985 KIR720985 KSN720985 LCJ720985 LMF720985 LWB720985 MFX720985 MPT720985 MZP720985 NJL720985 NTH720985 ODD720985 OMZ720985 OWV720985 PGR720985 PQN720985 QAJ720985 QKF720985 QUB720985 RDX720985 RNT720985 RXP720985 SHL720985 SRH720985 TBD720985 TKZ720985 TUV720985 UER720985 UON720985 UYJ720985 VIF720985 VSB720985 WBX720985 WLT720985 WVP720985 H786521 JD786521 SZ786521 ACV786521 AMR786521 AWN786521 BGJ786521 BQF786521 CAB786521 CJX786521 CTT786521 DDP786521 DNL786521 DXH786521 EHD786521 EQZ786521 FAV786521 FKR786521 FUN786521 GEJ786521 GOF786521 GYB786521 HHX786521 HRT786521 IBP786521 ILL786521 IVH786521 JFD786521 JOZ786521 JYV786521 KIR786521 KSN786521 LCJ786521 LMF786521 LWB786521 MFX786521 MPT786521 MZP786521 NJL786521 NTH786521 ODD786521 OMZ786521 OWV786521 PGR786521 PQN786521 QAJ786521 QKF786521 QUB786521 RDX786521 RNT786521 RXP786521 SHL786521 SRH786521 TBD786521 TKZ786521 TUV786521 UER786521 UON786521 UYJ786521 VIF786521 VSB786521 WBX786521 WLT786521 WVP786521 H852057 JD852057 SZ852057 ACV852057 AMR852057 AWN852057 BGJ852057 BQF852057 CAB852057 CJX852057 CTT852057 DDP852057 DNL852057 DXH852057 EHD852057 EQZ852057 FAV852057 FKR852057 FUN852057 GEJ852057 GOF852057 GYB852057 HHX852057 HRT852057 IBP852057 ILL852057 IVH852057 JFD852057 JOZ852057 JYV852057 KIR852057 KSN852057 LCJ852057 LMF852057 LWB852057 MFX852057 MPT852057 MZP852057 NJL852057 NTH852057 ODD852057 OMZ852057 OWV852057 PGR852057 PQN852057 QAJ852057 QKF852057 QUB852057 RDX852057 RNT852057 RXP852057 SHL852057 SRH852057 TBD852057 TKZ852057 TUV852057 UER852057 UON852057 UYJ852057 VIF852057 VSB852057 WBX852057 WLT852057 WVP852057 H917593 JD917593 SZ917593 ACV917593 AMR917593 AWN917593 BGJ917593 BQF917593 CAB917593 CJX917593 CTT917593 DDP917593 DNL917593 DXH917593 EHD917593 EQZ917593 FAV917593 FKR917593 FUN917593 GEJ917593 GOF917593 GYB917593 HHX917593 HRT917593 IBP917593 ILL917593 IVH917593 JFD917593 JOZ917593 JYV917593 KIR917593 KSN917593 LCJ917593 LMF917593 LWB917593 MFX917593 MPT917593 MZP917593 NJL917593 NTH917593 ODD917593 OMZ917593 OWV917593 PGR917593 PQN917593 QAJ917593 QKF917593 QUB917593 RDX917593 RNT917593 RXP917593 SHL917593 SRH917593 TBD917593 TKZ917593 TUV917593 UER917593 UON917593 UYJ917593 VIF917593 VSB917593 WBX917593 WLT917593 WVP917593 H983129 JD983129 SZ983129 ACV983129 AMR983129 AWN983129 BGJ983129 BQF983129 CAB983129 CJX983129 CTT983129 DDP983129 DNL983129 DXH983129 EHD983129 EQZ983129 FAV983129 FKR983129 FUN983129 GEJ983129 GOF983129 GYB983129 HHX983129 HRT983129 IBP983129 ILL983129 IVH983129 JFD983129 JOZ983129 JYV983129 KIR983129 KSN983129 LCJ983129 LMF983129 LWB983129 MFX983129 MPT983129 MZP983129 NJL983129 NTH983129 ODD983129 OMZ983129 OWV983129 PGR983129 PQN983129 QAJ983129 QKF983129 QUB983129 RDX983129 RNT983129 RXP983129 SHL983129 SRH983129 TBD983129 TKZ983129 TUV983129 UER983129 UON983129 UYJ983129 VIF983129 VSB983129 WBX983129 WLT983129 WVP983129 G145:G146 JC145:JC146 SY145:SY146 ACU145:ACU146 AMQ145:AMQ146 AWM145:AWM146 BGI145:BGI146 BQE145:BQE146 CAA145:CAA146 CJW145:CJW146 CTS145:CTS146 DDO145:DDO146 DNK145:DNK146 DXG145:DXG146 EHC145:EHC146 EQY145:EQY146 FAU145:FAU146 FKQ145:FKQ146 FUM145:FUM146 GEI145:GEI146 GOE145:GOE146 GYA145:GYA146 HHW145:HHW146 HRS145:HRS146 IBO145:IBO146 ILK145:ILK146 IVG145:IVG146 JFC145:JFC146 JOY145:JOY146 JYU145:JYU146 KIQ145:KIQ146 KSM145:KSM146 LCI145:LCI146 LME145:LME146 LWA145:LWA146 MFW145:MFW146 MPS145:MPS146 MZO145:MZO146 NJK145:NJK146 NTG145:NTG146 ODC145:ODC146 OMY145:OMY146 OWU145:OWU146 PGQ145:PGQ146 PQM145:PQM146 QAI145:QAI146 QKE145:QKE146 QUA145:QUA146 RDW145:RDW146 RNS145:RNS146 RXO145:RXO146 SHK145:SHK146 SRG145:SRG146 TBC145:TBC146 TKY145:TKY146 TUU145:TUU146 UEQ145:UEQ146 UOM145:UOM146 UYI145:UYI146 VIE145:VIE146 VSA145:VSA146 WBW145:WBW146 WLS145:WLS146 WVO145:WVO146 G65681:G65682 JC65681:JC65682 SY65681:SY65682 ACU65681:ACU65682 AMQ65681:AMQ65682 AWM65681:AWM65682 BGI65681:BGI65682 BQE65681:BQE65682 CAA65681:CAA65682 CJW65681:CJW65682 CTS65681:CTS65682 DDO65681:DDO65682 DNK65681:DNK65682 DXG65681:DXG65682 EHC65681:EHC65682 EQY65681:EQY65682 FAU65681:FAU65682 FKQ65681:FKQ65682 FUM65681:FUM65682 GEI65681:GEI65682 GOE65681:GOE65682 GYA65681:GYA65682 HHW65681:HHW65682 HRS65681:HRS65682 IBO65681:IBO65682 ILK65681:ILK65682 IVG65681:IVG65682 JFC65681:JFC65682 JOY65681:JOY65682 JYU65681:JYU65682 KIQ65681:KIQ65682 KSM65681:KSM65682 LCI65681:LCI65682 LME65681:LME65682 LWA65681:LWA65682 MFW65681:MFW65682 MPS65681:MPS65682 MZO65681:MZO65682 NJK65681:NJK65682 NTG65681:NTG65682 ODC65681:ODC65682 OMY65681:OMY65682 OWU65681:OWU65682 PGQ65681:PGQ65682 PQM65681:PQM65682 QAI65681:QAI65682 QKE65681:QKE65682 QUA65681:QUA65682 RDW65681:RDW65682 RNS65681:RNS65682 RXO65681:RXO65682 SHK65681:SHK65682 SRG65681:SRG65682 TBC65681:TBC65682 TKY65681:TKY65682 TUU65681:TUU65682 UEQ65681:UEQ65682 UOM65681:UOM65682 UYI65681:UYI65682 VIE65681:VIE65682 VSA65681:VSA65682 WBW65681:WBW65682 WLS65681:WLS65682 WVO65681:WVO65682 G131217:G131218 JC131217:JC131218 SY131217:SY131218 ACU131217:ACU131218 AMQ131217:AMQ131218 AWM131217:AWM131218 BGI131217:BGI131218 BQE131217:BQE131218 CAA131217:CAA131218 CJW131217:CJW131218 CTS131217:CTS131218 DDO131217:DDO131218 DNK131217:DNK131218 DXG131217:DXG131218 EHC131217:EHC131218 EQY131217:EQY131218 FAU131217:FAU131218 FKQ131217:FKQ131218 FUM131217:FUM131218 GEI131217:GEI131218 GOE131217:GOE131218 GYA131217:GYA131218 HHW131217:HHW131218 HRS131217:HRS131218 IBO131217:IBO131218 ILK131217:ILK131218 IVG131217:IVG131218 JFC131217:JFC131218 JOY131217:JOY131218 JYU131217:JYU131218 KIQ131217:KIQ131218 KSM131217:KSM131218 LCI131217:LCI131218 LME131217:LME131218 LWA131217:LWA131218 MFW131217:MFW131218 MPS131217:MPS131218 MZO131217:MZO131218 NJK131217:NJK131218 NTG131217:NTG131218 ODC131217:ODC131218 OMY131217:OMY131218 OWU131217:OWU131218 PGQ131217:PGQ131218 PQM131217:PQM131218 QAI131217:QAI131218 QKE131217:QKE131218 QUA131217:QUA131218 RDW131217:RDW131218 RNS131217:RNS131218 RXO131217:RXO131218 SHK131217:SHK131218 SRG131217:SRG131218 TBC131217:TBC131218 TKY131217:TKY131218 TUU131217:TUU131218 UEQ131217:UEQ131218 UOM131217:UOM131218 UYI131217:UYI131218 VIE131217:VIE131218 VSA131217:VSA131218 WBW131217:WBW131218 WLS131217:WLS131218 WVO131217:WVO131218 G196753:G196754 JC196753:JC196754 SY196753:SY196754 ACU196753:ACU196754 AMQ196753:AMQ196754 AWM196753:AWM196754 BGI196753:BGI196754 BQE196753:BQE196754 CAA196753:CAA196754 CJW196753:CJW196754 CTS196753:CTS196754 DDO196753:DDO196754 DNK196753:DNK196754 DXG196753:DXG196754 EHC196753:EHC196754 EQY196753:EQY196754 FAU196753:FAU196754 FKQ196753:FKQ196754 FUM196753:FUM196754 GEI196753:GEI196754 GOE196753:GOE196754 GYA196753:GYA196754 HHW196753:HHW196754 HRS196753:HRS196754 IBO196753:IBO196754 ILK196753:ILK196754 IVG196753:IVG196754 JFC196753:JFC196754 JOY196753:JOY196754 JYU196753:JYU196754 KIQ196753:KIQ196754 KSM196753:KSM196754 LCI196753:LCI196754 LME196753:LME196754 LWA196753:LWA196754 MFW196753:MFW196754 MPS196753:MPS196754 MZO196753:MZO196754 NJK196753:NJK196754 NTG196753:NTG196754 ODC196753:ODC196754 OMY196753:OMY196754 OWU196753:OWU196754 PGQ196753:PGQ196754 PQM196753:PQM196754 QAI196753:QAI196754 QKE196753:QKE196754 QUA196753:QUA196754 RDW196753:RDW196754 RNS196753:RNS196754 RXO196753:RXO196754 SHK196753:SHK196754 SRG196753:SRG196754 TBC196753:TBC196754 TKY196753:TKY196754 TUU196753:TUU196754 UEQ196753:UEQ196754 UOM196753:UOM196754 UYI196753:UYI196754 VIE196753:VIE196754 VSA196753:VSA196754 WBW196753:WBW196754 WLS196753:WLS196754 WVO196753:WVO196754 G262289:G262290 JC262289:JC262290 SY262289:SY262290 ACU262289:ACU262290 AMQ262289:AMQ262290 AWM262289:AWM262290 BGI262289:BGI262290 BQE262289:BQE262290 CAA262289:CAA262290 CJW262289:CJW262290 CTS262289:CTS262290 DDO262289:DDO262290 DNK262289:DNK262290 DXG262289:DXG262290 EHC262289:EHC262290 EQY262289:EQY262290 FAU262289:FAU262290 FKQ262289:FKQ262290 FUM262289:FUM262290 GEI262289:GEI262290 GOE262289:GOE262290 GYA262289:GYA262290 HHW262289:HHW262290 HRS262289:HRS262290 IBO262289:IBO262290 ILK262289:ILK262290 IVG262289:IVG262290 JFC262289:JFC262290 JOY262289:JOY262290 JYU262289:JYU262290 KIQ262289:KIQ262290 KSM262289:KSM262290 LCI262289:LCI262290 LME262289:LME262290 LWA262289:LWA262290 MFW262289:MFW262290 MPS262289:MPS262290 MZO262289:MZO262290 NJK262289:NJK262290 NTG262289:NTG262290 ODC262289:ODC262290 OMY262289:OMY262290 OWU262289:OWU262290 PGQ262289:PGQ262290 PQM262289:PQM262290 QAI262289:QAI262290 QKE262289:QKE262290 QUA262289:QUA262290 RDW262289:RDW262290 RNS262289:RNS262290 RXO262289:RXO262290 SHK262289:SHK262290 SRG262289:SRG262290 TBC262289:TBC262290 TKY262289:TKY262290 TUU262289:TUU262290 UEQ262289:UEQ262290 UOM262289:UOM262290 UYI262289:UYI262290 VIE262289:VIE262290 VSA262289:VSA262290 WBW262289:WBW262290 WLS262289:WLS262290 WVO262289:WVO262290 G327825:G327826 JC327825:JC327826 SY327825:SY327826 ACU327825:ACU327826 AMQ327825:AMQ327826 AWM327825:AWM327826 BGI327825:BGI327826 BQE327825:BQE327826 CAA327825:CAA327826 CJW327825:CJW327826 CTS327825:CTS327826 DDO327825:DDO327826 DNK327825:DNK327826 DXG327825:DXG327826 EHC327825:EHC327826 EQY327825:EQY327826 FAU327825:FAU327826 FKQ327825:FKQ327826 FUM327825:FUM327826 GEI327825:GEI327826 GOE327825:GOE327826 GYA327825:GYA327826 HHW327825:HHW327826 HRS327825:HRS327826 IBO327825:IBO327826 ILK327825:ILK327826 IVG327825:IVG327826 JFC327825:JFC327826 JOY327825:JOY327826 JYU327825:JYU327826 KIQ327825:KIQ327826 KSM327825:KSM327826 LCI327825:LCI327826 LME327825:LME327826 LWA327825:LWA327826 MFW327825:MFW327826 MPS327825:MPS327826 MZO327825:MZO327826 NJK327825:NJK327826 NTG327825:NTG327826 ODC327825:ODC327826 OMY327825:OMY327826 OWU327825:OWU327826 PGQ327825:PGQ327826 PQM327825:PQM327826 QAI327825:QAI327826 QKE327825:QKE327826 QUA327825:QUA327826 RDW327825:RDW327826 RNS327825:RNS327826 RXO327825:RXO327826 SHK327825:SHK327826 SRG327825:SRG327826 TBC327825:TBC327826 TKY327825:TKY327826 TUU327825:TUU327826 UEQ327825:UEQ327826 UOM327825:UOM327826 UYI327825:UYI327826 VIE327825:VIE327826 VSA327825:VSA327826 WBW327825:WBW327826 WLS327825:WLS327826 WVO327825:WVO327826 G393361:G393362 JC393361:JC393362 SY393361:SY393362 ACU393361:ACU393362 AMQ393361:AMQ393362 AWM393361:AWM393362 BGI393361:BGI393362 BQE393361:BQE393362 CAA393361:CAA393362 CJW393361:CJW393362 CTS393361:CTS393362 DDO393361:DDO393362 DNK393361:DNK393362 DXG393361:DXG393362 EHC393361:EHC393362 EQY393361:EQY393362 FAU393361:FAU393362 FKQ393361:FKQ393362 FUM393361:FUM393362 GEI393361:GEI393362 GOE393361:GOE393362 GYA393361:GYA393362 HHW393361:HHW393362 HRS393361:HRS393362 IBO393361:IBO393362 ILK393361:ILK393362 IVG393361:IVG393362 JFC393361:JFC393362 JOY393361:JOY393362 JYU393361:JYU393362 KIQ393361:KIQ393362 KSM393361:KSM393362 LCI393361:LCI393362 LME393361:LME393362 LWA393361:LWA393362 MFW393361:MFW393362 MPS393361:MPS393362 MZO393361:MZO393362 NJK393361:NJK393362 NTG393361:NTG393362 ODC393361:ODC393362 OMY393361:OMY393362 OWU393361:OWU393362 PGQ393361:PGQ393362 PQM393361:PQM393362 QAI393361:QAI393362 QKE393361:QKE393362 QUA393361:QUA393362 RDW393361:RDW393362 RNS393361:RNS393362 RXO393361:RXO393362 SHK393361:SHK393362 SRG393361:SRG393362 TBC393361:TBC393362 TKY393361:TKY393362 TUU393361:TUU393362 UEQ393361:UEQ393362 UOM393361:UOM393362 UYI393361:UYI393362 VIE393361:VIE393362 VSA393361:VSA393362 WBW393361:WBW393362 WLS393361:WLS393362 WVO393361:WVO393362 G458897:G458898 JC458897:JC458898 SY458897:SY458898 ACU458897:ACU458898 AMQ458897:AMQ458898 AWM458897:AWM458898 BGI458897:BGI458898 BQE458897:BQE458898 CAA458897:CAA458898 CJW458897:CJW458898 CTS458897:CTS458898 DDO458897:DDO458898 DNK458897:DNK458898 DXG458897:DXG458898 EHC458897:EHC458898 EQY458897:EQY458898 FAU458897:FAU458898 FKQ458897:FKQ458898 FUM458897:FUM458898 GEI458897:GEI458898 GOE458897:GOE458898 GYA458897:GYA458898 HHW458897:HHW458898 HRS458897:HRS458898 IBO458897:IBO458898 ILK458897:ILK458898 IVG458897:IVG458898 JFC458897:JFC458898 JOY458897:JOY458898 JYU458897:JYU458898 KIQ458897:KIQ458898 KSM458897:KSM458898 LCI458897:LCI458898 LME458897:LME458898 LWA458897:LWA458898 MFW458897:MFW458898 MPS458897:MPS458898 MZO458897:MZO458898 NJK458897:NJK458898 NTG458897:NTG458898 ODC458897:ODC458898 OMY458897:OMY458898 OWU458897:OWU458898 PGQ458897:PGQ458898 PQM458897:PQM458898 QAI458897:QAI458898 QKE458897:QKE458898 QUA458897:QUA458898 RDW458897:RDW458898 RNS458897:RNS458898 RXO458897:RXO458898 SHK458897:SHK458898 SRG458897:SRG458898 TBC458897:TBC458898 TKY458897:TKY458898 TUU458897:TUU458898 UEQ458897:UEQ458898 UOM458897:UOM458898 UYI458897:UYI458898 VIE458897:VIE458898 VSA458897:VSA458898 WBW458897:WBW458898 WLS458897:WLS458898 WVO458897:WVO458898 G524433:G524434 JC524433:JC524434 SY524433:SY524434 ACU524433:ACU524434 AMQ524433:AMQ524434 AWM524433:AWM524434 BGI524433:BGI524434 BQE524433:BQE524434 CAA524433:CAA524434 CJW524433:CJW524434 CTS524433:CTS524434 DDO524433:DDO524434 DNK524433:DNK524434 DXG524433:DXG524434 EHC524433:EHC524434 EQY524433:EQY524434 FAU524433:FAU524434 FKQ524433:FKQ524434 FUM524433:FUM524434 GEI524433:GEI524434 GOE524433:GOE524434 GYA524433:GYA524434 HHW524433:HHW524434 HRS524433:HRS524434 IBO524433:IBO524434 ILK524433:ILK524434 IVG524433:IVG524434 JFC524433:JFC524434 JOY524433:JOY524434 JYU524433:JYU524434 KIQ524433:KIQ524434 KSM524433:KSM524434 LCI524433:LCI524434 LME524433:LME524434 LWA524433:LWA524434 MFW524433:MFW524434 MPS524433:MPS524434 MZO524433:MZO524434 NJK524433:NJK524434 NTG524433:NTG524434 ODC524433:ODC524434 OMY524433:OMY524434 OWU524433:OWU524434 PGQ524433:PGQ524434 PQM524433:PQM524434 QAI524433:QAI524434 QKE524433:QKE524434 QUA524433:QUA524434 RDW524433:RDW524434 RNS524433:RNS524434 RXO524433:RXO524434 SHK524433:SHK524434 SRG524433:SRG524434 TBC524433:TBC524434 TKY524433:TKY524434 TUU524433:TUU524434 UEQ524433:UEQ524434 UOM524433:UOM524434 UYI524433:UYI524434 VIE524433:VIE524434 VSA524433:VSA524434 WBW524433:WBW524434 WLS524433:WLS524434 WVO524433:WVO524434 G589969:G589970 JC589969:JC589970 SY589969:SY589970 ACU589969:ACU589970 AMQ589969:AMQ589970 AWM589969:AWM589970 BGI589969:BGI589970 BQE589969:BQE589970 CAA589969:CAA589970 CJW589969:CJW589970 CTS589969:CTS589970 DDO589969:DDO589970 DNK589969:DNK589970 DXG589969:DXG589970 EHC589969:EHC589970 EQY589969:EQY589970 FAU589969:FAU589970 FKQ589969:FKQ589970 FUM589969:FUM589970 GEI589969:GEI589970 GOE589969:GOE589970 GYA589969:GYA589970 HHW589969:HHW589970 HRS589969:HRS589970 IBO589969:IBO589970 ILK589969:ILK589970 IVG589969:IVG589970 JFC589969:JFC589970 JOY589969:JOY589970 JYU589969:JYU589970 KIQ589969:KIQ589970 KSM589969:KSM589970 LCI589969:LCI589970 LME589969:LME589970 LWA589969:LWA589970 MFW589969:MFW589970 MPS589969:MPS589970 MZO589969:MZO589970 NJK589969:NJK589970 NTG589969:NTG589970 ODC589969:ODC589970 OMY589969:OMY589970 OWU589969:OWU589970 PGQ589969:PGQ589970 PQM589969:PQM589970 QAI589969:QAI589970 QKE589969:QKE589970 QUA589969:QUA589970 RDW589969:RDW589970 RNS589969:RNS589970 RXO589969:RXO589970 SHK589969:SHK589970 SRG589969:SRG589970 TBC589969:TBC589970 TKY589969:TKY589970 TUU589969:TUU589970 UEQ589969:UEQ589970 UOM589969:UOM589970 UYI589969:UYI589970 VIE589969:VIE589970 VSA589969:VSA589970 WBW589969:WBW589970 WLS589969:WLS589970 WVO589969:WVO589970 G655505:G655506 JC655505:JC655506 SY655505:SY655506 ACU655505:ACU655506 AMQ655505:AMQ655506 AWM655505:AWM655506 BGI655505:BGI655506 BQE655505:BQE655506 CAA655505:CAA655506 CJW655505:CJW655506 CTS655505:CTS655506 DDO655505:DDO655506 DNK655505:DNK655506 DXG655505:DXG655506 EHC655505:EHC655506 EQY655505:EQY655506 FAU655505:FAU655506 FKQ655505:FKQ655506 FUM655505:FUM655506 GEI655505:GEI655506 GOE655505:GOE655506 GYA655505:GYA655506 HHW655505:HHW655506 HRS655505:HRS655506 IBO655505:IBO655506 ILK655505:ILK655506 IVG655505:IVG655506 JFC655505:JFC655506 JOY655505:JOY655506 JYU655505:JYU655506 KIQ655505:KIQ655506 KSM655505:KSM655506 LCI655505:LCI655506 LME655505:LME655506 LWA655505:LWA655506 MFW655505:MFW655506 MPS655505:MPS655506 MZO655505:MZO655506 NJK655505:NJK655506 NTG655505:NTG655506 ODC655505:ODC655506 OMY655505:OMY655506 OWU655505:OWU655506 PGQ655505:PGQ655506 PQM655505:PQM655506 QAI655505:QAI655506 QKE655505:QKE655506 QUA655505:QUA655506 RDW655505:RDW655506 RNS655505:RNS655506 RXO655505:RXO655506 SHK655505:SHK655506 SRG655505:SRG655506 TBC655505:TBC655506 TKY655505:TKY655506 TUU655505:TUU655506 UEQ655505:UEQ655506 UOM655505:UOM655506 UYI655505:UYI655506 VIE655505:VIE655506 VSA655505:VSA655506 WBW655505:WBW655506 WLS655505:WLS655506 WVO655505:WVO655506 G721041:G721042 JC721041:JC721042 SY721041:SY721042 ACU721041:ACU721042 AMQ721041:AMQ721042 AWM721041:AWM721042 BGI721041:BGI721042 BQE721041:BQE721042 CAA721041:CAA721042 CJW721041:CJW721042 CTS721041:CTS721042 DDO721041:DDO721042 DNK721041:DNK721042 DXG721041:DXG721042 EHC721041:EHC721042 EQY721041:EQY721042 FAU721041:FAU721042 FKQ721041:FKQ721042 FUM721041:FUM721042 GEI721041:GEI721042 GOE721041:GOE721042 GYA721041:GYA721042 HHW721041:HHW721042 HRS721041:HRS721042 IBO721041:IBO721042 ILK721041:ILK721042 IVG721041:IVG721042 JFC721041:JFC721042 JOY721041:JOY721042 JYU721041:JYU721042 KIQ721041:KIQ721042 KSM721041:KSM721042 LCI721041:LCI721042 LME721041:LME721042 LWA721041:LWA721042 MFW721041:MFW721042 MPS721041:MPS721042 MZO721041:MZO721042 NJK721041:NJK721042 NTG721041:NTG721042 ODC721041:ODC721042 OMY721041:OMY721042 OWU721041:OWU721042 PGQ721041:PGQ721042 PQM721041:PQM721042 QAI721041:QAI721042 QKE721041:QKE721042 QUA721041:QUA721042 RDW721041:RDW721042 RNS721041:RNS721042 RXO721041:RXO721042 SHK721041:SHK721042 SRG721041:SRG721042 TBC721041:TBC721042 TKY721041:TKY721042 TUU721041:TUU721042 UEQ721041:UEQ721042 UOM721041:UOM721042 UYI721041:UYI721042 VIE721041:VIE721042 VSA721041:VSA721042 WBW721041:WBW721042 WLS721041:WLS721042 WVO721041:WVO721042 G786577:G786578 JC786577:JC786578 SY786577:SY786578 ACU786577:ACU786578 AMQ786577:AMQ786578 AWM786577:AWM786578 BGI786577:BGI786578 BQE786577:BQE786578 CAA786577:CAA786578 CJW786577:CJW786578 CTS786577:CTS786578 DDO786577:DDO786578 DNK786577:DNK786578 DXG786577:DXG786578 EHC786577:EHC786578 EQY786577:EQY786578 FAU786577:FAU786578 FKQ786577:FKQ786578 FUM786577:FUM786578 GEI786577:GEI786578 GOE786577:GOE786578 GYA786577:GYA786578 HHW786577:HHW786578 HRS786577:HRS786578 IBO786577:IBO786578 ILK786577:ILK786578 IVG786577:IVG786578 JFC786577:JFC786578 JOY786577:JOY786578 JYU786577:JYU786578 KIQ786577:KIQ786578 KSM786577:KSM786578 LCI786577:LCI786578 LME786577:LME786578 LWA786577:LWA786578 MFW786577:MFW786578 MPS786577:MPS786578 MZO786577:MZO786578 NJK786577:NJK786578 NTG786577:NTG786578 ODC786577:ODC786578 OMY786577:OMY786578 OWU786577:OWU786578 PGQ786577:PGQ786578 PQM786577:PQM786578 QAI786577:QAI786578 QKE786577:QKE786578 QUA786577:QUA786578 RDW786577:RDW786578 RNS786577:RNS786578 RXO786577:RXO786578 SHK786577:SHK786578 SRG786577:SRG786578 TBC786577:TBC786578 TKY786577:TKY786578 TUU786577:TUU786578 UEQ786577:UEQ786578 UOM786577:UOM786578 UYI786577:UYI786578 VIE786577:VIE786578 VSA786577:VSA786578 WBW786577:WBW786578 WLS786577:WLS786578 WVO786577:WVO786578 G852113:G852114 JC852113:JC852114 SY852113:SY852114 ACU852113:ACU852114 AMQ852113:AMQ852114 AWM852113:AWM852114 BGI852113:BGI852114 BQE852113:BQE852114 CAA852113:CAA852114 CJW852113:CJW852114 CTS852113:CTS852114 DDO852113:DDO852114 DNK852113:DNK852114 DXG852113:DXG852114 EHC852113:EHC852114 EQY852113:EQY852114 FAU852113:FAU852114 FKQ852113:FKQ852114 FUM852113:FUM852114 GEI852113:GEI852114 GOE852113:GOE852114 GYA852113:GYA852114 HHW852113:HHW852114 HRS852113:HRS852114 IBO852113:IBO852114 ILK852113:ILK852114 IVG852113:IVG852114 JFC852113:JFC852114 JOY852113:JOY852114 JYU852113:JYU852114 KIQ852113:KIQ852114 KSM852113:KSM852114 LCI852113:LCI852114 LME852113:LME852114 LWA852113:LWA852114 MFW852113:MFW852114 MPS852113:MPS852114 MZO852113:MZO852114 NJK852113:NJK852114 NTG852113:NTG852114 ODC852113:ODC852114 OMY852113:OMY852114 OWU852113:OWU852114 PGQ852113:PGQ852114 PQM852113:PQM852114 QAI852113:QAI852114 QKE852113:QKE852114 QUA852113:QUA852114 RDW852113:RDW852114 RNS852113:RNS852114 RXO852113:RXO852114 SHK852113:SHK852114 SRG852113:SRG852114 TBC852113:TBC852114 TKY852113:TKY852114 TUU852113:TUU852114 UEQ852113:UEQ852114 UOM852113:UOM852114 UYI852113:UYI852114 VIE852113:VIE852114 VSA852113:VSA852114 WBW852113:WBW852114 WLS852113:WLS852114 WVO852113:WVO852114 G917649:G917650 JC917649:JC917650 SY917649:SY917650 ACU917649:ACU917650 AMQ917649:AMQ917650 AWM917649:AWM917650 BGI917649:BGI917650 BQE917649:BQE917650 CAA917649:CAA917650 CJW917649:CJW917650 CTS917649:CTS917650 DDO917649:DDO917650 DNK917649:DNK917650 DXG917649:DXG917650 EHC917649:EHC917650 EQY917649:EQY917650 FAU917649:FAU917650 FKQ917649:FKQ917650 FUM917649:FUM917650 GEI917649:GEI917650 GOE917649:GOE917650 GYA917649:GYA917650 HHW917649:HHW917650 HRS917649:HRS917650 IBO917649:IBO917650 ILK917649:ILK917650 IVG917649:IVG917650 JFC917649:JFC917650 JOY917649:JOY917650 JYU917649:JYU917650 KIQ917649:KIQ917650 KSM917649:KSM917650 LCI917649:LCI917650 LME917649:LME917650 LWA917649:LWA917650 MFW917649:MFW917650 MPS917649:MPS917650 MZO917649:MZO917650 NJK917649:NJK917650 NTG917649:NTG917650 ODC917649:ODC917650 OMY917649:OMY917650 OWU917649:OWU917650 PGQ917649:PGQ917650 PQM917649:PQM917650 QAI917649:QAI917650 QKE917649:QKE917650 QUA917649:QUA917650 RDW917649:RDW917650 RNS917649:RNS917650 RXO917649:RXO917650 SHK917649:SHK917650 SRG917649:SRG917650 TBC917649:TBC917650 TKY917649:TKY917650 TUU917649:TUU917650 UEQ917649:UEQ917650 UOM917649:UOM917650 UYI917649:UYI917650 VIE917649:VIE917650 VSA917649:VSA917650 WBW917649:WBW917650 WLS917649:WLS917650 WVO917649:WVO917650 G983185:G983186 JC983185:JC983186 SY983185:SY983186 ACU983185:ACU983186 AMQ983185:AMQ983186 AWM983185:AWM983186 BGI983185:BGI983186 BQE983185:BQE983186 CAA983185:CAA983186 CJW983185:CJW983186 CTS983185:CTS983186 DDO983185:DDO983186 DNK983185:DNK983186 DXG983185:DXG983186 EHC983185:EHC983186 EQY983185:EQY983186 FAU983185:FAU983186 FKQ983185:FKQ983186 FUM983185:FUM983186 GEI983185:GEI983186 GOE983185:GOE983186 GYA983185:GYA983186 HHW983185:HHW983186 HRS983185:HRS983186 IBO983185:IBO983186 ILK983185:ILK983186 IVG983185:IVG983186 JFC983185:JFC983186 JOY983185:JOY983186 JYU983185:JYU983186 KIQ983185:KIQ983186 KSM983185:KSM983186 LCI983185:LCI983186 LME983185:LME983186 LWA983185:LWA983186 MFW983185:MFW983186 MPS983185:MPS983186 MZO983185:MZO983186 NJK983185:NJK983186 NTG983185:NTG983186 ODC983185:ODC983186 OMY983185:OMY983186 OWU983185:OWU983186 PGQ983185:PGQ983186 PQM983185:PQM983186 QAI983185:QAI983186 QKE983185:QKE983186 QUA983185:QUA983186 RDW983185:RDW983186 RNS983185:RNS983186 RXO983185:RXO983186 SHK983185:SHK983186 SRG983185:SRG983186 TBC983185:TBC983186 TKY983185:TKY983186 TUU983185:TUU983186 UEQ983185:UEQ983186 UOM983185:UOM983186 UYI983185:UYI983186 VIE983185:VIE983186 VSA983185:VSA983186 WBW983185:WBW983186 WLS983185:WLS983186 WVO983185:WVO983186 G133:G141 JC133:JC141 SY133:SY141 ACU133:ACU141 AMQ133:AMQ141 AWM133:AWM141 BGI133:BGI141 BQE133:BQE141 CAA133:CAA141 CJW133:CJW141 CTS133:CTS141 DDO133:DDO141 DNK133:DNK141 DXG133:DXG141 EHC133:EHC141 EQY133:EQY141 FAU133:FAU141 FKQ133:FKQ141 FUM133:FUM141 GEI133:GEI141 GOE133:GOE141 GYA133:GYA141 HHW133:HHW141 HRS133:HRS141 IBO133:IBO141 ILK133:ILK141 IVG133:IVG141 JFC133:JFC141 JOY133:JOY141 JYU133:JYU141 KIQ133:KIQ141 KSM133:KSM141 LCI133:LCI141 LME133:LME141 LWA133:LWA141 MFW133:MFW141 MPS133:MPS141 MZO133:MZO141 NJK133:NJK141 NTG133:NTG141 ODC133:ODC141 OMY133:OMY141 OWU133:OWU141 PGQ133:PGQ141 PQM133:PQM141 QAI133:QAI141 QKE133:QKE141 QUA133:QUA141 RDW133:RDW141 RNS133:RNS141 RXO133:RXO141 SHK133:SHK141 SRG133:SRG141 TBC133:TBC141 TKY133:TKY141 TUU133:TUU141 UEQ133:UEQ141 UOM133:UOM141 UYI133:UYI141 VIE133:VIE141 VSA133:VSA141 WBW133:WBW141 WLS133:WLS141 WVO133:WVO141 G65669:G65677 JC65669:JC65677 SY65669:SY65677 ACU65669:ACU65677 AMQ65669:AMQ65677 AWM65669:AWM65677 BGI65669:BGI65677 BQE65669:BQE65677 CAA65669:CAA65677 CJW65669:CJW65677 CTS65669:CTS65677 DDO65669:DDO65677 DNK65669:DNK65677 DXG65669:DXG65677 EHC65669:EHC65677 EQY65669:EQY65677 FAU65669:FAU65677 FKQ65669:FKQ65677 FUM65669:FUM65677 GEI65669:GEI65677 GOE65669:GOE65677 GYA65669:GYA65677 HHW65669:HHW65677 HRS65669:HRS65677 IBO65669:IBO65677 ILK65669:ILK65677 IVG65669:IVG65677 JFC65669:JFC65677 JOY65669:JOY65677 JYU65669:JYU65677 KIQ65669:KIQ65677 KSM65669:KSM65677 LCI65669:LCI65677 LME65669:LME65677 LWA65669:LWA65677 MFW65669:MFW65677 MPS65669:MPS65677 MZO65669:MZO65677 NJK65669:NJK65677 NTG65669:NTG65677 ODC65669:ODC65677 OMY65669:OMY65677 OWU65669:OWU65677 PGQ65669:PGQ65677 PQM65669:PQM65677 QAI65669:QAI65677 QKE65669:QKE65677 QUA65669:QUA65677 RDW65669:RDW65677 RNS65669:RNS65677 RXO65669:RXO65677 SHK65669:SHK65677 SRG65669:SRG65677 TBC65669:TBC65677 TKY65669:TKY65677 TUU65669:TUU65677 UEQ65669:UEQ65677 UOM65669:UOM65677 UYI65669:UYI65677 VIE65669:VIE65677 VSA65669:VSA65677 WBW65669:WBW65677 WLS65669:WLS65677 WVO65669:WVO65677 G131205:G131213 JC131205:JC131213 SY131205:SY131213 ACU131205:ACU131213 AMQ131205:AMQ131213 AWM131205:AWM131213 BGI131205:BGI131213 BQE131205:BQE131213 CAA131205:CAA131213 CJW131205:CJW131213 CTS131205:CTS131213 DDO131205:DDO131213 DNK131205:DNK131213 DXG131205:DXG131213 EHC131205:EHC131213 EQY131205:EQY131213 FAU131205:FAU131213 FKQ131205:FKQ131213 FUM131205:FUM131213 GEI131205:GEI131213 GOE131205:GOE131213 GYA131205:GYA131213 HHW131205:HHW131213 HRS131205:HRS131213 IBO131205:IBO131213 ILK131205:ILK131213 IVG131205:IVG131213 JFC131205:JFC131213 JOY131205:JOY131213 JYU131205:JYU131213 KIQ131205:KIQ131213 KSM131205:KSM131213 LCI131205:LCI131213 LME131205:LME131213 LWA131205:LWA131213 MFW131205:MFW131213 MPS131205:MPS131213 MZO131205:MZO131213 NJK131205:NJK131213 NTG131205:NTG131213 ODC131205:ODC131213 OMY131205:OMY131213 OWU131205:OWU131213 PGQ131205:PGQ131213 PQM131205:PQM131213 QAI131205:QAI131213 QKE131205:QKE131213 QUA131205:QUA131213 RDW131205:RDW131213 RNS131205:RNS131213 RXO131205:RXO131213 SHK131205:SHK131213 SRG131205:SRG131213 TBC131205:TBC131213 TKY131205:TKY131213 TUU131205:TUU131213 UEQ131205:UEQ131213 UOM131205:UOM131213 UYI131205:UYI131213 VIE131205:VIE131213 VSA131205:VSA131213 WBW131205:WBW131213 WLS131205:WLS131213 WVO131205:WVO131213 G196741:G196749 JC196741:JC196749 SY196741:SY196749 ACU196741:ACU196749 AMQ196741:AMQ196749 AWM196741:AWM196749 BGI196741:BGI196749 BQE196741:BQE196749 CAA196741:CAA196749 CJW196741:CJW196749 CTS196741:CTS196749 DDO196741:DDO196749 DNK196741:DNK196749 DXG196741:DXG196749 EHC196741:EHC196749 EQY196741:EQY196749 FAU196741:FAU196749 FKQ196741:FKQ196749 FUM196741:FUM196749 GEI196741:GEI196749 GOE196741:GOE196749 GYA196741:GYA196749 HHW196741:HHW196749 HRS196741:HRS196749 IBO196741:IBO196749 ILK196741:ILK196749 IVG196741:IVG196749 JFC196741:JFC196749 JOY196741:JOY196749 JYU196741:JYU196749 KIQ196741:KIQ196749 KSM196741:KSM196749 LCI196741:LCI196749 LME196741:LME196749 LWA196741:LWA196749 MFW196741:MFW196749 MPS196741:MPS196749 MZO196741:MZO196749 NJK196741:NJK196749 NTG196741:NTG196749 ODC196741:ODC196749 OMY196741:OMY196749 OWU196741:OWU196749 PGQ196741:PGQ196749 PQM196741:PQM196749 QAI196741:QAI196749 QKE196741:QKE196749 QUA196741:QUA196749 RDW196741:RDW196749 RNS196741:RNS196749 RXO196741:RXO196749 SHK196741:SHK196749 SRG196741:SRG196749 TBC196741:TBC196749 TKY196741:TKY196749 TUU196741:TUU196749 UEQ196741:UEQ196749 UOM196741:UOM196749 UYI196741:UYI196749 VIE196741:VIE196749 VSA196741:VSA196749 WBW196741:WBW196749 WLS196741:WLS196749 WVO196741:WVO196749 G262277:G262285 JC262277:JC262285 SY262277:SY262285 ACU262277:ACU262285 AMQ262277:AMQ262285 AWM262277:AWM262285 BGI262277:BGI262285 BQE262277:BQE262285 CAA262277:CAA262285 CJW262277:CJW262285 CTS262277:CTS262285 DDO262277:DDO262285 DNK262277:DNK262285 DXG262277:DXG262285 EHC262277:EHC262285 EQY262277:EQY262285 FAU262277:FAU262285 FKQ262277:FKQ262285 FUM262277:FUM262285 GEI262277:GEI262285 GOE262277:GOE262285 GYA262277:GYA262285 HHW262277:HHW262285 HRS262277:HRS262285 IBO262277:IBO262285 ILK262277:ILK262285 IVG262277:IVG262285 JFC262277:JFC262285 JOY262277:JOY262285 JYU262277:JYU262285 KIQ262277:KIQ262285 KSM262277:KSM262285 LCI262277:LCI262285 LME262277:LME262285 LWA262277:LWA262285 MFW262277:MFW262285 MPS262277:MPS262285 MZO262277:MZO262285 NJK262277:NJK262285 NTG262277:NTG262285 ODC262277:ODC262285 OMY262277:OMY262285 OWU262277:OWU262285 PGQ262277:PGQ262285 PQM262277:PQM262285 QAI262277:QAI262285 QKE262277:QKE262285 QUA262277:QUA262285 RDW262277:RDW262285 RNS262277:RNS262285 RXO262277:RXO262285 SHK262277:SHK262285 SRG262277:SRG262285 TBC262277:TBC262285 TKY262277:TKY262285 TUU262277:TUU262285 UEQ262277:UEQ262285 UOM262277:UOM262285 UYI262277:UYI262285 VIE262277:VIE262285 VSA262277:VSA262285 WBW262277:WBW262285 WLS262277:WLS262285 WVO262277:WVO262285 G327813:G327821 JC327813:JC327821 SY327813:SY327821 ACU327813:ACU327821 AMQ327813:AMQ327821 AWM327813:AWM327821 BGI327813:BGI327821 BQE327813:BQE327821 CAA327813:CAA327821 CJW327813:CJW327821 CTS327813:CTS327821 DDO327813:DDO327821 DNK327813:DNK327821 DXG327813:DXG327821 EHC327813:EHC327821 EQY327813:EQY327821 FAU327813:FAU327821 FKQ327813:FKQ327821 FUM327813:FUM327821 GEI327813:GEI327821 GOE327813:GOE327821 GYA327813:GYA327821 HHW327813:HHW327821 HRS327813:HRS327821 IBO327813:IBO327821 ILK327813:ILK327821 IVG327813:IVG327821 JFC327813:JFC327821 JOY327813:JOY327821 JYU327813:JYU327821 KIQ327813:KIQ327821 KSM327813:KSM327821 LCI327813:LCI327821 LME327813:LME327821 LWA327813:LWA327821 MFW327813:MFW327821 MPS327813:MPS327821 MZO327813:MZO327821 NJK327813:NJK327821 NTG327813:NTG327821 ODC327813:ODC327821 OMY327813:OMY327821 OWU327813:OWU327821 PGQ327813:PGQ327821 PQM327813:PQM327821 QAI327813:QAI327821 QKE327813:QKE327821 QUA327813:QUA327821 RDW327813:RDW327821 RNS327813:RNS327821 RXO327813:RXO327821 SHK327813:SHK327821 SRG327813:SRG327821 TBC327813:TBC327821 TKY327813:TKY327821 TUU327813:TUU327821 UEQ327813:UEQ327821 UOM327813:UOM327821 UYI327813:UYI327821 VIE327813:VIE327821 VSA327813:VSA327821 WBW327813:WBW327821 WLS327813:WLS327821 WVO327813:WVO327821 G393349:G393357 JC393349:JC393357 SY393349:SY393357 ACU393349:ACU393357 AMQ393349:AMQ393357 AWM393349:AWM393357 BGI393349:BGI393357 BQE393349:BQE393357 CAA393349:CAA393357 CJW393349:CJW393357 CTS393349:CTS393357 DDO393349:DDO393357 DNK393349:DNK393357 DXG393349:DXG393357 EHC393349:EHC393357 EQY393349:EQY393357 FAU393349:FAU393357 FKQ393349:FKQ393357 FUM393349:FUM393357 GEI393349:GEI393357 GOE393349:GOE393357 GYA393349:GYA393357 HHW393349:HHW393357 HRS393349:HRS393357 IBO393349:IBO393357 ILK393349:ILK393357 IVG393349:IVG393357 JFC393349:JFC393357 JOY393349:JOY393357 JYU393349:JYU393357 KIQ393349:KIQ393357 KSM393349:KSM393357 LCI393349:LCI393357 LME393349:LME393357 LWA393349:LWA393357 MFW393349:MFW393357 MPS393349:MPS393357 MZO393349:MZO393357 NJK393349:NJK393357 NTG393349:NTG393357 ODC393349:ODC393357 OMY393349:OMY393357 OWU393349:OWU393357 PGQ393349:PGQ393357 PQM393349:PQM393357 QAI393349:QAI393357 QKE393349:QKE393357 QUA393349:QUA393357 RDW393349:RDW393357 RNS393349:RNS393357 RXO393349:RXO393357 SHK393349:SHK393357 SRG393349:SRG393357 TBC393349:TBC393357 TKY393349:TKY393357 TUU393349:TUU393357 UEQ393349:UEQ393357 UOM393349:UOM393357 UYI393349:UYI393357 VIE393349:VIE393357 VSA393349:VSA393357 WBW393349:WBW393357 WLS393349:WLS393357 WVO393349:WVO393357 G458885:G458893 JC458885:JC458893 SY458885:SY458893 ACU458885:ACU458893 AMQ458885:AMQ458893 AWM458885:AWM458893 BGI458885:BGI458893 BQE458885:BQE458893 CAA458885:CAA458893 CJW458885:CJW458893 CTS458885:CTS458893 DDO458885:DDO458893 DNK458885:DNK458893 DXG458885:DXG458893 EHC458885:EHC458893 EQY458885:EQY458893 FAU458885:FAU458893 FKQ458885:FKQ458893 FUM458885:FUM458893 GEI458885:GEI458893 GOE458885:GOE458893 GYA458885:GYA458893 HHW458885:HHW458893 HRS458885:HRS458893 IBO458885:IBO458893 ILK458885:ILK458893 IVG458885:IVG458893 JFC458885:JFC458893 JOY458885:JOY458893 JYU458885:JYU458893 KIQ458885:KIQ458893 KSM458885:KSM458893 LCI458885:LCI458893 LME458885:LME458893 LWA458885:LWA458893 MFW458885:MFW458893 MPS458885:MPS458893 MZO458885:MZO458893 NJK458885:NJK458893 NTG458885:NTG458893 ODC458885:ODC458893 OMY458885:OMY458893 OWU458885:OWU458893 PGQ458885:PGQ458893 PQM458885:PQM458893 QAI458885:QAI458893 QKE458885:QKE458893 QUA458885:QUA458893 RDW458885:RDW458893 RNS458885:RNS458893 RXO458885:RXO458893 SHK458885:SHK458893 SRG458885:SRG458893 TBC458885:TBC458893 TKY458885:TKY458893 TUU458885:TUU458893 UEQ458885:UEQ458893 UOM458885:UOM458893 UYI458885:UYI458893 VIE458885:VIE458893 VSA458885:VSA458893 WBW458885:WBW458893 WLS458885:WLS458893 WVO458885:WVO458893 G524421:G524429 JC524421:JC524429 SY524421:SY524429 ACU524421:ACU524429 AMQ524421:AMQ524429 AWM524421:AWM524429 BGI524421:BGI524429 BQE524421:BQE524429 CAA524421:CAA524429 CJW524421:CJW524429 CTS524421:CTS524429 DDO524421:DDO524429 DNK524421:DNK524429 DXG524421:DXG524429 EHC524421:EHC524429 EQY524421:EQY524429 FAU524421:FAU524429 FKQ524421:FKQ524429 FUM524421:FUM524429 GEI524421:GEI524429 GOE524421:GOE524429 GYA524421:GYA524429 HHW524421:HHW524429 HRS524421:HRS524429 IBO524421:IBO524429 ILK524421:ILK524429 IVG524421:IVG524429 JFC524421:JFC524429 JOY524421:JOY524429 JYU524421:JYU524429 KIQ524421:KIQ524429 KSM524421:KSM524429 LCI524421:LCI524429 LME524421:LME524429 LWA524421:LWA524429 MFW524421:MFW524429 MPS524421:MPS524429 MZO524421:MZO524429 NJK524421:NJK524429 NTG524421:NTG524429 ODC524421:ODC524429 OMY524421:OMY524429 OWU524421:OWU524429 PGQ524421:PGQ524429 PQM524421:PQM524429 QAI524421:QAI524429 QKE524421:QKE524429 QUA524421:QUA524429 RDW524421:RDW524429 RNS524421:RNS524429 RXO524421:RXO524429 SHK524421:SHK524429 SRG524421:SRG524429 TBC524421:TBC524429 TKY524421:TKY524429 TUU524421:TUU524429 UEQ524421:UEQ524429 UOM524421:UOM524429 UYI524421:UYI524429 VIE524421:VIE524429 VSA524421:VSA524429 WBW524421:WBW524429 WLS524421:WLS524429 WVO524421:WVO524429 G589957:G589965 JC589957:JC589965 SY589957:SY589965 ACU589957:ACU589965 AMQ589957:AMQ589965 AWM589957:AWM589965 BGI589957:BGI589965 BQE589957:BQE589965 CAA589957:CAA589965 CJW589957:CJW589965 CTS589957:CTS589965 DDO589957:DDO589965 DNK589957:DNK589965 DXG589957:DXG589965 EHC589957:EHC589965 EQY589957:EQY589965 FAU589957:FAU589965 FKQ589957:FKQ589965 FUM589957:FUM589965 GEI589957:GEI589965 GOE589957:GOE589965 GYA589957:GYA589965 HHW589957:HHW589965 HRS589957:HRS589965 IBO589957:IBO589965 ILK589957:ILK589965 IVG589957:IVG589965 JFC589957:JFC589965 JOY589957:JOY589965 JYU589957:JYU589965 KIQ589957:KIQ589965 KSM589957:KSM589965 LCI589957:LCI589965 LME589957:LME589965 LWA589957:LWA589965 MFW589957:MFW589965 MPS589957:MPS589965 MZO589957:MZO589965 NJK589957:NJK589965 NTG589957:NTG589965 ODC589957:ODC589965 OMY589957:OMY589965 OWU589957:OWU589965 PGQ589957:PGQ589965 PQM589957:PQM589965 QAI589957:QAI589965 QKE589957:QKE589965 QUA589957:QUA589965 RDW589957:RDW589965 RNS589957:RNS589965 RXO589957:RXO589965 SHK589957:SHK589965 SRG589957:SRG589965 TBC589957:TBC589965 TKY589957:TKY589965 TUU589957:TUU589965 UEQ589957:UEQ589965 UOM589957:UOM589965 UYI589957:UYI589965 VIE589957:VIE589965 VSA589957:VSA589965 WBW589957:WBW589965 WLS589957:WLS589965 WVO589957:WVO589965 G655493:G655501 JC655493:JC655501 SY655493:SY655501 ACU655493:ACU655501 AMQ655493:AMQ655501 AWM655493:AWM655501 BGI655493:BGI655501 BQE655493:BQE655501 CAA655493:CAA655501 CJW655493:CJW655501 CTS655493:CTS655501 DDO655493:DDO655501 DNK655493:DNK655501 DXG655493:DXG655501 EHC655493:EHC655501 EQY655493:EQY655501 FAU655493:FAU655501 FKQ655493:FKQ655501 FUM655493:FUM655501 GEI655493:GEI655501 GOE655493:GOE655501 GYA655493:GYA655501 HHW655493:HHW655501 HRS655493:HRS655501 IBO655493:IBO655501 ILK655493:ILK655501 IVG655493:IVG655501 JFC655493:JFC655501 JOY655493:JOY655501 JYU655493:JYU655501 KIQ655493:KIQ655501 KSM655493:KSM655501 LCI655493:LCI655501 LME655493:LME655501 LWA655493:LWA655501 MFW655493:MFW655501 MPS655493:MPS655501 MZO655493:MZO655501 NJK655493:NJK655501 NTG655493:NTG655501 ODC655493:ODC655501 OMY655493:OMY655501 OWU655493:OWU655501 PGQ655493:PGQ655501 PQM655493:PQM655501 QAI655493:QAI655501 QKE655493:QKE655501 QUA655493:QUA655501 RDW655493:RDW655501 RNS655493:RNS655501 RXO655493:RXO655501 SHK655493:SHK655501 SRG655493:SRG655501 TBC655493:TBC655501 TKY655493:TKY655501 TUU655493:TUU655501 UEQ655493:UEQ655501 UOM655493:UOM655501 UYI655493:UYI655501 VIE655493:VIE655501 VSA655493:VSA655501 WBW655493:WBW655501 WLS655493:WLS655501 WVO655493:WVO655501 G721029:G721037 JC721029:JC721037 SY721029:SY721037 ACU721029:ACU721037 AMQ721029:AMQ721037 AWM721029:AWM721037 BGI721029:BGI721037 BQE721029:BQE721037 CAA721029:CAA721037 CJW721029:CJW721037 CTS721029:CTS721037 DDO721029:DDO721037 DNK721029:DNK721037 DXG721029:DXG721037 EHC721029:EHC721037 EQY721029:EQY721037 FAU721029:FAU721037 FKQ721029:FKQ721037 FUM721029:FUM721037 GEI721029:GEI721037 GOE721029:GOE721037 GYA721029:GYA721037 HHW721029:HHW721037 HRS721029:HRS721037 IBO721029:IBO721037 ILK721029:ILK721037 IVG721029:IVG721037 JFC721029:JFC721037 JOY721029:JOY721037 JYU721029:JYU721037 KIQ721029:KIQ721037 KSM721029:KSM721037 LCI721029:LCI721037 LME721029:LME721037 LWA721029:LWA721037 MFW721029:MFW721037 MPS721029:MPS721037 MZO721029:MZO721037 NJK721029:NJK721037 NTG721029:NTG721037 ODC721029:ODC721037 OMY721029:OMY721037 OWU721029:OWU721037 PGQ721029:PGQ721037 PQM721029:PQM721037 QAI721029:QAI721037 QKE721029:QKE721037 QUA721029:QUA721037 RDW721029:RDW721037 RNS721029:RNS721037 RXO721029:RXO721037 SHK721029:SHK721037 SRG721029:SRG721037 TBC721029:TBC721037 TKY721029:TKY721037 TUU721029:TUU721037 UEQ721029:UEQ721037 UOM721029:UOM721037 UYI721029:UYI721037 VIE721029:VIE721037 VSA721029:VSA721037 WBW721029:WBW721037 WLS721029:WLS721037 WVO721029:WVO721037 G786565:G786573 JC786565:JC786573 SY786565:SY786573 ACU786565:ACU786573 AMQ786565:AMQ786573 AWM786565:AWM786573 BGI786565:BGI786573 BQE786565:BQE786573 CAA786565:CAA786573 CJW786565:CJW786573 CTS786565:CTS786573 DDO786565:DDO786573 DNK786565:DNK786573 DXG786565:DXG786573 EHC786565:EHC786573 EQY786565:EQY786573 FAU786565:FAU786573 FKQ786565:FKQ786573 FUM786565:FUM786573 GEI786565:GEI786573 GOE786565:GOE786573 GYA786565:GYA786573 HHW786565:HHW786573 HRS786565:HRS786573 IBO786565:IBO786573 ILK786565:ILK786573 IVG786565:IVG786573 JFC786565:JFC786573 JOY786565:JOY786573 JYU786565:JYU786573 KIQ786565:KIQ786573 KSM786565:KSM786573 LCI786565:LCI786573 LME786565:LME786573 LWA786565:LWA786573 MFW786565:MFW786573 MPS786565:MPS786573 MZO786565:MZO786573 NJK786565:NJK786573 NTG786565:NTG786573 ODC786565:ODC786573 OMY786565:OMY786573 OWU786565:OWU786573 PGQ786565:PGQ786573 PQM786565:PQM786573 QAI786565:QAI786573 QKE786565:QKE786573 QUA786565:QUA786573 RDW786565:RDW786573 RNS786565:RNS786573 RXO786565:RXO786573 SHK786565:SHK786573 SRG786565:SRG786573 TBC786565:TBC786573 TKY786565:TKY786573 TUU786565:TUU786573 UEQ786565:UEQ786573 UOM786565:UOM786573 UYI786565:UYI786573 VIE786565:VIE786573 VSA786565:VSA786573 WBW786565:WBW786573 WLS786565:WLS786573 WVO786565:WVO786573 G852101:G852109 JC852101:JC852109 SY852101:SY852109 ACU852101:ACU852109 AMQ852101:AMQ852109 AWM852101:AWM852109 BGI852101:BGI852109 BQE852101:BQE852109 CAA852101:CAA852109 CJW852101:CJW852109 CTS852101:CTS852109 DDO852101:DDO852109 DNK852101:DNK852109 DXG852101:DXG852109 EHC852101:EHC852109 EQY852101:EQY852109 FAU852101:FAU852109 FKQ852101:FKQ852109 FUM852101:FUM852109 GEI852101:GEI852109 GOE852101:GOE852109 GYA852101:GYA852109 HHW852101:HHW852109 HRS852101:HRS852109 IBO852101:IBO852109 ILK852101:ILK852109 IVG852101:IVG852109 JFC852101:JFC852109 JOY852101:JOY852109 JYU852101:JYU852109 KIQ852101:KIQ852109 KSM852101:KSM852109 LCI852101:LCI852109 LME852101:LME852109 LWA852101:LWA852109 MFW852101:MFW852109 MPS852101:MPS852109 MZO852101:MZO852109 NJK852101:NJK852109 NTG852101:NTG852109 ODC852101:ODC852109 OMY852101:OMY852109 OWU852101:OWU852109 PGQ852101:PGQ852109 PQM852101:PQM852109 QAI852101:QAI852109 QKE852101:QKE852109 QUA852101:QUA852109 RDW852101:RDW852109 RNS852101:RNS852109 RXO852101:RXO852109 SHK852101:SHK852109 SRG852101:SRG852109 TBC852101:TBC852109 TKY852101:TKY852109 TUU852101:TUU852109 UEQ852101:UEQ852109 UOM852101:UOM852109 UYI852101:UYI852109 VIE852101:VIE852109 VSA852101:VSA852109 WBW852101:WBW852109 WLS852101:WLS852109 WVO852101:WVO852109 G917637:G917645 JC917637:JC917645 SY917637:SY917645 ACU917637:ACU917645 AMQ917637:AMQ917645 AWM917637:AWM917645 BGI917637:BGI917645 BQE917637:BQE917645 CAA917637:CAA917645 CJW917637:CJW917645 CTS917637:CTS917645 DDO917637:DDO917645 DNK917637:DNK917645 DXG917637:DXG917645 EHC917637:EHC917645 EQY917637:EQY917645 FAU917637:FAU917645 FKQ917637:FKQ917645 FUM917637:FUM917645 GEI917637:GEI917645 GOE917637:GOE917645 GYA917637:GYA917645 HHW917637:HHW917645 HRS917637:HRS917645 IBO917637:IBO917645 ILK917637:ILK917645 IVG917637:IVG917645 JFC917637:JFC917645 JOY917637:JOY917645 JYU917637:JYU917645 KIQ917637:KIQ917645 KSM917637:KSM917645 LCI917637:LCI917645 LME917637:LME917645 LWA917637:LWA917645 MFW917637:MFW917645 MPS917637:MPS917645 MZO917637:MZO917645 NJK917637:NJK917645 NTG917637:NTG917645 ODC917637:ODC917645 OMY917637:OMY917645 OWU917637:OWU917645 PGQ917637:PGQ917645 PQM917637:PQM917645 QAI917637:QAI917645 QKE917637:QKE917645 QUA917637:QUA917645 RDW917637:RDW917645 RNS917637:RNS917645 RXO917637:RXO917645 SHK917637:SHK917645 SRG917637:SRG917645 TBC917637:TBC917645 TKY917637:TKY917645 TUU917637:TUU917645 UEQ917637:UEQ917645 UOM917637:UOM917645 UYI917637:UYI917645 VIE917637:VIE917645 VSA917637:VSA917645 WBW917637:WBW917645 WLS917637:WLS917645 WVO917637:WVO917645 G983173:G983181 JC983173:JC983181 SY983173:SY983181 ACU983173:ACU983181 AMQ983173:AMQ983181 AWM983173:AWM983181 BGI983173:BGI983181 BQE983173:BQE983181 CAA983173:CAA983181 CJW983173:CJW983181 CTS983173:CTS983181 DDO983173:DDO983181 DNK983173:DNK983181 DXG983173:DXG983181 EHC983173:EHC983181 EQY983173:EQY983181 FAU983173:FAU983181 FKQ983173:FKQ983181 FUM983173:FUM983181 GEI983173:GEI983181 GOE983173:GOE983181 GYA983173:GYA983181 HHW983173:HHW983181 HRS983173:HRS983181 IBO983173:IBO983181 ILK983173:ILK983181 IVG983173:IVG983181 JFC983173:JFC983181 JOY983173:JOY983181 JYU983173:JYU983181 KIQ983173:KIQ983181 KSM983173:KSM983181 LCI983173:LCI983181 LME983173:LME983181 LWA983173:LWA983181 MFW983173:MFW983181 MPS983173:MPS983181 MZO983173:MZO983181 NJK983173:NJK983181 NTG983173:NTG983181 ODC983173:ODC983181 OMY983173:OMY983181 OWU983173:OWU983181 PGQ983173:PGQ983181 PQM983173:PQM983181 QAI983173:QAI983181 QKE983173:QKE983181 QUA983173:QUA983181 RDW983173:RDW983181 RNS983173:RNS983181 RXO983173:RXO983181 SHK983173:SHK983181 SRG983173:SRG983181 TBC983173:TBC983181 TKY983173:TKY983181 TUU983173:TUU983181 UEQ983173:UEQ983181 UOM983173:UOM983181 UYI983173:UYI983181 VIE983173:VIE983181 VSA983173:VSA983181 WBW983173:WBW983181 WLS983173:WLS983181 WVO983173:WVO983181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D16:D23 IZ16:IZ23 SV16:SV23 ACR16:ACR23 AMN16:AMN23 AWJ16:AWJ23 BGF16:BGF23 BQB16:BQB23 BZX16:BZX23 CJT16:CJT23 CTP16:CTP23 DDL16:DDL23 DNH16:DNH23 DXD16:DXD23 EGZ16:EGZ23 EQV16:EQV23 FAR16:FAR23 FKN16:FKN23 FUJ16:FUJ23 GEF16:GEF23 GOB16:GOB23 GXX16:GXX23 HHT16:HHT23 HRP16:HRP23 IBL16:IBL23 ILH16:ILH23 IVD16:IVD23 JEZ16:JEZ23 JOV16:JOV23 JYR16:JYR23 KIN16:KIN23 KSJ16:KSJ23 LCF16:LCF23 LMB16:LMB23 LVX16:LVX23 MFT16:MFT23 MPP16:MPP23 MZL16:MZL23 NJH16:NJH23 NTD16:NTD23 OCZ16:OCZ23 OMV16:OMV23 OWR16:OWR23 PGN16:PGN23 PQJ16:PQJ23 QAF16:QAF23 QKB16:QKB23 QTX16:QTX23 RDT16:RDT23 RNP16:RNP23 RXL16:RXL23 SHH16:SHH23 SRD16:SRD23 TAZ16:TAZ23 TKV16:TKV23 TUR16:TUR23 UEN16:UEN23 UOJ16:UOJ23 UYF16:UYF23 VIB16:VIB23 VRX16:VRX23 WBT16:WBT23 WLP16:WLP23 WVL16:WVL23 D65552:D65559 IZ65552:IZ65559 SV65552:SV65559 ACR65552:ACR65559 AMN65552:AMN65559 AWJ65552:AWJ65559 BGF65552:BGF65559 BQB65552:BQB65559 BZX65552:BZX65559 CJT65552:CJT65559 CTP65552:CTP65559 DDL65552:DDL65559 DNH65552:DNH65559 DXD65552:DXD65559 EGZ65552:EGZ65559 EQV65552:EQV65559 FAR65552:FAR65559 FKN65552:FKN65559 FUJ65552:FUJ65559 GEF65552:GEF65559 GOB65552:GOB65559 GXX65552:GXX65559 HHT65552:HHT65559 HRP65552:HRP65559 IBL65552:IBL65559 ILH65552:ILH65559 IVD65552:IVD65559 JEZ65552:JEZ65559 JOV65552:JOV65559 JYR65552:JYR65559 KIN65552:KIN65559 KSJ65552:KSJ65559 LCF65552:LCF65559 LMB65552:LMB65559 LVX65552:LVX65559 MFT65552:MFT65559 MPP65552:MPP65559 MZL65552:MZL65559 NJH65552:NJH65559 NTD65552:NTD65559 OCZ65552:OCZ65559 OMV65552:OMV65559 OWR65552:OWR65559 PGN65552:PGN65559 PQJ65552:PQJ65559 QAF65552:QAF65559 QKB65552:QKB65559 QTX65552:QTX65559 RDT65552:RDT65559 RNP65552:RNP65559 RXL65552:RXL65559 SHH65552:SHH65559 SRD65552:SRD65559 TAZ65552:TAZ65559 TKV65552:TKV65559 TUR65552:TUR65559 UEN65552:UEN65559 UOJ65552:UOJ65559 UYF65552:UYF65559 VIB65552:VIB65559 VRX65552:VRX65559 WBT65552:WBT65559 WLP65552:WLP65559 WVL65552:WVL65559 D131088:D131095 IZ131088:IZ131095 SV131088:SV131095 ACR131088:ACR131095 AMN131088:AMN131095 AWJ131088:AWJ131095 BGF131088:BGF131095 BQB131088:BQB131095 BZX131088:BZX131095 CJT131088:CJT131095 CTP131088:CTP131095 DDL131088:DDL131095 DNH131088:DNH131095 DXD131088:DXD131095 EGZ131088:EGZ131095 EQV131088:EQV131095 FAR131088:FAR131095 FKN131088:FKN131095 FUJ131088:FUJ131095 GEF131088:GEF131095 GOB131088:GOB131095 GXX131088:GXX131095 HHT131088:HHT131095 HRP131088:HRP131095 IBL131088:IBL131095 ILH131088:ILH131095 IVD131088:IVD131095 JEZ131088:JEZ131095 JOV131088:JOV131095 JYR131088:JYR131095 KIN131088:KIN131095 KSJ131088:KSJ131095 LCF131088:LCF131095 LMB131088:LMB131095 LVX131088:LVX131095 MFT131088:MFT131095 MPP131088:MPP131095 MZL131088:MZL131095 NJH131088:NJH131095 NTD131088:NTD131095 OCZ131088:OCZ131095 OMV131088:OMV131095 OWR131088:OWR131095 PGN131088:PGN131095 PQJ131088:PQJ131095 QAF131088:QAF131095 QKB131088:QKB131095 QTX131088:QTX131095 RDT131088:RDT131095 RNP131088:RNP131095 RXL131088:RXL131095 SHH131088:SHH131095 SRD131088:SRD131095 TAZ131088:TAZ131095 TKV131088:TKV131095 TUR131088:TUR131095 UEN131088:UEN131095 UOJ131088:UOJ131095 UYF131088:UYF131095 VIB131088:VIB131095 VRX131088:VRX131095 WBT131088:WBT131095 WLP131088:WLP131095 WVL131088:WVL131095 D196624:D196631 IZ196624:IZ196631 SV196624:SV196631 ACR196624:ACR196631 AMN196624:AMN196631 AWJ196624:AWJ196631 BGF196624:BGF196631 BQB196624:BQB196631 BZX196624:BZX196631 CJT196624:CJT196631 CTP196624:CTP196631 DDL196624:DDL196631 DNH196624:DNH196631 DXD196624:DXD196631 EGZ196624:EGZ196631 EQV196624:EQV196631 FAR196624:FAR196631 FKN196624:FKN196631 FUJ196624:FUJ196631 GEF196624:GEF196631 GOB196624:GOB196631 GXX196624:GXX196631 HHT196624:HHT196631 HRP196624:HRP196631 IBL196624:IBL196631 ILH196624:ILH196631 IVD196624:IVD196631 JEZ196624:JEZ196631 JOV196624:JOV196631 JYR196624:JYR196631 KIN196624:KIN196631 KSJ196624:KSJ196631 LCF196624:LCF196631 LMB196624:LMB196631 LVX196624:LVX196631 MFT196624:MFT196631 MPP196624:MPP196631 MZL196624:MZL196631 NJH196624:NJH196631 NTD196624:NTD196631 OCZ196624:OCZ196631 OMV196624:OMV196631 OWR196624:OWR196631 PGN196624:PGN196631 PQJ196624:PQJ196631 QAF196624:QAF196631 QKB196624:QKB196631 QTX196624:QTX196631 RDT196624:RDT196631 RNP196624:RNP196631 RXL196624:RXL196631 SHH196624:SHH196631 SRD196624:SRD196631 TAZ196624:TAZ196631 TKV196624:TKV196631 TUR196624:TUR196631 UEN196624:UEN196631 UOJ196624:UOJ196631 UYF196624:UYF196631 VIB196624:VIB196631 VRX196624:VRX196631 WBT196624:WBT196631 WLP196624:WLP196631 WVL196624:WVL196631 D262160:D262167 IZ262160:IZ262167 SV262160:SV262167 ACR262160:ACR262167 AMN262160:AMN262167 AWJ262160:AWJ262167 BGF262160:BGF262167 BQB262160:BQB262167 BZX262160:BZX262167 CJT262160:CJT262167 CTP262160:CTP262167 DDL262160:DDL262167 DNH262160:DNH262167 DXD262160:DXD262167 EGZ262160:EGZ262167 EQV262160:EQV262167 FAR262160:FAR262167 FKN262160:FKN262167 FUJ262160:FUJ262167 GEF262160:GEF262167 GOB262160:GOB262167 GXX262160:GXX262167 HHT262160:HHT262167 HRP262160:HRP262167 IBL262160:IBL262167 ILH262160:ILH262167 IVD262160:IVD262167 JEZ262160:JEZ262167 JOV262160:JOV262167 JYR262160:JYR262167 KIN262160:KIN262167 KSJ262160:KSJ262167 LCF262160:LCF262167 LMB262160:LMB262167 LVX262160:LVX262167 MFT262160:MFT262167 MPP262160:MPP262167 MZL262160:MZL262167 NJH262160:NJH262167 NTD262160:NTD262167 OCZ262160:OCZ262167 OMV262160:OMV262167 OWR262160:OWR262167 PGN262160:PGN262167 PQJ262160:PQJ262167 QAF262160:QAF262167 QKB262160:QKB262167 QTX262160:QTX262167 RDT262160:RDT262167 RNP262160:RNP262167 RXL262160:RXL262167 SHH262160:SHH262167 SRD262160:SRD262167 TAZ262160:TAZ262167 TKV262160:TKV262167 TUR262160:TUR262167 UEN262160:UEN262167 UOJ262160:UOJ262167 UYF262160:UYF262167 VIB262160:VIB262167 VRX262160:VRX262167 WBT262160:WBT262167 WLP262160:WLP262167 WVL262160:WVL262167 D327696:D327703 IZ327696:IZ327703 SV327696:SV327703 ACR327696:ACR327703 AMN327696:AMN327703 AWJ327696:AWJ327703 BGF327696:BGF327703 BQB327696:BQB327703 BZX327696:BZX327703 CJT327696:CJT327703 CTP327696:CTP327703 DDL327696:DDL327703 DNH327696:DNH327703 DXD327696:DXD327703 EGZ327696:EGZ327703 EQV327696:EQV327703 FAR327696:FAR327703 FKN327696:FKN327703 FUJ327696:FUJ327703 GEF327696:GEF327703 GOB327696:GOB327703 GXX327696:GXX327703 HHT327696:HHT327703 HRP327696:HRP327703 IBL327696:IBL327703 ILH327696:ILH327703 IVD327696:IVD327703 JEZ327696:JEZ327703 JOV327696:JOV327703 JYR327696:JYR327703 KIN327696:KIN327703 KSJ327696:KSJ327703 LCF327696:LCF327703 LMB327696:LMB327703 LVX327696:LVX327703 MFT327696:MFT327703 MPP327696:MPP327703 MZL327696:MZL327703 NJH327696:NJH327703 NTD327696:NTD327703 OCZ327696:OCZ327703 OMV327696:OMV327703 OWR327696:OWR327703 PGN327696:PGN327703 PQJ327696:PQJ327703 QAF327696:QAF327703 QKB327696:QKB327703 QTX327696:QTX327703 RDT327696:RDT327703 RNP327696:RNP327703 RXL327696:RXL327703 SHH327696:SHH327703 SRD327696:SRD327703 TAZ327696:TAZ327703 TKV327696:TKV327703 TUR327696:TUR327703 UEN327696:UEN327703 UOJ327696:UOJ327703 UYF327696:UYF327703 VIB327696:VIB327703 VRX327696:VRX327703 WBT327696:WBT327703 WLP327696:WLP327703 WVL327696:WVL327703 D393232:D393239 IZ393232:IZ393239 SV393232:SV393239 ACR393232:ACR393239 AMN393232:AMN393239 AWJ393232:AWJ393239 BGF393232:BGF393239 BQB393232:BQB393239 BZX393232:BZX393239 CJT393232:CJT393239 CTP393232:CTP393239 DDL393232:DDL393239 DNH393232:DNH393239 DXD393232:DXD393239 EGZ393232:EGZ393239 EQV393232:EQV393239 FAR393232:FAR393239 FKN393232:FKN393239 FUJ393232:FUJ393239 GEF393232:GEF393239 GOB393232:GOB393239 GXX393232:GXX393239 HHT393232:HHT393239 HRP393232:HRP393239 IBL393232:IBL393239 ILH393232:ILH393239 IVD393232:IVD393239 JEZ393232:JEZ393239 JOV393232:JOV393239 JYR393232:JYR393239 KIN393232:KIN393239 KSJ393232:KSJ393239 LCF393232:LCF393239 LMB393232:LMB393239 LVX393232:LVX393239 MFT393232:MFT393239 MPP393232:MPP393239 MZL393232:MZL393239 NJH393232:NJH393239 NTD393232:NTD393239 OCZ393232:OCZ393239 OMV393232:OMV393239 OWR393232:OWR393239 PGN393232:PGN393239 PQJ393232:PQJ393239 QAF393232:QAF393239 QKB393232:QKB393239 QTX393232:QTX393239 RDT393232:RDT393239 RNP393232:RNP393239 RXL393232:RXL393239 SHH393232:SHH393239 SRD393232:SRD393239 TAZ393232:TAZ393239 TKV393232:TKV393239 TUR393232:TUR393239 UEN393232:UEN393239 UOJ393232:UOJ393239 UYF393232:UYF393239 VIB393232:VIB393239 VRX393232:VRX393239 WBT393232:WBT393239 WLP393232:WLP393239 WVL393232:WVL393239 D458768:D458775 IZ458768:IZ458775 SV458768:SV458775 ACR458768:ACR458775 AMN458768:AMN458775 AWJ458768:AWJ458775 BGF458768:BGF458775 BQB458768:BQB458775 BZX458768:BZX458775 CJT458768:CJT458775 CTP458768:CTP458775 DDL458768:DDL458775 DNH458768:DNH458775 DXD458768:DXD458775 EGZ458768:EGZ458775 EQV458768:EQV458775 FAR458768:FAR458775 FKN458768:FKN458775 FUJ458768:FUJ458775 GEF458768:GEF458775 GOB458768:GOB458775 GXX458768:GXX458775 HHT458768:HHT458775 HRP458768:HRP458775 IBL458768:IBL458775 ILH458768:ILH458775 IVD458768:IVD458775 JEZ458768:JEZ458775 JOV458768:JOV458775 JYR458768:JYR458775 KIN458768:KIN458775 KSJ458768:KSJ458775 LCF458768:LCF458775 LMB458768:LMB458775 LVX458768:LVX458775 MFT458768:MFT458775 MPP458768:MPP458775 MZL458768:MZL458775 NJH458768:NJH458775 NTD458768:NTD458775 OCZ458768:OCZ458775 OMV458768:OMV458775 OWR458768:OWR458775 PGN458768:PGN458775 PQJ458768:PQJ458775 QAF458768:QAF458775 QKB458768:QKB458775 QTX458768:QTX458775 RDT458768:RDT458775 RNP458768:RNP458775 RXL458768:RXL458775 SHH458768:SHH458775 SRD458768:SRD458775 TAZ458768:TAZ458775 TKV458768:TKV458775 TUR458768:TUR458775 UEN458768:UEN458775 UOJ458768:UOJ458775 UYF458768:UYF458775 VIB458768:VIB458775 VRX458768:VRX458775 WBT458768:WBT458775 WLP458768:WLP458775 WVL458768:WVL458775 D524304:D524311 IZ524304:IZ524311 SV524304:SV524311 ACR524304:ACR524311 AMN524304:AMN524311 AWJ524304:AWJ524311 BGF524304:BGF524311 BQB524304:BQB524311 BZX524304:BZX524311 CJT524304:CJT524311 CTP524304:CTP524311 DDL524304:DDL524311 DNH524304:DNH524311 DXD524304:DXD524311 EGZ524304:EGZ524311 EQV524304:EQV524311 FAR524304:FAR524311 FKN524304:FKN524311 FUJ524304:FUJ524311 GEF524304:GEF524311 GOB524304:GOB524311 GXX524304:GXX524311 HHT524304:HHT524311 HRP524304:HRP524311 IBL524304:IBL524311 ILH524304:ILH524311 IVD524304:IVD524311 JEZ524304:JEZ524311 JOV524304:JOV524311 JYR524304:JYR524311 KIN524304:KIN524311 KSJ524304:KSJ524311 LCF524304:LCF524311 LMB524304:LMB524311 LVX524304:LVX524311 MFT524304:MFT524311 MPP524304:MPP524311 MZL524304:MZL524311 NJH524304:NJH524311 NTD524304:NTD524311 OCZ524304:OCZ524311 OMV524304:OMV524311 OWR524304:OWR524311 PGN524304:PGN524311 PQJ524304:PQJ524311 QAF524304:QAF524311 QKB524304:QKB524311 QTX524304:QTX524311 RDT524304:RDT524311 RNP524304:RNP524311 RXL524304:RXL524311 SHH524304:SHH524311 SRD524304:SRD524311 TAZ524304:TAZ524311 TKV524304:TKV524311 TUR524304:TUR524311 UEN524304:UEN524311 UOJ524304:UOJ524311 UYF524304:UYF524311 VIB524304:VIB524311 VRX524304:VRX524311 WBT524304:WBT524311 WLP524304:WLP524311 WVL524304:WVL524311 D589840:D589847 IZ589840:IZ589847 SV589840:SV589847 ACR589840:ACR589847 AMN589840:AMN589847 AWJ589840:AWJ589847 BGF589840:BGF589847 BQB589840:BQB589847 BZX589840:BZX589847 CJT589840:CJT589847 CTP589840:CTP589847 DDL589840:DDL589847 DNH589840:DNH589847 DXD589840:DXD589847 EGZ589840:EGZ589847 EQV589840:EQV589847 FAR589840:FAR589847 FKN589840:FKN589847 FUJ589840:FUJ589847 GEF589840:GEF589847 GOB589840:GOB589847 GXX589840:GXX589847 HHT589840:HHT589847 HRP589840:HRP589847 IBL589840:IBL589847 ILH589840:ILH589847 IVD589840:IVD589847 JEZ589840:JEZ589847 JOV589840:JOV589847 JYR589840:JYR589847 KIN589840:KIN589847 KSJ589840:KSJ589847 LCF589840:LCF589847 LMB589840:LMB589847 LVX589840:LVX589847 MFT589840:MFT589847 MPP589840:MPP589847 MZL589840:MZL589847 NJH589840:NJH589847 NTD589840:NTD589847 OCZ589840:OCZ589847 OMV589840:OMV589847 OWR589840:OWR589847 PGN589840:PGN589847 PQJ589840:PQJ589847 QAF589840:QAF589847 QKB589840:QKB589847 QTX589840:QTX589847 RDT589840:RDT589847 RNP589840:RNP589847 RXL589840:RXL589847 SHH589840:SHH589847 SRD589840:SRD589847 TAZ589840:TAZ589847 TKV589840:TKV589847 TUR589840:TUR589847 UEN589840:UEN589847 UOJ589840:UOJ589847 UYF589840:UYF589847 VIB589840:VIB589847 VRX589840:VRX589847 WBT589840:WBT589847 WLP589840:WLP589847 WVL589840:WVL589847 D655376:D655383 IZ655376:IZ655383 SV655376:SV655383 ACR655376:ACR655383 AMN655376:AMN655383 AWJ655376:AWJ655383 BGF655376:BGF655383 BQB655376:BQB655383 BZX655376:BZX655383 CJT655376:CJT655383 CTP655376:CTP655383 DDL655376:DDL655383 DNH655376:DNH655383 DXD655376:DXD655383 EGZ655376:EGZ655383 EQV655376:EQV655383 FAR655376:FAR655383 FKN655376:FKN655383 FUJ655376:FUJ655383 GEF655376:GEF655383 GOB655376:GOB655383 GXX655376:GXX655383 HHT655376:HHT655383 HRP655376:HRP655383 IBL655376:IBL655383 ILH655376:ILH655383 IVD655376:IVD655383 JEZ655376:JEZ655383 JOV655376:JOV655383 JYR655376:JYR655383 KIN655376:KIN655383 KSJ655376:KSJ655383 LCF655376:LCF655383 LMB655376:LMB655383 LVX655376:LVX655383 MFT655376:MFT655383 MPP655376:MPP655383 MZL655376:MZL655383 NJH655376:NJH655383 NTD655376:NTD655383 OCZ655376:OCZ655383 OMV655376:OMV655383 OWR655376:OWR655383 PGN655376:PGN655383 PQJ655376:PQJ655383 QAF655376:QAF655383 QKB655376:QKB655383 QTX655376:QTX655383 RDT655376:RDT655383 RNP655376:RNP655383 RXL655376:RXL655383 SHH655376:SHH655383 SRD655376:SRD655383 TAZ655376:TAZ655383 TKV655376:TKV655383 TUR655376:TUR655383 UEN655376:UEN655383 UOJ655376:UOJ655383 UYF655376:UYF655383 VIB655376:VIB655383 VRX655376:VRX655383 WBT655376:WBT655383 WLP655376:WLP655383 WVL655376:WVL655383 D720912:D720919 IZ720912:IZ720919 SV720912:SV720919 ACR720912:ACR720919 AMN720912:AMN720919 AWJ720912:AWJ720919 BGF720912:BGF720919 BQB720912:BQB720919 BZX720912:BZX720919 CJT720912:CJT720919 CTP720912:CTP720919 DDL720912:DDL720919 DNH720912:DNH720919 DXD720912:DXD720919 EGZ720912:EGZ720919 EQV720912:EQV720919 FAR720912:FAR720919 FKN720912:FKN720919 FUJ720912:FUJ720919 GEF720912:GEF720919 GOB720912:GOB720919 GXX720912:GXX720919 HHT720912:HHT720919 HRP720912:HRP720919 IBL720912:IBL720919 ILH720912:ILH720919 IVD720912:IVD720919 JEZ720912:JEZ720919 JOV720912:JOV720919 JYR720912:JYR720919 KIN720912:KIN720919 KSJ720912:KSJ720919 LCF720912:LCF720919 LMB720912:LMB720919 LVX720912:LVX720919 MFT720912:MFT720919 MPP720912:MPP720919 MZL720912:MZL720919 NJH720912:NJH720919 NTD720912:NTD720919 OCZ720912:OCZ720919 OMV720912:OMV720919 OWR720912:OWR720919 PGN720912:PGN720919 PQJ720912:PQJ720919 QAF720912:QAF720919 QKB720912:QKB720919 QTX720912:QTX720919 RDT720912:RDT720919 RNP720912:RNP720919 RXL720912:RXL720919 SHH720912:SHH720919 SRD720912:SRD720919 TAZ720912:TAZ720919 TKV720912:TKV720919 TUR720912:TUR720919 UEN720912:UEN720919 UOJ720912:UOJ720919 UYF720912:UYF720919 VIB720912:VIB720919 VRX720912:VRX720919 WBT720912:WBT720919 WLP720912:WLP720919 WVL720912:WVL720919 D786448:D786455 IZ786448:IZ786455 SV786448:SV786455 ACR786448:ACR786455 AMN786448:AMN786455 AWJ786448:AWJ786455 BGF786448:BGF786455 BQB786448:BQB786455 BZX786448:BZX786455 CJT786448:CJT786455 CTP786448:CTP786455 DDL786448:DDL786455 DNH786448:DNH786455 DXD786448:DXD786455 EGZ786448:EGZ786455 EQV786448:EQV786455 FAR786448:FAR786455 FKN786448:FKN786455 FUJ786448:FUJ786455 GEF786448:GEF786455 GOB786448:GOB786455 GXX786448:GXX786455 HHT786448:HHT786455 HRP786448:HRP786455 IBL786448:IBL786455 ILH786448:ILH786455 IVD786448:IVD786455 JEZ786448:JEZ786455 JOV786448:JOV786455 JYR786448:JYR786455 KIN786448:KIN786455 KSJ786448:KSJ786455 LCF786448:LCF786455 LMB786448:LMB786455 LVX786448:LVX786455 MFT786448:MFT786455 MPP786448:MPP786455 MZL786448:MZL786455 NJH786448:NJH786455 NTD786448:NTD786455 OCZ786448:OCZ786455 OMV786448:OMV786455 OWR786448:OWR786455 PGN786448:PGN786455 PQJ786448:PQJ786455 QAF786448:QAF786455 QKB786448:QKB786455 QTX786448:QTX786455 RDT786448:RDT786455 RNP786448:RNP786455 RXL786448:RXL786455 SHH786448:SHH786455 SRD786448:SRD786455 TAZ786448:TAZ786455 TKV786448:TKV786455 TUR786448:TUR786455 UEN786448:UEN786455 UOJ786448:UOJ786455 UYF786448:UYF786455 VIB786448:VIB786455 VRX786448:VRX786455 WBT786448:WBT786455 WLP786448:WLP786455 WVL786448:WVL786455 D851984:D851991 IZ851984:IZ851991 SV851984:SV851991 ACR851984:ACR851991 AMN851984:AMN851991 AWJ851984:AWJ851991 BGF851984:BGF851991 BQB851984:BQB851991 BZX851984:BZX851991 CJT851984:CJT851991 CTP851984:CTP851991 DDL851984:DDL851991 DNH851984:DNH851991 DXD851984:DXD851991 EGZ851984:EGZ851991 EQV851984:EQV851991 FAR851984:FAR851991 FKN851984:FKN851991 FUJ851984:FUJ851991 GEF851984:GEF851991 GOB851984:GOB851991 GXX851984:GXX851991 HHT851984:HHT851991 HRP851984:HRP851991 IBL851984:IBL851991 ILH851984:ILH851991 IVD851984:IVD851991 JEZ851984:JEZ851991 JOV851984:JOV851991 JYR851984:JYR851991 KIN851984:KIN851991 KSJ851984:KSJ851991 LCF851984:LCF851991 LMB851984:LMB851991 LVX851984:LVX851991 MFT851984:MFT851991 MPP851984:MPP851991 MZL851984:MZL851991 NJH851984:NJH851991 NTD851984:NTD851991 OCZ851984:OCZ851991 OMV851984:OMV851991 OWR851984:OWR851991 PGN851984:PGN851991 PQJ851984:PQJ851991 QAF851984:QAF851991 QKB851984:QKB851991 QTX851984:QTX851991 RDT851984:RDT851991 RNP851984:RNP851991 RXL851984:RXL851991 SHH851984:SHH851991 SRD851984:SRD851991 TAZ851984:TAZ851991 TKV851984:TKV851991 TUR851984:TUR851991 UEN851984:UEN851991 UOJ851984:UOJ851991 UYF851984:UYF851991 VIB851984:VIB851991 VRX851984:VRX851991 WBT851984:WBT851991 WLP851984:WLP851991 WVL851984:WVL851991 D917520:D917527 IZ917520:IZ917527 SV917520:SV917527 ACR917520:ACR917527 AMN917520:AMN917527 AWJ917520:AWJ917527 BGF917520:BGF917527 BQB917520:BQB917527 BZX917520:BZX917527 CJT917520:CJT917527 CTP917520:CTP917527 DDL917520:DDL917527 DNH917520:DNH917527 DXD917520:DXD917527 EGZ917520:EGZ917527 EQV917520:EQV917527 FAR917520:FAR917527 FKN917520:FKN917527 FUJ917520:FUJ917527 GEF917520:GEF917527 GOB917520:GOB917527 GXX917520:GXX917527 HHT917520:HHT917527 HRP917520:HRP917527 IBL917520:IBL917527 ILH917520:ILH917527 IVD917520:IVD917527 JEZ917520:JEZ917527 JOV917520:JOV917527 JYR917520:JYR917527 KIN917520:KIN917527 KSJ917520:KSJ917527 LCF917520:LCF917527 LMB917520:LMB917527 LVX917520:LVX917527 MFT917520:MFT917527 MPP917520:MPP917527 MZL917520:MZL917527 NJH917520:NJH917527 NTD917520:NTD917527 OCZ917520:OCZ917527 OMV917520:OMV917527 OWR917520:OWR917527 PGN917520:PGN917527 PQJ917520:PQJ917527 QAF917520:QAF917527 QKB917520:QKB917527 QTX917520:QTX917527 RDT917520:RDT917527 RNP917520:RNP917527 RXL917520:RXL917527 SHH917520:SHH917527 SRD917520:SRD917527 TAZ917520:TAZ917527 TKV917520:TKV917527 TUR917520:TUR917527 UEN917520:UEN917527 UOJ917520:UOJ917527 UYF917520:UYF917527 VIB917520:VIB917527 VRX917520:VRX917527 WBT917520:WBT917527 WLP917520:WLP917527 WVL917520:WVL917527 D983056:D983063 IZ983056:IZ983063 SV983056:SV983063 ACR983056:ACR983063 AMN983056:AMN983063 AWJ983056:AWJ983063 BGF983056:BGF983063 BQB983056:BQB983063 BZX983056:BZX983063 CJT983056:CJT983063 CTP983056:CTP983063 DDL983056:DDL983063 DNH983056:DNH983063 DXD983056:DXD983063 EGZ983056:EGZ983063 EQV983056:EQV983063 FAR983056:FAR983063 FKN983056:FKN983063 FUJ983056:FUJ983063 GEF983056:GEF983063 GOB983056:GOB983063 GXX983056:GXX983063 HHT983056:HHT983063 HRP983056:HRP983063 IBL983056:IBL983063 ILH983056:ILH983063 IVD983056:IVD983063 JEZ983056:JEZ983063 JOV983056:JOV983063 JYR983056:JYR983063 KIN983056:KIN983063 KSJ983056:KSJ983063 LCF983056:LCF983063 LMB983056:LMB983063 LVX983056:LVX983063 MFT983056:MFT983063 MPP983056:MPP983063 MZL983056:MZL983063 NJH983056:NJH983063 NTD983056:NTD983063 OCZ983056:OCZ983063 OMV983056:OMV983063 OWR983056:OWR983063 PGN983056:PGN983063 PQJ983056:PQJ983063 QAF983056:QAF983063 QKB983056:QKB983063 QTX983056:QTX983063 RDT983056:RDT983063 RNP983056:RNP983063 RXL983056:RXL983063 SHH983056:SHH983063 SRD983056:SRD983063 TAZ983056:TAZ983063 TKV983056:TKV983063 TUR983056:TUR983063 UEN983056:UEN983063 UOJ983056:UOJ983063 UYF983056:UYF983063 VIB983056:VIB983063 VRX983056:VRX983063 WBT983056:WBT983063 WLP983056:WLP983063 WVL983056:WVL983063 H25 JD25 SZ25 ACV25 AMR25 AWN25 BGJ25 BQF25 CAB25 CJX25 CTT25 DDP25 DNL25 DXH25 EHD25 EQZ25 FAV25 FKR25 FUN25 GEJ25 GOF25 GYB25 HHX25 HRT25 IBP25 ILL25 IVH25 JFD25 JOZ25 JYV25 KIR25 KSN25 LCJ25 LMF25 LWB25 MFX25 MPT25 MZP25 NJL25 NTH25 ODD25 OMZ25 OWV25 PGR25 PQN25 QAJ25 QKF25 QUB25 RDX25 RNT25 RXP25 SHL25 SRH25 TBD25 TKZ25 TUV25 UER25 UON25 UYJ25 VIF25 VSB25 WBX25 WLT25 WVP25 H65561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H131097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H196633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H262169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H327705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H393241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H458777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H524313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H589849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H655385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H720921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H786457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H851993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H917529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H983065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G125:G128 JC125:JC128 SY125:SY128 ACU125:ACU128 AMQ125:AMQ128 AWM125:AWM128 BGI125:BGI128 BQE125:BQE128 CAA125:CAA128 CJW125:CJW128 CTS125:CTS128 DDO125:DDO128 DNK125:DNK128 DXG125:DXG128 EHC125:EHC128 EQY125:EQY128 FAU125:FAU128 FKQ125:FKQ128 FUM125:FUM128 GEI125:GEI128 GOE125:GOE128 GYA125:GYA128 HHW125:HHW128 HRS125:HRS128 IBO125:IBO128 ILK125:ILK128 IVG125:IVG128 JFC125:JFC128 JOY125:JOY128 JYU125:JYU128 KIQ125:KIQ128 KSM125:KSM128 LCI125:LCI128 LME125:LME128 LWA125:LWA128 MFW125:MFW128 MPS125:MPS128 MZO125:MZO128 NJK125:NJK128 NTG125:NTG128 ODC125:ODC128 OMY125:OMY128 OWU125:OWU128 PGQ125:PGQ128 PQM125:PQM128 QAI125:QAI128 QKE125:QKE128 QUA125:QUA128 RDW125:RDW128 RNS125:RNS128 RXO125:RXO128 SHK125:SHK128 SRG125:SRG128 TBC125:TBC128 TKY125:TKY128 TUU125:TUU128 UEQ125:UEQ128 UOM125:UOM128 UYI125:UYI128 VIE125:VIE128 VSA125:VSA128 WBW125:WBW128 WLS125:WLS128 WVO125:WVO128 G65661:G65664 JC65661:JC65664 SY65661:SY65664 ACU65661:ACU65664 AMQ65661:AMQ65664 AWM65661:AWM65664 BGI65661:BGI65664 BQE65661:BQE65664 CAA65661:CAA65664 CJW65661:CJW65664 CTS65661:CTS65664 DDO65661:DDO65664 DNK65661:DNK65664 DXG65661:DXG65664 EHC65661:EHC65664 EQY65661:EQY65664 FAU65661:FAU65664 FKQ65661:FKQ65664 FUM65661:FUM65664 GEI65661:GEI65664 GOE65661:GOE65664 GYA65661:GYA65664 HHW65661:HHW65664 HRS65661:HRS65664 IBO65661:IBO65664 ILK65661:ILK65664 IVG65661:IVG65664 JFC65661:JFC65664 JOY65661:JOY65664 JYU65661:JYU65664 KIQ65661:KIQ65664 KSM65661:KSM65664 LCI65661:LCI65664 LME65661:LME65664 LWA65661:LWA65664 MFW65661:MFW65664 MPS65661:MPS65664 MZO65661:MZO65664 NJK65661:NJK65664 NTG65661:NTG65664 ODC65661:ODC65664 OMY65661:OMY65664 OWU65661:OWU65664 PGQ65661:PGQ65664 PQM65661:PQM65664 QAI65661:QAI65664 QKE65661:QKE65664 QUA65661:QUA65664 RDW65661:RDW65664 RNS65661:RNS65664 RXO65661:RXO65664 SHK65661:SHK65664 SRG65661:SRG65664 TBC65661:TBC65664 TKY65661:TKY65664 TUU65661:TUU65664 UEQ65661:UEQ65664 UOM65661:UOM65664 UYI65661:UYI65664 VIE65661:VIE65664 VSA65661:VSA65664 WBW65661:WBW65664 WLS65661:WLS65664 WVO65661:WVO65664 G131197:G131200 JC131197:JC131200 SY131197:SY131200 ACU131197:ACU131200 AMQ131197:AMQ131200 AWM131197:AWM131200 BGI131197:BGI131200 BQE131197:BQE131200 CAA131197:CAA131200 CJW131197:CJW131200 CTS131197:CTS131200 DDO131197:DDO131200 DNK131197:DNK131200 DXG131197:DXG131200 EHC131197:EHC131200 EQY131197:EQY131200 FAU131197:FAU131200 FKQ131197:FKQ131200 FUM131197:FUM131200 GEI131197:GEI131200 GOE131197:GOE131200 GYA131197:GYA131200 HHW131197:HHW131200 HRS131197:HRS131200 IBO131197:IBO131200 ILK131197:ILK131200 IVG131197:IVG131200 JFC131197:JFC131200 JOY131197:JOY131200 JYU131197:JYU131200 KIQ131197:KIQ131200 KSM131197:KSM131200 LCI131197:LCI131200 LME131197:LME131200 LWA131197:LWA131200 MFW131197:MFW131200 MPS131197:MPS131200 MZO131197:MZO131200 NJK131197:NJK131200 NTG131197:NTG131200 ODC131197:ODC131200 OMY131197:OMY131200 OWU131197:OWU131200 PGQ131197:PGQ131200 PQM131197:PQM131200 QAI131197:QAI131200 QKE131197:QKE131200 QUA131197:QUA131200 RDW131197:RDW131200 RNS131197:RNS131200 RXO131197:RXO131200 SHK131197:SHK131200 SRG131197:SRG131200 TBC131197:TBC131200 TKY131197:TKY131200 TUU131197:TUU131200 UEQ131197:UEQ131200 UOM131197:UOM131200 UYI131197:UYI131200 VIE131197:VIE131200 VSA131197:VSA131200 WBW131197:WBW131200 WLS131197:WLS131200 WVO131197:WVO131200 G196733:G196736 JC196733:JC196736 SY196733:SY196736 ACU196733:ACU196736 AMQ196733:AMQ196736 AWM196733:AWM196736 BGI196733:BGI196736 BQE196733:BQE196736 CAA196733:CAA196736 CJW196733:CJW196736 CTS196733:CTS196736 DDO196733:DDO196736 DNK196733:DNK196736 DXG196733:DXG196736 EHC196733:EHC196736 EQY196733:EQY196736 FAU196733:FAU196736 FKQ196733:FKQ196736 FUM196733:FUM196736 GEI196733:GEI196736 GOE196733:GOE196736 GYA196733:GYA196736 HHW196733:HHW196736 HRS196733:HRS196736 IBO196733:IBO196736 ILK196733:ILK196736 IVG196733:IVG196736 JFC196733:JFC196736 JOY196733:JOY196736 JYU196733:JYU196736 KIQ196733:KIQ196736 KSM196733:KSM196736 LCI196733:LCI196736 LME196733:LME196736 LWA196733:LWA196736 MFW196733:MFW196736 MPS196733:MPS196736 MZO196733:MZO196736 NJK196733:NJK196736 NTG196733:NTG196736 ODC196733:ODC196736 OMY196733:OMY196736 OWU196733:OWU196736 PGQ196733:PGQ196736 PQM196733:PQM196736 QAI196733:QAI196736 QKE196733:QKE196736 QUA196733:QUA196736 RDW196733:RDW196736 RNS196733:RNS196736 RXO196733:RXO196736 SHK196733:SHK196736 SRG196733:SRG196736 TBC196733:TBC196736 TKY196733:TKY196736 TUU196733:TUU196736 UEQ196733:UEQ196736 UOM196733:UOM196736 UYI196733:UYI196736 VIE196733:VIE196736 VSA196733:VSA196736 WBW196733:WBW196736 WLS196733:WLS196736 WVO196733:WVO196736 G262269:G262272 JC262269:JC262272 SY262269:SY262272 ACU262269:ACU262272 AMQ262269:AMQ262272 AWM262269:AWM262272 BGI262269:BGI262272 BQE262269:BQE262272 CAA262269:CAA262272 CJW262269:CJW262272 CTS262269:CTS262272 DDO262269:DDO262272 DNK262269:DNK262272 DXG262269:DXG262272 EHC262269:EHC262272 EQY262269:EQY262272 FAU262269:FAU262272 FKQ262269:FKQ262272 FUM262269:FUM262272 GEI262269:GEI262272 GOE262269:GOE262272 GYA262269:GYA262272 HHW262269:HHW262272 HRS262269:HRS262272 IBO262269:IBO262272 ILK262269:ILK262272 IVG262269:IVG262272 JFC262269:JFC262272 JOY262269:JOY262272 JYU262269:JYU262272 KIQ262269:KIQ262272 KSM262269:KSM262272 LCI262269:LCI262272 LME262269:LME262272 LWA262269:LWA262272 MFW262269:MFW262272 MPS262269:MPS262272 MZO262269:MZO262272 NJK262269:NJK262272 NTG262269:NTG262272 ODC262269:ODC262272 OMY262269:OMY262272 OWU262269:OWU262272 PGQ262269:PGQ262272 PQM262269:PQM262272 QAI262269:QAI262272 QKE262269:QKE262272 QUA262269:QUA262272 RDW262269:RDW262272 RNS262269:RNS262272 RXO262269:RXO262272 SHK262269:SHK262272 SRG262269:SRG262272 TBC262269:TBC262272 TKY262269:TKY262272 TUU262269:TUU262272 UEQ262269:UEQ262272 UOM262269:UOM262272 UYI262269:UYI262272 VIE262269:VIE262272 VSA262269:VSA262272 WBW262269:WBW262272 WLS262269:WLS262272 WVO262269:WVO262272 G327805:G327808 JC327805:JC327808 SY327805:SY327808 ACU327805:ACU327808 AMQ327805:AMQ327808 AWM327805:AWM327808 BGI327805:BGI327808 BQE327805:BQE327808 CAA327805:CAA327808 CJW327805:CJW327808 CTS327805:CTS327808 DDO327805:DDO327808 DNK327805:DNK327808 DXG327805:DXG327808 EHC327805:EHC327808 EQY327805:EQY327808 FAU327805:FAU327808 FKQ327805:FKQ327808 FUM327805:FUM327808 GEI327805:GEI327808 GOE327805:GOE327808 GYA327805:GYA327808 HHW327805:HHW327808 HRS327805:HRS327808 IBO327805:IBO327808 ILK327805:ILK327808 IVG327805:IVG327808 JFC327805:JFC327808 JOY327805:JOY327808 JYU327805:JYU327808 KIQ327805:KIQ327808 KSM327805:KSM327808 LCI327805:LCI327808 LME327805:LME327808 LWA327805:LWA327808 MFW327805:MFW327808 MPS327805:MPS327808 MZO327805:MZO327808 NJK327805:NJK327808 NTG327805:NTG327808 ODC327805:ODC327808 OMY327805:OMY327808 OWU327805:OWU327808 PGQ327805:PGQ327808 PQM327805:PQM327808 QAI327805:QAI327808 QKE327805:QKE327808 QUA327805:QUA327808 RDW327805:RDW327808 RNS327805:RNS327808 RXO327805:RXO327808 SHK327805:SHK327808 SRG327805:SRG327808 TBC327805:TBC327808 TKY327805:TKY327808 TUU327805:TUU327808 UEQ327805:UEQ327808 UOM327805:UOM327808 UYI327805:UYI327808 VIE327805:VIE327808 VSA327805:VSA327808 WBW327805:WBW327808 WLS327805:WLS327808 WVO327805:WVO327808 G393341:G393344 JC393341:JC393344 SY393341:SY393344 ACU393341:ACU393344 AMQ393341:AMQ393344 AWM393341:AWM393344 BGI393341:BGI393344 BQE393341:BQE393344 CAA393341:CAA393344 CJW393341:CJW393344 CTS393341:CTS393344 DDO393341:DDO393344 DNK393341:DNK393344 DXG393341:DXG393344 EHC393341:EHC393344 EQY393341:EQY393344 FAU393341:FAU393344 FKQ393341:FKQ393344 FUM393341:FUM393344 GEI393341:GEI393344 GOE393341:GOE393344 GYA393341:GYA393344 HHW393341:HHW393344 HRS393341:HRS393344 IBO393341:IBO393344 ILK393341:ILK393344 IVG393341:IVG393344 JFC393341:JFC393344 JOY393341:JOY393344 JYU393341:JYU393344 KIQ393341:KIQ393344 KSM393341:KSM393344 LCI393341:LCI393344 LME393341:LME393344 LWA393341:LWA393344 MFW393341:MFW393344 MPS393341:MPS393344 MZO393341:MZO393344 NJK393341:NJK393344 NTG393341:NTG393344 ODC393341:ODC393344 OMY393341:OMY393344 OWU393341:OWU393344 PGQ393341:PGQ393344 PQM393341:PQM393344 QAI393341:QAI393344 QKE393341:QKE393344 QUA393341:QUA393344 RDW393341:RDW393344 RNS393341:RNS393344 RXO393341:RXO393344 SHK393341:SHK393344 SRG393341:SRG393344 TBC393341:TBC393344 TKY393341:TKY393344 TUU393341:TUU393344 UEQ393341:UEQ393344 UOM393341:UOM393344 UYI393341:UYI393344 VIE393341:VIE393344 VSA393341:VSA393344 WBW393341:WBW393344 WLS393341:WLS393344 WVO393341:WVO393344 G458877:G458880 JC458877:JC458880 SY458877:SY458880 ACU458877:ACU458880 AMQ458877:AMQ458880 AWM458877:AWM458880 BGI458877:BGI458880 BQE458877:BQE458880 CAA458877:CAA458880 CJW458877:CJW458880 CTS458877:CTS458880 DDO458877:DDO458880 DNK458877:DNK458880 DXG458877:DXG458880 EHC458877:EHC458880 EQY458877:EQY458880 FAU458877:FAU458880 FKQ458877:FKQ458880 FUM458877:FUM458880 GEI458877:GEI458880 GOE458877:GOE458880 GYA458877:GYA458880 HHW458877:HHW458880 HRS458877:HRS458880 IBO458877:IBO458880 ILK458877:ILK458880 IVG458877:IVG458880 JFC458877:JFC458880 JOY458877:JOY458880 JYU458877:JYU458880 KIQ458877:KIQ458880 KSM458877:KSM458880 LCI458877:LCI458880 LME458877:LME458880 LWA458877:LWA458880 MFW458877:MFW458880 MPS458877:MPS458880 MZO458877:MZO458880 NJK458877:NJK458880 NTG458877:NTG458880 ODC458877:ODC458880 OMY458877:OMY458880 OWU458877:OWU458880 PGQ458877:PGQ458880 PQM458877:PQM458880 QAI458877:QAI458880 QKE458877:QKE458880 QUA458877:QUA458880 RDW458877:RDW458880 RNS458877:RNS458880 RXO458877:RXO458880 SHK458877:SHK458880 SRG458877:SRG458880 TBC458877:TBC458880 TKY458877:TKY458880 TUU458877:TUU458880 UEQ458877:UEQ458880 UOM458877:UOM458880 UYI458877:UYI458880 VIE458877:VIE458880 VSA458877:VSA458880 WBW458877:WBW458880 WLS458877:WLS458880 WVO458877:WVO458880 G524413:G524416 JC524413:JC524416 SY524413:SY524416 ACU524413:ACU524416 AMQ524413:AMQ524416 AWM524413:AWM524416 BGI524413:BGI524416 BQE524413:BQE524416 CAA524413:CAA524416 CJW524413:CJW524416 CTS524413:CTS524416 DDO524413:DDO524416 DNK524413:DNK524416 DXG524413:DXG524416 EHC524413:EHC524416 EQY524413:EQY524416 FAU524413:FAU524416 FKQ524413:FKQ524416 FUM524413:FUM524416 GEI524413:GEI524416 GOE524413:GOE524416 GYA524413:GYA524416 HHW524413:HHW524416 HRS524413:HRS524416 IBO524413:IBO524416 ILK524413:ILK524416 IVG524413:IVG524416 JFC524413:JFC524416 JOY524413:JOY524416 JYU524413:JYU524416 KIQ524413:KIQ524416 KSM524413:KSM524416 LCI524413:LCI524416 LME524413:LME524416 LWA524413:LWA524416 MFW524413:MFW524416 MPS524413:MPS524416 MZO524413:MZO524416 NJK524413:NJK524416 NTG524413:NTG524416 ODC524413:ODC524416 OMY524413:OMY524416 OWU524413:OWU524416 PGQ524413:PGQ524416 PQM524413:PQM524416 QAI524413:QAI524416 QKE524413:QKE524416 QUA524413:QUA524416 RDW524413:RDW524416 RNS524413:RNS524416 RXO524413:RXO524416 SHK524413:SHK524416 SRG524413:SRG524416 TBC524413:TBC524416 TKY524413:TKY524416 TUU524413:TUU524416 UEQ524413:UEQ524416 UOM524413:UOM524416 UYI524413:UYI524416 VIE524413:VIE524416 VSA524413:VSA524416 WBW524413:WBW524416 WLS524413:WLS524416 WVO524413:WVO524416 G589949:G589952 JC589949:JC589952 SY589949:SY589952 ACU589949:ACU589952 AMQ589949:AMQ589952 AWM589949:AWM589952 BGI589949:BGI589952 BQE589949:BQE589952 CAA589949:CAA589952 CJW589949:CJW589952 CTS589949:CTS589952 DDO589949:DDO589952 DNK589949:DNK589952 DXG589949:DXG589952 EHC589949:EHC589952 EQY589949:EQY589952 FAU589949:FAU589952 FKQ589949:FKQ589952 FUM589949:FUM589952 GEI589949:GEI589952 GOE589949:GOE589952 GYA589949:GYA589952 HHW589949:HHW589952 HRS589949:HRS589952 IBO589949:IBO589952 ILK589949:ILK589952 IVG589949:IVG589952 JFC589949:JFC589952 JOY589949:JOY589952 JYU589949:JYU589952 KIQ589949:KIQ589952 KSM589949:KSM589952 LCI589949:LCI589952 LME589949:LME589952 LWA589949:LWA589952 MFW589949:MFW589952 MPS589949:MPS589952 MZO589949:MZO589952 NJK589949:NJK589952 NTG589949:NTG589952 ODC589949:ODC589952 OMY589949:OMY589952 OWU589949:OWU589952 PGQ589949:PGQ589952 PQM589949:PQM589952 QAI589949:QAI589952 QKE589949:QKE589952 QUA589949:QUA589952 RDW589949:RDW589952 RNS589949:RNS589952 RXO589949:RXO589952 SHK589949:SHK589952 SRG589949:SRG589952 TBC589949:TBC589952 TKY589949:TKY589952 TUU589949:TUU589952 UEQ589949:UEQ589952 UOM589949:UOM589952 UYI589949:UYI589952 VIE589949:VIE589952 VSA589949:VSA589952 WBW589949:WBW589952 WLS589949:WLS589952 WVO589949:WVO589952 G655485:G655488 JC655485:JC655488 SY655485:SY655488 ACU655485:ACU655488 AMQ655485:AMQ655488 AWM655485:AWM655488 BGI655485:BGI655488 BQE655485:BQE655488 CAA655485:CAA655488 CJW655485:CJW655488 CTS655485:CTS655488 DDO655485:DDO655488 DNK655485:DNK655488 DXG655485:DXG655488 EHC655485:EHC655488 EQY655485:EQY655488 FAU655485:FAU655488 FKQ655485:FKQ655488 FUM655485:FUM655488 GEI655485:GEI655488 GOE655485:GOE655488 GYA655485:GYA655488 HHW655485:HHW655488 HRS655485:HRS655488 IBO655485:IBO655488 ILK655485:ILK655488 IVG655485:IVG655488 JFC655485:JFC655488 JOY655485:JOY655488 JYU655485:JYU655488 KIQ655485:KIQ655488 KSM655485:KSM655488 LCI655485:LCI655488 LME655485:LME655488 LWA655485:LWA655488 MFW655485:MFW655488 MPS655485:MPS655488 MZO655485:MZO655488 NJK655485:NJK655488 NTG655485:NTG655488 ODC655485:ODC655488 OMY655485:OMY655488 OWU655485:OWU655488 PGQ655485:PGQ655488 PQM655485:PQM655488 QAI655485:QAI655488 QKE655485:QKE655488 QUA655485:QUA655488 RDW655485:RDW655488 RNS655485:RNS655488 RXO655485:RXO655488 SHK655485:SHK655488 SRG655485:SRG655488 TBC655485:TBC655488 TKY655485:TKY655488 TUU655485:TUU655488 UEQ655485:UEQ655488 UOM655485:UOM655488 UYI655485:UYI655488 VIE655485:VIE655488 VSA655485:VSA655488 WBW655485:WBW655488 WLS655485:WLS655488 WVO655485:WVO655488 G721021:G721024 JC721021:JC721024 SY721021:SY721024 ACU721021:ACU721024 AMQ721021:AMQ721024 AWM721021:AWM721024 BGI721021:BGI721024 BQE721021:BQE721024 CAA721021:CAA721024 CJW721021:CJW721024 CTS721021:CTS721024 DDO721021:DDO721024 DNK721021:DNK721024 DXG721021:DXG721024 EHC721021:EHC721024 EQY721021:EQY721024 FAU721021:FAU721024 FKQ721021:FKQ721024 FUM721021:FUM721024 GEI721021:GEI721024 GOE721021:GOE721024 GYA721021:GYA721024 HHW721021:HHW721024 HRS721021:HRS721024 IBO721021:IBO721024 ILK721021:ILK721024 IVG721021:IVG721024 JFC721021:JFC721024 JOY721021:JOY721024 JYU721021:JYU721024 KIQ721021:KIQ721024 KSM721021:KSM721024 LCI721021:LCI721024 LME721021:LME721024 LWA721021:LWA721024 MFW721021:MFW721024 MPS721021:MPS721024 MZO721021:MZO721024 NJK721021:NJK721024 NTG721021:NTG721024 ODC721021:ODC721024 OMY721021:OMY721024 OWU721021:OWU721024 PGQ721021:PGQ721024 PQM721021:PQM721024 QAI721021:QAI721024 QKE721021:QKE721024 QUA721021:QUA721024 RDW721021:RDW721024 RNS721021:RNS721024 RXO721021:RXO721024 SHK721021:SHK721024 SRG721021:SRG721024 TBC721021:TBC721024 TKY721021:TKY721024 TUU721021:TUU721024 UEQ721021:UEQ721024 UOM721021:UOM721024 UYI721021:UYI721024 VIE721021:VIE721024 VSA721021:VSA721024 WBW721021:WBW721024 WLS721021:WLS721024 WVO721021:WVO721024 G786557:G786560 JC786557:JC786560 SY786557:SY786560 ACU786557:ACU786560 AMQ786557:AMQ786560 AWM786557:AWM786560 BGI786557:BGI786560 BQE786557:BQE786560 CAA786557:CAA786560 CJW786557:CJW786560 CTS786557:CTS786560 DDO786557:DDO786560 DNK786557:DNK786560 DXG786557:DXG786560 EHC786557:EHC786560 EQY786557:EQY786560 FAU786557:FAU786560 FKQ786557:FKQ786560 FUM786557:FUM786560 GEI786557:GEI786560 GOE786557:GOE786560 GYA786557:GYA786560 HHW786557:HHW786560 HRS786557:HRS786560 IBO786557:IBO786560 ILK786557:ILK786560 IVG786557:IVG786560 JFC786557:JFC786560 JOY786557:JOY786560 JYU786557:JYU786560 KIQ786557:KIQ786560 KSM786557:KSM786560 LCI786557:LCI786560 LME786557:LME786560 LWA786557:LWA786560 MFW786557:MFW786560 MPS786557:MPS786560 MZO786557:MZO786560 NJK786557:NJK786560 NTG786557:NTG786560 ODC786557:ODC786560 OMY786557:OMY786560 OWU786557:OWU786560 PGQ786557:PGQ786560 PQM786557:PQM786560 QAI786557:QAI786560 QKE786557:QKE786560 QUA786557:QUA786560 RDW786557:RDW786560 RNS786557:RNS786560 RXO786557:RXO786560 SHK786557:SHK786560 SRG786557:SRG786560 TBC786557:TBC786560 TKY786557:TKY786560 TUU786557:TUU786560 UEQ786557:UEQ786560 UOM786557:UOM786560 UYI786557:UYI786560 VIE786557:VIE786560 VSA786557:VSA786560 WBW786557:WBW786560 WLS786557:WLS786560 WVO786557:WVO786560 G852093:G852096 JC852093:JC852096 SY852093:SY852096 ACU852093:ACU852096 AMQ852093:AMQ852096 AWM852093:AWM852096 BGI852093:BGI852096 BQE852093:BQE852096 CAA852093:CAA852096 CJW852093:CJW852096 CTS852093:CTS852096 DDO852093:DDO852096 DNK852093:DNK852096 DXG852093:DXG852096 EHC852093:EHC852096 EQY852093:EQY852096 FAU852093:FAU852096 FKQ852093:FKQ852096 FUM852093:FUM852096 GEI852093:GEI852096 GOE852093:GOE852096 GYA852093:GYA852096 HHW852093:HHW852096 HRS852093:HRS852096 IBO852093:IBO852096 ILK852093:ILK852096 IVG852093:IVG852096 JFC852093:JFC852096 JOY852093:JOY852096 JYU852093:JYU852096 KIQ852093:KIQ852096 KSM852093:KSM852096 LCI852093:LCI852096 LME852093:LME852096 LWA852093:LWA852096 MFW852093:MFW852096 MPS852093:MPS852096 MZO852093:MZO852096 NJK852093:NJK852096 NTG852093:NTG852096 ODC852093:ODC852096 OMY852093:OMY852096 OWU852093:OWU852096 PGQ852093:PGQ852096 PQM852093:PQM852096 QAI852093:QAI852096 QKE852093:QKE852096 QUA852093:QUA852096 RDW852093:RDW852096 RNS852093:RNS852096 RXO852093:RXO852096 SHK852093:SHK852096 SRG852093:SRG852096 TBC852093:TBC852096 TKY852093:TKY852096 TUU852093:TUU852096 UEQ852093:UEQ852096 UOM852093:UOM852096 UYI852093:UYI852096 VIE852093:VIE852096 VSA852093:VSA852096 WBW852093:WBW852096 WLS852093:WLS852096 WVO852093:WVO852096 G917629:G917632 JC917629:JC917632 SY917629:SY917632 ACU917629:ACU917632 AMQ917629:AMQ917632 AWM917629:AWM917632 BGI917629:BGI917632 BQE917629:BQE917632 CAA917629:CAA917632 CJW917629:CJW917632 CTS917629:CTS917632 DDO917629:DDO917632 DNK917629:DNK917632 DXG917629:DXG917632 EHC917629:EHC917632 EQY917629:EQY917632 FAU917629:FAU917632 FKQ917629:FKQ917632 FUM917629:FUM917632 GEI917629:GEI917632 GOE917629:GOE917632 GYA917629:GYA917632 HHW917629:HHW917632 HRS917629:HRS917632 IBO917629:IBO917632 ILK917629:ILK917632 IVG917629:IVG917632 JFC917629:JFC917632 JOY917629:JOY917632 JYU917629:JYU917632 KIQ917629:KIQ917632 KSM917629:KSM917632 LCI917629:LCI917632 LME917629:LME917632 LWA917629:LWA917632 MFW917629:MFW917632 MPS917629:MPS917632 MZO917629:MZO917632 NJK917629:NJK917632 NTG917629:NTG917632 ODC917629:ODC917632 OMY917629:OMY917632 OWU917629:OWU917632 PGQ917629:PGQ917632 PQM917629:PQM917632 QAI917629:QAI917632 QKE917629:QKE917632 QUA917629:QUA917632 RDW917629:RDW917632 RNS917629:RNS917632 RXO917629:RXO917632 SHK917629:SHK917632 SRG917629:SRG917632 TBC917629:TBC917632 TKY917629:TKY917632 TUU917629:TUU917632 UEQ917629:UEQ917632 UOM917629:UOM917632 UYI917629:UYI917632 VIE917629:VIE917632 VSA917629:VSA917632 WBW917629:WBW917632 WLS917629:WLS917632 WVO917629:WVO917632 G983165:G983168 JC983165:JC983168 SY983165:SY983168 ACU983165:ACU983168 AMQ983165:AMQ983168 AWM983165:AWM983168 BGI983165:BGI983168 BQE983165:BQE983168 CAA983165:CAA983168 CJW983165:CJW983168 CTS983165:CTS983168 DDO983165:DDO983168 DNK983165:DNK983168 DXG983165:DXG983168 EHC983165:EHC983168 EQY983165:EQY983168 FAU983165:FAU983168 FKQ983165:FKQ983168 FUM983165:FUM983168 GEI983165:GEI983168 GOE983165:GOE983168 GYA983165:GYA983168 HHW983165:HHW983168 HRS983165:HRS983168 IBO983165:IBO983168 ILK983165:ILK983168 IVG983165:IVG983168 JFC983165:JFC983168 JOY983165:JOY983168 JYU983165:JYU983168 KIQ983165:KIQ983168 KSM983165:KSM983168 LCI983165:LCI983168 LME983165:LME983168 LWA983165:LWA983168 MFW983165:MFW983168 MPS983165:MPS983168 MZO983165:MZO983168 NJK983165:NJK983168 NTG983165:NTG983168 ODC983165:ODC983168 OMY983165:OMY983168 OWU983165:OWU983168 PGQ983165:PGQ983168 PQM983165:PQM983168 QAI983165:QAI983168 QKE983165:QKE983168 QUA983165:QUA983168 RDW983165:RDW983168 RNS983165:RNS983168 RXO983165:RXO983168 SHK983165:SHK983168 SRG983165:SRG983168 TBC983165:TBC983168 TKY983165:TKY983168 TUU983165:TUU983168 UEQ983165:UEQ983168 UOM983165:UOM983168 UYI983165:UYI983168 VIE983165:VIE983168 VSA983165:VSA983168 WBW983165:WBW983168 WLS983165:WLS983168 WVO983165:WVO983168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D176"/>
  <sheetViews>
    <sheetView showGridLines="0" zoomScaleNormal="100" workbookViewId="0">
      <selection activeCell="G133" sqref="G133:H141"/>
    </sheetView>
  </sheetViews>
  <sheetFormatPr defaultColWidth="9.140625" defaultRowHeight="15" x14ac:dyDescent="0.2"/>
  <cols>
    <col min="1" max="2" width="2.140625" style="526" customWidth="1"/>
    <col min="3" max="3" width="63" style="526" customWidth="1"/>
    <col min="4" max="4" width="7.140625" style="526" customWidth="1"/>
    <col min="5" max="6" width="19" style="526" customWidth="1"/>
    <col min="7" max="7" width="19.7109375" style="630" customWidth="1"/>
    <col min="8" max="8" width="19.7109375" style="631" customWidth="1"/>
    <col min="9" max="9" width="127.7109375" style="297" hidden="1" customWidth="1"/>
    <col min="10" max="10" width="38.5703125" style="297" hidden="1" customWidth="1"/>
    <col min="11" max="11" width="64.42578125" style="288" hidden="1" customWidth="1"/>
    <col min="12" max="12" width="87.7109375" style="287" hidden="1" customWidth="1"/>
    <col min="13" max="13" width="37.28515625" style="287" hidden="1" customWidth="1"/>
    <col min="14" max="14" width="75.28515625" style="287" hidden="1" customWidth="1"/>
    <col min="15" max="15" width="81.7109375" style="287" hidden="1" customWidth="1"/>
    <col min="16" max="16" width="69.42578125" style="287" hidden="1" customWidth="1"/>
    <col min="17" max="17" width="57" style="287" hidden="1" customWidth="1"/>
    <col min="18" max="18" width="87.7109375" style="287" hidden="1" customWidth="1"/>
    <col min="19" max="19" width="25.42578125" style="314" hidden="1" customWidth="1"/>
    <col min="20" max="20" width="43.7109375" style="310" hidden="1" customWidth="1"/>
    <col min="21" max="21" width="37.28515625" style="310" hidden="1" customWidth="1"/>
    <col min="22" max="22" width="56.28515625" style="310" hidden="1" customWidth="1"/>
    <col min="23" max="23" width="11.7109375" style="311" hidden="1" customWidth="1"/>
    <col min="24" max="24" width="146.85546875" style="311" hidden="1" customWidth="1"/>
    <col min="25" max="25" width="107.42578125" style="312" hidden="1" customWidth="1"/>
    <col min="26" max="26" width="1.28515625" style="313" customWidth="1"/>
    <col min="27" max="27" width="13.42578125" style="526" customWidth="1"/>
    <col min="28" max="28" width="13.28515625" style="526" customWidth="1"/>
    <col min="29" max="29" width="15.85546875" style="526" customWidth="1"/>
    <col min="30" max="35" width="11.7109375" style="526" customWidth="1"/>
    <col min="36" max="36" width="24.7109375" style="526" customWidth="1"/>
    <col min="37" max="39" width="11.7109375" style="526" customWidth="1"/>
    <col min="40" max="40" width="20" style="526" customWidth="1"/>
    <col min="41" max="41" width="25.85546875" style="526" customWidth="1"/>
    <col min="42" max="42" width="23.85546875" style="526" customWidth="1"/>
    <col min="43" max="43" width="14.140625" style="526" customWidth="1"/>
    <col min="44" max="69" width="11.7109375" style="526" customWidth="1"/>
    <col min="70" max="70" width="12.42578125" style="526" customWidth="1"/>
    <col min="71" max="74" width="11.7109375" style="526" customWidth="1"/>
    <col min="75" max="75" width="20.7109375" style="526" customWidth="1"/>
    <col min="76" max="76" width="11.7109375" style="526" customWidth="1"/>
    <col min="77" max="77" width="17.42578125" style="526" customWidth="1"/>
    <col min="78" max="91" width="11.7109375" style="526" customWidth="1"/>
    <col min="92" max="92" width="13.42578125" style="526" customWidth="1"/>
    <col min="93" max="107" width="11.7109375" style="526" customWidth="1"/>
    <col min="108" max="108" width="16.28515625" style="526" customWidth="1"/>
    <col min="109" max="117" width="11.7109375" style="526" customWidth="1"/>
    <col min="118" max="118" width="13.42578125" style="526" customWidth="1"/>
    <col min="119" max="119" width="11.7109375" style="526" customWidth="1"/>
    <col min="120" max="120" width="15.140625" style="526" customWidth="1"/>
    <col min="121" max="121" width="13.42578125" style="526" customWidth="1"/>
    <col min="122" max="130" width="11.7109375" style="526" customWidth="1"/>
    <col min="131" max="131" width="13.7109375" style="526" customWidth="1"/>
    <col min="132" max="132" width="12" style="526" customWidth="1"/>
    <col min="133" max="16384" width="9.140625" style="526"/>
  </cols>
  <sheetData>
    <row r="1" spans="1:134" s="515" customFormat="1" ht="30" customHeight="1" x14ac:dyDescent="0.2">
      <c r="A1" s="1361"/>
      <c r="B1" s="1361"/>
      <c r="C1" s="1361"/>
      <c r="D1" s="1361"/>
      <c r="E1" s="1361"/>
      <c r="F1" s="1361"/>
      <c r="G1" s="1361"/>
      <c r="H1" s="1361"/>
      <c r="I1" s="453" t="s">
        <v>580</v>
      </c>
      <c r="J1" s="287" t="s">
        <v>391</v>
      </c>
      <c r="K1" s="288"/>
      <c r="L1" s="287" t="s">
        <v>392</v>
      </c>
      <c r="M1" s="287" t="s">
        <v>393</v>
      </c>
      <c r="N1" s="288" t="s">
        <v>394</v>
      </c>
      <c r="O1" s="289" t="s">
        <v>395</v>
      </c>
      <c r="P1" s="287"/>
      <c r="Q1" s="287"/>
      <c r="R1" s="288" t="s">
        <v>396</v>
      </c>
      <c r="S1" s="287"/>
      <c r="T1" s="287"/>
      <c r="U1" s="287"/>
      <c r="V1" s="287"/>
      <c r="W1" s="290" t="s">
        <v>97</v>
      </c>
      <c r="X1" s="291" t="s">
        <v>397</v>
      </c>
      <c r="Y1" s="292" t="s">
        <v>581</v>
      </c>
      <c r="Z1" s="292"/>
    </row>
    <row r="2" spans="1:134" s="515" customFormat="1" ht="15.75" x14ac:dyDescent="0.2">
      <c r="A2" s="1362"/>
      <c r="B2" s="1362"/>
      <c r="C2" s="1362"/>
      <c r="D2" s="1363"/>
      <c r="E2" s="1363"/>
      <c r="F2" s="516"/>
      <c r="G2" s="517"/>
      <c r="H2" s="517"/>
      <c r="I2" s="296"/>
      <c r="J2" s="297"/>
      <c r="K2" s="288" t="s">
        <v>398</v>
      </c>
      <c r="L2" s="287"/>
      <c r="M2" s="287"/>
      <c r="N2" s="288" t="s">
        <v>394</v>
      </c>
      <c r="O2" s="289" t="s">
        <v>399</v>
      </c>
      <c r="P2" s="287" t="s">
        <v>400</v>
      </c>
      <c r="Q2" s="287"/>
      <c r="R2" s="288" t="s">
        <v>401</v>
      </c>
      <c r="S2" s="287" t="s">
        <v>402</v>
      </c>
      <c r="T2" s="298" t="s">
        <v>403</v>
      </c>
      <c r="U2" s="299" t="s">
        <v>404</v>
      </c>
      <c r="V2" s="299" t="s">
        <v>405</v>
      </c>
      <c r="W2" s="300" t="s">
        <v>94</v>
      </c>
      <c r="X2" s="300"/>
      <c r="Y2" s="293" t="s">
        <v>582</v>
      </c>
      <c r="Z2" s="292"/>
    </row>
    <row r="3" spans="1:134" s="515" customFormat="1" ht="15.75" x14ac:dyDescent="0.2">
      <c r="A3" s="1364"/>
      <c r="B3" s="1364"/>
      <c r="C3" s="1364"/>
      <c r="D3" s="1364"/>
      <c r="E3" s="1364"/>
      <c r="F3" s="1364"/>
      <c r="G3" s="1364"/>
      <c r="H3" s="1364"/>
      <c r="I3" s="296"/>
      <c r="J3" s="297"/>
      <c r="K3" s="288"/>
      <c r="L3" s="287"/>
      <c r="M3" s="287"/>
      <c r="N3" s="288"/>
      <c r="O3" s="289" t="s">
        <v>406</v>
      </c>
      <c r="P3" s="287"/>
      <c r="Q3" s="287"/>
      <c r="R3" s="288" t="s">
        <v>408</v>
      </c>
      <c r="S3" s="287"/>
      <c r="T3" s="298"/>
      <c r="U3" s="299"/>
      <c r="V3" s="299"/>
      <c r="W3" s="300"/>
      <c r="X3" s="300"/>
      <c r="Y3" s="293" t="s">
        <v>583</v>
      </c>
      <c r="Z3" s="292"/>
    </row>
    <row r="4" spans="1:134" s="515" customFormat="1" ht="27.75" customHeight="1" x14ac:dyDescent="0.2">
      <c r="A4" s="518"/>
      <c r="B4" s="518"/>
      <c r="C4" s="518"/>
      <c r="D4" s="1365"/>
      <c r="E4" s="1365"/>
      <c r="F4" s="1366"/>
      <c r="G4" s="1366"/>
      <c r="H4" s="1366"/>
      <c r="I4" s="301"/>
      <c r="J4" s="297"/>
      <c r="K4" s="288"/>
      <c r="L4" s="287"/>
      <c r="M4" s="287"/>
      <c r="N4" s="288"/>
      <c r="O4" s="288" t="s">
        <v>198</v>
      </c>
      <c r="P4" s="287"/>
      <c r="Q4" s="287"/>
      <c r="R4" s="300" t="s">
        <v>410</v>
      </c>
      <c r="S4" s="287"/>
      <c r="T4" s="298"/>
      <c r="U4" s="299"/>
      <c r="V4" s="299"/>
      <c r="W4" s="300" t="s">
        <v>201</v>
      </c>
      <c r="X4" s="300"/>
      <c r="Y4" s="293" t="s">
        <v>584</v>
      </c>
      <c r="Z4" s="292"/>
    </row>
    <row r="5" spans="1:134" s="515" customFormat="1" ht="15.75" hidden="1" customHeight="1" x14ac:dyDescent="0.2">
      <c r="A5" s="1214" t="s">
        <v>409</v>
      </c>
      <c r="B5" s="1214"/>
      <c r="C5" s="1214"/>
      <c r="D5" s="516"/>
      <c r="E5" s="519"/>
      <c r="F5" s="516"/>
      <c r="G5" s="520"/>
      <c r="H5" s="521"/>
      <c r="I5" s="301"/>
      <c r="J5" s="297"/>
      <c r="K5" s="288"/>
      <c r="L5" s="287"/>
      <c r="M5" s="287"/>
      <c r="N5" s="288"/>
      <c r="O5" s="288"/>
      <c r="P5" s="287"/>
      <c r="Q5" s="287"/>
      <c r="R5" s="287"/>
      <c r="S5" s="287"/>
      <c r="T5" s="298"/>
      <c r="U5" s="299"/>
      <c r="V5" s="299"/>
      <c r="W5" s="300" t="s">
        <v>98</v>
      </c>
      <c r="X5" s="300"/>
      <c r="Y5" s="293" t="s">
        <v>585</v>
      </c>
      <c r="Z5" s="292"/>
    </row>
    <row r="6" spans="1:134" ht="15.75" hidden="1" customHeight="1" x14ac:dyDescent="0.2">
      <c r="A6" s="522"/>
      <c r="B6" s="523"/>
      <c r="C6" s="523"/>
      <c r="D6" s="524"/>
      <c r="E6" s="525"/>
      <c r="F6" s="524"/>
      <c r="G6" s="521"/>
      <c r="H6" s="521"/>
      <c r="I6" s="306"/>
      <c r="O6" s="288" t="s">
        <v>201</v>
      </c>
      <c r="R6" s="288" t="s">
        <v>201</v>
      </c>
      <c r="Y6" s="312" t="s">
        <v>586</v>
      </c>
    </row>
    <row r="7" spans="1:134" ht="24.75" customHeight="1" x14ac:dyDescent="0.2">
      <c r="A7" s="1358" t="s">
        <v>718</v>
      </c>
      <c r="B7" s="1358"/>
      <c r="C7" s="1358"/>
      <c r="D7" s="1358"/>
      <c r="E7" s="1358"/>
      <c r="F7" s="1358"/>
      <c r="G7" s="1358"/>
      <c r="H7" s="1358"/>
      <c r="I7" s="301"/>
      <c r="N7" s="288"/>
      <c r="O7" s="288" t="s">
        <v>98</v>
      </c>
      <c r="R7" s="288" t="s">
        <v>98</v>
      </c>
      <c r="T7" s="462"/>
      <c r="X7" s="309" t="str">
        <f>A7</f>
        <v xml:space="preserve">Contraceptive Security (CS) Indicators 2012 Data </v>
      </c>
      <c r="Y7" s="312" t="s">
        <v>588</v>
      </c>
    </row>
    <row r="8" spans="1:134" ht="37.5" customHeight="1" x14ac:dyDescent="0.2">
      <c r="A8" s="1359" t="s">
        <v>589</v>
      </c>
      <c r="B8" s="1359"/>
      <c r="C8" s="1359"/>
      <c r="D8" s="1360"/>
      <c r="E8" s="1360"/>
      <c r="F8" s="1360"/>
      <c r="G8" s="1360"/>
      <c r="H8" s="1360"/>
      <c r="I8" s="307"/>
      <c r="J8" s="296">
        <f>G8</f>
        <v>0</v>
      </c>
      <c r="K8" s="288" t="str">
        <f>A8</f>
        <v>Country: Ethiopia</v>
      </c>
      <c r="N8" s="288"/>
      <c r="P8" s="287" t="s">
        <v>414</v>
      </c>
      <c r="T8" s="462">
        <f>D8</f>
        <v>0</v>
      </c>
      <c r="Y8" s="312" t="s">
        <v>590</v>
      </c>
    </row>
    <row r="9" spans="1:134" ht="48" customHeight="1" x14ac:dyDescent="0.2">
      <c r="A9" s="1218" t="s">
        <v>591</v>
      </c>
      <c r="B9" s="1218"/>
      <c r="C9" s="1218"/>
      <c r="D9" s="1218"/>
      <c r="E9" s="1218"/>
      <c r="F9" s="1218"/>
      <c r="G9" s="1218"/>
      <c r="H9" s="1218"/>
      <c r="J9" s="296">
        <f>G9</f>
        <v>0</v>
      </c>
      <c r="K9" s="288" t="str">
        <f>A9</f>
        <v>The CS Indicators are presented in the following sections:
A. leadership &amp; coordination               B. finance &amp; procurement               C. commodities               D. policies               E. supply chain</v>
      </c>
      <c r="O9" s="288" t="s">
        <v>415</v>
      </c>
      <c r="Q9" s="287" t="s">
        <v>416</v>
      </c>
      <c r="S9" s="309">
        <f>D9</f>
        <v>0</v>
      </c>
      <c r="Y9" s="312" t="s">
        <v>592</v>
      </c>
    </row>
    <row r="10" spans="1:134" s="529" customFormat="1" ht="162" customHeight="1" x14ac:dyDescent="0.25">
      <c r="A10" s="1223" t="s">
        <v>593</v>
      </c>
      <c r="B10" s="1224"/>
      <c r="C10" s="1224"/>
      <c r="D10" s="1224"/>
      <c r="E10" s="1224"/>
      <c r="F10" s="1224"/>
      <c r="G10" s="1224"/>
      <c r="H10" s="1224"/>
      <c r="I10" s="286" t="s">
        <v>418</v>
      </c>
      <c r="J10" s="287"/>
      <c r="K10" s="288"/>
      <c r="L10" s="287"/>
      <c r="M10" s="287"/>
      <c r="N10" s="287"/>
      <c r="O10" s="288"/>
      <c r="P10" s="287"/>
      <c r="Q10" s="287"/>
      <c r="R10" s="287" t="s">
        <v>392</v>
      </c>
      <c r="S10" s="314"/>
      <c r="T10" s="314"/>
      <c r="U10" s="314"/>
      <c r="V10" s="314"/>
      <c r="W10" s="314"/>
      <c r="X10" s="527" t="str">
        <f>A10</f>
        <v xml:space="preserve">
Notes:
  -  Respondents' answers are indicated in the white spaces. 
  -  N/A = not applicable. Don't know = the respondent either indicated they did not know or left the answer blank.
  -  Some questions required respondents to choose from a dropdown list of options; in these cases the dropdown arrow will 
     appear when you click on the cell. 
  -  There may be a few inserted comments. (If you cannot already see them, click on Review tab - Comments group - Show All Comments in newer 
       versions of Excel or View - Comments in older versions of Excel.)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528" t="s">
        <v>594</v>
      </c>
      <c r="Z10" s="528"/>
    </row>
    <row r="11" spans="1:134" s="515" customFormat="1" ht="16.5" customHeight="1" thickBot="1" x14ac:dyDescent="0.25">
      <c r="A11" s="1367" t="s">
        <v>419</v>
      </c>
      <c r="B11" s="1368"/>
      <c r="C11" s="1368"/>
      <c r="D11" s="1368"/>
      <c r="E11" s="1368"/>
      <c r="F11" s="1368"/>
      <c r="G11" s="1368"/>
      <c r="H11" s="530"/>
      <c r="I11" s="318"/>
      <c r="J11" s="297"/>
      <c r="K11" s="288"/>
      <c r="L11" s="287"/>
      <c r="M11" s="287"/>
      <c r="N11" s="287"/>
      <c r="O11" s="287"/>
      <c r="P11" s="287"/>
      <c r="Q11" s="287"/>
      <c r="R11" s="287"/>
      <c r="S11" s="287"/>
      <c r="T11" s="299"/>
      <c r="U11" s="299"/>
      <c r="V11" s="299"/>
      <c r="W11" s="300"/>
      <c r="X11" s="300"/>
      <c r="Y11" s="293" t="s">
        <v>595</v>
      </c>
      <c r="Z11" s="292"/>
    </row>
    <row r="12" spans="1:134" s="532" customFormat="1" ht="45" customHeight="1" x14ac:dyDescent="0.2">
      <c r="A12" s="1248" t="s">
        <v>596</v>
      </c>
      <c r="B12" s="1249"/>
      <c r="C12" s="1249"/>
      <c r="D12" s="1249"/>
      <c r="E12" s="1249"/>
      <c r="F12" s="1249"/>
      <c r="G12" s="1250"/>
      <c r="H12" s="531" t="s">
        <v>97</v>
      </c>
      <c r="I12" s="320"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297"/>
      <c r="K12" s="288"/>
      <c r="L12" s="287"/>
      <c r="M12" s="287"/>
      <c r="N12" s="287"/>
      <c r="O12" s="287"/>
      <c r="P12" s="287"/>
      <c r="Q12" s="287"/>
      <c r="R12" s="287"/>
      <c r="S12" s="287"/>
      <c r="T12" s="299"/>
      <c r="U12" s="299"/>
      <c r="V12" s="299"/>
      <c r="W12" s="300"/>
      <c r="X12" s="300"/>
      <c r="Y12" s="321" t="s">
        <v>597</v>
      </c>
      <c r="Z12" s="322"/>
      <c r="DS12" s="533"/>
      <c r="DT12" s="533"/>
      <c r="DU12" s="533"/>
      <c r="DV12" s="533"/>
      <c r="DW12" s="533"/>
      <c r="DX12" s="533"/>
      <c r="DY12" s="533"/>
      <c r="DZ12" s="533"/>
      <c r="EA12" s="533"/>
      <c r="EB12" s="533"/>
      <c r="EC12" s="534"/>
      <c r="ED12" s="534"/>
    </row>
    <row r="13" spans="1:134" s="532" customFormat="1" ht="15" customHeight="1" x14ac:dyDescent="0.2">
      <c r="A13" s="535"/>
      <c r="B13" s="1237" t="s">
        <v>421</v>
      </c>
      <c r="C13" s="1240"/>
      <c r="D13" s="1090" t="s">
        <v>199</v>
      </c>
      <c r="E13" s="1074"/>
      <c r="F13" s="1074"/>
      <c r="G13" s="1074"/>
      <c r="H13" s="1075"/>
      <c r="I13" s="307"/>
      <c r="J13" s="297"/>
      <c r="K13" s="288" t="str">
        <f>B13</f>
        <v>a. What is the name of the committee?</v>
      </c>
      <c r="L13" s="325" t="str">
        <f>D13</f>
        <v>Family Planning Technical Working Group (FPTWG)</v>
      </c>
      <c r="M13" s="287"/>
      <c r="N13" s="287"/>
      <c r="O13" s="289" t="str">
        <f>D13</f>
        <v>Family Planning Technical Working Group (FPTWG)</v>
      </c>
      <c r="P13" s="287"/>
      <c r="Q13" s="287"/>
      <c r="R13" s="287"/>
      <c r="S13" s="287"/>
      <c r="T13" s="299"/>
      <c r="U13" s="299"/>
      <c r="V13" s="299"/>
      <c r="W13" s="300"/>
      <c r="X13" s="300"/>
      <c r="Y13" s="321"/>
      <c r="Z13" s="322"/>
      <c r="DS13" s="533"/>
      <c r="DT13" s="533"/>
      <c r="DU13" s="533"/>
      <c r="DV13" s="534"/>
      <c r="DW13" s="534"/>
      <c r="DX13" s="534"/>
      <c r="DY13" s="534"/>
      <c r="DZ13" s="534"/>
      <c r="EA13" s="534"/>
      <c r="EB13" s="534"/>
      <c r="EC13" s="534"/>
      <c r="ED13" s="534"/>
    </row>
    <row r="14" spans="1:134" s="532" customFormat="1" ht="30" customHeight="1" x14ac:dyDescent="0.2">
      <c r="A14" s="1354" t="s">
        <v>422</v>
      </c>
      <c r="B14" s="1355"/>
      <c r="C14" s="1355"/>
      <c r="D14" s="1356" t="s">
        <v>423</v>
      </c>
      <c r="E14" s="1356"/>
      <c r="F14" s="1356"/>
      <c r="G14" s="1356"/>
      <c r="H14" s="1357"/>
      <c r="I14" s="320"/>
      <c r="J14" s="297"/>
      <c r="K14" s="288" t="str">
        <f>A14</f>
        <v>A2. Are the following organizations represented on the committee?</v>
      </c>
      <c r="L14" s="287"/>
      <c r="M14" s="287"/>
      <c r="N14" s="287"/>
      <c r="O14" s="288"/>
      <c r="P14" s="287"/>
      <c r="Q14" s="287"/>
      <c r="R14" s="287"/>
      <c r="S14" s="287"/>
      <c r="T14" s="299"/>
      <c r="U14" s="299"/>
      <c r="V14" s="299"/>
      <c r="W14" s="300"/>
      <c r="X14" s="300"/>
      <c r="Y14" s="321" t="s">
        <v>98</v>
      </c>
      <c r="Z14" s="322"/>
      <c r="DS14" s="533"/>
      <c r="DT14" s="533"/>
      <c r="DU14" s="533"/>
      <c r="DV14" s="534"/>
      <c r="DW14" s="534"/>
      <c r="DX14" s="534"/>
      <c r="DY14" s="534"/>
      <c r="DZ14" s="534"/>
      <c r="EA14" s="534"/>
      <c r="EB14" s="534"/>
      <c r="EC14" s="534"/>
      <c r="ED14" s="534"/>
    </row>
    <row r="15" spans="1:134" s="532" customFormat="1" ht="45" x14ac:dyDescent="0.2">
      <c r="A15" s="536"/>
      <c r="B15" s="1312" t="s">
        <v>424</v>
      </c>
      <c r="C15" s="1353"/>
      <c r="D15" s="537" t="s">
        <v>97</v>
      </c>
      <c r="E15" s="538" t="s">
        <v>425</v>
      </c>
      <c r="F15" s="1039" t="s">
        <v>598</v>
      </c>
      <c r="G15" s="1040"/>
      <c r="H15" s="1041"/>
      <c r="I15" s="307"/>
      <c r="J15" s="297"/>
      <c r="K15" s="288" t="str">
        <f t="shared" ref="K15:K23" si="0">B15</f>
        <v>a. Social marketing</v>
      </c>
      <c r="L15" s="287"/>
      <c r="M15" s="287"/>
      <c r="N15" s="287"/>
      <c r="O15" s="288"/>
      <c r="P15" s="287"/>
      <c r="Q15" s="288" t="str">
        <f t="shared" ref="Q15:Q23" si="1">F15</f>
        <v>DKT</v>
      </c>
      <c r="R15" s="287"/>
      <c r="S15" s="287"/>
      <c r="T15" s="299"/>
      <c r="U15" s="299"/>
      <c r="V15" s="299"/>
      <c r="W15" s="300"/>
      <c r="X15" s="300"/>
      <c r="Y15" s="321"/>
      <c r="Z15" s="322"/>
      <c r="DS15" s="533"/>
      <c r="DT15" s="533"/>
      <c r="DU15" s="533"/>
      <c r="DV15" s="533"/>
      <c r="DW15" s="533"/>
      <c r="DX15" s="533"/>
      <c r="DY15" s="533"/>
      <c r="DZ15" s="533"/>
      <c r="EA15" s="533"/>
      <c r="EB15" s="533"/>
      <c r="EC15" s="534"/>
      <c r="ED15" s="534"/>
    </row>
    <row r="16" spans="1:134" s="532" customFormat="1" ht="75" x14ac:dyDescent="0.2">
      <c r="A16" s="539"/>
      <c r="B16" s="1237" t="s">
        <v>599</v>
      </c>
      <c r="C16" s="1240"/>
      <c r="D16" s="537" t="s">
        <v>97</v>
      </c>
      <c r="E16" s="540" t="s">
        <v>425</v>
      </c>
      <c r="F16" s="1039" t="s">
        <v>719</v>
      </c>
      <c r="G16" s="1040"/>
      <c r="H16" s="1041"/>
      <c r="I16" s="307"/>
      <c r="J16" s="297"/>
      <c r="K16" s="288" t="str">
        <f t="shared" si="0"/>
        <v>b. NGO (for example: service delivery, advocacy, Planned Parenthood affiliate, Marie Stopes affiliate, faith-based organizations, etc.)</v>
      </c>
      <c r="L16" s="287"/>
      <c r="M16" s="287"/>
      <c r="N16" s="287"/>
      <c r="O16" s="288"/>
      <c r="P16" s="287"/>
      <c r="Q16" s="288" t="str">
        <f t="shared" si="1"/>
        <v>Family Guidance Association of Ethiopia, Marie Stopes International Ethiopia, Integrated Family Health Programs, Engender Health, Ipas, Population Council, Family Health International, Consertium of Reproductive Health Association Ethiopia (CORHA)</v>
      </c>
      <c r="R16" s="287"/>
      <c r="S16" s="287"/>
      <c r="T16" s="299"/>
      <c r="U16" s="299"/>
      <c r="V16" s="299"/>
      <c r="W16" s="300"/>
      <c r="X16" s="300"/>
      <c r="Y16" s="321"/>
      <c r="Z16" s="322"/>
      <c r="DS16" s="533"/>
      <c r="DT16" s="533"/>
      <c r="DU16" s="533"/>
      <c r="DV16" s="533"/>
      <c r="DW16" s="533"/>
      <c r="DX16" s="533"/>
      <c r="DY16" s="533"/>
      <c r="DZ16" s="533"/>
      <c r="EA16" s="533"/>
      <c r="EB16" s="533"/>
      <c r="EC16" s="534"/>
      <c r="ED16" s="534"/>
    </row>
    <row r="17" spans="1:134" s="532" customFormat="1" ht="45" x14ac:dyDescent="0.2">
      <c r="A17" s="539"/>
      <c r="B17" s="1237" t="s">
        <v>601</v>
      </c>
      <c r="C17" s="1240"/>
      <c r="D17" s="537" t="s">
        <v>94</v>
      </c>
      <c r="E17" s="540" t="s">
        <v>425</v>
      </c>
      <c r="F17" s="1039"/>
      <c r="G17" s="1040"/>
      <c r="H17" s="1041"/>
      <c r="I17" s="307"/>
      <c r="J17" s="297"/>
      <c r="K17" s="288" t="str">
        <f t="shared" si="0"/>
        <v>c. Commercial sector (for example: pharmacy associations, manufacturers, etc.)</v>
      </c>
      <c r="L17" s="287"/>
      <c r="M17" s="287"/>
      <c r="N17" s="287"/>
      <c r="O17" s="288"/>
      <c r="P17" s="287"/>
      <c r="Q17" s="288">
        <f t="shared" si="1"/>
        <v>0</v>
      </c>
      <c r="R17" s="287"/>
      <c r="S17" s="287"/>
      <c r="T17" s="299"/>
      <c r="U17" s="299"/>
      <c r="V17" s="299"/>
      <c r="W17" s="300"/>
      <c r="X17" s="300"/>
      <c r="Y17" s="321"/>
      <c r="Z17" s="322"/>
      <c r="DS17" s="533"/>
      <c r="DT17" s="533"/>
      <c r="DU17" s="533"/>
      <c r="DV17" s="533"/>
      <c r="DW17" s="533"/>
      <c r="DX17" s="533"/>
      <c r="DY17" s="533"/>
      <c r="DZ17" s="533"/>
      <c r="EA17" s="533"/>
      <c r="EB17" s="533"/>
      <c r="EC17" s="533"/>
      <c r="ED17" s="534"/>
    </row>
    <row r="18" spans="1:134" s="532" customFormat="1" ht="45" x14ac:dyDescent="0.2">
      <c r="A18" s="539"/>
      <c r="B18" s="1237" t="s">
        <v>429</v>
      </c>
      <c r="C18" s="1240"/>
      <c r="D18" s="537" t="s">
        <v>97</v>
      </c>
      <c r="E18" s="540" t="s">
        <v>430</v>
      </c>
      <c r="F18" s="1039" t="s">
        <v>602</v>
      </c>
      <c r="G18" s="1040"/>
      <c r="H18" s="1041"/>
      <c r="I18" s="307"/>
      <c r="J18" s="297"/>
      <c r="K18" s="288" t="str">
        <f t="shared" si="0"/>
        <v>d. Donors</v>
      </c>
      <c r="L18" s="287"/>
      <c r="M18" s="287"/>
      <c r="N18" s="287"/>
      <c r="O18" s="288"/>
      <c r="P18" s="287"/>
      <c r="Q18" s="288" t="str">
        <f t="shared" si="1"/>
        <v>USAID, Packard Foundation</v>
      </c>
      <c r="R18" s="287"/>
      <c r="S18" s="287"/>
      <c r="T18" s="299"/>
      <c r="U18" s="299"/>
      <c r="V18" s="299"/>
      <c r="W18" s="300"/>
      <c r="X18" s="300"/>
      <c r="Y18" s="321"/>
      <c r="Z18" s="322"/>
      <c r="DS18" s="533"/>
      <c r="DT18" s="533"/>
      <c r="DU18" s="533"/>
      <c r="DV18" s="533"/>
      <c r="DW18" s="533"/>
      <c r="DX18" s="533"/>
      <c r="DY18" s="533"/>
      <c r="DZ18" s="533"/>
      <c r="EA18" s="533"/>
      <c r="EB18" s="533"/>
      <c r="EC18" s="533"/>
      <c r="ED18" s="534"/>
    </row>
    <row r="19" spans="1:134" s="532" customFormat="1" ht="45" x14ac:dyDescent="0.2">
      <c r="A19" s="539"/>
      <c r="B19" s="1237" t="s">
        <v>432</v>
      </c>
      <c r="C19" s="1240"/>
      <c r="D19" s="537" t="s">
        <v>97</v>
      </c>
      <c r="E19" s="540" t="s">
        <v>433</v>
      </c>
      <c r="F19" s="1039" t="s">
        <v>603</v>
      </c>
      <c r="G19" s="1040"/>
      <c r="H19" s="1041"/>
      <c r="I19" s="307"/>
      <c r="J19" s="297"/>
      <c r="K19" s="288" t="str">
        <f t="shared" si="0"/>
        <v>e. UN agencies</v>
      </c>
      <c r="L19" s="287"/>
      <c r="M19" s="287"/>
      <c r="N19" s="287"/>
      <c r="O19" s="288"/>
      <c r="P19" s="287"/>
      <c r="Q19" s="288" t="str">
        <f t="shared" si="1"/>
        <v>UNFPA, WHO</v>
      </c>
      <c r="R19" s="287"/>
      <c r="S19" s="287"/>
      <c r="T19" s="299"/>
      <c r="U19" s="299"/>
      <c r="V19" s="299"/>
      <c r="W19" s="300"/>
      <c r="X19" s="300"/>
      <c r="Y19" s="321"/>
      <c r="Z19" s="322"/>
      <c r="DS19" s="533"/>
      <c r="DT19" s="533"/>
      <c r="DU19" s="533"/>
      <c r="DV19" s="534"/>
      <c r="DW19" s="534"/>
      <c r="DX19" s="534"/>
      <c r="DY19" s="534"/>
      <c r="DZ19" s="534"/>
      <c r="EA19" s="534"/>
      <c r="EB19" s="534"/>
      <c r="EC19" s="534"/>
      <c r="ED19" s="534"/>
    </row>
    <row r="20" spans="1:134" s="532" customFormat="1" ht="45" x14ac:dyDescent="0.2">
      <c r="A20" s="539"/>
      <c r="B20" s="1237" t="s">
        <v>604</v>
      </c>
      <c r="C20" s="1240"/>
      <c r="D20" s="537" t="s">
        <v>97</v>
      </c>
      <c r="E20" s="540" t="s">
        <v>435</v>
      </c>
      <c r="F20" s="1039" t="s">
        <v>720</v>
      </c>
      <c r="G20" s="1040"/>
      <c r="H20" s="1041"/>
      <c r="I20" s="307"/>
      <c r="J20" s="297"/>
      <c r="K20" s="288" t="str">
        <f t="shared" si="0"/>
        <v>f. Ministry of Health (for example: logistics, reproductive health, family planning, maternal and child health, HIV/AIDS, pharmacy units, etc.)</v>
      </c>
      <c r="L20" s="287"/>
      <c r="M20" s="287"/>
      <c r="N20" s="287"/>
      <c r="O20" s="288"/>
      <c r="P20" s="287"/>
      <c r="Q20" s="329" t="str">
        <f t="shared" si="1"/>
        <v>Urban Health Promotion and Disease Prevention Directorate &amp; Maternal Newborn and Child Health Coordinator</v>
      </c>
      <c r="R20" s="287"/>
      <c r="S20" s="287"/>
      <c r="T20" s="299"/>
      <c r="U20" s="299"/>
      <c r="V20" s="299"/>
      <c r="W20" s="300"/>
      <c r="X20" s="300"/>
      <c r="Y20" s="321"/>
      <c r="Z20" s="322"/>
      <c r="DS20" s="533"/>
      <c r="DT20" s="533"/>
      <c r="DU20" s="533"/>
      <c r="DV20" s="534"/>
      <c r="DW20" s="534"/>
      <c r="DX20" s="534"/>
      <c r="DY20" s="534"/>
      <c r="DZ20" s="534"/>
      <c r="EA20" s="534"/>
      <c r="ED20" s="534"/>
    </row>
    <row r="21" spans="1:134" s="532" customFormat="1" x14ac:dyDescent="0.2">
      <c r="A21" s="539"/>
      <c r="B21" s="1312" t="s">
        <v>437</v>
      </c>
      <c r="C21" s="1312"/>
      <c r="D21" s="537" t="s">
        <v>94</v>
      </c>
      <c r="E21" s="540" t="s">
        <v>438</v>
      </c>
      <c r="F21" s="1039"/>
      <c r="G21" s="1040"/>
      <c r="H21" s="1041"/>
      <c r="I21" s="307"/>
      <c r="J21" s="297"/>
      <c r="K21" s="288" t="str">
        <f t="shared" si="0"/>
        <v>g. Central Medical Store or Central Warehouse</v>
      </c>
      <c r="L21" s="287"/>
      <c r="M21" s="287"/>
      <c r="N21" s="287"/>
      <c r="O21" s="288"/>
      <c r="P21" s="287"/>
      <c r="Q21" s="288">
        <f t="shared" si="1"/>
        <v>0</v>
      </c>
      <c r="R21" s="287"/>
      <c r="S21" s="287"/>
      <c r="T21" s="299"/>
      <c r="U21" s="299"/>
      <c r="V21" s="299"/>
      <c r="W21" s="300"/>
      <c r="X21" s="300"/>
      <c r="Y21" s="321"/>
      <c r="Z21" s="322"/>
    </row>
    <row r="22" spans="1:134" s="532" customFormat="1" ht="30" x14ac:dyDescent="0.2">
      <c r="A22" s="539"/>
      <c r="B22" s="1312" t="s">
        <v>440</v>
      </c>
      <c r="C22" s="1312"/>
      <c r="D22" s="537" t="s">
        <v>97</v>
      </c>
      <c r="E22" s="540" t="s">
        <v>438</v>
      </c>
      <c r="F22" s="1039" t="s">
        <v>441</v>
      </c>
      <c r="G22" s="1040"/>
      <c r="H22" s="1041"/>
      <c r="I22" s="307"/>
      <c r="J22" s="297"/>
      <c r="K22" s="288" t="str">
        <f t="shared" si="0"/>
        <v xml:space="preserve">h. Ministry of Finance or Ministry of Planning </v>
      </c>
      <c r="L22" s="287"/>
      <c r="M22" s="287"/>
      <c r="N22" s="287"/>
      <c r="O22" s="288"/>
      <c r="P22" s="287"/>
      <c r="Q22" s="288" t="str">
        <f t="shared" si="1"/>
        <v>Population Department of Ministry of Finance and Economic Development (MOFED)</v>
      </c>
      <c r="R22" s="287"/>
      <c r="S22" s="287"/>
      <c r="T22" s="299"/>
      <c r="U22" s="299"/>
      <c r="V22" s="299"/>
      <c r="W22" s="300"/>
      <c r="X22" s="300"/>
      <c r="Y22" s="321"/>
      <c r="Z22" s="322"/>
    </row>
    <row r="23" spans="1:134" s="541" customFormat="1" x14ac:dyDescent="0.2">
      <c r="A23" s="539"/>
      <c r="B23" s="1312" t="s">
        <v>607</v>
      </c>
      <c r="C23" s="1312"/>
      <c r="D23" s="537" t="s">
        <v>97</v>
      </c>
      <c r="E23" s="540" t="s">
        <v>438</v>
      </c>
      <c r="F23" s="1039" t="s">
        <v>608</v>
      </c>
      <c r="G23" s="1040"/>
      <c r="H23" s="1041"/>
      <c r="I23" s="307"/>
      <c r="J23" s="297"/>
      <c r="K23" s="296" t="str">
        <f t="shared" si="0"/>
        <v>i. Other (for example: partners)</v>
      </c>
      <c r="L23" s="297"/>
      <c r="M23" s="297"/>
      <c r="N23" s="297"/>
      <c r="O23" s="296"/>
      <c r="P23" s="297"/>
      <c r="Q23" s="296" t="str">
        <f t="shared" si="1"/>
        <v>JHIPIEGO/ACCESS</v>
      </c>
      <c r="R23" s="297"/>
      <c r="S23" s="297"/>
      <c r="T23" s="297"/>
      <c r="U23" s="297"/>
      <c r="V23" s="297"/>
      <c r="W23" s="432"/>
      <c r="X23" s="432"/>
      <c r="Y23" s="433"/>
      <c r="Z23" s="433"/>
    </row>
    <row r="24" spans="1:134" s="532" customFormat="1" x14ac:dyDescent="0.2">
      <c r="A24" s="1238" t="s">
        <v>442</v>
      </c>
      <c r="B24" s="1237"/>
      <c r="C24" s="1237"/>
      <c r="D24" s="1237"/>
      <c r="E24" s="1237"/>
      <c r="F24" s="1237"/>
      <c r="G24" s="1237"/>
      <c r="H24" s="542" t="s">
        <v>198</v>
      </c>
      <c r="I24" s="331" t="str">
        <f>A24</f>
        <v>A3. How many times did the committee meet during the last year? (0, 1-2, 3-5, or 6+)  (Please select from the dropdown.)</v>
      </c>
      <c r="J24" s="297"/>
      <c r="K24" s="288"/>
      <c r="L24" s="287"/>
      <c r="M24" s="287"/>
      <c r="N24" s="287"/>
      <c r="O24" s="288"/>
      <c r="P24" s="287"/>
      <c r="Q24" s="287"/>
      <c r="R24" s="287"/>
      <c r="S24" s="287"/>
      <c r="T24" s="299"/>
      <c r="U24" s="299"/>
      <c r="V24" s="299"/>
      <c r="W24" s="300"/>
      <c r="X24" s="300"/>
      <c r="Y24" s="321"/>
      <c r="Z24" s="322"/>
    </row>
    <row r="25" spans="1:134" s="532" customFormat="1" x14ac:dyDescent="0.2">
      <c r="A25" s="1291" t="s">
        <v>609</v>
      </c>
      <c r="B25" s="1292"/>
      <c r="C25" s="1292"/>
      <c r="D25" s="1312"/>
      <c r="E25" s="1312"/>
      <c r="F25" s="1312"/>
      <c r="G25" s="1313"/>
      <c r="H25" s="542" t="s">
        <v>94</v>
      </c>
      <c r="I25" s="331" t="str">
        <f>A25</f>
        <v xml:space="preserve">A4. Does the committee have legal status?  (Please select from the dropdown.)                                  </v>
      </c>
      <c r="J25" s="297"/>
      <c r="K25" s="288"/>
      <c r="L25" s="287"/>
      <c r="M25" s="287"/>
      <c r="N25" s="287"/>
      <c r="O25" s="288"/>
      <c r="P25" s="287"/>
      <c r="Q25" s="287"/>
      <c r="R25" s="287"/>
      <c r="S25" s="287"/>
      <c r="T25" s="299"/>
      <c r="U25" s="299"/>
      <c r="V25" s="299"/>
      <c r="W25" s="300"/>
      <c r="X25" s="300"/>
      <c r="Y25" s="321"/>
      <c r="Z25" s="322"/>
    </row>
    <row r="26" spans="1:134" s="532" customFormat="1" ht="75.75" thickBot="1" x14ac:dyDescent="0.25">
      <c r="A26" s="1308" t="s">
        <v>610</v>
      </c>
      <c r="B26" s="1227"/>
      <c r="C26" s="1228"/>
      <c r="D26" s="543" t="s">
        <v>97</v>
      </c>
      <c r="E26" s="544" t="s">
        <v>445</v>
      </c>
      <c r="F26" s="545" t="s">
        <v>611</v>
      </c>
      <c r="G26" s="546" t="s">
        <v>447</v>
      </c>
      <c r="H26" s="333" t="s">
        <v>721</v>
      </c>
      <c r="I26" s="331"/>
      <c r="J26" s="297"/>
      <c r="K26" s="288" t="str">
        <f>A26</f>
        <v>A5. Is there a Contraceptive Security "champion"? (someone who consistently brings up and advocates for contraceptive supplies)</v>
      </c>
      <c r="L26" s="287"/>
      <c r="M26" s="287"/>
      <c r="N26" s="287"/>
      <c r="O26" s="288"/>
      <c r="P26" s="287"/>
      <c r="Q26" s="287"/>
      <c r="R26" s="287"/>
      <c r="S26" s="287"/>
      <c r="T26" s="299"/>
      <c r="U26" s="299"/>
      <c r="V26" s="299"/>
      <c r="W26" s="300"/>
      <c r="X26" s="300"/>
      <c r="Y26" s="321"/>
      <c r="Z26" s="322"/>
    </row>
    <row r="27" spans="1:134" s="548" customFormat="1" ht="16.5" customHeight="1" thickBot="1" x14ac:dyDescent="0.3">
      <c r="A27" s="1324" t="s">
        <v>448</v>
      </c>
      <c r="B27" s="1325"/>
      <c r="C27" s="1325"/>
      <c r="D27" s="1325"/>
      <c r="E27" s="1325"/>
      <c r="F27" s="1325"/>
      <c r="G27" s="1325"/>
      <c r="H27" s="547"/>
      <c r="I27" s="318"/>
      <c r="J27" s="335"/>
      <c r="K27" s="303"/>
      <c r="L27" s="336"/>
      <c r="M27" s="336"/>
      <c r="N27" s="336"/>
      <c r="O27" s="336"/>
      <c r="P27" s="336"/>
      <c r="Q27" s="336"/>
      <c r="R27" s="336"/>
      <c r="S27" s="336"/>
      <c r="T27" s="335"/>
      <c r="U27" s="335"/>
      <c r="V27" s="335"/>
      <c r="W27" s="337"/>
      <c r="X27" s="337"/>
      <c r="Y27" s="338"/>
      <c r="Z27" s="339"/>
    </row>
    <row r="28" spans="1:134" s="532" customFormat="1" x14ac:dyDescent="0.2">
      <c r="A28" s="1311" t="s">
        <v>722</v>
      </c>
      <c r="B28" s="1312"/>
      <c r="C28" s="1313"/>
      <c r="D28" s="1351" t="s">
        <v>614</v>
      </c>
      <c r="E28" s="1352"/>
      <c r="F28" s="549" t="s">
        <v>588</v>
      </c>
      <c r="G28" s="550" t="s">
        <v>615</v>
      </c>
      <c r="H28" s="531" t="s">
        <v>586</v>
      </c>
      <c r="I28" s="355"/>
      <c r="J28" s="340"/>
      <c r="K28" s="288">
        <f>B28</f>
        <v>0</v>
      </c>
      <c r="L28" s="287"/>
      <c r="M28" s="287"/>
      <c r="N28" s="287"/>
      <c r="O28" s="287"/>
      <c r="P28" s="287"/>
      <c r="Q28" s="287"/>
      <c r="R28" s="287"/>
      <c r="S28" s="287"/>
      <c r="T28" s="299"/>
      <c r="U28" s="299"/>
      <c r="V28" s="299"/>
      <c r="W28" s="300"/>
      <c r="X28" s="300"/>
      <c r="Y28" s="321"/>
      <c r="Z28" s="322"/>
    </row>
    <row r="29" spans="1:134" s="532" customFormat="1" ht="45" customHeight="1" x14ac:dyDescent="0.2">
      <c r="A29" s="1238" t="s">
        <v>723</v>
      </c>
      <c r="B29" s="1237"/>
      <c r="C29" s="1237"/>
      <c r="D29" s="1237"/>
      <c r="E29" s="1237"/>
      <c r="F29" s="1240"/>
      <c r="G29" s="1347">
        <v>34000000</v>
      </c>
      <c r="H29" s="1348"/>
      <c r="I29" s="372"/>
      <c r="J29" s="296">
        <f>G29</f>
        <v>34000000</v>
      </c>
      <c r="K29" s="288"/>
      <c r="L29" s="287"/>
      <c r="M29" s="484">
        <f>E29</f>
        <v>0</v>
      </c>
      <c r="N29" s="287"/>
      <c r="O29" s="287"/>
      <c r="P29" s="287"/>
      <c r="Q29" s="287"/>
      <c r="R29" s="287"/>
      <c r="S29" s="287"/>
      <c r="T29" s="299"/>
      <c r="U29" s="299"/>
      <c r="V29" s="299"/>
      <c r="W29" s="300"/>
      <c r="X29" s="300"/>
      <c r="Y29" s="342" t="str">
        <f>A29</f>
        <v>B2. What was the estimated dollar value of contraceptives needed to be procured for the public sector for the most recent complete fiscal year? (in USD currency)
(for example, to cover the needs for FY '10-'11)</v>
      </c>
      <c r="Z29" s="322"/>
    </row>
    <row r="30" spans="1:134" s="532" customFormat="1" ht="58.5" customHeight="1" x14ac:dyDescent="0.2">
      <c r="A30" s="1238" t="s">
        <v>724</v>
      </c>
      <c r="B30" s="1237"/>
      <c r="C30" s="1237"/>
      <c r="D30" s="1237"/>
      <c r="E30" s="551" t="s">
        <v>725</v>
      </c>
      <c r="F30" s="552" t="s">
        <v>726</v>
      </c>
      <c r="G30" s="1349" t="s">
        <v>727</v>
      </c>
      <c r="H30" s="1350"/>
      <c r="I30" s="372"/>
      <c r="J30" s="296" t="str">
        <f>G30</f>
        <v xml:space="preserve">Ministry of Health and Regional Health Bureaus (RHBs) with technical assistance from the USAID | DELIVER PROJECT </v>
      </c>
      <c r="K30" s="288"/>
      <c r="L30" s="287"/>
      <c r="M30" s="484" t="str">
        <f>E30</f>
        <v>07/10-06/11</v>
      </c>
      <c r="N30" s="287"/>
      <c r="O30" s="287"/>
      <c r="P30" s="287"/>
      <c r="Q30" s="287"/>
      <c r="R30" s="287"/>
      <c r="S30" s="287"/>
      <c r="T30" s="299"/>
      <c r="U30" s="299"/>
      <c r="V30" s="299"/>
      <c r="W30" s="300"/>
      <c r="X30" s="300"/>
      <c r="Y30" s="342" t="str">
        <f>A30</f>
        <v>B3. Time period covered by the forecast/quantification (mm/yy-mm/yy)
(should ideally be FY '10-'11)</v>
      </c>
      <c r="Z30" s="322"/>
    </row>
    <row r="31" spans="1:134" s="532" customFormat="1" ht="15" customHeight="1" x14ac:dyDescent="0.2">
      <c r="A31" s="1238" t="s">
        <v>728</v>
      </c>
      <c r="B31" s="1237"/>
      <c r="C31" s="1237"/>
      <c r="D31" s="1237"/>
      <c r="E31" s="1237"/>
      <c r="F31" s="1237"/>
      <c r="G31" s="1240"/>
      <c r="H31" s="542" t="s">
        <v>97</v>
      </c>
      <c r="I31" s="331" t="str">
        <f>A31</f>
        <v>B4. Is there a government budget line item specifically for the procurement of contraceptives?  (Please select from the dropdown list.)</v>
      </c>
      <c r="J31" s="340"/>
      <c r="K31" s="288"/>
      <c r="L31" s="287"/>
      <c r="M31" s="287"/>
      <c r="N31" s="287"/>
      <c r="O31" s="287"/>
      <c r="P31" s="287"/>
      <c r="Q31" s="287"/>
      <c r="R31" s="287"/>
      <c r="S31" s="287"/>
      <c r="T31" s="299"/>
      <c r="U31" s="299"/>
      <c r="V31" s="299"/>
      <c r="W31" s="300"/>
      <c r="X31" s="300"/>
      <c r="Y31" s="321"/>
      <c r="Z31" s="322"/>
    </row>
    <row r="32" spans="1:134" s="532" customFormat="1" ht="90" customHeight="1" x14ac:dyDescent="0.2">
      <c r="A32" s="1238" t="s">
        <v>729</v>
      </c>
      <c r="B32" s="1237"/>
      <c r="C32" s="1237"/>
      <c r="D32" s="1237"/>
      <c r="E32" s="1237"/>
      <c r="F32" s="1237"/>
      <c r="G32" s="1240"/>
      <c r="H32" s="542" t="s">
        <v>97</v>
      </c>
      <c r="I32" s="331" t="str">
        <f>A32</f>
        <v xml:space="preserve">B5. Were government funds allocated for contraceptive procurement in the most recent complete fiscal year (FY '10-'11)? (This question refers to funds planned to be spent on contraceptives, whether or not they ended up being spent.) 
(Government funds include internally generated funds, basket funds, World Bank credits or loans, and other funds donors gave to the government for their use.) 
</v>
      </c>
      <c r="J32" s="340"/>
      <c r="K32" s="288"/>
      <c r="L32" s="287"/>
      <c r="M32" s="287"/>
      <c r="N32" s="287"/>
      <c r="O32" s="287"/>
      <c r="P32" s="287"/>
      <c r="Q32" s="287"/>
      <c r="R32" s="287"/>
      <c r="S32" s="287"/>
      <c r="T32" s="299"/>
      <c r="U32" s="299"/>
      <c r="V32" s="299"/>
      <c r="W32" s="300"/>
      <c r="X32" s="300"/>
      <c r="Y32" s="321"/>
      <c r="Z32" s="322"/>
    </row>
    <row r="33" spans="1:26" s="532" customFormat="1" ht="15.75" thickBot="1" x14ac:dyDescent="0.25">
      <c r="A33" s="1238" t="s">
        <v>623</v>
      </c>
      <c r="B33" s="1237"/>
      <c r="C33" s="1237"/>
      <c r="D33" s="1237"/>
      <c r="E33" s="1237"/>
      <c r="F33" s="1237"/>
      <c r="G33" s="1237"/>
      <c r="H33" s="1239"/>
      <c r="I33" s="341"/>
      <c r="J33" s="340"/>
      <c r="K33" s="288"/>
      <c r="L33" s="287"/>
      <c r="M33" s="287"/>
      <c r="N33" s="287"/>
      <c r="O33" s="287"/>
      <c r="P33" s="287"/>
      <c r="Q33" s="287"/>
      <c r="R33" s="287"/>
      <c r="S33" s="287"/>
      <c r="T33" s="299"/>
      <c r="U33" s="299"/>
      <c r="V33" s="299"/>
      <c r="W33" s="300"/>
      <c r="X33" s="342" t="str">
        <f>A33</f>
        <v>B6. Please complete the table below regarding government allocations for contraceptive procurement.</v>
      </c>
      <c r="Y33" s="321"/>
      <c r="Z33" s="322"/>
    </row>
    <row r="34" spans="1:26" s="532" customFormat="1" ht="147" x14ac:dyDescent="0.2">
      <c r="A34" s="553"/>
      <c r="B34" s="1343"/>
      <c r="C34" s="1343"/>
      <c r="D34" s="1344"/>
      <c r="E34" s="554" t="s">
        <v>624</v>
      </c>
      <c r="F34" s="555" t="s">
        <v>730</v>
      </c>
      <c r="G34" s="556" t="s">
        <v>626</v>
      </c>
      <c r="H34" s="557" t="s">
        <v>218</v>
      </c>
      <c r="I34" s="349"/>
      <c r="J34" s="350"/>
      <c r="K34" s="288">
        <f>A34</f>
        <v>0</v>
      </c>
      <c r="L34" s="287"/>
      <c r="M34" s="287"/>
      <c r="N34" s="287"/>
      <c r="O34" s="287"/>
      <c r="P34" s="287"/>
      <c r="Q34" s="287"/>
      <c r="R34" s="287"/>
      <c r="S34" s="287"/>
      <c r="T34" s="299"/>
      <c r="U34" s="299"/>
      <c r="V34" s="299"/>
      <c r="W34" s="300"/>
      <c r="X34" s="300"/>
      <c r="Y34" s="321"/>
      <c r="Z34" s="322"/>
    </row>
    <row r="35" spans="1:26" s="532" customFormat="1" x14ac:dyDescent="0.2">
      <c r="A35" s="539"/>
      <c r="B35" s="1237" t="s">
        <v>627</v>
      </c>
      <c r="C35" s="1237"/>
      <c r="D35" s="1240"/>
      <c r="E35" s="558">
        <v>6600000</v>
      </c>
      <c r="F35" s="551" t="s">
        <v>725</v>
      </c>
      <c r="G35" s="353" t="s">
        <v>629</v>
      </c>
      <c r="H35" s="559"/>
      <c r="I35" s="355"/>
      <c r="J35" s="340"/>
      <c r="K35" s="288" t="e">
        <f>#REF!</f>
        <v>#REF!</v>
      </c>
      <c r="L35" s="287"/>
      <c r="M35" s="287"/>
      <c r="N35" s="287"/>
      <c r="O35" s="287"/>
      <c r="P35" s="287"/>
      <c r="Q35" s="287"/>
      <c r="R35" s="287"/>
      <c r="S35" s="287"/>
      <c r="T35" s="299"/>
      <c r="U35" s="299"/>
      <c r="V35" s="299"/>
      <c r="W35" s="300"/>
      <c r="X35" s="300"/>
      <c r="Y35" s="321"/>
      <c r="Z35" s="322"/>
    </row>
    <row r="36" spans="1:26" s="532" customFormat="1" x14ac:dyDescent="0.2">
      <c r="A36" s="1345"/>
      <c r="B36" s="1343"/>
      <c r="C36" s="1343"/>
      <c r="D36" s="1343"/>
      <c r="E36" s="1343"/>
      <c r="F36" s="1343"/>
      <c r="G36" s="1343"/>
      <c r="H36" s="1346"/>
      <c r="I36" s="355"/>
      <c r="J36" s="340"/>
      <c r="K36" s="288"/>
      <c r="L36" s="287"/>
      <c r="M36" s="287"/>
      <c r="N36" s="287"/>
      <c r="O36" s="287"/>
      <c r="P36" s="287"/>
      <c r="Q36" s="287"/>
      <c r="R36" s="287"/>
      <c r="S36" s="287"/>
      <c r="T36" s="299"/>
      <c r="U36" s="299"/>
      <c r="V36" s="299"/>
      <c r="W36" s="300"/>
      <c r="X36" s="300"/>
      <c r="Y36" s="321"/>
      <c r="Z36" s="322"/>
    </row>
    <row r="37" spans="1:26" s="532" customFormat="1" ht="75" x14ac:dyDescent="0.2">
      <c r="A37" s="1238" t="s">
        <v>731</v>
      </c>
      <c r="B37" s="1237"/>
      <c r="C37" s="1237"/>
      <c r="D37" s="1237"/>
      <c r="E37" s="1237"/>
      <c r="F37" s="1237"/>
      <c r="G37" s="1240"/>
      <c r="H37" s="542" t="s">
        <v>94</v>
      </c>
      <c r="I37" s="331" t="str">
        <f>A37</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funds contraceptive supply for NGOs or social marketing.)
</v>
      </c>
      <c r="J37" s="340"/>
      <c r="K37" s="288"/>
      <c r="L37" s="287"/>
      <c r="M37" s="287"/>
      <c r="N37" s="287"/>
      <c r="O37" s="287"/>
      <c r="P37" s="287"/>
      <c r="Q37" s="287"/>
      <c r="R37" s="287"/>
      <c r="S37" s="287"/>
      <c r="T37" s="299"/>
      <c r="U37" s="299"/>
      <c r="V37" s="299"/>
      <c r="W37" s="300"/>
      <c r="X37" s="300"/>
      <c r="Y37" s="321"/>
      <c r="Z37" s="322"/>
    </row>
    <row r="38" spans="1:26" s="532" customFormat="1" ht="60.75" thickBot="1" x14ac:dyDescent="0.25">
      <c r="A38" s="1238" t="s">
        <v>732</v>
      </c>
      <c r="B38" s="1237"/>
      <c r="C38" s="1237"/>
      <c r="D38" s="1237"/>
      <c r="E38" s="1237"/>
      <c r="F38" s="1237"/>
      <c r="G38" s="1237"/>
      <c r="H38" s="1239"/>
      <c r="I38" s="341"/>
      <c r="J38" s="340"/>
      <c r="K38" s="288"/>
      <c r="L38" s="287"/>
      <c r="M38" s="287"/>
      <c r="N38" s="287"/>
      <c r="O38" s="287"/>
      <c r="P38" s="287"/>
      <c r="Q38" s="287"/>
      <c r="R38" s="287"/>
      <c r="S38" s="287"/>
      <c r="T38" s="299"/>
      <c r="U38" s="299"/>
      <c r="V38" s="299"/>
      <c r="W38" s="300"/>
      <c r="X38" s="342" t="str">
        <f>A38</f>
        <v>B8. Please complete the table below to indicate government expenditures on contraceptive procurement, by source, in the most recent complete fiscal year (FY '10-'11). 
(This is how much was spent on contraceptive procurement (not what was allocated). How much of this spending was provided from each source?)</v>
      </c>
      <c r="Y38" s="321"/>
      <c r="Z38" s="322"/>
    </row>
    <row r="39" spans="1:26" s="532" customFormat="1" ht="129.75" x14ac:dyDescent="0.2">
      <c r="A39" s="553"/>
      <c r="B39" s="1339" t="s">
        <v>733</v>
      </c>
      <c r="C39" s="1342"/>
      <c r="D39" s="560" t="s">
        <v>633</v>
      </c>
      <c r="E39" s="555" t="s">
        <v>456</v>
      </c>
      <c r="F39" s="555" t="s">
        <v>734</v>
      </c>
      <c r="G39" s="556" t="s">
        <v>635</v>
      </c>
      <c r="H39" s="557" t="s">
        <v>218</v>
      </c>
      <c r="I39" s="349"/>
      <c r="J39" s="350"/>
      <c r="K39" s="288">
        <f>A39</f>
        <v>0</v>
      </c>
      <c r="L39" s="287"/>
      <c r="M39" s="287"/>
      <c r="N39" s="287"/>
      <c r="O39" s="287"/>
      <c r="P39" s="287"/>
      <c r="Q39" s="287"/>
      <c r="R39" s="287"/>
      <c r="S39" s="287"/>
      <c r="T39" s="299"/>
      <c r="U39" s="299"/>
      <c r="V39" s="299"/>
      <c r="W39" s="300"/>
      <c r="X39" s="300"/>
      <c r="Y39" s="321"/>
      <c r="Z39" s="322"/>
    </row>
    <row r="40" spans="1:26" s="532" customFormat="1" ht="30" x14ac:dyDescent="0.2">
      <c r="A40" s="553"/>
      <c r="B40" s="1237" t="s">
        <v>636</v>
      </c>
      <c r="C40" s="1240"/>
      <c r="D40" s="561" t="s">
        <v>94</v>
      </c>
      <c r="E40" s="558">
        <v>0</v>
      </c>
      <c r="F40" s="551" t="s">
        <v>725</v>
      </c>
      <c r="G40" s="562"/>
      <c r="H40" s="559"/>
      <c r="I40" s="355"/>
      <c r="J40" s="340"/>
      <c r="K40" s="288" t="str">
        <f>B40</f>
        <v>a. Internally generated funds spent on contraceptive procurement</v>
      </c>
      <c r="L40" s="287"/>
      <c r="M40" s="287"/>
      <c r="N40" s="287"/>
      <c r="O40" s="287"/>
      <c r="P40" s="287"/>
      <c r="Q40" s="287"/>
      <c r="R40" s="287"/>
      <c r="S40" s="287"/>
      <c r="T40" s="299"/>
      <c r="U40" s="299"/>
      <c r="V40" s="299"/>
      <c r="W40" s="300"/>
      <c r="X40" s="300"/>
      <c r="Y40" s="321"/>
      <c r="Z40" s="322"/>
    </row>
    <row r="41" spans="1:26" s="532" customFormat="1" ht="30" x14ac:dyDescent="0.2">
      <c r="A41" s="553"/>
      <c r="B41" s="563"/>
      <c r="C41" s="564" t="s">
        <v>639</v>
      </c>
      <c r="D41" s="1263" t="s">
        <v>201</v>
      </c>
      <c r="E41" s="1264"/>
      <c r="F41" s="1264"/>
      <c r="G41" s="1264"/>
      <c r="H41" s="1265"/>
      <c r="I41" s="358"/>
      <c r="J41" s="340"/>
      <c r="K41" s="288" t="str">
        <f>C41</f>
        <v>i. Specify source(s) of internally generated funds spent (for example, from taxes or user fees)</v>
      </c>
      <c r="L41" s="287"/>
      <c r="M41" s="287"/>
      <c r="N41" s="287"/>
      <c r="O41" s="289" t="str">
        <f>D41</f>
        <v>N/A</v>
      </c>
      <c r="P41" s="287"/>
      <c r="Q41" s="287"/>
      <c r="R41" s="287"/>
      <c r="S41" s="287"/>
      <c r="T41" s="299"/>
      <c r="U41" s="299"/>
      <c r="V41" s="299"/>
      <c r="W41" s="300"/>
      <c r="X41" s="300"/>
      <c r="Y41" s="321"/>
      <c r="Z41" s="322"/>
    </row>
    <row r="42" spans="1:26" s="532" customFormat="1" ht="75" x14ac:dyDescent="0.2">
      <c r="A42" s="553"/>
      <c r="B42" s="1237" t="s">
        <v>640</v>
      </c>
      <c r="C42" s="1240"/>
      <c r="D42" s="561" t="s">
        <v>94</v>
      </c>
      <c r="E42" s="558">
        <v>0</v>
      </c>
      <c r="F42" s="551" t="s">
        <v>725</v>
      </c>
      <c r="G42" s="565"/>
      <c r="H42" s="354" t="s">
        <v>735</v>
      </c>
      <c r="I42" s="355"/>
      <c r="J42" s="340"/>
      <c r="K42" s="288" t="str">
        <f>B42</f>
        <v>b. Total of all other government funds spent on contraceptive procurement (basket funds, World Bank credits or loans, and other funds donors gave to the government [e.g., direct budget support])</v>
      </c>
      <c r="L42" s="287"/>
      <c r="M42" s="287"/>
      <c r="N42" s="287"/>
      <c r="O42" s="287"/>
      <c r="P42" s="287"/>
      <c r="Q42" s="287"/>
      <c r="R42" s="287"/>
      <c r="S42" s="287"/>
      <c r="T42" s="299"/>
      <c r="U42" s="299"/>
      <c r="V42" s="299"/>
      <c r="W42" s="300"/>
      <c r="X42" s="300"/>
      <c r="Y42" s="321"/>
      <c r="Z42" s="322"/>
    </row>
    <row r="43" spans="1:26" s="532" customFormat="1" ht="30" x14ac:dyDescent="0.2">
      <c r="A43" s="553"/>
      <c r="B43" s="563"/>
      <c r="C43" s="564" t="s">
        <v>641</v>
      </c>
      <c r="D43" s="1263" t="s">
        <v>201</v>
      </c>
      <c r="E43" s="1264"/>
      <c r="F43" s="1264"/>
      <c r="G43" s="1264"/>
      <c r="H43" s="1265"/>
      <c r="I43" s="358"/>
      <c r="J43" s="340"/>
      <c r="K43" s="288" t="str">
        <f>C43</f>
        <v>i. Specify source(s) of other government funds spent (for example: basket funding or specific donor)</v>
      </c>
      <c r="L43" s="287"/>
      <c r="M43" s="287"/>
      <c r="N43" s="287"/>
      <c r="O43" s="289" t="str">
        <f>D43</f>
        <v>N/A</v>
      </c>
      <c r="P43" s="287"/>
      <c r="Q43" s="287"/>
      <c r="R43" s="287"/>
      <c r="S43" s="287"/>
      <c r="T43" s="299"/>
      <c r="U43" s="299"/>
      <c r="V43" s="299"/>
      <c r="W43" s="300"/>
      <c r="X43" s="300"/>
      <c r="Y43" s="321"/>
      <c r="Z43" s="322"/>
    </row>
    <row r="44" spans="1:26" s="532" customFormat="1" ht="45" x14ac:dyDescent="0.2">
      <c r="A44" s="553"/>
      <c r="B44" s="1237" t="s">
        <v>643</v>
      </c>
      <c r="C44" s="1240"/>
      <c r="D44" s="566"/>
      <c r="E44" s="567">
        <f>E40+E42</f>
        <v>0</v>
      </c>
      <c r="F44" s="568"/>
      <c r="G44" s="568"/>
      <c r="H44" s="559"/>
      <c r="I44" s="355"/>
      <c r="J44" s="340"/>
      <c r="K44" s="288" t="str">
        <f>B44</f>
        <v>c. TOTAL government funds spent on contraceptive procurement
This will auto-calculate.  (It will sum a &amp; b above.)</v>
      </c>
      <c r="L44" s="287"/>
      <c r="M44" s="287"/>
      <c r="N44" s="287"/>
      <c r="O44" s="289"/>
      <c r="P44" s="287"/>
      <c r="Q44" s="287"/>
      <c r="R44" s="287"/>
      <c r="S44" s="287"/>
      <c r="T44" s="299"/>
      <c r="U44" s="299"/>
      <c r="V44" s="299"/>
      <c r="W44" s="300"/>
      <c r="X44" s="300"/>
      <c r="Y44" s="321"/>
      <c r="Z44" s="322"/>
    </row>
    <row r="45" spans="1:26" s="515" customFormat="1" x14ac:dyDescent="0.2">
      <c r="A45" s="569"/>
      <c r="B45" s="570"/>
      <c r="C45" s="570"/>
      <c r="D45" s="571"/>
      <c r="E45" s="572"/>
      <c r="F45" s="572"/>
      <c r="G45" s="573"/>
      <c r="H45" s="574"/>
      <c r="I45" s="367"/>
      <c r="J45" s="340"/>
      <c r="K45" s="288">
        <f>A45</f>
        <v>0</v>
      </c>
      <c r="L45" s="287"/>
      <c r="M45" s="287"/>
      <c r="N45" s="287"/>
      <c r="O45" s="289"/>
      <c r="P45" s="287"/>
      <c r="Q45" s="287"/>
      <c r="R45" s="287"/>
      <c r="S45" s="287"/>
      <c r="T45" s="299"/>
      <c r="U45" s="299"/>
      <c r="V45" s="299"/>
      <c r="W45" s="300"/>
      <c r="X45" s="300"/>
      <c r="Y45" s="293"/>
      <c r="Z45" s="292"/>
    </row>
    <row r="46" spans="1:26" s="532" customFormat="1" ht="45" x14ac:dyDescent="0.2">
      <c r="A46" s="1238" t="s">
        <v>736</v>
      </c>
      <c r="B46" s="1237"/>
      <c r="C46" s="1237"/>
      <c r="D46" s="1237"/>
      <c r="E46" s="1237"/>
      <c r="F46" s="1237"/>
      <c r="G46" s="1237"/>
      <c r="H46" s="1239"/>
      <c r="I46" s="341"/>
      <c r="J46" s="340"/>
      <c r="K46" s="288"/>
      <c r="L46" s="287"/>
      <c r="M46" s="287"/>
      <c r="N46" s="287"/>
      <c r="O46" s="287"/>
      <c r="P46" s="287"/>
      <c r="Q46" s="287"/>
      <c r="R46" s="287"/>
      <c r="S46" s="287"/>
      <c r="T46" s="299"/>
      <c r="U46" s="299"/>
      <c r="V46" s="299"/>
      <c r="W46" s="300"/>
      <c r="X46" s="342" t="str">
        <f>A46</f>
        <v xml:space="preserve">B9. Please complete the table below to indicate donor expenditures on contraceptive procurement in the most recent complete fiscal year (FY '10-'11).
</v>
      </c>
      <c r="Y46" s="321"/>
      <c r="Z46" s="322"/>
    </row>
    <row r="47" spans="1:26" s="532" customFormat="1" ht="129.75" x14ac:dyDescent="0.2">
      <c r="A47" s="553" t="s">
        <v>645</v>
      </c>
      <c r="B47" s="1339" t="s">
        <v>737</v>
      </c>
      <c r="C47" s="1240"/>
      <c r="D47" s="560" t="s">
        <v>647</v>
      </c>
      <c r="E47" s="555" t="s">
        <v>648</v>
      </c>
      <c r="F47" s="555" t="s">
        <v>738</v>
      </c>
      <c r="G47" s="556" t="s">
        <v>650</v>
      </c>
      <c r="H47" s="557" t="s">
        <v>218</v>
      </c>
      <c r="I47" s="369"/>
      <c r="J47" s="340"/>
      <c r="K47" s="288" t="str">
        <f>A47</f>
        <v xml:space="preserve">
</v>
      </c>
      <c r="L47" s="287"/>
      <c r="M47" s="287"/>
      <c r="N47" s="287"/>
      <c r="O47" s="289"/>
      <c r="P47" s="287"/>
      <c r="Q47" s="287"/>
      <c r="R47" s="287"/>
      <c r="S47" s="287"/>
      <c r="T47" s="299"/>
      <c r="U47" s="299"/>
      <c r="V47" s="299"/>
      <c r="W47" s="300"/>
      <c r="X47" s="300"/>
      <c r="Y47" s="321"/>
      <c r="Z47" s="322"/>
    </row>
    <row r="48" spans="1:26" s="532" customFormat="1" x14ac:dyDescent="0.2">
      <c r="A48" s="553"/>
      <c r="B48" s="1237" t="s">
        <v>651</v>
      </c>
      <c r="C48" s="1240"/>
      <c r="D48" s="561" t="s">
        <v>97</v>
      </c>
      <c r="E48" s="558">
        <v>16892463</v>
      </c>
      <c r="F48" s="551" t="s">
        <v>725</v>
      </c>
      <c r="G48" s="370" t="s">
        <v>655</v>
      </c>
      <c r="H48" s="575"/>
      <c r="I48" s="372"/>
      <c r="J48" s="340"/>
      <c r="K48" s="288" t="str">
        <f>B48</f>
        <v>a. In-kind donations of contraceptives</v>
      </c>
      <c r="L48" s="287"/>
      <c r="M48" s="287"/>
      <c r="N48" s="287"/>
      <c r="O48" s="289"/>
      <c r="P48" s="287"/>
      <c r="Q48" s="287"/>
      <c r="R48" s="287"/>
      <c r="S48" s="287"/>
      <c r="T48" s="299"/>
      <c r="U48" s="299"/>
      <c r="V48" s="299"/>
      <c r="W48" s="300"/>
      <c r="X48" s="300"/>
      <c r="Y48" s="321"/>
      <c r="Z48" s="322"/>
    </row>
    <row r="49" spans="1:26" s="532" customFormat="1" x14ac:dyDescent="0.2">
      <c r="A49" s="553"/>
      <c r="B49" s="563"/>
      <c r="C49" s="564" t="s">
        <v>652</v>
      </c>
      <c r="D49" s="1340" t="s">
        <v>739</v>
      </c>
      <c r="E49" s="1340"/>
      <c r="F49" s="1340"/>
      <c r="G49" s="1340"/>
      <c r="H49" s="1341"/>
      <c r="I49" s="576"/>
      <c r="J49" s="340"/>
      <c r="K49" s="288" t="str">
        <f>C49</f>
        <v xml:space="preserve">i. Specify source(s) of in-kind donations </v>
      </c>
      <c r="L49" s="287"/>
      <c r="M49" s="287"/>
      <c r="N49" s="287"/>
      <c r="O49" s="289" t="str">
        <f>D49</f>
        <v xml:space="preserve">USAID, UNFPA </v>
      </c>
      <c r="P49" s="287"/>
      <c r="Q49" s="287"/>
      <c r="R49" s="287"/>
      <c r="S49" s="287"/>
      <c r="T49" s="299"/>
      <c r="U49" s="299"/>
      <c r="V49" s="299"/>
      <c r="W49" s="300"/>
      <c r="X49" s="300"/>
      <c r="Y49" s="321"/>
      <c r="Z49" s="322"/>
    </row>
    <row r="50" spans="1:26" s="532" customFormat="1" ht="30" x14ac:dyDescent="0.2">
      <c r="A50" s="553"/>
      <c r="B50" s="1237" t="s">
        <v>740</v>
      </c>
      <c r="C50" s="1240"/>
      <c r="D50" s="561" t="s">
        <v>98</v>
      </c>
      <c r="E50" s="558"/>
      <c r="F50" s="551" t="s">
        <v>725</v>
      </c>
      <c r="G50" s="370"/>
      <c r="H50" s="371" t="s">
        <v>43</v>
      </c>
      <c r="I50" s="372"/>
      <c r="J50" s="340"/>
      <c r="K50" s="288" t="str">
        <f>B50</f>
        <v>b. Global Fund grants used to procure condoms</v>
      </c>
      <c r="L50" s="287"/>
      <c r="M50" s="287"/>
      <c r="N50" s="287"/>
      <c r="O50" s="289"/>
      <c r="P50" s="287"/>
      <c r="Q50" s="287"/>
      <c r="R50" s="287"/>
      <c r="S50" s="287"/>
      <c r="T50" s="299"/>
      <c r="U50" s="299"/>
      <c r="V50" s="299"/>
      <c r="W50" s="300"/>
      <c r="X50" s="300"/>
      <c r="Y50" s="321"/>
      <c r="Z50" s="322"/>
    </row>
    <row r="51" spans="1:26" s="532" customFormat="1" ht="75" x14ac:dyDescent="0.2">
      <c r="A51" s="553"/>
      <c r="B51" s="1237" t="s">
        <v>741</v>
      </c>
      <c r="C51" s="1240"/>
      <c r="D51" s="561" t="s">
        <v>94</v>
      </c>
      <c r="E51" s="558">
        <v>0</v>
      </c>
      <c r="F51" s="551" t="s">
        <v>725</v>
      </c>
      <c r="G51" s="370"/>
      <c r="H51" s="371" t="s">
        <v>742</v>
      </c>
      <c r="I51" s="372"/>
      <c r="J51" s="340"/>
      <c r="K51" s="288" t="str">
        <f>B51</f>
        <v>c. Global Fund grants used to procure contraceptives besides condoms</v>
      </c>
      <c r="L51" s="287"/>
      <c r="M51" s="287"/>
      <c r="N51" s="287"/>
      <c r="O51" s="289"/>
      <c r="P51" s="287"/>
      <c r="Q51" s="287"/>
      <c r="R51" s="287"/>
      <c r="S51" s="287"/>
      <c r="T51" s="299"/>
      <c r="U51" s="299"/>
      <c r="V51" s="299"/>
      <c r="W51" s="300"/>
      <c r="X51" s="300"/>
      <c r="Y51" s="321"/>
      <c r="Z51" s="322"/>
    </row>
    <row r="52" spans="1:26" s="532" customFormat="1" ht="90" x14ac:dyDescent="0.2">
      <c r="A52" s="553"/>
      <c r="B52" s="1237" t="s">
        <v>743</v>
      </c>
      <c r="C52" s="1240"/>
      <c r="D52" s="566"/>
      <c r="E52" s="567">
        <f>E48+E50+E51</f>
        <v>16892463</v>
      </c>
      <c r="F52" s="568"/>
      <c r="G52" s="568"/>
      <c r="H52" s="577" t="s">
        <v>744</v>
      </c>
      <c r="I52" s="355"/>
      <c r="J52" s="340"/>
      <c r="K52" s="288" t="str">
        <f>B52</f>
        <v>d. TOTAL value of in-kind donations and Global Fund grants spent on contraceptive procurement
This will auto-calculate.  (It will sum a-c above.)</v>
      </c>
      <c r="L52" s="287"/>
      <c r="M52" s="287"/>
      <c r="N52" s="287"/>
      <c r="O52" s="289"/>
      <c r="P52" s="287"/>
      <c r="Q52" s="287"/>
      <c r="R52" s="287"/>
      <c r="S52" s="287"/>
      <c r="T52" s="299"/>
      <c r="U52" s="299"/>
      <c r="V52" s="299"/>
      <c r="W52" s="300"/>
      <c r="X52" s="300"/>
      <c r="Y52" s="321"/>
      <c r="Z52" s="322"/>
    </row>
    <row r="53" spans="1:26" s="515" customFormat="1" x14ac:dyDescent="0.2">
      <c r="A53" s="569"/>
      <c r="B53" s="570"/>
      <c r="C53" s="570"/>
      <c r="D53" s="571"/>
      <c r="E53" s="572"/>
      <c r="F53" s="572"/>
      <c r="G53" s="573"/>
      <c r="H53" s="574"/>
      <c r="I53" s="367"/>
      <c r="J53" s="340"/>
      <c r="K53" s="288">
        <f>A53</f>
        <v>0</v>
      </c>
      <c r="L53" s="287"/>
      <c r="M53" s="287"/>
      <c r="N53" s="287"/>
      <c r="O53" s="289"/>
      <c r="P53" s="287"/>
      <c r="Q53" s="287"/>
      <c r="R53" s="287"/>
      <c r="S53" s="287"/>
      <c r="T53" s="299"/>
      <c r="U53" s="299"/>
      <c r="V53" s="299"/>
      <c r="W53" s="300"/>
      <c r="X53" s="300"/>
      <c r="Y53" s="293"/>
      <c r="Z53" s="292"/>
    </row>
    <row r="54" spans="1:26" s="532" customFormat="1" ht="75" x14ac:dyDescent="0.2">
      <c r="A54" s="1238" t="s">
        <v>745</v>
      </c>
      <c r="B54" s="1237"/>
      <c r="C54" s="1237"/>
      <c r="D54" s="1237"/>
      <c r="E54" s="1237"/>
      <c r="F54" s="1237"/>
      <c r="G54" s="1237"/>
      <c r="H54" s="1239"/>
      <c r="I54" s="341"/>
      <c r="J54" s="340"/>
      <c r="K54" s="288"/>
      <c r="L54" s="287"/>
      <c r="M54" s="287"/>
      <c r="N54" s="287"/>
      <c r="O54" s="287"/>
      <c r="P54" s="287"/>
      <c r="Q54" s="287"/>
      <c r="R54" s="287"/>
      <c r="S54" s="287"/>
      <c r="T54" s="299"/>
      <c r="U54" s="299"/>
      <c r="V54" s="299"/>
      <c r="W54" s="300"/>
      <c r="X54" s="342" t="str">
        <f>A54</f>
        <v xml:space="preserve">The answers to B10 and B11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4" s="321"/>
      <c r="Z54" s="322"/>
    </row>
    <row r="55" spans="1:26" s="532" customFormat="1" ht="150" x14ac:dyDescent="0.2">
      <c r="A55" s="1332" t="s">
        <v>746</v>
      </c>
      <c r="B55" s="1333"/>
      <c r="C55" s="1333"/>
      <c r="D55" s="1333"/>
      <c r="E55" s="1334"/>
      <c r="F55" s="578">
        <f>E44/(E44+E52)</f>
        <v>0</v>
      </c>
      <c r="G55" s="1139" t="s">
        <v>747</v>
      </c>
      <c r="H55" s="1140"/>
      <c r="I55" s="372"/>
      <c r="J55" s="378" t="str">
        <f>G55</f>
        <v xml:space="preserve">The allocated government funds were not spent during this period. This is basically because of the (1) lengthy government  procurement process, particularly for internally generated funds, and (2) delay in the approval of basket funds from the World Bank. </v>
      </c>
      <c r="K55" s="288"/>
      <c r="L55" s="287"/>
      <c r="M55" s="287"/>
      <c r="N55" s="287"/>
      <c r="O55" s="289"/>
      <c r="P55" s="287"/>
      <c r="Q55" s="287"/>
      <c r="R55" s="325" t="str">
        <f>A55</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5" s="287"/>
      <c r="T55" s="299"/>
      <c r="U55" s="299"/>
      <c r="V55" s="299"/>
      <c r="W55" s="300"/>
      <c r="X55" s="300"/>
      <c r="Y55" s="321"/>
      <c r="Z55" s="322"/>
    </row>
    <row r="56" spans="1:26" s="532" customFormat="1" ht="135" x14ac:dyDescent="0.2">
      <c r="A56" s="1332" t="s">
        <v>748</v>
      </c>
      <c r="B56" s="1335"/>
      <c r="C56" s="1335"/>
      <c r="D56" s="1335"/>
      <c r="E56" s="1336"/>
      <c r="F56" s="578">
        <f>(E44+E52)/G29</f>
        <v>0.49683714705882354</v>
      </c>
      <c r="G56" s="1337"/>
      <c r="H56" s="1338"/>
      <c r="I56" s="372"/>
      <c r="J56" s="378">
        <f>G56</f>
        <v>0</v>
      </c>
      <c r="K56" s="288"/>
      <c r="L56" s="287"/>
      <c r="M56" s="287"/>
      <c r="N56" s="287"/>
      <c r="O56" s="289"/>
      <c r="P56" s="287"/>
      <c r="Q56" s="287"/>
      <c r="R56" s="325" t="str">
        <f>A56</f>
        <v>B11.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6" s="287"/>
      <c r="T56" s="299"/>
      <c r="U56" s="299"/>
      <c r="V56" s="299"/>
      <c r="W56" s="300"/>
      <c r="X56" s="300"/>
      <c r="Y56" s="321"/>
      <c r="Z56" s="322"/>
    </row>
    <row r="57" spans="1:26" s="532" customFormat="1" ht="180" x14ac:dyDescent="0.2">
      <c r="A57" s="1329" t="s">
        <v>749</v>
      </c>
      <c r="B57" s="1330"/>
      <c r="C57" s="1330"/>
      <c r="D57" s="1330"/>
      <c r="E57" s="1331"/>
      <c r="F57" s="579" t="s">
        <v>97</v>
      </c>
      <c r="G57" s="1139" t="s">
        <v>750</v>
      </c>
      <c r="H57" s="1140"/>
      <c r="I57" s="372"/>
      <c r="J57" s="378" t="str">
        <f>G57</f>
        <v xml:space="preserve">The FMOH continues the scale-up of long term contraceptives (Implanon® and IUCD). This has a significant impact on the overall resource needs for contraceptives. Using the targets of the Implanon program, the forecast suggests that Ethiopia would need at least $34 million to cover contraceptive commodity needs for the period July-June 2010/11.
</v>
      </c>
      <c r="K57" s="288"/>
      <c r="L57" s="287"/>
      <c r="M57" s="287"/>
      <c r="N57" s="287"/>
      <c r="O57" s="289"/>
      <c r="P57" s="287"/>
      <c r="Q57" s="287"/>
      <c r="R57" s="325" t="str">
        <f>A57</f>
        <v>B12. If B11 did not calculate automatically, please answer the following question:
Was there a funding gap for the public sector in the last complete fiscal year?
(Please select from the dropdown list.)</v>
      </c>
      <c r="S57" s="287"/>
      <c r="T57" s="299"/>
      <c r="U57" s="299"/>
      <c r="V57" s="299"/>
      <c r="W57" s="300"/>
      <c r="X57" s="300"/>
      <c r="Y57" s="321"/>
      <c r="Z57" s="322"/>
    </row>
    <row r="58" spans="1:26" s="515" customFormat="1" x14ac:dyDescent="0.2">
      <c r="A58" s="580"/>
      <c r="B58" s="581"/>
      <c r="C58" s="581"/>
      <c r="D58" s="582"/>
      <c r="E58" s="583"/>
      <c r="F58" s="583"/>
      <c r="G58" s="584"/>
      <c r="H58" s="585"/>
      <c r="I58" s="367"/>
      <c r="J58" s="340"/>
      <c r="K58" s="288">
        <f>A58</f>
        <v>0</v>
      </c>
      <c r="L58" s="287"/>
      <c r="M58" s="287"/>
      <c r="N58" s="287"/>
      <c r="O58" s="289"/>
      <c r="P58" s="287"/>
      <c r="Q58" s="287"/>
      <c r="R58" s="287"/>
      <c r="S58" s="287"/>
      <c r="T58" s="299"/>
      <c r="U58" s="299"/>
      <c r="V58" s="299"/>
      <c r="W58" s="300"/>
      <c r="X58" s="300"/>
      <c r="Y58" s="293"/>
      <c r="Z58" s="292"/>
    </row>
    <row r="59" spans="1:26" s="532" customFormat="1" ht="45" x14ac:dyDescent="0.2">
      <c r="A59" s="1238" t="s">
        <v>664</v>
      </c>
      <c r="B59" s="1237"/>
      <c r="C59" s="1237"/>
      <c r="D59" s="1237"/>
      <c r="E59" s="1240"/>
      <c r="F59" s="1241" t="s">
        <v>396</v>
      </c>
      <c r="G59" s="1321"/>
      <c r="H59" s="1242"/>
      <c r="I59" s="379"/>
      <c r="J59" s="340"/>
      <c r="K59" s="288"/>
      <c r="L59" s="287"/>
      <c r="M59" s="287"/>
      <c r="N59" s="287"/>
      <c r="O59" s="287"/>
      <c r="P59" s="287"/>
      <c r="Q59" s="288" t="str">
        <f>F59</f>
        <v>The government (e.g., Central Medical Stores, MOH logistics unit, MOH procurement unit)</v>
      </c>
      <c r="R59" s="325" t="str">
        <f>A59</f>
        <v>B13. If the government financed any contraceptive procurement in the most recent complete fiscal year, which entity conducted the procurement(s)? (Please select from the dropdown.)</v>
      </c>
      <c r="S59" s="287"/>
      <c r="T59" s="299"/>
      <c r="U59" s="299"/>
      <c r="V59" s="299"/>
      <c r="W59" s="300"/>
      <c r="X59" s="300"/>
      <c r="Y59" s="321"/>
      <c r="Z59" s="322"/>
    </row>
    <row r="60" spans="1:26" s="532" customFormat="1" x14ac:dyDescent="0.2">
      <c r="A60" s="539"/>
      <c r="B60" s="1237" t="s">
        <v>478</v>
      </c>
      <c r="C60" s="1237"/>
      <c r="D60" s="1237"/>
      <c r="E60" s="1237"/>
      <c r="F60" s="1039" t="s">
        <v>665</v>
      </c>
      <c r="G60" s="1040"/>
      <c r="H60" s="1041"/>
      <c r="I60" s="372"/>
      <c r="J60" s="340"/>
      <c r="K60" s="288"/>
      <c r="L60" s="287"/>
      <c r="M60" s="380">
        <f>E60</f>
        <v>0</v>
      </c>
      <c r="N60" s="287"/>
      <c r="O60" s="287"/>
      <c r="P60" s="287"/>
      <c r="Q60" s="288" t="str">
        <f>F60</f>
        <v xml:space="preserve">Pharmaceutical Fund and Supply Agency (PFSA) </v>
      </c>
      <c r="R60" s="289" t="str">
        <f>B60</f>
        <v>a. Specify entity</v>
      </c>
      <c r="S60" s="287"/>
      <c r="T60" s="299"/>
      <c r="U60" s="299"/>
      <c r="V60" s="299"/>
      <c r="W60" s="300"/>
      <c r="X60" s="300"/>
      <c r="Y60" s="321"/>
      <c r="Z60" s="322"/>
    </row>
    <row r="61" spans="1:26" s="532" customFormat="1" x14ac:dyDescent="0.2">
      <c r="A61" s="586"/>
      <c r="B61" s="587"/>
      <c r="C61" s="1237" t="s">
        <v>480</v>
      </c>
      <c r="D61" s="1237"/>
      <c r="E61" s="1240"/>
      <c r="F61" s="1241" t="s">
        <v>97</v>
      </c>
      <c r="G61" s="1321"/>
      <c r="H61" s="1242"/>
      <c r="I61" s="372"/>
      <c r="J61" s="340"/>
      <c r="K61" s="288"/>
      <c r="L61" s="287"/>
      <c r="M61" s="287"/>
      <c r="N61" s="287"/>
      <c r="O61" s="287"/>
      <c r="P61" s="287"/>
      <c r="Q61" s="288" t="str">
        <f>F61</f>
        <v>Yes</v>
      </c>
      <c r="R61" s="289" t="str">
        <f>C61</f>
        <v>i. Is this a parastatal?</v>
      </c>
      <c r="S61" s="287"/>
      <c r="T61" s="299"/>
      <c r="U61" s="299"/>
      <c r="V61" s="299"/>
      <c r="W61" s="300"/>
      <c r="X61" s="300"/>
      <c r="Y61" s="321"/>
      <c r="Z61" s="322"/>
    </row>
    <row r="62" spans="1:26" s="532" customFormat="1" ht="255.75" thickBot="1" x14ac:dyDescent="0.25">
      <c r="A62" s="1322" t="s">
        <v>751</v>
      </c>
      <c r="B62" s="1266"/>
      <c r="C62" s="1323"/>
      <c r="D62" s="1039" t="s">
        <v>752</v>
      </c>
      <c r="E62" s="1040"/>
      <c r="F62" s="1040"/>
      <c r="G62" s="1040"/>
      <c r="H62" s="1041"/>
      <c r="I62" s="307"/>
      <c r="J62" s="340"/>
      <c r="K62" s="288" t="str">
        <f>A62</f>
        <v xml:space="preserve">B14. Please note any additional comments about finance and procurement.
</v>
      </c>
      <c r="L62" s="287"/>
      <c r="M62" s="287"/>
      <c r="N62" s="287"/>
      <c r="O62" s="288" t="str">
        <f>D62</f>
        <v>Financing: The existence of basket and MDG Pool Fund, the possibilities of future funding for commodities, and an overall increase in donor support for FP have put the country in a generally better position. Even though the amounts are not all that significant, the central Government and a number of the Regional Governments also continue to finance contraceptive procurement from internally generated (budget) funds. (These funds were allocated for FY '10-'11 but spent in FY '11-'12.) Very recently, the FMOH has started to negotiate with Pledge Gurantee for Health (PGH) to access short-term credit for contraceptive commodity procurement, particularly of Implanon from the basket funds. We believe this new finance tool facilitates access and that the USAID | DELIVER PROJECT will share routine data on implant stock levels with PGH. Procurement: Pharmaceuticals Fund Supply Agency (PFSA) has started the procurement of contraceptives from the basket and internally generated funds.  However, past procurements indicate that this procurement process is quite lengthy. The USAID | DELIVER PROJECT continues to support the facilitation of contraceptive procurement decisions through the sharing of information with the FMOH, PFSA and the FPTWG.</v>
      </c>
      <c r="P62" s="287"/>
      <c r="Q62" s="287"/>
      <c r="R62" s="288"/>
      <c r="S62" s="287"/>
      <c r="T62" s="299"/>
      <c r="U62" s="299"/>
      <c r="V62" s="299"/>
      <c r="W62" s="300"/>
      <c r="X62" s="300"/>
      <c r="Y62" s="321"/>
      <c r="Z62" s="322"/>
    </row>
    <row r="63" spans="1:26" s="532" customFormat="1" ht="16.5" thickBot="1" x14ac:dyDescent="0.25">
      <c r="A63" s="1324" t="s">
        <v>483</v>
      </c>
      <c r="B63" s="1325"/>
      <c r="C63" s="1325"/>
      <c r="D63" s="1325"/>
      <c r="E63" s="1325"/>
      <c r="F63" s="1325"/>
      <c r="G63" s="1325"/>
      <c r="H63" s="588"/>
      <c r="I63" s="318"/>
      <c r="J63" s="340"/>
      <c r="K63" s="288"/>
      <c r="L63" s="287"/>
      <c r="M63" s="287"/>
      <c r="N63" s="287"/>
      <c r="O63" s="287"/>
      <c r="P63" s="287"/>
      <c r="Q63" s="287"/>
      <c r="R63" s="288"/>
      <c r="S63" s="287"/>
      <c r="T63" s="299"/>
      <c r="U63" s="299"/>
      <c r="V63" s="299"/>
      <c r="W63" s="300"/>
      <c r="X63" s="300"/>
      <c r="Y63" s="321"/>
      <c r="Z63" s="322"/>
    </row>
    <row r="64" spans="1:26" s="532" customFormat="1" ht="45" x14ac:dyDescent="0.2">
      <c r="A64" s="1326" t="s">
        <v>753</v>
      </c>
      <c r="B64" s="1327"/>
      <c r="C64" s="1327"/>
      <c r="D64" s="1327"/>
      <c r="E64" s="1327"/>
      <c r="F64" s="1327"/>
      <c r="G64" s="1327"/>
      <c r="H64" s="1328"/>
      <c r="I64" s="383"/>
      <c r="J64" s="340"/>
      <c r="K64" s="288"/>
      <c r="L64" s="287"/>
      <c r="M64" s="287"/>
      <c r="N64" s="287"/>
      <c r="O64" s="287"/>
      <c r="P64" s="287"/>
      <c r="Q64" s="287"/>
      <c r="R64" s="288"/>
      <c r="S64" s="287"/>
      <c r="T64" s="299"/>
      <c r="U64" s="299"/>
      <c r="V64" s="299"/>
      <c r="W64" s="300"/>
      <c r="X64" s="342" t="str">
        <f>A64</f>
        <v>C1. Are the following contraceptive methods offered through the commercial sector, public sector, NGOs, or social marketing? (Please indicate which methods are intended to be offered,not whether the method is currently in stock.) 
(Please select from the dropdown list.)</v>
      </c>
      <c r="Y64" s="321"/>
      <c r="Z64" s="322"/>
    </row>
    <row r="65" spans="1:26" s="592" customFormat="1" ht="15.75" x14ac:dyDescent="0.25">
      <c r="A65" s="1316" t="s">
        <v>485</v>
      </c>
      <c r="B65" s="1317"/>
      <c r="C65" s="1318"/>
      <c r="D65" s="1319" t="s">
        <v>10</v>
      </c>
      <c r="E65" s="1320"/>
      <c r="F65" s="589" t="s">
        <v>26</v>
      </c>
      <c r="G65" s="590" t="s">
        <v>9</v>
      </c>
      <c r="H65" s="591" t="s">
        <v>8</v>
      </c>
      <c r="I65" s="387"/>
      <c r="J65" s="388"/>
      <c r="K65" s="288" t="str">
        <f>A65</f>
        <v>Contraceptive Method</v>
      </c>
      <c r="L65" s="336"/>
      <c r="M65" s="336"/>
      <c r="N65" s="336"/>
      <c r="O65" s="336"/>
      <c r="P65" s="336"/>
      <c r="Q65" s="336"/>
      <c r="R65" s="303"/>
      <c r="S65" s="336"/>
      <c r="T65" s="389"/>
      <c r="U65" s="389"/>
      <c r="V65" s="389"/>
      <c r="W65" s="390"/>
      <c r="X65" s="390"/>
      <c r="Y65" s="391"/>
      <c r="Z65" s="392"/>
    </row>
    <row r="66" spans="1:26" s="532" customFormat="1" ht="30" x14ac:dyDescent="0.2">
      <c r="A66" s="593"/>
      <c r="B66" s="1314" t="s">
        <v>669</v>
      </c>
      <c r="C66" s="1315"/>
      <c r="D66" s="1307" t="s">
        <v>97</v>
      </c>
      <c r="E66" s="1307"/>
      <c r="F66" s="594" t="s">
        <v>97</v>
      </c>
      <c r="G66" s="594" t="s">
        <v>97</v>
      </c>
      <c r="H66" s="595" t="s">
        <v>97</v>
      </c>
      <c r="I66" s="307"/>
      <c r="J66" s="340"/>
      <c r="K66" s="288" t="str">
        <f>B66</f>
        <v>a. Combined oral contraceptives (estrogen + progestin - for  example, LoFemenol, Microgynon)</v>
      </c>
      <c r="L66" s="287"/>
      <c r="M66" s="287"/>
      <c r="N66" s="287"/>
      <c r="O66" s="287"/>
      <c r="P66" s="287"/>
      <c r="Q66" s="287"/>
      <c r="R66" s="288"/>
      <c r="S66" s="287"/>
      <c r="T66" s="299"/>
      <c r="U66" s="299"/>
      <c r="V66" s="299"/>
      <c r="W66" s="300"/>
      <c r="X66" s="300"/>
      <c r="Y66" s="321"/>
      <c r="Z66" s="322"/>
    </row>
    <row r="67" spans="1:26" s="532" customFormat="1" x14ac:dyDescent="0.2">
      <c r="A67" s="596"/>
      <c r="B67" s="1314" t="s">
        <v>670</v>
      </c>
      <c r="C67" s="1315"/>
      <c r="D67" s="1307" t="s">
        <v>97</v>
      </c>
      <c r="E67" s="1307"/>
      <c r="F67" s="594" t="s">
        <v>97</v>
      </c>
      <c r="G67" s="594" t="s">
        <v>97</v>
      </c>
      <c r="H67" s="595" t="s">
        <v>97</v>
      </c>
      <c r="I67" s="307"/>
      <c r="J67" s="340"/>
      <c r="K67" s="288" t="str">
        <f t="shared" ref="K67:K77" si="2">B67</f>
        <v>b. Progestin-only pills (for example, Ovrette, Microlut)</v>
      </c>
      <c r="L67" s="287"/>
      <c r="M67" s="287"/>
      <c r="N67" s="287"/>
      <c r="O67" s="287"/>
      <c r="P67" s="287"/>
      <c r="Q67" s="287"/>
      <c r="R67" s="288"/>
      <c r="S67" s="287"/>
      <c r="T67" s="299"/>
      <c r="U67" s="299"/>
      <c r="V67" s="299"/>
      <c r="W67" s="300"/>
      <c r="X67" s="300"/>
      <c r="Y67" s="321"/>
      <c r="Z67" s="322"/>
    </row>
    <row r="68" spans="1:26" s="532" customFormat="1" x14ac:dyDescent="0.2">
      <c r="A68" s="596"/>
      <c r="B68" s="1314" t="s">
        <v>671</v>
      </c>
      <c r="C68" s="1315"/>
      <c r="D68" s="1307" t="s">
        <v>97</v>
      </c>
      <c r="E68" s="1307"/>
      <c r="F68" s="594" t="s">
        <v>97</v>
      </c>
      <c r="G68" s="594" t="s">
        <v>97</v>
      </c>
      <c r="H68" s="595" t="s">
        <v>97</v>
      </c>
      <c r="I68" s="307"/>
      <c r="J68" s="340"/>
      <c r="K68" s="288" t="str">
        <f t="shared" si="2"/>
        <v>c. Hormonal injections (for example, DepoProvera, Noristerat)</v>
      </c>
      <c r="L68" s="287"/>
      <c r="M68" s="287"/>
      <c r="N68" s="287"/>
      <c r="O68" s="287"/>
      <c r="P68" s="287"/>
      <c r="Q68" s="287"/>
      <c r="R68" s="288"/>
      <c r="S68" s="287"/>
      <c r="T68" s="299"/>
      <c r="U68" s="299"/>
      <c r="V68" s="299"/>
      <c r="W68" s="300"/>
      <c r="X68" s="300"/>
      <c r="Y68" s="321"/>
      <c r="Z68" s="322"/>
    </row>
    <row r="69" spans="1:26" s="532" customFormat="1" x14ac:dyDescent="0.2">
      <c r="A69" s="596"/>
      <c r="B69" s="1314" t="s">
        <v>672</v>
      </c>
      <c r="C69" s="1315"/>
      <c r="D69" s="1307" t="s">
        <v>97</v>
      </c>
      <c r="E69" s="1307"/>
      <c r="F69" s="594" t="s">
        <v>97</v>
      </c>
      <c r="G69" s="594" t="s">
        <v>97</v>
      </c>
      <c r="H69" s="595" t="s">
        <v>97</v>
      </c>
      <c r="I69" s="307"/>
      <c r="J69" s="340"/>
      <c r="K69" s="288" t="str">
        <f t="shared" si="2"/>
        <v>d. Hormonal implants (for example, Jadelle, Implanon)</v>
      </c>
      <c r="L69" s="287"/>
      <c r="M69" s="287"/>
      <c r="N69" s="287"/>
      <c r="O69" s="287"/>
      <c r="P69" s="287"/>
      <c r="Q69" s="287"/>
      <c r="R69" s="288"/>
      <c r="S69" s="287"/>
      <c r="T69" s="299"/>
      <c r="U69" s="299"/>
      <c r="V69" s="299"/>
      <c r="W69" s="300"/>
      <c r="X69" s="300"/>
      <c r="Y69" s="321"/>
      <c r="Z69" s="322"/>
    </row>
    <row r="70" spans="1:26" s="532" customFormat="1" x14ac:dyDescent="0.2">
      <c r="A70" s="596"/>
      <c r="B70" s="1314" t="s">
        <v>673</v>
      </c>
      <c r="C70" s="1315"/>
      <c r="D70" s="1307" t="s">
        <v>97</v>
      </c>
      <c r="E70" s="1307"/>
      <c r="F70" s="594" t="s">
        <v>97</v>
      </c>
      <c r="G70" s="594" t="s">
        <v>97</v>
      </c>
      <c r="H70" s="595" t="s">
        <v>97</v>
      </c>
      <c r="I70" s="307"/>
      <c r="J70" s="340"/>
      <c r="K70" s="288" t="str">
        <f t="shared" si="2"/>
        <v>e. Intrauterine devices (IUDs) (for example, Optima Copper T)</v>
      </c>
      <c r="L70" s="287"/>
      <c r="M70" s="287"/>
      <c r="N70" s="287"/>
      <c r="O70" s="287"/>
      <c r="P70" s="287"/>
      <c r="Q70" s="287"/>
      <c r="R70" s="288"/>
      <c r="S70" s="287"/>
      <c r="T70" s="299"/>
      <c r="U70" s="299"/>
      <c r="V70" s="299"/>
      <c r="W70" s="300"/>
      <c r="X70" s="300"/>
      <c r="Y70" s="321"/>
      <c r="Z70" s="322"/>
    </row>
    <row r="71" spans="1:26" s="532" customFormat="1" x14ac:dyDescent="0.2">
      <c r="A71" s="596"/>
      <c r="B71" s="1314" t="s">
        <v>495</v>
      </c>
      <c r="C71" s="1315"/>
      <c r="D71" s="1307" t="s">
        <v>97</v>
      </c>
      <c r="E71" s="1307"/>
      <c r="F71" s="594" t="s">
        <v>97</v>
      </c>
      <c r="G71" s="594" t="s">
        <v>97</v>
      </c>
      <c r="H71" s="595" t="s">
        <v>97</v>
      </c>
      <c r="I71" s="307"/>
      <c r="J71" s="340"/>
      <c r="K71" s="288" t="str">
        <f t="shared" si="2"/>
        <v>f. Male condoms</v>
      </c>
      <c r="L71" s="287"/>
      <c r="M71" s="287"/>
      <c r="N71" s="287"/>
      <c r="O71" s="287"/>
      <c r="P71" s="287"/>
      <c r="Q71" s="287"/>
      <c r="R71" s="288"/>
      <c r="S71" s="287"/>
      <c r="T71" s="299"/>
      <c r="U71" s="299"/>
      <c r="V71" s="299"/>
      <c r="W71" s="300"/>
      <c r="X71" s="300"/>
      <c r="Y71" s="321"/>
      <c r="Z71" s="322"/>
    </row>
    <row r="72" spans="1:26" s="532" customFormat="1" x14ac:dyDescent="0.2">
      <c r="A72" s="596"/>
      <c r="B72" s="1314" t="s">
        <v>496</v>
      </c>
      <c r="C72" s="1315"/>
      <c r="D72" s="1307" t="s">
        <v>94</v>
      </c>
      <c r="E72" s="1307"/>
      <c r="F72" s="594" t="s">
        <v>94</v>
      </c>
      <c r="G72" s="594" t="s">
        <v>94</v>
      </c>
      <c r="H72" s="595" t="s">
        <v>97</v>
      </c>
      <c r="I72" s="307"/>
      <c r="J72" s="340"/>
      <c r="K72" s="288" t="str">
        <f t="shared" si="2"/>
        <v>g. Female condoms</v>
      </c>
      <c r="L72" s="287"/>
      <c r="M72" s="287"/>
      <c r="N72" s="287"/>
      <c r="O72" s="287"/>
      <c r="P72" s="287"/>
      <c r="Q72" s="287"/>
      <c r="R72" s="288"/>
      <c r="S72" s="287"/>
      <c r="T72" s="299"/>
      <c r="U72" s="299"/>
      <c r="V72" s="299"/>
      <c r="W72" s="300"/>
      <c r="X72" s="300"/>
      <c r="Y72" s="321"/>
      <c r="Z72" s="322"/>
    </row>
    <row r="73" spans="1:26" s="532" customFormat="1" x14ac:dyDescent="0.2">
      <c r="A73" s="596"/>
      <c r="B73" s="1314" t="s">
        <v>674</v>
      </c>
      <c r="C73" s="1315"/>
      <c r="D73" s="1307" t="s">
        <v>97</v>
      </c>
      <c r="E73" s="1307"/>
      <c r="F73" s="594" t="s">
        <v>97</v>
      </c>
      <c r="G73" s="594" t="s">
        <v>97</v>
      </c>
      <c r="H73" s="595" t="s">
        <v>97</v>
      </c>
      <c r="I73" s="307"/>
      <c r="J73" s="340"/>
      <c r="K73" s="288" t="str">
        <f t="shared" si="2"/>
        <v>h. Emergency contraceptive pills (for example, Postinor)</v>
      </c>
      <c r="L73" s="287"/>
      <c r="M73" s="287"/>
      <c r="N73" s="287"/>
      <c r="O73" s="287"/>
      <c r="P73" s="287"/>
      <c r="Q73" s="287"/>
      <c r="R73" s="288"/>
      <c r="S73" s="287"/>
      <c r="T73" s="299"/>
      <c r="U73" s="299"/>
      <c r="V73" s="299"/>
      <c r="W73" s="300"/>
      <c r="X73" s="300"/>
      <c r="Y73" s="321"/>
      <c r="Z73" s="322"/>
    </row>
    <row r="74" spans="1:26" s="532" customFormat="1" x14ac:dyDescent="0.2">
      <c r="A74" s="596"/>
      <c r="B74" s="1314" t="s">
        <v>675</v>
      </c>
      <c r="C74" s="1315"/>
      <c r="D74" s="1307" t="s">
        <v>97</v>
      </c>
      <c r="E74" s="1307"/>
      <c r="F74" s="594" t="s">
        <v>97</v>
      </c>
      <c r="G74" s="594" t="s">
        <v>97</v>
      </c>
      <c r="H74" s="595" t="s">
        <v>94</v>
      </c>
      <c r="I74" s="307"/>
      <c r="J74" s="340"/>
      <c r="K74" s="288" t="str">
        <f t="shared" si="2"/>
        <v>i. Long-acting permanent method for males (vasectomy)</v>
      </c>
      <c r="L74" s="287"/>
      <c r="M74" s="287"/>
      <c r="N74" s="287"/>
      <c r="O74" s="287"/>
      <c r="P74" s="287"/>
      <c r="Q74" s="287"/>
      <c r="R74" s="288"/>
      <c r="S74" s="287"/>
      <c r="T74" s="299"/>
      <c r="U74" s="299"/>
      <c r="V74" s="299"/>
      <c r="W74" s="300"/>
      <c r="X74" s="300"/>
      <c r="Y74" s="321"/>
      <c r="Z74" s="322"/>
    </row>
    <row r="75" spans="1:26" s="532" customFormat="1" x14ac:dyDescent="0.2">
      <c r="A75" s="596"/>
      <c r="B75" s="1314" t="s">
        <v>676</v>
      </c>
      <c r="C75" s="1315"/>
      <c r="D75" s="1307" t="s">
        <v>97</v>
      </c>
      <c r="E75" s="1307"/>
      <c r="F75" s="594" t="s">
        <v>97</v>
      </c>
      <c r="G75" s="594" t="s">
        <v>97</v>
      </c>
      <c r="H75" s="595" t="s">
        <v>94</v>
      </c>
      <c r="I75" s="307"/>
      <c r="J75" s="340"/>
      <c r="K75" s="288" t="str">
        <f t="shared" si="2"/>
        <v>j. Long-acting permanent method for females (tubal ligation)</v>
      </c>
      <c r="L75" s="287"/>
      <c r="M75" s="287"/>
      <c r="N75" s="287"/>
      <c r="O75" s="287"/>
      <c r="P75" s="287"/>
      <c r="Q75" s="287"/>
      <c r="R75" s="288"/>
      <c r="S75" s="287"/>
      <c r="T75" s="299"/>
      <c r="U75" s="299"/>
      <c r="V75" s="299"/>
      <c r="W75" s="300"/>
      <c r="X75" s="300"/>
      <c r="Y75" s="321"/>
      <c r="Z75" s="322"/>
    </row>
    <row r="76" spans="1:26" s="532" customFormat="1" x14ac:dyDescent="0.2">
      <c r="A76" s="596"/>
      <c r="B76" s="1314" t="s">
        <v>502</v>
      </c>
      <c r="C76" s="1315"/>
      <c r="D76" s="1307" t="s">
        <v>94</v>
      </c>
      <c r="E76" s="1307"/>
      <c r="F76" s="594" t="s">
        <v>94</v>
      </c>
      <c r="G76" s="594" t="s">
        <v>94</v>
      </c>
      <c r="H76" s="595" t="s">
        <v>94</v>
      </c>
      <c r="I76" s="307"/>
      <c r="J76" s="340"/>
      <c r="K76" s="288" t="str">
        <f t="shared" si="2"/>
        <v>k. CycleBeads</v>
      </c>
      <c r="L76" s="287"/>
      <c r="M76" s="287"/>
      <c r="N76" s="287"/>
      <c r="O76" s="287"/>
      <c r="P76" s="287"/>
      <c r="Q76" s="287"/>
      <c r="R76" s="288"/>
      <c r="S76" s="287"/>
      <c r="T76" s="299"/>
      <c r="U76" s="299"/>
      <c r="V76" s="299"/>
      <c r="W76" s="300"/>
      <c r="X76" s="300"/>
      <c r="Y76" s="321"/>
      <c r="Z76" s="322"/>
    </row>
    <row r="77" spans="1:26" s="532" customFormat="1" ht="45" x14ac:dyDescent="0.2">
      <c r="A77" s="597"/>
      <c r="B77" s="1305" t="s">
        <v>677</v>
      </c>
      <c r="C77" s="1306"/>
      <c r="D77" s="1307"/>
      <c r="E77" s="1307"/>
      <c r="F77" s="594"/>
      <c r="G77" s="594"/>
      <c r="H77" s="595"/>
      <c r="I77" s="307"/>
      <c r="J77" s="340"/>
      <c r="K77" s="288" t="str">
        <f t="shared" si="2"/>
        <v>l. Other contraceptive methods - specify 
(Please provide the name of the other contraceptive(s) offered, by sector.)</v>
      </c>
      <c r="L77" s="287"/>
      <c r="M77" s="287"/>
      <c r="N77" s="287"/>
      <c r="O77" s="287"/>
      <c r="P77" s="287"/>
      <c r="Q77" s="287"/>
      <c r="R77" s="288"/>
      <c r="S77" s="287"/>
      <c r="T77" s="299"/>
      <c r="U77" s="299"/>
      <c r="V77" s="299"/>
      <c r="W77" s="300"/>
      <c r="X77" s="300"/>
      <c r="Y77" s="321"/>
      <c r="Z77" s="322"/>
    </row>
    <row r="78" spans="1:26" s="532" customFormat="1" ht="90.75" thickBot="1" x14ac:dyDescent="0.25">
      <c r="A78" s="1308" t="s">
        <v>678</v>
      </c>
      <c r="B78" s="1227"/>
      <c r="C78" s="1228"/>
      <c r="D78" s="1130" t="s">
        <v>754</v>
      </c>
      <c r="E78" s="1131"/>
      <c r="F78" s="1131"/>
      <c r="G78" s="1131"/>
      <c r="H78" s="1132"/>
      <c r="I78" s="307"/>
      <c r="J78" s="340"/>
      <c r="K78" s="288" t="str">
        <f>A78</f>
        <v>C2. Please note any comments about the commodities offered.</v>
      </c>
      <c r="L78" s="287"/>
      <c r="M78" s="287"/>
      <c r="N78" s="287"/>
      <c r="O78" s="288" t="str">
        <f>D78</f>
        <v xml:space="preserve">The IUD scale-up initiative has focused only in 100 urban and peri-urban woredas, which still limits the service to urban hospitals, health centers and NGOs such as the Family Guidance Association of Ethiopia. Note that Ethiopia has over 800 Woredas (districts). Emergency contraceptives were first introduced in 2009 and it has taken time to expand program demand to the lower levels (SDPs). </v>
      </c>
      <c r="P78" s="287"/>
      <c r="Q78" s="287"/>
      <c r="R78" s="288"/>
      <c r="S78" s="287"/>
      <c r="T78" s="299"/>
      <c r="U78" s="299"/>
      <c r="V78" s="299"/>
      <c r="W78" s="300"/>
      <c r="X78" s="300"/>
      <c r="Y78" s="321"/>
      <c r="Z78" s="322"/>
    </row>
    <row r="79" spans="1:26" s="598" customFormat="1" ht="16.5" thickBot="1" x14ac:dyDescent="0.3">
      <c r="A79" s="1309" t="s">
        <v>504</v>
      </c>
      <c r="B79" s="1310"/>
      <c r="C79" s="1310"/>
      <c r="D79" s="1310"/>
      <c r="E79" s="1310"/>
      <c r="F79" s="1310"/>
      <c r="G79" s="1310"/>
      <c r="H79" s="588"/>
      <c r="I79" s="318"/>
      <c r="J79" s="388"/>
      <c r="K79" s="288"/>
      <c r="L79" s="336"/>
      <c r="M79" s="336"/>
      <c r="N79" s="336"/>
      <c r="O79" s="336"/>
      <c r="P79" s="336"/>
      <c r="Q79" s="336"/>
      <c r="R79" s="303"/>
      <c r="S79" s="336"/>
      <c r="T79" s="389"/>
      <c r="U79" s="389"/>
      <c r="V79" s="389"/>
      <c r="W79" s="390"/>
      <c r="X79" s="390"/>
      <c r="Y79" s="400"/>
      <c r="Z79" s="401"/>
    </row>
    <row r="80" spans="1:26" s="532" customFormat="1" ht="30" x14ac:dyDescent="0.2">
      <c r="A80" s="1311" t="s">
        <v>681</v>
      </c>
      <c r="B80" s="1312"/>
      <c r="C80" s="1312"/>
      <c r="D80" s="1312"/>
      <c r="E80" s="1312"/>
      <c r="F80" s="1312"/>
      <c r="G80" s="1313"/>
      <c r="H80" s="531" t="s">
        <v>97</v>
      </c>
      <c r="I80" s="403" t="str">
        <f>A80</f>
        <v>D1. Is there a contraceptive security or reproductive health commodity security strategy or is contraceptive security explicitly included in a country strategy? (Please select from the dropdown list.)</v>
      </c>
      <c r="J80" s="340"/>
      <c r="K80" s="288"/>
      <c r="L80" s="287"/>
      <c r="M80" s="287"/>
      <c r="N80" s="287"/>
      <c r="O80" s="287"/>
      <c r="P80" s="287"/>
      <c r="Q80" s="287"/>
      <c r="R80" s="288"/>
      <c r="S80" s="287"/>
      <c r="T80" s="299"/>
      <c r="U80" s="299"/>
      <c r="V80" s="299"/>
      <c r="W80" s="300"/>
      <c r="X80" s="300"/>
      <c r="Y80" s="321"/>
      <c r="Z80" s="322"/>
    </row>
    <row r="81" spans="1:26" s="532" customFormat="1" ht="15.75" thickBot="1" x14ac:dyDescent="0.25">
      <c r="A81" s="1296" t="s">
        <v>506</v>
      </c>
      <c r="B81" s="1297"/>
      <c r="C81" s="1297"/>
      <c r="D81" s="599"/>
      <c r="E81" s="599"/>
      <c r="F81" s="599"/>
      <c r="G81" s="599"/>
      <c r="H81" s="600"/>
      <c r="I81" s="404"/>
      <c r="J81" s="340"/>
      <c r="K81" s="288"/>
      <c r="L81" s="287"/>
      <c r="M81" s="287"/>
      <c r="N81" s="287"/>
      <c r="O81" s="287"/>
      <c r="P81" s="287"/>
      <c r="Q81" s="287"/>
      <c r="R81" s="288"/>
      <c r="S81" s="287"/>
      <c r="T81" s="299"/>
      <c r="U81" s="299"/>
      <c r="V81" s="299"/>
      <c r="W81" s="300"/>
      <c r="X81" s="300"/>
      <c r="Y81" s="321"/>
      <c r="Z81" s="322"/>
    </row>
    <row r="82" spans="1:26" s="532" customFormat="1" ht="60" x14ac:dyDescent="0.2">
      <c r="A82" s="1298"/>
      <c r="B82" s="1300" t="s">
        <v>507</v>
      </c>
      <c r="C82" s="1301"/>
      <c r="D82" s="1301" t="s">
        <v>682</v>
      </c>
      <c r="E82" s="1301"/>
      <c r="F82" s="601" t="s">
        <v>509</v>
      </c>
      <c r="G82" s="1301" t="s">
        <v>510</v>
      </c>
      <c r="H82" s="1302"/>
      <c r="I82" s="403"/>
      <c r="J82" s="378" t="str">
        <f>G82</f>
        <v>Is the contraceptive security strategy being implemented?</v>
      </c>
      <c r="K82" s="288" t="str">
        <f>B82</f>
        <v>Strategy name</v>
      </c>
      <c r="L82" s="287"/>
      <c r="M82" s="325">
        <f>E82</f>
        <v>0</v>
      </c>
      <c r="N82" s="287"/>
      <c r="O82" s="287"/>
      <c r="P82" s="287"/>
      <c r="Q82" s="287"/>
      <c r="R82" s="288"/>
      <c r="S82" s="288" t="str">
        <f>D82</f>
        <v>Years Covered (including strategy updates)</v>
      </c>
      <c r="T82" s="299"/>
      <c r="U82" s="299"/>
      <c r="V82" s="299"/>
      <c r="W82" s="300"/>
      <c r="X82" s="300"/>
      <c r="Y82" s="321"/>
      <c r="Z82" s="322"/>
    </row>
    <row r="83" spans="1:26" s="532" customFormat="1" ht="15.75" thickBot="1" x14ac:dyDescent="0.25">
      <c r="A83" s="1299"/>
      <c r="B83" s="602" t="s">
        <v>511</v>
      </c>
      <c r="C83" s="408" t="s">
        <v>211</v>
      </c>
      <c r="D83" s="1104" t="s">
        <v>512</v>
      </c>
      <c r="E83" s="1105"/>
      <c r="F83" s="603" t="s">
        <v>97</v>
      </c>
      <c r="G83" s="1303" t="s">
        <v>97</v>
      </c>
      <c r="H83" s="1304"/>
      <c r="I83" s="403"/>
      <c r="J83" s="378" t="str">
        <f>G83</f>
        <v>Yes</v>
      </c>
      <c r="K83" s="288" t="str">
        <f>B83</f>
        <v>a</v>
      </c>
      <c r="L83" s="287"/>
      <c r="M83" s="325">
        <f>E83</f>
        <v>0</v>
      </c>
      <c r="N83" s="287"/>
      <c r="O83" s="287"/>
      <c r="P83" s="287"/>
      <c r="Q83" s="287"/>
      <c r="R83" s="288"/>
      <c r="S83" s="288" t="str">
        <f>D83</f>
        <v>2006-2015</v>
      </c>
      <c r="T83" s="299"/>
      <c r="U83" s="299"/>
      <c r="V83" s="299"/>
      <c r="W83" s="300"/>
      <c r="X83" s="300"/>
      <c r="Y83" s="321"/>
      <c r="Z83" s="322"/>
    </row>
    <row r="84" spans="1:26" s="532" customFormat="1" ht="30" x14ac:dyDescent="0.2">
      <c r="A84" s="1291" t="s">
        <v>513</v>
      </c>
      <c r="B84" s="1292"/>
      <c r="C84" s="1292"/>
      <c r="D84" s="1292"/>
      <c r="E84" s="1292"/>
      <c r="F84" s="1293" t="s">
        <v>94</v>
      </c>
      <c r="G84" s="1294"/>
      <c r="H84" s="1295"/>
      <c r="I84" s="403"/>
      <c r="J84" s="378"/>
      <c r="K84" s="288"/>
      <c r="L84" s="287"/>
      <c r="M84" s="287"/>
      <c r="N84" s="287"/>
      <c r="O84" s="287"/>
      <c r="P84" s="287"/>
      <c r="Q84" s="289" t="str">
        <f>F84</f>
        <v>No</v>
      </c>
      <c r="R84" s="288" t="str">
        <f>A84</f>
        <v>D2. Are any family planning commodities subject to duties, import taxes, or other fees?</v>
      </c>
      <c r="S84" s="287"/>
      <c r="T84" s="299"/>
      <c r="U84" s="299"/>
      <c r="V84" s="299"/>
      <c r="W84" s="300"/>
      <c r="X84" s="300"/>
      <c r="Y84" s="321"/>
      <c r="Z84" s="322"/>
    </row>
    <row r="85" spans="1:26" s="532" customFormat="1" x14ac:dyDescent="0.2">
      <c r="A85" s="539"/>
      <c r="B85" s="1237" t="s">
        <v>683</v>
      </c>
      <c r="C85" s="1237"/>
      <c r="D85" s="1240"/>
      <c r="E85" s="1263" t="s">
        <v>201</v>
      </c>
      <c r="F85" s="1264"/>
      <c r="G85" s="1264"/>
      <c r="H85" s="1265"/>
      <c r="I85" s="403"/>
      <c r="J85" s="378"/>
      <c r="K85" s="288"/>
      <c r="L85" s="287"/>
      <c r="M85" s="325" t="str">
        <f>E85</f>
        <v>N/A</v>
      </c>
      <c r="N85" s="325" t="str">
        <f>E85</f>
        <v>N/A</v>
      </c>
      <c r="O85" s="287"/>
      <c r="P85" s="288"/>
      <c r="Q85" s="287"/>
      <c r="R85" s="288" t="str">
        <f>B85</f>
        <v>a. If yes, for which sectors (public, NGO, social marketing, commercial)?</v>
      </c>
      <c r="S85" s="287"/>
      <c r="T85" s="299"/>
      <c r="U85" s="299"/>
      <c r="V85" s="299"/>
      <c r="W85" s="300"/>
      <c r="X85" s="300"/>
      <c r="Y85" s="321"/>
      <c r="Z85" s="322"/>
    </row>
    <row r="86" spans="1:26" s="532" customFormat="1" x14ac:dyDescent="0.2">
      <c r="A86" s="539"/>
      <c r="B86" s="1237" t="s">
        <v>517</v>
      </c>
      <c r="C86" s="1237"/>
      <c r="D86" s="1240"/>
      <c r="E86" s="1263" t="s">
        <v>201</v>
      </c>
      <c r="F86" s="1264"/>
      <c r="G86" s="1264"/>
      <c r="H86" s="1265"/>
      <c r="I86" s="403"/>
      <c r="J86" s="378"/>
      <c r="K86" s="288"/>
      <c r="L86" s="287"/>
      <c r="M86" s="325" t="str">
        <f>E86</f>
        <v>N/A</v>
      </c>
      <c r="N86" s="325" t="str">
        <f>E86</f>
        <v>N/A</v>
      </c>
      <c r="O86" s="287"/>
      <c r="P86" s="288"/>
      <c r="Q86" s="287"/>
      <c r="R86" s="288" t="str">
        <f>B86</f>
        <v>b. If yes, how much are the duties, taxes, or fees?</v>
      </c>
      <c r="S86" s="287"/>
      <c r="T86" s="299"/>
      <c r="U86" s="299"/>
      <c r="V86" s="299"/>
      <c r="W86" s="300"/>
      <c r="X86" s="300"/>
      <c r="Y86" s="321"/>
      <c r="Z86" s="322"/>
    </row>
    <row r="87" spans="1:26" s="532" customFormat="1" ht="30" x14ac:dyDescent="0.2">
      <c r="A87" s="1238" t="s">
        <v>684</v>
      </c>
      <c r="B87" s="1237"/>
      <c r="C87" s="1237"/>
      <c r="D87" s="1237"/>
      <c r="E87" s="1237"/>
      <c r="F87" s="1237"/>
      <c r="G87" s="1240"/>
      <c r="H87" s="542" t="s">
        <v>94</v>
      </c>
      <c r="I87" s="403" t="str">
        <f>A87</f>
        <v>D3. Are there policies that hinder the ability of the private sector (commercial sector, NGOs, or social marketing) to provide contraceptive methods (for example: price controls, distribution limitations, taxes/duties, advertising bans, etc.)?</v>
      </c>
      <c r="J87" s="378"/>
      <c r="K87" s="288"/>
      <c r="L87" s="287"/>
      <c r="M87" s="287"/>
      <c r="N87" s="287"/>
      <c r="O87" s="287"/>
      <c r="P87" s="288"/>
      <c r="Q87" s="287"/>
      <c r="R87" s="288"/>
      <c r="S87" s="287"/>
      <c r="T87" s="299"/>
      <c r="U87" s="299"/>
      <c r="V87" s="299"/>
      <c r="W87" s="300"/>
      <c r="X87" s="300"/>
      <c r="Y87" s="321"/>
      <c r="Z87" s="322"/>
    </row>
    <row r="88" spans="1:26" s="532" customFormat="1" x14ac:dyDescent="0.2">
      <c r="A88" s="539"/>
      <c r="B88" s="1237" t="s">
        <v>520</v>
      </c>
      <c r="C88" s="1237"/>
      <c r="D88" s="1263" t="s">
        <v>201</v>
      </c>
      <c r="E88" s="1264"/>
      <c r="F88" s="1264"/>
      <c r="G88" s="1264"/>
      <c r="H88" s="1265"/>
      <c r="I88" s="403"/>
      <c r="J88" s="378"/>
      <c r="K88" s="288" t="str">
        <f>B88</f>
        <v>a. If yes, describe the policies.</v>
      </c>
      <c r="L88" s="287"/>
      <c r="M88" s="287"/>
      <c r="N88" s="410"/>
      <c r="O88" s="289" t="str">
        <f>D88</f>
        <v>N/A</v>
      </c>
      <c r="P88" s="288"/>
      <c r="Q88" s="287"/>
      <c r="R88" s="287"/>
      <c r="S88" s="287"/>
      <c r="T88" s="299"/>
      <c r="U88" s="299"/>
      <c r="V88" s="299"/>
      <c r="W88" s="300"/>
      <c r="X88" s="300"/>
      <c r="Y88" s="321"/>
      <c r="Z88" s="322"/>
    </row>
    <row r="89" spans="1:26" s="532" customFormat="1" ht="30" x14ac:dyDescent="0.2">
      <c r="A89" s="1238" t="s">
        <v>685</v>
      </c>
      <c r="B89" s="1237"/>
      <c r="C89" s="1237"/>
      <c r="D89" s="1237"/>
      <c r="E89" s="1237"/>
      <c r="F89" s="1237"/>
      <c r="G89" s="1240"/>
      <c r="H89" s="542" t="s">
        <v>97</v>
      </c>
      <c r="I89" s="403" t="str">
        <f>A89</f>
        <v>D4. Are there policies that enable the private sector (commercial sector, NGOs, or social marketing) to provide contraceptive methods?</v>
      </c>
      <c r="J89" s="378"/>
      <c r="K89" s="288"/>
      <c r="L89" s="287"/>
      <c r="M89" s="287"/>
      <c r="N89" s="287"/>
      <c r="O89" s="287"/>
      <c r="P89" s="288"/>
      <c r="Q89" s="287"/>
      <c r="R89" s="288"/>
      <c r="S89" s="287"/>
      <c r="T89" s="299"/>
      <c r="U89" s="299"/>
      <c r="V89" s="299"/>
      <c r="W89" s="300"/>
      <c r="X89" s="300"/>
      <c r="Y89" s="321"/>
      <c r="Z89" s="322"/>
    </row>
    <row r="90" spans="1:26" s="532" customFormat="1" ht="45" x14ac:dyDescent="0.2">
      <c r="A90" s="539"/>
      <c r="B90" s="1237" t="s">
        <v>520</v>
      </c>
      <c r="C90" s="1237"/>
      <c r="D90" s="1090" t="s">
        <v>755</v>
      </c>
      <c r="E90" s="1074"/>
      <c r="F90" s="1074"/>
      <c r="G90" s="1074"/>
      <c r="H90" s="1075"/>
      <c r="I90" s="403"/>
      <c r="J90" s="378"/>
      <c r="K90" s="288" t="str">
        <f>B90</f>
        <v>a. If yes, describe the policies.</v>
      </c>
      <c r="L90" s="287"/>
      <c r="M90" s="287"/>
      <c r="N90" s="410"/>
      <c r="O90" s="289" t="str">
        <f>D90</f>
        <v xml:space="preserve">National RH Strategy (mentions enhancing CS through the effective use of social marketing), Adolescent Reproductive Health Strategy, Family Planning Policy Guideline </v>
      </c>
      <c r="P90" s="288"/>
      <c r="Q90" s="287"/>
      <c r="R90" s="287"/>
      <c r="S90" s="287"/>
      <c r="T90" s="299"/>
      <c r="U90" s="299"/>
      <c r="V90" s="299"/>
      <c r="W90" s="300"/>
      <c r="X90" s="300"/>
      <c r="Y90" s="321"/>
      <c r="Z90" s="322"/>
    </row>
    <row r="91" spans="1:26" s="532" customFormat="1" ht="30" x14ac:dyDescent="0.2">
      <c r="A91" s="1238" t="s">
        <v>687</v>
      </c>
      <c r="B91" s="1237"/>
      <c r="C91" s="1237"/>
      <c r="D91" s="1237"/>
      <c r="E91" s="1237"/>
      <c r="F91" s="1237"/>
      <c r="G91" s="1240"/>
      <c r="H91" s="542" t="s">
        <v>94</v>
      </c>
      <c r="I91" s="403" t="str">
        <f>A91</f>
        <v xml:space="preserve">D5. Do policies or regulations exist that restrict who can sell or dispense particular contraceptive methods?
</v>
      </c>
      <c r="J91" s="378"/>
      <c r="K91" s="288"/>
      <c r="L91" s="287"/>
      <c r="M91" s="287"/>
      <c r="N91" s="287"/>
      <c r="O91" s="288"/>
      <c r="P91" s="288"/>
      <c r="Q91" s="287"/>
      <c r="R91" s="287"/>
      <c r="S91" s="287"/>
      <c r="T91" s="299"/>
      <c r="U91" s="299"/>
      <c r="V91" s="299"/>
      <c r="W91" s="300"/>
      <c r="X91" s="300"/>
      <c r="Y91" s="321"/>
      <c r="Z91" s="322"/>
    </row>
    <row r="92" spans="1:26" s="532" customFormat="1" ht="15.75" thickBot="1" x14ac:dyDescent="0.25">
      <c r="A92" s="604"/>
      <c r="B92" s="1227" t="s">
        <v>522</v>
      </c>
      <c r="C92" s="1227"/>
      <c r="D92" s="605"/>
      <c r="E92" s="606"/>
      <c r="F92" s="606"/>
      <c r="G92" s="606"/>
      <c r="H92" s="607"/>
      <c r="I92" s="415"/>
      <c r="J92" s="378"/>
      <c r="K92" s="288"/>
      <c r="L92" s="287"/>
      <c r="M92" s="287"/>
      <c r="N92" s="287"/>
      <c r="O92" s="288"/>
      <c r="P92" s="288"/>
      <c r="Q92" s="287"/>
      <c r="R92" s="287"/>
      <c r="S92" s="287"/>
      <c r="T92" s="299"/>
      <c r="U92" s="299"/>
      <c r="V92" s="299"/>
      <c r="W92" s="300"/>
      <c r="X92" s="300"/>
      <c r="Y92" s="321"/>
      <c r="Z92" s="322"/>
    </row>
    <row r="93" spans="1:26" s="532" customFormat="1" ht="45" x14ac:dyDescent="0.2">
      <c r="A93" s="608"/>
      <c r="B93" s="1287" t="s">
        <v>523</v>
      </c>
      <c r="C93" s="1288"/>
      <c r="D93" s="1289"/>
      <c r="E93" s="1276" t="s">
        <v>688</v>
      </c>
      <c r="F93" s="1278"/>
      <c r="G93" s="1276" t="s">
        <v>689</v>
      </c>
      <c r="H93" s="1290"/>
      <c r="I93" s="417"/>
      <c r="J93" s="418" t="str">
        <f>G93</f>
        <v>Describe any private sector restriction on who is allowed to sell or dispense the method</v>
      </c>
      <c r="K93" s="288"/>
      <c r="L93" s="287"/>
      <c r="M93" s="287"/>
      <c r="N93" s="287"/>
      <c r="O93" s="288"/>
      <c r="P93" s="288" t="str">
        <f>B93</f>
        <v>Contraceptive Method(s)</v>
      </c>
      <c r="Q93" s="287"/>
      <c r="R93" s="287"/>
      <c r="S93" s="287"/>
      <c r="T93" s="299"/>
      <c r="U93" s="419" t="str">
        <f>E93</f>
        <v>Describe any public sector restriction on who is allowed to sell or dispense the method</v>
      </c>
      <c r="V93" s="299"/>
      <c r="W93" s="300"/>
      <c r="X93" s="300"/>
      <c r="Y93" s="321"/>
      <c r="Z93" s="322"/>
    </row>
    <row r="94" spans="1:26" s="532" customFormat="1" x14ac:dyDescent="0.2">
      <c r="A94" s="609"/>
      <c r="B94" s="539" t="s">
        <v>511</v>
      </c>
      <c r="C94" s="1280"/>
      <c r="D94" s="1281"/>
      <c r="E94" s="1263"/>
      <c r="F94" s="1279"/>
      <c r="G94" s="1282"/>
      <c r="H94" s="1283"/>
      <c r="I94" s="422"/>
      <c r="J94" s="378">
        <f>G94</f>
        <v>0</v>
      </c>
      <c r="K94" s="288"/>
      <c r="L94" s="287"/>
      <c r="M94" s="325">
        <f>E94</f>
        <v>0</v>
      </c>
      <c r="N94" s="287"/>
      <c r="O94" s="288"/>
      <c r="P94" s="288">
        <f>C94</f>
        <v>0</v>
      </c>
      <c r="Q94" s="287"/>
      <c r="R94" s="287"/>
      <c r="S94" s="287"/>
      <c r="T94" s="299"/>
      <c r="U94" s="419">
        <f>E94</f>
        <v>0</v>
      </c>
      <c r="V94" s="299"/>
      <c r="W94" s="300"/>
      <c r="X94" s="300"/>
      <c r="Y94" s="321"/>
      <c r="Z94" s="322"/>
    </row>
    <row r="95" spans="1:26" s="532" customFormat="1" x14ac:dyDescent="0.2">
      <c r="A95" s="609"/>
      <c r="B95" s="539" t="s">
        <v>528</v>
      </c>
      <c r="C95" s="1280"/>
      <c r="D95" s="1281"/>
      <c r="E95" s="1263"/>
      <c r="F95" s="1279"/>
      <c r="G95" s="1282"/>
      <c r="H95" s="1283"/>
      <c r="I95" s="422"/>
      <c r="J95" s="378">
        <f>G95</f>
        <v>0</v>
      </c>
      <c r="K95" s="288"/>
      <c r="L95" s="287"/>
      <c r="M95" s="325">
        <f>E95</f>
        <v>0</v>
      </c>
      <c r="N95" s="287"/>
      <c r="O95" s="288"/>
      <c r="P95" s="288">
        <f>C95</f>
        <v>0</v>
      </c>
      <c r="Q95" s="287"/>
      <c r="R95" s="287"/>
      <c r="S95" s="287"/>
      <c r="T95" s="299"/>
      <c r="U95" s="419">
        <f>E95</f>
        <v>0</v>
      </c>
      <c r="V95" s="299"/>
      <c r="W95" s="300"/>
      <c r="X95" s="300"/>
      <c r="Y95" s="321"/>
      <c r="Z95" s="322"/>
    </row>
    <row r="96" spans="1:26" s="532" customFormat="1" ht="15.75" thickBot="1" x14ac:dyDescent="0.25">
      <c r="A96" s="609"/>
      <c r="B96" s="610" t="s">
        <v>531</v>
      </c>
      <c r="C96" s="1244"/>
      <c r="D96" s="1284"/>
      <c r="E96" s="1267"/>
      <c r="F96" s="1269"/>
      <c r="G96" s="1285"/>
      <c r="H96" s="1286"/>
      <c r="I96" s="422"/>
      <c r="J96" s="378">
        <f>G96</f>
        <v>0</v>
      </c>
      <c r="K96" s="288"/>
      <c r="L96" s="287"/>
      <c r="M96" s="325">
        <f>E96</f>
        <v>0</v>
      </c>
      <c r="N96" s="287"/>
      <c r="O96" s="288"/>
      <c r="P96" s="288">
        <f>C96</f>
        <v>0</v>
      </c>
      <c r="Q96" s="287"/>
      <c r="R96" s="287"/>
      <c r="S96" s="287"/>
      <c r="T96" s="299"/>
      <c r="U96" s="419">
        <f>E96</f>
        <v>0</v>
      </c>
      <c r="V96" s="299"/>
      <c r="W96" s="300"/>
      <c r="X96" s="300"/>
      <c r="Y96" s="321"/>
      <c r="Z96" s="322"/>
    </row>
    <row r="97" spans="1:26" s="611" customFormat="1" ht="15.75" thickBot="1" x14ac:dyDescent="0.25">
      <c r="A97" s="1273"/>
      <c r="B97" s="1274"/>
      <c r="C97" s="1274"/>
      <c r="D97" s="1274"/>
      <c r="E97" s="1274"/>
      <c r="F97" s="1274"/>
      <c r="G97" s="1274"/>
      <c r="H97" s="1275"/>
      <c r="I97" s="424"/>
      <c r="J97" s="425"/>
      <c r="K97" s="426">
        <f>C97</f>
        <v>0</v>
      </c>
      <c r="L97" s="426"/>
      <c r="M97" s="426"/>
      <c r="N97" s="426"/>
      <c r="O97" s="426"/>
      <c r="P97" s="426"/>
      <c r="Q97" s="426"/>
      <c r="R97" s="426"/>
      <c r="S97" s="426"/>
      <c r="T97" s="426"/>
      <c r="U97" s="426"/>
      <c r="V97" s="426"/>
      <c r="W97" s="427"/>
      <c r="X97" s="427"/>
      <c r="Y97" s="428"/>
      <c r="Z97" s="428"/>
    </row>
    <row r="98" spans="1:26" s="532" customFormat="1" ht="45" x14ac:dyDescent="0.2">
      <c r="A98" s="1248" t="s">
        <v>690</v>
      </c>
      <c r="B98" s="1249"/>
      <c r="C98" s="1249"/>
      <c r="D98" s="612" t="s">
        <v>455</v>
      </c>
      <c r="E98" s="1276" t="s">
        <v>535</v>
      </c>
      <c r="F98" s="1277"/>
      <c r="G98" s="1278"/>
      <c r="H98" s="613" t="s">
        <v>536</v>
      </c>
      <c r="I98" s="387"/>
      <c r="J98" s="378"/>
      <c r="K98" s="288" t="str">
        <f>A98</f>
        <v>D6. Does the country have laws, regulations, or policies that make it difficult for the following sub-populations to access effective family planning services?</v>
      </c>
      <c r="L98" s="287"/>
      <c r="M98" s="287"/>
      <c r="N98" s="287"/>
      <c r="O98" s="288"/>
      <c r="P98" s="287"/>
      <c r="Q98" s="287"/>
      <c r="R98" s="287"/>
      <c r="S98" s="287"/>
      <c r="T98" s="299"/>
      <c r="U98" s="299"/>
      <c r="V98" s="419" t="str">
        <f>E98</f>
        <v xml:space="preserve">If yes, describe laws/regulations/policies affecting access </v>
      </c>
      <c r="W98" s="300"/>
      <c r="X98" s="300"/>
      <c r="Y98" s="321"/>
      <c r="Z98" s="322"/>
    </row>
    <row r="99" spans="1:26" s="532" customFormat="1" x14ac:dyDescent="0.2">
      <c r="A99" s="539"/>
      <c r="B99" s="1237" t="s">
        <v>691</v>
      </c>
      <c r="C99" s="1237"/>
      <c r="D99" s="614" t="s">
        <v>94</v>
      </c>
      <c r="E99" s="1263"/>
      <c r="F99" s="1264"/>
      <c r="G99" s="1279"/>
      <c r="H99" s="542"/>
      <c r="I99" s="379"/>
      <c r="J99" s="378"/>
      <c r="K99" s="288" t="str">
        <f>B99</f>
        <v>a. Unmarried people</v>
      </c>
      <c r="L99" s="287"/>
      <c r="M99" s="325">
        <f>E99</f>
        <v>0</v>
      </c>
      <c r="N99" s="287"/>
      <c r="O99" s="288"/>
      <c r="P99" s="287"/>
      <c r="Q99" s="287"/>
      <c r="R99" s="287"/>
      <c r="S99" s="287"/>
      <c r="T99" s="299"/>
      <c r="U99" s="299"/>
      <c r="V99" s="419">
        <f>E99</f>
        <v>0</v>
      </c>
      <c r="W99" s="300"/>
      <c r="X99" s="300"/>
      <c r="Y99" s="321"/>
      <c r="Z99" s="322"/>
    </row>
    <row r="100" spans="1:26" s="532" customFormat="1" x14ac:dyDescent="0.2">
      <c r="A100" s="539"/>
      <c r="B100" s="1237" t="s">
        <v>538</v>
      </c>
      <c r="C100" s="1237"/>
      <c r="D100" s="614" t="s">
        <v>94</v>
      </c>
      <c r="E100" s="1263"/>
      <c r="F100" s="1264"/>
      <c r="G100" s="1279"/>
      <c r="H100" s="542"/>
      <c r="I100" s="379"/>
      <c r="J100" s="378"/>
      <c r="K100" s="288" t="str">
        <f>B100</f>
        <v>b. Young people</v>
      </c>
      <c r="L100" s="287"/>
      <c r="M100" s="325">
        <f>E100</f>
        <v>0</v>
      </c>
      <c r="N100" s="287"/>
      <c r="O100" s="288"/>
      <c r="P100" s="287"/>
      <c r="Q100" s="287"/>
      <c r="R100" s="287"/>
      <c r="S100" s="287"/>
      <c r="T100" s="299"/>
      <c r="U100" s="299"/>
      <c r="V100" s="419">
        <f>E100</f>
        <v>0</v>
      </c>
      <c r="W100" s="300"/>
      <c r="X100" s="300"/>
      <c r="Y100" s="321"/>
      <c r="Z100" s="322"/>
    </row>
    <row r="101" spans="1:26" s="532" customFormat="1" ht="15.75" thickBot="1" x14ac:dyDescent="0.25">
      <c r="A101" s="610"/>
      <c r="B101" s="1266" t="s">
        <v>539</v>
      </c>
      <c r="C101" s="1266"/>
      <c r="D101" s="615" t="s">
        <v>94</v>
      </c>
      <c r="E101" s="1267"/>
      <c r="F101" s="1268"/>
      <c r="G101" s="1269"/>
      <c r="H101" s="616"/>
      <c r="I101" s="379"/>
      <c r="J101" s="378"/>
      <c r="K101" s="288" t="str">
        <f>B101</f>
        <v>c. Other</v>
      </c>
      <c r="L101" s="287"/>
      <c r="M101" s="325">
        <f>E101</f>
        <v>0</v>
      </c>
      <c r="N101" s="287"/>
      <c r="O101" s="288"/>
      <c r="P101" s="287"/>
      <c r="Q101" s="287"/>
      <c r="R101" s="287"/>
      <c r="S101" s="287"/>
      <c r="T101" s="299"/>
      <c r="U101" s="299"/>
      <c r="V101" s="419">
        <f>E101</f>
        <v>0</v>
      </c>
      <c r="W101" s="300"/>
      <c r="X101" s="300"/>
      <c r="Y101" s="321"/>
      <c r="Z101" s="322"/>
    </row>
    <row r="102" spans="1:26" s="541" customFormat="1" x14ac:dyDescent="0.2">
      <c r="A102" s="1270"/>
      <c r="B102" s="1271"/>
      <c r="C102" s="1271"/>
      <c r="D102" s="1271"/>
      <c r="E102" s="1271"/>
      <c r="F102" s="1271"/>
      <c r="G102" s="1271"/>
      <c r="H102" s="1272"/>
      <c r="I102" s="431"/>
      <c r="J102" s="378"/>
      <c r="K102" s="296">
        <f>C102</f>
        <v>0</v>
      </c>
      <c r="L102" s="297"/>
      <c r="M102" s="297"/>
      <c r="N102" s="297"/>
      <c r="O102" s="296"/>
      <c r="P102" s="297"/>
      <c r="Q102" s="297"/>
      <c r="R102" s="297"/>
      <c r="S102" s="297"/>
      <c r="T102" s="297"/>
      <c r="U102" s="297"/>
      <c r="V102" s="297"/>
      <c r="W102" s="432"/>
      <c r="X102" s="432"/>
      <c r="Y102" s="433"/>
      <c r="Z102" s="433"/>
    </row>
    <row r="103" spans="1:26" s="532" customFormat="1" ht="45" x14ac:dyDescent="0.2">
      <c r="A103" s="1238" t="s">
        <v>692</v>
      </c>
      <c r="B103" s="1237"/>
      <c r="C103" s="1237"/>
      <c r="D103" s="1237"/>
      <c r="E103" s="1237"/>
      <c r="F103" s="1237"/>
      <c r="G103" s="1237"/>
      <c r="H103" s="1239"/>
      <c r="I103" s="387"/>
      <c r="J103" s="378"/>
      <c r="K103" s="288"/>
      <c r="L103" s="287"/>
      <c r="M103" s="287"/>
      <c r="N103" s="287"/>
      <c r="O103" s="288"/>
      <c r="P103" s="287"/>
      <c r="Q103" s="287"/>
      <c r="R103" s="287"/>
      <c r="S103" s="287"/>
      <c r="T103" s="299"/>
      <c r="U103" s="299"/>
      <c r="V103" s="299"/>
      <c r="W103" s="300"/>
      <c r="X103" s="298" t="str">
        <f>A103</f>
        <v xml:space="preserve">D7. Are there charges* to the client in the public sector for family planning:
*(This question refers to charges by policy, not under-the-table charges.)
</v>
      </c>
      <c r="Y103" s="321"/>
      <c r="Z103" s="322"/>
    </row>
    <row r="104" spans="1:26" s="532" customFormat="1" x14ac:dyDescent="0.2">
      <c r="A104" s="539"/>
      <c r="B104" s="1237" t="s">
        <v>541</v>
      </c>
      <c r="C104" s="1237"/>
      <c r="D104" s="1237"/>
      <c r="E104" s="1237"/>
      <c r="F104" s="1240"/>
      <c r="G104" s="1241" t="s">
        <v>94</v>
      </c>
      <c r="H104" s="1242"/>
      <c r="I104" s="422"/>
      <c r="J104" s="378" t="str">
        <f>G104</f>
        <v>No</v>
      </c>
      <c r="K104" s="288"/>
      <c r="L104" s="287"/>
      <c r="M104" s="287"/>
      <c r="N104" s="287"/>
      <c r="O104" s="288"/>
      <c r="P104" s="287"/>
      <c r="Q104" s="287"/>
      <c r="R104" s="287"/>
      <c r="S104" s="287"/>
      <c r="T104" s="299"/>
      <c r="U104" s="299"/>
      <c r="V104" s="299"/>
      <c r="W104" s="300"/>
      <c r="X104" s="300"/>
      <c r="Y104" s="342" t="str">
        <f>B104</f>
        <v>a. Services?</v>
      </c>
      <c r="Z104" s="322"/>
    </row>
    <row r="105" spans="1:26" s="532" customFormat="1" x14ac:dyDescent="0.2">
      <c r="A105" s="539"/>
      <c r="B105" s="1237" t="s">
        <v>542</v>
      </c>
      <c r="C105" s="1237"/>
      <c r="D105" s="1237"/>
      <c r="E105" s="1237"/>
      <c r="F105" s="1240"/>
      <c r="G105" s="1241" t="s">
        <v>94</v>
      </c>
      <c r="H105" s="1242"/>
      <c r="I105" s="422"/>
      <c r="J105" s="378" t="str">
        <f>G105</f>
        <v>No</v>
      </c>
      <c r="K105" s="288"/>
      <c r="L105" s="287"/>
      <c r="M105" s="287"/>
      <c r="N105" s="287"/>
      <c r="O105" s="288"/>
      <c r="P105" s="287"/>
      <c r="Q105" s="287"/>
      <c r="R105" s="287"/>
      <c r="S105" s="287"/>
      <c r="T105" s="299"/>
      <c r="U105" s="299"/>
      <c r="V105" s="299"/>
      <c r="W105" s="300"/>
      <c r="X105" s="300"/>
      <c r="Y105" s="342" t="str">
        <f>B105</f>
        <v>b. Commodities?</v>
      </c>
      <c r="Z105" s="322"/>
    </row>
    <row r="106" spans="1:26" s="532" customFormat="1" x14ac:dyDescent="0.2">
      <c r="A106" s="539"/>
      <c r="B106" s="1237" t="s">
        <v>543</v>
      </c>
      <c r="C106" s="1237"/>
      <c r="D106" s="1237"/>
      <c r="E106" s="1237"/>
      <c r="F106" s="1240"/>
      <c r="G106" s="1241" t="s">
        <v>201</v>
      </c>
      <c r="H106" s="1242"/>
      <c r="I106" s="422"/>
      <c r="J106" s="378" t="str">
        <f>G106</f>
        <v>N/A</v>
      </c>
      <c r="K106" s="288"/>
      <c r="L106" s="287"/>
      <c r="M106" s="287"/>
      <c r="N106" s="287"/>
      <c r="O106" s="288"/>
      <c r="P106" s="287"/>
      <c r="Q106" s="287"/>
      <c r="R106" s="287"/>
      <c r="S106" s="287"/>
      <c r="T106" s="299"/>
      <c r="U106" s="299"/>
      <c r="V106" s="299"/>
      <c r="W106" s="300"/>
      <c r="X106" s="300"/>
      <c r="Y106" s="342" t="str">
        <f>B106</f>
        <v>c. If yes, are there exemptions for people who cannot afford to pay?</v>
      </c>
      <c r="Z106" s="322"/>
    </row>
    <row r="107" spans="1:26" s="532" customFormat="1" x14ac:dyDescent="0.2">
      <c r="A107" s="539"/>
      <c r="B107" s="563"/>
      <c r="C107" s="564" t="s">
        <v>544</v>
      </c>
      <c r="D107" s="1263" t="s">
        <v>201</v>
      </c>
      <c r="E107" s="1264"/>
      <c r="F107" s="1264"/>
      <c r="G107" s="1264"/>
      <c r="H107" s="1265"/>
      <c r="I107" s="422"/>
      <c r="J107" s="378"/>
      <c r="K107" s="288" t="str">
        <f>C107</f>
        <v>i. If yes, describe the exemptions.</v>
      </c>
      <c r="L107" s="287"/>
      <c r="M107" s="287"/>
      <c r="N107" s="410"/>
      <c r="O107" s="289" t="str">
        <f>D107</f>
        <v>N/A</v>
      </c>
      <c r="P107" s="287"/>
      <c r="Q107" s="287"/>
      <c r="R107" s="287"/>
      <c r="S107" s="287"/>
      <c r="T107" s="299"/>
      <c r="U107" s="299"/>
      <c r="V107" s="299"/>
      <c r="W107" s="300"/>
      <c r="X107" s="300"/>
      <c r="Y107" s="321"/>
      <c r="Z107" s="322"/>
    </row>
    <row r="108" spans="1:26" s="617" customFormat="1" ht="15.75" x14ac:dyDescent="0.2">
      <c r="A108" s="1238" t="s">
        <v>693</v>
      </c>
      <c r="B108" s="1237"/>
      <c r="C108" s="1237"/>
      <c r="D108" s="1237"/>
      <c r="E108" s="1237"/>
      <c r="F108" s="1237"/>
      <c r="G108" s="1237"/>
      <c r="H108" s="1239"/>
      <c r="I108" s="336"/>
      <c r="J108" s="439"/>
      <c r="K108" s="288"/>
      <c r="L108" s="288"/>
      <c r="M108" s="287"/>
      <c r="N108" s="287"/>
      <c r="O108" s="288"/>
      <c r="P108" s="287"/>
      <c r="Q108" s="436"/>
      <c r="R108" s="287"/>
      <c r="S108" s="314"/>
      <c r="T108" s="310"/>
      <c r="U108" s="310"/>
      <c r="V108" s="310"/>
      <c r="W108" s="311"/>
      <c r="X108" s="298" t="str">
        <f>A108</f>
        <v>D8. Are the following contraceptives included in the country's National Essential Medicine List (NEML) or other equivalent priority list?</v>
      </c>
      <c r="Y108" s="436"/>
      <c r="Z108" s="437"/>
    </row>
    <row r="109" spans="1:26" s="617" customFormat="1" ht="15.75" x14ac:dyDescent="0.2">
      <c r="A109" s="618"/>
      <c r="B109" s="1237" t="s">
        <v>694</v>
      </c>
      <c r="C109" s="1237"/>
      <c r="D109" s="1237"/>
      <c r="E109" s="1237"/>
      <c r="F109" s="1240"/>
      <c r="G109" s="1241" t="s">
        <v>97</v>
      </c>
      <c r="H109" s="1242"/>
      <c r="I109" s="336"/>
      <c r="J109" s="378" t="str">
        <f t="shared" ref="J109:J120" si="3">G109</f>
        <v>Yes</v>
      </c>
      <c r="K109" s="288"/>
      <c r="L109" s="288"/>
      <c r="M109" s="287"/>
      <c r="N109" s="287"/>
      <c r="O109" s="288"/>
      <c r="P109" s="287"/>
      <c r="Q109" s="436"/>
      <c r="R109" s="287"/>
      <c r="S109" s="314"/>
      <c r="T109" s="310"/>
      <c r="U109" s="310"/>
      <c r="V109" s="310"/>
      <c r="W109" s="311"/>
      <c r="X109" s="311"/>
      <c r="Y109" s="342" t="str">
        <f t="shared" ref="Y109:Y118" si="4">B109</f>
        <v>a. Combined oral contraceptives</v>
      </c>
      <c r="Z109" s="437"/>
    </row>
    <row r="110" spans="1:26" s="617" customFormat="1" ht="15.75" x14ac:dyDescent="0.2">
      <c r="A110" s="618"/>
      <c r="B110" s="1237" t="s">
        <v>695</v>
      </c>
      <c r="C110" s="1237"/>
      <c r="D110" s="1237"/>
      <c r="E110" s="1237"/>
      <c r="F110" s="1240"/>
      <c r="G110" s="1241" t="s">
        <v>97</v>
      </c>
      <c r="H110" s="1242"/>
      <c r="I110" s="336"/>
      <c r="J110" s="378" t="str">
        <f t="shared" si="3"/>
        <v>Yes</v>
      </c>
      <c r="K110" s="288"/>
      <c r="L110" s="288"/>
      <c r="M110" s="287"/>
      <c r="N110" s="287"/>
      <c r="O110" s="288"/>
      <c r="P110" s="287"/>
      <c r="Q110" s="436"/>
      <c r="R110" s="287"/>
      <c r="S110" s="314"/>
      <c r="T110" s="310"/>
      <c r="U110" s="310"/>
      <c r="V110" s="310"/>
      <c r="W110" s="311"/>
      <c r="X110" s="311"/>
      <c r="Y110" s="342" t="str">
        <f t="shared" si="4"/>
        <v>b. Progestin-only pills</v>
      </c>
      <c r="Z110" s="437"/>
    </row>
    <row r="111" spans="1:26" s="617" customFormat="1" ht="15.75" x14ac:dyDescent="0.2">
      <c r="A111" s="618"/>
      <c r="B111" s="1237" t="s">
        <v>557</v>
      </c>
      <c r="C111" s="1237"/>
      <c r="D111" s="1237"/>
      <c r="E111" s="1237"/>
      <c r="F111" s="1240"/>
      <c r="G111" s="1241" t="s">
        <v>97</v>
      </c>
      <c r="H111" s="1242"/>
      <c r="I111" s="336"/>
      <c r="J111" s="378" t="str">
        <f t="shared" si="3"/>
        <v>Yes</v>
      </c>
      <c r="K111" s="288"/>
      <c r="L111" s="288"/>
      <c r="M111" s="287"/>
      <c r="N111" s="287"/>
      <c r="O111" s="288"/>
      <c r="P111" s="287"/>
      <c r="Q111" s="436"/>
      <c r="R111" s="287"/>
      <c r="S111" s="314"/>
      <c r="T111" s="310"/>
      <c r="U111" s="310"/>
      <c r="V111" s="310"/>
      <c r="W111" s="311"/>
      <c r="X111" s="311"/>
      <c r="Y111" s="342" t="str">
        <f t="shared" si="4"/>
        <v>c. Hormonal injections</v>
      </c>
      <c r="Z111" s="437"/>
    </row>
    <row r="112" spans="1:26" s="617" customFormat="1" ht="15.75" x14ac:dyDescent="0.2">
      <c r="A112" s="618"/>
      <c r="B112" s="1237" t="s">
        <v>558</v>
      </c>
      <c r="C112" s="1237"/>
      <c r="D112" s="1237"/>
      <c r="E112" s="1237"/>
      <c r="F112" s="1240"/>
      <c r="G112" s="1241" t="s">
        <v>97</v>
      </c>
      <c r="H112" s="1242"/>
      <c r="I112" s="336"/>
      <c r="J112" s="378" t="str">
        <f t="shared" si="3"/>
        <v>Yes</v>
      </c>
      <c r="K112" s="288"/>
      <c r="L112" s="288"/>
      <c r="M112" s="287"/>
      <c r="N112" s="287"/>
      <c r="O112" s="288"/>
      <c r="P112" s="287"/>
      <c r="Q112" s="436"/>
      <c r="R112" s="287"/>
      <c r="S112" s="314"/>
      <c r="T112" s="310"/>
      <c r="U112" s="310"/>
      <c r="V112" s="310"/>
      <c r="W112" s="311"/>
      <c r="X112" s="311"/>
      <c r="Y112" s="342" t="str">
        <f t="shared" si="4"/>
        <v>d. Hormonal implants</v>
      </c>
      <c r="Z112" s="437"/>
    </row>
    <row r="113" spans="1:26" s="617" customFormat="1" ht="15.75" x14ac:dyDescent="0.2">
      <c r="A113" s="618"/>
      <c r="B113" s="1237" t="s">
        <v>559</v>
      </c>
      <c r="C113" s="1237"/>
      <c r="D113" s="1237"/>
      <c r="E113" s="1237"/>
      <c r="F113" s="1240"/>
      <c r="G113" s="1241" t="s">
        <v>97</v>
      </c>
      <c r="H113" s="1242"/>
      <c r="I113" s="336"/>
      <c r="J113" s="378" t="str">
        <f t="shared" si="3"/>
        <v>Yes</v>
      </c>
      <c r="K113" s="288"/>
      <c r="L113" s="288"/>
      <c r="M113" s="287"/>
      <c r="N113" s="287"/>
      <c r="O113" s="288"/>
      <c r="P113" s="287"/>
      <c r="Q113" s="436"/>
      <c r="R113" s="287"/>
      <c r="S113" s="314"/>
      <c r="T113" s="310"/>
      <c r="U113" s="310"/>
      <c r="V113" s="310"/>
      <c r="W113" s="311"/>
      <c r="X113" s="311"/>
      <c r="Y113" s="342" t="str">
        <f t="shared" si="4"/>
        <v>e. Intrauterine devices (IUDs)</v>
      </c>
      <c r="Z113" s="437"/>
    </row>
    <row r="114" spans="1:26" s="617" customFormat="1" ht="15.75" x14ac:dyDescent="0.2">
      <c r="A114" s="618"/>
      <c r="B114" s="1237" t="s">
        <v>495</v>
      </c>
      <c r="C114" s="1237"/>
      <c r="D114" s="1237"/>
      <c r="E114" s="1237"/>
      <c r="F114" s="1240"/>
      <c r="G114" s="1241" t="s">
        <v>97</v>
      </c>
      <c r="H114" s="1242"/>
      <c r="I114" s="336"/>
      <c r="J114" s="378" t="str">
        <f t="shared" si="3"/>
        <v>Yes</v>
      </c>
      <c r="K114" s="288"/>
      <c r="L114" s="288"/>
      <c r="M114" s="287"/>
      <c r="N114" s="287"/>
      <c r="O114" s="288"/>
      <c r="P114" s="287"/>
      <c r="Q114" s="436"/>
      <c r="R114" s="287"/>
      <c r="S114" s="314"/>
      <c r="T114" s="310"/>
      <c r="U114" s="310"/>
      <c r="V114" s="310"/>
      <c r="W114" s="311"/>
      <c r="X114" s="311"/>
      <c r="Y114" s="342" t="str">
        <f t="shared" si="4"/>
        <v>f. Male condoms</v>
      </c>
      <c r="Z114" s="437"/>
    </row>
    <row r="115" spans="1:26" s="617" customFormat="1" ht="15.75" x14ac:dyDescent="0.2">
      <c r="A115" s="618"/>
      <c r="B115" s="1237" t="s">
        <v>496</v>
      </c>
      <c r="C115" s="1237"/>
      <c r="D115" s="1237"/>
      <c r="E115" s="1237"/>
      <c r="F115" s="1240"/>
      <c r="G115" s="1241" t="s">
        <v>97</v>
      </c>
      <c r="H115" s="1242"/>
      <c r="I115" s="336"/>
      <c r="J115" s="378" t="str">
        <f t="shared" si="3"/>
        <v>Yes</v>
      </c>
      <c r="K115" s="288"/>
      <c r="L115" s="288"/>
      <c r="M115" s="287"/>
      <c r="N115" s="287"/>
      <c r="O115" s="288"/>
      <c r="P115" s="287"/>
      <c r="Q115" s="436"/>
      <c r="R115" s="287"/>
      <c r="S115" s="314"/>
      <c r="T115" s="310"/>
      <c r="U115" s="310"/>
      <c r="V115" s="310"/>
      <c r="W115" s="311"/>
      <c r="X115" s="311"/>
      <c r="Y115" s="342" t="str">
        <f t="shared" si="4"/>
        <v>g. Female condoms</v>
      </c>
      <c r="Z115" s="437"/>
    </row>
    <row r="116" spans="1:26" s="617" customFormat="1" ht="15.75" x14ac:dyDescent="0.2">
      <c r="A116" s="618"/>
      <c r="B116" s="1237" t="s">
        <v>696</v>
      </c>
      <c r="C116" s="1237"/>
      <c r="D116" s="1237"/>
      <c r="E116" s="1237"/>
      <c r="F116" s="1240"/>
      <c r="G116" s="1241" t="s">
        <v>97</v>
      </c>
      <c r="H116" s="1242"/>
      <c r="I116" s="336"/>
      <c r="J116" s="378" t="str">
        <f t="shared" si="3"/>
        <v>Yes</v>
      </c>
      <c r="K116" s="288"/>
      <c r="L116" s="288"/>
      <c r="M116" s="287"/>
      <c r="N116" s="287"/>
      <c r="O116" s="288"/>
      <c r="P116" s="287"/>
      <c r="Q116" s="436"/>
      <c r="R116" s="287"/>
      <c r="S116" s="314"/>
      <c r="T116" s="310"/>
      <c r="U116" s="310"/>
      <c r="V116" s="310"/>
      <c r="W116" s="311"/>
      <c r="X116" s="311"/>
      <c r="Y116" s="342" t="str">
        <f t="shared" si="4"/>
        <v>h. Emergency contraceptive pills</v>
      </c>
      <c r="Z116" s="437"/>
    </row>
    <row r="117" spans="1:26" s="617" customFormat="1" ht="15.75" x14ac:dyDescent="0.2">
      <c r="A117" s="618"/>
      <c r="B117" s="1237" t="s">
        <v>570</v>
      </c>
      <c r="C117" s="1237"/>
      <c r="D117" s="1237"/>
      <c r="E117" s="1237"/>
      <c r="F117" s="1240"/>
      <c r="G117" s="1241" t="s">
        <v>94</v>
      </c>
      <c r="H117" s="1242"/>
      <c r="I117" s="336"/>
      <c r="J117" s="378" t="str">
        <f>G117</f>
        <v>No</v>
      </c>
      <c r="K117" s="288"/>
      <c r="L117" s="288"/>
      <c r="M117" s="287"/>
      <c r="N117" s="287"/>
      <c r="O117" s="288"/>
      <c r="P117" s="287"/>
      <c r="Q117" s="436"/>
      <c r="R117" s="287"/>
      <c r="S117" s="314"/>
      <c r="T117" s="310"/>
      <c r="U117" s="310"/>
      <c r="V117" s="310"/>
      <c r="W117" s="311"/>
      <c r="X117" s="311"/>
      <c r="Y117" s="342" t="str">
        <f>B117</f>
        <v>i. CycleBeads</v>
      </c>
      <c r="Z117" s="437"/>
    </row>
    <row r="118" spans="1:26" s="617" customFormat="1" ht="15.75" x14ac:dyDescent="0.2">
      <c r="A118" s="618"/>
      <c r="B118" s="1237" t="s">
        <v>697</v>
      </c>
      <c r="C118" s="1237"/>
      <c r="D118" s="1237"/>
      <c r="E118" s="1237"/>
      <c r="F118" s="1240"/>
      <c r="G118" s="1241" t="s">
        <v>97</v>
      </c>
      <c r="H118" s="1242"/>
      <c r="I118" s="336"/>
      <c r="J118" s="378" t="str">
        <f t="shared" si="3"/>
        <v>Yes</v>
      </c>
      <c r="K118" s="288"/>
      <c r="L118" s="288"/>
      <c r="M118" s="287"/>
      <c r="N118" s="287"/>
      <c r="O118" s="288"/>
      <c r="P118" s="287"/>
      <c r="Q118" s="436"/>
      <c r="R118" s="287"/>
      <c r="S118" s="314"/>
      <c r="T118" s="310"/>
      <c r="U118" s="310"/>
      <c r="V118" s="310"/>
      <c r="W118" s="311"/>
      <c r="X118" s="311"/>
      <c r="Y118" s="342" t="str">
        <f t="shared" si="4"/>
        <v>j. Any other contraceptive(s)?</v>
      </c>
      <c r="Z118" s="437"/>
    </row>
    <row r="119" spans="1:26" s="617" customFormat="1" ht="15.75" x14ac:dyDescent="0.2">
      <c r="A119" s="618"/>
      <c r="B119" s="619"/>
      <c r="C119" s="1237" t="s">
        <v>698</v>
      </c>
      <c r="D119" s="1237"/>
      <c r="E119" s="1240"/>
      <c r="F119" s="1174" t="s">
        <v>699</v>
      </c>
      <c r="G119" s="1175"/>
      <c r="H119" s="1176"/>
      <c r="I119" s="336"/>
      <c r="J119" s="378">
        <f t="shared" si="3"/>
        <v>0</v>
      </c>
      <c r="K119" s="288"/>
      <c r="L119" s="288"/>
      <c r="M119" s="287"/>
      <c r="N119" s="287"/>
      <c r="O119" s="288"/>
      <c r="P119" s="287"/>
      <c r="Q119" s="436"/>
      <c r="R119" s="288">
        <f>B119</f>
        <v>0</v>
      </c>
      <c r="S119" s="314"/>
      <c r="T119" s="310"/>
      <c r="U119" s="310"/>
      <c r="V119" s="310"/>
      <c r="W119" s="311"/>
      <c r="X119" s="311"/>
      <c r="Y119" s="436"/>
      <c r="Z119" s="437"/>
    </row>
    <row r="120" spans="1:26" s="617" customFormat="1" ht="15.75" x14ac:dyDescent="0.2">
      <c r="A120" s="1259" t="s">
        <v>700</v>
      </c>
      <c r="B120" s="1260"/>
      <c r="C120" s="1260"/>
      <c r="D120" s="1261"/>
      <c r="E120" s="1262"/>
      <c r="F120" s="1177">
        <v>2010</v>
      </c>
      <c r="G120" s="1178"/>
      <c r="H120" s="1179"/>
      <c r="I120" s="336"/>
      <c r="J120" s="378">
        <f t="shared" si="3"/>
        <v>0</v>
      </c>
      <c r="K120" s="288"/>
      <c r="L120" s="288"/>
      <c r="M120" s="287"/>
      <c r="N120" s="287"/>
      <c r="O120" s="288"/>
      <c r="P120" s="287"/>
      <c r="Q120" s="436"/>
      <c r="R120" s="288">
        <f>B120</f>
        <v>0</v>
      </c>
      <c r="S120" s="314"/>
      <c r="T120" s="310"/>
      <c r="U120" s="310"/>
      <c r="V120" s="310"/>
      <c r="W120" s="311"/>
      <c r="X120" s="311"/>
      <c r="Y120" s="436"/>
      <c r="Z120" s="437"/>
    </row>
    <row r="121" spans="1:26" s="617" customFormat="1" ht="60" x14ac:dyDescent="0.2">
      <c r="A121" s="1238" t="s">
        <v>702</v>
      </c>
      <c r="B121" s="1237"/>
      <c r="C121" s="1240"/>
      <c r="D121" s="1039" t="s">
        <v>703</v>
      </c>
      <c r="E121" s="1040"/>
      <c r="F121" s="1040"/>
      <c r="G121" s="1040"/>
      <c r="H121" s="1041"/>
      <c r="I121" s="336"/>
      <c r="J121" s="439"/>
      <c r="K121" s="288" t="str">
        <f>A121</f>
        <v xml:space="preserve">D10. Name of the list(s)
</v>
      </c>
      <c r="L121" s="288"/>
      <c r="M121" s="287"/>
      <c r="N121" s="287"/>
      <c r="O121" s="288" t="str">
        <f>D121</f>
        <v xml:space="preserve"> Essential Medicine List (EML)</v>
      </c>
      <c r="P121" s="287"/>
      <c r="Q121" s="436"/>
      <c r="R121" s="287"/>
      <c r="S121" s="314"/>
      <c r="T121" s="310"/>
      <c r="U121" s="310"/>
      <c r="V121" s="310"/>
      <c r="W121" s="311"/>
      <c r="X121" s="311"/>
      <c r="Y121" s="436"/>
      <c r="Z121" s="437"/>
    </row>
    <row r="122" spans="1:26" s="617" customFormat="1" ht="60" x14ac:dyDescent="0.2">
      <c r="A122" s="1238" t="s">
        <v>756</v>
      </c>
      <c r="B122" s="1237"/>
      <c r="C122" s="1240"/>
      <c r="D122" s="1039" t="s">
        <v>757</v>
      </c>
      <c r="E122" s="1040"/>
      <c r="F122" s="1040"/>
      <c r="G122" s="1040"/>
      <c r="H122" s="1041"/>
      <c r="I122" s="336"/>
      <c r="J122" s="439"/>
      <c r="K122" s="288" t="str">
        <f>A122</f>
        <v xml:space="preserve">D11. Notes about the list(s)
</v>
      </c>
      <c r="L122" s="288"/>
      <c r="M122" s="287"/>
      <c r="N122" s="287"/>
      <c r="O122" s="288" t="str">
        <f>D122</f>
        <v xml:space="preserve">Ethiopia has the List of Drugs for Ethiopia (LIDE) and Essential Medicines List published in 2010. </v>
      </c>
      <c r="P122" s="287"/>
      <c r="Q122" s="436"/>
      <c r="R122" s="287"/>
      <c r="S122" s="314"/>
      <c r="T122" s="310"/>
      <c r="U122" s="310"/>
      <c r="V122" s="310"/>
      <c r="W122" s="311"/>
      <c r="X122" s="311"/>
      <c r="Y122" s="436"/>
      <c r="Z122" s="437"/>
    </row>
    <row r="123" spans="1:26" s="532" customFormat="1" ht="30" x14ac:dyDescent="0.2">
      <c r="A123" s="1238" t="s">
        <v>706</v>
      </c>
      <c r="B123" s="1237"/>
      <c r="C123" s="1237"/>
      <c r="D123" s="1237"/>
      <c r="E123" s="1237"/>
      <c r="F123" s="1237"/>
      <c r="G123" s="1237"/>
      <c r="H123" s="1239"/>
      <c r="I123" s="341"/>
      <c r="J123" s="378"/>
      <c r="K123" s="288"/>
      <c r="L123" s="287"/>
      <c r="M123" s="287"/>
      <c r="N123" s="287"/>
      <c r="O123" s="288"/>
      <c r="P123" s="287"/>
      <c r="Q123" s="287"/>
      <c r="R123" s="287"/>
      <c r="S123" s="287"/>
      <c r="T123" s="299"/>
      <c r="U123" s="299"/>
      <c r="V123" s="299"/>
      <c r="W123" s="300"/>
      <c r="X123" s="298" t="str">
        <f>A123</f>
        <v xml:space="preserve">D12.  Information on country's Poverty Reduction Strategy Paper (PRSP)
</v>
      </c>
      <c r="Y123" s="321"/>
      <c r="Z123" s="322"/>
    </row>
    <row r="124" spans="1:26" s="617" customFormat="1" ht="30" x14ac:dyDescent="0.2">
      <c r="A124" s="620"/>
      <c r="B124" s="1253" t="s">
        <v>547</v>
      </c>
      <c r="C124" s="1254"/>
      <c r="D124" s="1254"/>
      <c r="E124" s="1255"/>
      <c r="F124" s="1256">
        <v>2010</v>
      </c>
      <c r="G124" s="1257"/>
      <c r="H124" s="1258"/>
      <c r="I124" s="336"/>
      <c r="J124" s="378">
        <f>G124</f>
        <v>0</v>
      </c>
      <c r="K124" s="288"/>
      <c r="L124" s="288"/>
      <c r="M124" s="287"/>
      <c r="N124" s="287"/>
      <c r="O124" s="288"/>
      <c r="P124" s="287"/>
      <c r="Q124" s="436"/>
      <c r="R124" s="288" t="str">
        <f>B124</f>
        <v>a. What year is the Poverty Reduction Strategy Paper from? (most recent actual PRSP on IMF's site [not progress or summary report])</v>
      </c>
      <c r="S124" s="314"/>
      <c r="T124" s="310"/>
      <c r="U124" s="310"/>
      <c r="V124" s="310"/>
      <c r="W124" s="311"/>
      <c r="X124" s="311"/>
      <c r="Y124" s="436"/>
      <c r="Z124" s="437"/>
    </row>
    <row r="125" spans="1:26" s="617" customFormat="1" ht="15.75" x14ac:dyDescent="0.2">
      <c r="A125" s="618"/>
      <c r="B125" s="1237" t="s">
        <v>548</v>
      </c>
      <c r="C125" s="1237"/>
      <c r="D125" s="1237"/>
      <c r="E125" s="1237"/>
      <c r="F125" s="1240"/>
      <c r="G125" s="1241" t="s">
        <v>94</v>
      </c>
      <c r="H125" s="1242"/>
      <c r="I125" s="336"/>
      <c r="J125" s="378" t="str">
        <f>G125</f>
        <v>No</v>
      </c>
      <c r="K125" s="288"/>
      <c r="L125" s="288"/>
      <c r="M125" s="287"/>
      <c r="N125" s="287"/>
      <c r="O125" s="288"/>
      <c r="P125" s="287"/>
      <c r="Q125" s="436"/>
      <c r="R125" s="287"/>
      <c r="S125" s="314"/>
      <c r="T125" s="310"/>
      <c r="U125" s="310"/>
      <c r="V125" s="310"/>
      <c r="W125" s="311"/>
      <c r="X125" s="311"/>
      <c r="Y125" s="342" t="str">
        <f>B125</f>
        <v>b. Is family planning or reproductive health a priority in the PRSP?</v>
      </c>
      <c r="Z125" s="437"/>
    </row>
    <row r="126" spans="1:26" s="617" customFormat="1" ht="15.75" x14ac:dyDescent="0.2">
      <c r="A126" s="618"/>
      <c r="B126" s="1237" t="s">
        <v>549</v>
      </c>
      <c r="C126" s="1237"/>
      <c r="D126" s="1237"/>
      <c r="E126" s="1237"/>
      <c r="F126" s="1240"/>
      <c r="G126" s="1241" t="s">
        <v>94</v>
      </c>
      <c r="H126" s="1242"/>
      <c r="I126" s="336"/>
      <c r="J126" s="378" t="str">
        <f>G126</f>
        <v>No</v>
      </c>
      <c r="K126" s="288"/>
      <c r="L126" s="288"/>
      <c r="M126" s="287"/>
      <c r="N126" s="287"/>
      <c r="O126" s="288"/>
      <c r="P126" s="287"/>
      <c r="Q126" s="436"/>
      <c r="R126" s="287"/>
      <c r="S126" s="314"/>
      <c r="T126" s="310"/>
      <c r="U126" s="310"/>
      <c r="V126" s="310"/>
      <c r="W126" s="311"/>
      <c r="X126" s="311"/>
      <c r="Y126" s="342" t="str">
        <f>B126</f>
        <v>c. Is contraceptive security included in the PRSP?</v>
      </c>
      <c r="Z126" s="437"/>
    </row>
    <row r="127" spans="1:26" s="617" customFormat="1" ht="15.75" x14ac:dyDescent="0.2">
      <c r="A127" s="618"/>
      <c r="B127" s="1237" t="s">
        <v>550</v>
      </c>
      <c r="C127" s="1237"/>
      <c r="D127" s="1237"/>
      <c r="E127" s="1237"/>
      <c r="F127" s="1240"/>
      <c r="G127" s="1241" t="s">
        <v>97</v>
      </c>
      <c r="H127" s="1242"/>
      <c r="I127" s="336"/>
      <c r="J127" s="378" t="str">
        <f>G127</f>
        <v>Yes</v>
      </c>
      <c r="K127" s="288"/>
      <c r="L127" s="288"/>
      <c r="M127" s="287"/>
      <c r="N127" s="287"/>
      <c r="O127" s="288"/>
      <c r="P127" s="287"/>
      <c r="Q127" s="436"/>
      <c r="R127" s="287"/>
      <c r="S127" s="314"/>
      <c r="T127" s="310"/>
      <c r="U127" s="310"/>
      <c r="V127" s="310"/>
      <c r="W127" s="311"/>
      <c r="X127" s="311"/>
      <c r="Y127" s="342" t="str">
        <f>B127</f>
        <v>d. Is contraceptive prevalence rate (CPR) included as an indicator in the PRSP?</v>
      </c>
      <c r="Z127" s="437"/>
    </row>
    <row r="128" spans="1:26" s="617" customFormat="1" ht="15.75" x14ac:dyDescent="0.2">
      <c r="A128" s="618"/>
      <c r="B128" s="1237" t="s">
        <v>551</v>
      </c>
      <c r="C128" s="1237"/>
      <c r="D128" s="1237"/>
      <c r="E128" s="1237"/>
      <c r="F128" s="1240"/>
      <c r="G128" s="1241" t="s">
        <v>94</v>
      </c>
      <c r="H128" s="1242"/>
      <c r="I128" s="336"/>
      <c r="J128" s="378" t="str">
        <f>G128</f>
        <v>No</v>
      </c>
      <c r="K128" s="288"/>
      <c r="L128" s="288"/>
      <c r="M128" s="287"/>
      <c r="N128" s="287"/>
      <c r="O128" s="288"/>
      <c r="P128" s="287"/>
      <c r="Q128" s="436"/>
      <c r="R128" s="287"/>
      <c r="S128" s="314"/>
      <c r="T128" s="310"/>
      <c r="U128" s="310"/>
      <c r="V128" s="310"/>
      <c r="W128" s="311"/>
      <c r="X128" s="311"/>
      <c r="Y128" s="342" t="str">
        <f>B128</f>
        <v>e. Are contraceptive supply indicators included in the PRSP?</v>
      </c>
      <c r="Z128" s="437"/>
    </row>
    <row r="129" spans="1:26" s="617" customFormat="1" ht="60.75" thickBot="1" x14ac:dyDescent="0.25">
      <c r="A129" s="539" t="s">
        <v>552</v>
      </c>
      <c r="B129" s="1237" t="s">
        <v>553</v>
      </c>
      <c r="C129" s="1240"/>
      <c r="D129" s="1243"/>
      <c r="E129" s="1244"/>
      <c r="F129" s="1244"/>
      <c r="G129" s="1244"/>
      <c r="H129" s="1245"/>
      <c r="I129" s="336"/>
      <c r="J129" s="439"/>
      <c r="K129" s="288" t="str">
        <f>B129</f>
        <v>f. Notes about the Poverty Reduction Strategy Paper</v>
      </c>
      <c r="L129" s="288"/>
      <c r="M129" s="287"/>
      <c r="N129" s="287"/>
      <c r="O129" s="288">
        <f>D129</f>
        <v>0</v>
      </c>
      <c r="P129" s="287"/>
      <c r="Q129" s="436"/>
      <c r="R129" s="287"/>
      <c r="S129" s="314"/>
      <c r="T129" s="310"/>
      <c r="U129" s="310"/>
      <c r="V129" s="310"/>
      <c r="W129" s="311"/>
      <c r="X129" s="311"/>
      <c r="Y129" s="436"/>
      <c r="Z129" s="437"/>
    </row>
    <row r="130" spans="1:26" s="532" customFormat="1" ht="16.5" thickBot="1" x14ac:dyDescent="0.25">
      <c r="A130" s="1246" t="s">
        <v>567</v>
      </c>
      <c r="B130" s="1247"/>
      <c r="C130" s="1247"/>
      <c r="D130" s="1247"/>
      <c r="E130" s="1247"/>
      <c r="F130" s="1247"/>
      <c r="G130" s="1247"/>
      <c r="H130" s="621"/>
      <c r="I130" s="442"/>
      <c r="J130" s="378"/>
      <c r="K130" s="288"/>
      <c r="L130" s="287"/>
      <c r="M130" s="287"/>
      <c r="N130" s="287"/>
      <c r="O130" s="288"/>
      <c r="P130" s="287"/>
      <c r="Q130" s="287"/>
      <c r="R130" s="287"/>
      <c r="S130" s="287"/>
      <c r="T130" s="299"/>
      <c r="U130" s="299"/>
      <c r="V130" s="299"/>
      <c r="W130" s="300"/>
      <c r="X130" s="300"/>
      <c r="Y130" s="321"/>
      <c r="Z130" s="322"/>
    </row>
    <row r="131" spans="1:26" s="532" customFormat="1" ht="30" x14ac:dyDescent="0.2">
      <c r="A131" s="1248" t="s">
        <v>708</v>
      </c>
      <c r="B131" s="1249"/>
      <c r="C131" s="1249"/>
      <c r="D131" s="1249"/>
      <c r="E131" s="1249"/>
      <c r="F131" s="1250"/>
      <c r="G131" s="1251" t="s">
        <v>97</v>
      </c>
      <c r="H131" s="1252"/>
      <c r="I131" s="307"/>
      <c r="J131" s="378" t="str">
        <f>G131</f>
        <v>Yes</v>
      </c>
      <c r="K131" s="288"/>
      <c r="L131" s="287"/>
      <c r="M131" s="287"/>
      <c r="N131" s="287"/>
      <c r="O131" s="288"/>
      <c r="P131" s="287"/>
      <c r="Q131" s="287"/>
      <c r="R131" s="287"/>
      <c r="S131" s="287"/>
      <c r="T131" s="299"/>
      <c r="U131" s="299"/>
      <c r="V131" s="299"/>
      <c r="W131" s="300"/>
      <c r="X131" s="300"/>
      <c r="Y131" s="342" t="str">
        <f>A131</f>
        <v>E1. Have stockouts occurred for any contraceptive at the central* level in the last 12 months?  
*(The central level refers to the central level warehouse for the public sector.)</v>
      </c>
      <c r="Z131" s="322"/>
    </row>
    <row r="132" spans="1:26" s="532" customFormat="1" ht="45" x14ac:dyDescent="0.2">
      <c r="A132" s="1238" t="s">
        <v>758</v>
      </c>
      <c r="B132" s="1237"/>
      <c r="C132" s="1237"/>
      <c r="D132" s="1237"/>
      <c r="E132" s="1237"/>
      <c r="F132" s="1237"/>
      <c r="G132" s="1237"/>
      <c r="H132" s="1239"/>
      <c r="I132" s="341"/>
      <c r="J132" s="378"/>
      <c r="K132" s="288"/>
      <c r="L132" s="287"/>
      <c r="M132" s="287"/>
      <c r="N132" s="287"/>
      <c r="O132" s="288"/>
      <c r="P132" s="287"/>
      <c r="Q132" s="287"/>
      <c r="R132" s="287"/>
      <c r="S132" s="287"/>
      <c r="T132" s="299"/>
      <c r="U132" s="299"/>
      <c r="V132" s="299"/>
      <c r="W132" s="300"/>
      <c r="X132" s="298" t="str">
        <f>A132</f>
        <v>E2. In the last 12 months, has there ever been a stockout at the central level of any of the contraceptives offered in public sector facilities? (If a method is not intended to be offered in public sector facilities, please indicate that stockouts are not applicable (choose "N/A" from the dropdown list).)</v>
      </c>
      <c r="Y132" s="321"/>
      <c r="Z132" s="322"/>
    </row>
    <row r="133" spans="1:26" s="532" customFormat="1" x14ac:dyDescent="0.2">
      <c r="A133" s="604"/>
      <c r="B133" s="1237" t="s">
        <v>694</v>
      </c>
      <c r="C133" s="1237"/>
      <c r="D133" s="1237"/>
      <c r="E133" s="1237"/>
      <c r="F133" s="1240"/>
      <c r="G133" s="1241" t="s">
        <v>94</v>
      </c>
      <c r="H133" s="1242"/>
      <c r="I133" s="307"/>
      <c r="J133" s="378" t="str">
        <f t="shared" ref="J133:J141" si="5">G133</f>
        <v>No</v>
      </c>
      <c r="K133" s="288"/>
      <c r="L133" s="287"/>
      <c r="M133" s="287"/>
      <c r="N133" s="287"/>
      <c r="O133" s="288"/>
      <c r="P133" s="287"/>
      <c r="Q133" s="287"/>
      <c r="R133" s="287"/>
      <c r="S133" s="287"/>
      <c r="T133" s="299"/>
      <c r="U133" s="299"/>
      <c r="V133" s="299"/>
      <c r="W133" s="300"/>
      <c r="X133" s="300"/>
      <c r="Y133" s="342" t="str">
        <f t="shared" ref="Y133:Y141" si="6">B133</f>
        <v>a. Combined oral contraceptives</v>
      </c>
      <c r="Z133" s="322"/>
    </row>
    <row r="134" spans="1:26" s="532" customFormat="1" x14ac:dyDescent="0.2">
      <c r="A134" s="622"/>
      <c r="B134" s="1237" t="s">
        <v>695</v>
      </c>
      <c r="C134" s="1237"/>
      <c r="D134" s="1237"/>
      <c r="E134" s="1237"/>
      <c r="F134" s="1240"/>
      <c r="G134" s="1241" t="s">
        <v>97</v>
      </c>
      <c r="H134" s="1242"/>
      <c r="I134" s="307"/>
      <c r="J134" s="378" t="str">
        <f t="shared" si="5"/>
        <v>Yes</v>
      </c>
      <c r="K134" s="288"/>
      <c r="L134" s="287"/>
      <c r="M134" s="287"/>
      <c r="N134" s="287"/>
      <c r="O134" s="287"/>
      <c r="P134" s="287"/>
      <c r="Q134" s="287"/>
      <c r="R134" s="287"/>
      <c r="S134" s="287"/>
      <c r="T134" s="299"/>
      <c r="U134" s="299"/>
      <c r="V134" s="299"/>
      <c r="W134" s="300"/>
      <c r="X134" s="300"/>
      <c r="Y134" s="342" t="str">
        <f t="shared" si="6"/>
        <v>b. Progestin-only pills</v>
      </c>
      <c r="Z134" s="322"/>
    </row>
    <row r="135" spans="1:26" s="532" customFormat="1" x14ac:dyDescent="0.2">
      <c r="A135" s="604"/>
      <c r="B135" s="1237" t="s">
        <v>557</v>
      </c>
      <c r="C135" s="1237"/>
      <c r="D135" s="1237"/>
      <c r="E135" s="1237"/>
      <c r="F135" s="1240"/>
      <c r="G135" s="1241" t="s">
        <v>94</v>
      </c>
      <c r="H135" s="1242"/>
      <c r="I135" s="307"/>
      <c r="J135" s="378" t="str">
        <f t="shared" si="5"/>
        <v>No</v>
      </c>
      <c r="K135" s="288"/>
      <c r="L135" s="287"/>
      <c r="M135" s="287"/>
      <c r="N135" s="287"/>
      <c r="O135" s="287"/>
      <c r="P135" s="287"/>
      <c r="Q135" s="287"/>
      <c r="R135" s="287"/>
      <c r="S135" s="287"/>
      <c r="T135" s="299"/>
      <c r="U135" s="299"/>
      <c r="V135" s="299"/>
      <c r="W135" s="300"/>
      <c r="X135" s="300"/>
      <c r="Y135" s="342" t="str">
        <f t="shared" si="6"/>
        <v>c. Hormonal injections</v>
      </c>
      <c r="Z135" s="322"/>
    </row>
    <row r="136" spans="1:26" s="532" customFormat="1" x14ac:dyDescent="0.2">
      <c r="A136" s="604"/>
      <c r="B136" s="1237" t="s">
        <v>558</v>
      </c>
      <c r="C136" s="1237"/>
      <c r="D136" s="1237"/>
      <c r="E136" s="1237"/>
      <c r="F136" s="1240"/>
      <c r="G136" s="1241" t="s">
        <v>94</v>
      </c>
      <c r="H136" s="1242"/>
      <c r="I136" s="307"/>
      <c r="J136" s="378" t="str">
        <f t="shared" si="5"/>
        <v>No</v>
      </c>
      <c r="K136" s="288"/>
      <c r="L136" s="287"/>
      <c r="M136" s="287"/>
      <c r="N136" s="287"/>
      <c r="O136" s="287"/>
      <c r="P136" s="287"/>
      <c r="Q136" s="287"/>
      <c r="R136" s="287"/>
      <c r="S136" s="287"/>
      <c r="T136" s="299"/>
      <c r="U136" s="299"/>
      <c r="V136" s="299"/>
      <c r="W136" s="300"/>
      <c r="X136" s="300"/>
      <c r="Y136" s="342" t="str">
        <f t="shared" si="6"/>
        <v>d. Hormonal implants</v>
      </c>
      <c r="Z136" s="322"/>
    </row>
    <row r="137" spans="1:26" s="532" customFormat="1" x14ac:dyDescent="0.2">
      <c r="A137" s="604"/>
      <c r="B137" s="1237" t="s">
        <v>559</v>
      </c>
      <c r="C137" s="1237"/>
      <c r="D137" s="1237"/>
      <c r="E137" s="1237"/>
      <c r="F137" s="1240"/>
      <c r="G137" s="1241" t="s">
        <v>97</v>
      </c>
      <c r="H137" s="1242"/>
      <c r="I137" s="307"/>
      <c r="J137" s="378" t="str">
        <f t="shared" si="5"/>
        <v>Yes</v>
      </c>
      <c r="K137" s="288"/>
      <c r="L137" s="287"/>
      <c r="M137" s="287"/>
      <c r="N137" s="287"/>
      <c r="O137" s="287"/>
      <c r="P137" s="287"/>
      <c r="Q137" s="287"/>
      <c r="R137" s="287"/>
      <c r="S137" s="287"/>
      <c r="T137" s="299"/>
      <c r="U137" s="299"/>
      <c r="V137" s="299"/>
      <c r="W137" s="300"/>
      <c r="X137" s="300"/>
      <c r="Y137" s="342" t="str">
        <f t="shared" si="6"/>
        <v>e. Intrauterine devices (IUDs)</v>
      </c>
      <c r="Z137" s="322"/>
    </row>
    <row r="138" spans="1:26" s="532" customFormat="1" x14ac:dyDescent="0.2">
      <c r="A138" s="604"/>
      <c r="B138" s="1237" t="s">
        <v>495</v>
      </c>
      <c r="C138" s="1237"/>
      <c r="D138" s="1237"/>
      <c r="E138" s="1237"/>
      <c r="F138" s="1240"/>
      <c r="G138" s="1241" t="s">
        <v>94</v>
      </c>
      <c r="H138" s="1242"/>
      <c r="I138" s="307"/>
      <c r="J138" s="378" t="str">
        <f t="shared" si="5"/>
        <v>No</v>
      </c>
      <c r="K138" s="288"/>
      <c r="L138" s="287"/>
      <c r="M138" s="287"/>
      <c r="N138" s="287"/>
      <c r="O138" s="287"/>
      <c r="P138" s="287"/>
      <c r="Q138" s="287"/>
      <c r="R138" s="287"/>
      <c r="S138" s="287"/>
      <c r="T138" s="299"/>
      <c r="U138" s="299"/>
      <c r="V138" s="299"/>
      <c r="W138" s="300"/>
      <c r="X138" s="300"/>
      <c r="Y138" s="342" t="str">
        <f t="shared" si="6"/>
        <v>f. Male condoms</v>
      </c>
      <c r="Z138" s="322"/>
    </row>
    <row r="139" spans="1:26" s="532" customFormat="1" x14ac:dyDescent="0.2">
      <c r="A139" s="604"/>
      <c r="B139" s="1237" t="s">
        <v>496</v>
      </c>
      <c r="C139" s="1237"/>
      <c r="D139" s="1237"/>
      <c r="E139" s="1237"/>
      <c r="F139" s="1240"/>
      <c r="G139" s="1241" t="s">
        <v>201</v>
      </c>
      <c r="H139" s="1242"/>
      <c r="I139" s="307"/>
      <c r="J139" s="378" t="str">
        <f t="shared" si="5"/>
        <v>N/A</v>
      </c>
      <c r="K139" s="288"/>
      <c r="L139" s="287"/>
      <c r="M139" s="287"/>
      <c r="N139" s="287"/>
      <c r="O139" s="287"/>
      <c r="P139" s="287"/>
      <c r="Q139" s="287"/>
      <c r="R139" s="287"/>
      <c r="S139" s="287"/>
      <c r="T139" s="299"/>
      <c r="U139" s="299"/>
      <c r="V139" s="299"/>
      <c r="W139" s="300"/>
      <c r="X139" s="300"/>
      <c r="Y139" s="342" t="str">
        <f t="shared" si="6"/>
        <v>g. Female condoms</v>
      </c>
      <c r="Z139" s="322"/>
    </row>
    <row r="140" spans="1:26" s="532" customFormat="1" x14ac:dyDescent="0.2">
      <c r="A140" s="604"/>
      <c r="B140" s="1237" t="s">
        <v>696</v>
      </c>
      <c r="C140" s="1237"/>
      <c r="D140" s="1237"/>
      <c r="E140" s="1237"/>
      <c r="F140" s="1240"/>
      <c r="G140" s="1241" t="s">
        <v>94</v>
      </c>
      <c r="H140" s="1242"/>
      <c r="I140" s="307"/>
      <c r="J140" s="378" t="str">
        <f t="shared" si="5"/>
        <v>No</v>
      </c>
      <c r="K140" s="288"/>
      <c r="L140" s="287"/>
      <c r="M140" s="287"/>
      <c r="N140" s="287"/>
      <c r="O140" s="287"/>
      <c r="P140" s="287"/>
      <c r="Q140" s="287"/>
      <c r="R140" s="287"/>
      <c r="S140" s="287"/>
      <c r="T140" s="299"/>
      <c r="U140" s="299"/>
      <c r="V140" s="299"/>
      <c r="W140" s="300"/>
      <c r="X140" s="300"/>
      <c r="Y140" s="342" t="str">
        <f t="shared" si="6"/>
        <v>h. Emergency contraceptive pills</v>
      </c>
      <c r="Z140" s="322"/>
    </row>
    <row r="141" spans="1:26" s="532" customFormat="1" x14ac:dyDescent="0.2">
      <c r="A141" s="604"/>
      <c r="B141" s="1237" t="s">
        <v>570</v>
      </c>
      <c r="C141" s="1237"/>
      <c r="D141" s="1237"/>
      <c r="E141" s="1237"/>
      <c r="F141" s="1240"/>
      <c r="G141" s="1241" t="s">
        <v>201</v>
      </c>
      <c r="H141" s="1242"/>
      <c r="I141" s="307"/>
      <c r="J141" s="378" t="str">
        <f t="shared" si="5"/>
        <v>N/A</v>
      </c>
      <c r="K141" s="288"/>
      <c r="L141" s="287"/>
      <c r="M141" s="287"/>
      <c r="N141" s="287"/>
      <c r="O141" s="287"/>
      <c r="P141" s="287"/>
      <c r="Q141" s="287"/>
      <c r="R141" s="287"/>
      <c r="S141" s="287"/>
      <c r="T141" s="299"/>
      <c r="U141" s="299"/>
      <c r="V141" s="299"/>
      <c r="W141" s="300"/>
      <c r="X141" s="300"/>
      <c r="Y141" s="342" t="str">
        <f t="shared" si="6"/>
        <v>i. CycleBeads</v>
      </c>
      <c r="Z141" s="322"/>
    </row>
    <row r="142" spans="1:26" s="532" customFormat="1" ht="30" x14ac:dyDescent="0.2">
      <c r="A142" s="604"/>
      <c r="B142" s="1237" t="s">
        <v>759</v>
      </c>
      <c r="C142" s="1237"/>
      <c r="D142" s="1237"/>
      <c r="E142" s="1237"/>
      <c r="F142" s="1039" t="s">
        <v>725</v>
      </c>
      <c r="G142" s="1040"/>
      <c r="H142" s="1041"/>
      <c r="I142" s="307"/>
      <c r="J142" s="378"/>
      <c r="K142" s="288"/>
      <c r="L142" s="287"/>
      <c r="M142" s="288"/>
      <c r="N142" s="287"/>
      <c r="O142" s="287"/>
      <c r="P142" s="287"/>
      <c r="Q142" s="288" t="str">
        <f>F142</f>
        <v>07/10-06/11</v>
      </c>
      <c r="R142" s="288" t="str">
        <f>B142</f>
        <v xml:space="preserve">j. Time period of reports reviewed
(mm/yy - mm/yy) (for example, reports from 1/11-12/11) </v>
      </c>
      <c r="S142" s="287"/>
      <c r="T142" s="299"/>
      <c r="U142" s="299"/>
      <c r="V142" s="299"/>
      <c r="W142" s="300"/>
      <c r="X142" s="300"/>
      <c r="Y142" s="321"/>
      <c r="Z142" s="322"/>
    </row>
    <row r="143" spans="1:26" s="532" customFormat="1" ht="75" x14ac:dyDescent="0.2">
      <c r="A143" s="539"/>
      <c r="B143" s="1237" t="s">
        <v>711</v>
      </c>
      <c r="C143" s="1237"/>
      <c r="D143" s="1237"/>
      <c r="E143" s="1237"/>
      <c r="F143" s="1039" t="s">
        <v>760</v>
      </c>
      <c r="G143" s="1040"/>
      <c r="H143" s="1041"/>
      <c r="I143" s="307"/>
      <c r="J143" s="378"/>
      <c r="K143" s="288"/>
      <c r="L143" s="288"/>
      <c r="M143" s="287"/>
      <c r="N143" s="287"/>
      <c r="O143" s="287"/>
      <c r="P143" s="287"/>
      <c r="Q143" s="288" t="str">
        <f>F143</f>
        <v>LMIS reports. The FMOH has entered an agreement with anonymous donors for the procurement and direct delivery of IUCD's to SDPs through DKT. Therefore, DKT has been the procurement and distribution agent for the public sector facilities for IUCD's.</v>
      </c>
      <c r="R143" s="288" t="str">
        <f>B143</f>
        <v>k. Data source
(for example: Procurement Planning and Monitoring Report, Logistics Management Information System, periodic physical inventory, warehouse reports)</v>
      </c>
      <c r="S143" s="287"/>
      <c r="T143" s="299"/>
      <c r="U143" s="299"/>
      <c r="V143" s="299"/>
      <c r="W143" s="300"/>
      <c r="X143" s="300"/>
      <c r="Y143" s="321"/>
      <c r="Z143" s="322"/>
    </row>
    <row r="144" spans="1:26" s="532" customFormat="1" x14ac:dyDescent="0.2">
      <c r="A144" s="1238" t="s">
        <v>713</v>
      </c>
      <c r="B144" s="1237"/>
      <c r="C144" s="1237"/>
      <c r="D144" s="1237"/>
      <c r="E144" s="1237"/>
      <c r="F144" s="1237"/>
      <c r="G144" s="1237"/>
      <c r="H144" s="1239"/>
      <c r="I144" s="341"/>
      <c r="J144" s="340"/>
      <c r="K144" s="288"/>
      <c r="L144" s="287"/>
      <c r="M144" s="287"/>
      <c r="N144" s="287"/>
      <c r="O144" s="288"/>
      <c r="P144" s="287"/>
      <c r="Q144" s="287"/>
      <c r="R144" s="287"/>
      <c r="S144" s="287"/>
      <c r="T144" s="299"/>
      <c r="U144" s="299"/>
      <c r="V144" s="299"/>
      <c r="W144" s="300"/>
      <c r="X144" s="300"/>
      <c r="Y144" s="321"/>
      <c r="Z144" s="322"/>
    </row>
    <row r="145" spans="1:26" s="532" customFormat="1" x14ac:dyDescent="0.2">
      <c r="A145" s="604"/>
      <c r="B145" s="1237" t="s">
        <v>714</v>
      </c>
      <c r="C145" s="1237"/>
      <c r="D145" s="1237"/>
      <c r="E145" s="1237"/>
      <c r="F145" s="1240"/>
      <c r="G145" s="1241" t="s">
        <v>94</v>
      </c>
      <c r="H145" s="1242"/>
      <c r="I145" s="307"/>
      <c r="J145" s="378" t="str">
        <f>G145</f>
        <v>No</v>
      </c>
      <c r="K145" s="288"/>
      <c r="L145" s="287"/>
      <c r="M145" s="287"/>
      <c r="N145" s="287"/>
      <c r="O145" s="288"/>
      <c r="P145" s="287"/>
      <c r="Q145" s="287"/>
      <c r="R145" s="287"/>
      <c r="S145" s="287"/>
      <c r="T145" s="299"/>
      <c r="U145" s="299"/>
      <c r="V145" s="299"/>
      <c r="W145" s="300"/>
      <c r="X145" s="300"/>
      <c r="Y145" s="342" t="str">
        <f>B145</f>
        <v>a. service delivery point level (i.e., public sector health facilities)</v>
      </c>
      <c r="Z145" s="322"/>
    </row>
    <row r="146" spans="1:26" s="532" customFormat="1" x14ac:dyDescent="0.2">
      <c r="A146" s="586"/>
      <c r="B146" s="1227" t="s">
        <v>715</v>
      </c>
      <c r="C146" s="1227"/>
      <c r="D146" s="1227"/>
      <c r="E146" s="1227"/>
      <c r="F146" s="1228"/>
      <c r="G146" s="1229" t="s">
        <v>94</v>
      </c>
      <c r="H146" s="1230"/>
      <c r="I146" s="307"/>
      <c r="J146" s="378" t="str">
        <f>G146</f>
        <v>No</v>
      </c>
      <c r="K146" s="288"/>
      <c r="L146" s="287"/>
      <c r="M146" s="287"/>
      <c r="N146" s="287"/>
      <c r="O146" s="288"/>
      <c r="P146" s="287"/>
      <c r="Q146" s="287"/>
      <c r="R146" s="287"/>
      <c r="S146" s="287"/>
      <c r="T146" s="299"/>
      <c r="U146" s="299"/>
      <c r="V146" s="299"/>
      <c r="W146" s="300"/>
      <c r="X146" s="300"/>
      <c r="Y146" s="342" t="str">
        <f>B146</f>
        <v>b. central level (i.e., central level warehouse for the public sector)</v>
      </c>
      <c r="Z146" s="322"/>
    </row>
    <row r="147" spans="1:26" s="532" customFormat="1" ht="135.75" thickBot="1" x14ac:dyDescent="0.25">
      <c r="A147" s="1231" t="s">
        <v>716</v>
      </c>
      <c r="B147" s="1232"/>
      <c r="C147" s="1233"/>
      <c r="D147" s="1077" t="s">
        <v>761</v>
      </c>
      <c r="E147" s="1234"/>
      <c r="F147" s="1234"/>
      <c r="G147" s="1234"/>
      <c r="H147" s="1235"/>
      <c r="I147" s="307"/>
      <c r="J147" s="378"/>
      <c r="K147" s="288" t="str">
        <f>A147</f>
        <v xml:space="preserve">F. Please note any overall comments about challenges and/or successes with contraceptive security in your country.
</v>
      </c>
      <c r="L147" s="287"/>
      <c r="M147" s="287"/>
      <c r="N147" s="287"/>
      <c r="O147" s="288" t="str">
        <f>D147</f>
        <v>Significant improvement has been continually observed with the stockout rates of the most widely used contraceptives (injectables, pills, and condoms) at SDPs. The stockout rate for injectables and pills was less than 6% throughout fiscal year 2011. The stockout rate for male condoms was less than 8% during the reporting period. The stockout rate for implants was also reduced to less than 10% by September 2011. The stockout rate had been more than 58% for injectables, 30% for pills, 20% for male condoms, and 60% for implants in 2006 (according to the Logistics Indicators Assessment Tool [LIAT] asessment conducted in 2006).</v>
      </c>
      <c r="P147" s="287"/>
      <c r="Q147" s="287"/>
      <c r="R147" s="287"/>
      <c r="S147" s="287"/>
      <c r="T147" s="299"/>
      <c r="U147" s="299"/>
      <c r="V147" s="299"/>
      <c r="W147" s="300"/>
      <c r="X147" s="300"/>
      <c r="Y147" s="321"/>
      <c r="Z147" s="322"/>
    </row>
    <row r="148" spans="1:26" s="436" customFormat="1" ht="15.75" x14ac:dyDescent="0.2">
      <c r="A148" s="1037"/>
      <c r="B148" s="1037"/>
      <c r="C148" s="1037"/>
      <c r="D148" s="1037"/>
      <c r="E148" s="1037"/>
      <c r="F148" s="1037"/>
      <c r="G148" s="1037"/>
      <c r="H148" s="1037"/>
      <c r="I148" s="336"/>
      <c r="J148" s="439"/>
      <c r="K148" s="288"/>
      <c r="L148" s="288"/>
      <c r="M148" s="287"/>
      <c r="N148" s="287"/>
      <c r="O148" s="288"/>
      <c r="P148" s="287"/>
      <c r="R148" s="287"/>
      <c r="S148" s="314"/>
      <c r="T148" s="310"/>
      <c r="U148" s="310"/>
      <c r="V148" s="310"/>
      <c r="W148" s="311"/>
      <c r="X148" s="311"/>
      <c r="Z148" s="437"/>
    </row>
    <row r="149" spans="1:26" s="312" customFormat="1" ht="18" x14ac:dyDescent="0.2">
      <c r="A149" s="1236"/>
      <c r="B149" s="1236"/>
      <c r="C149" s="1236"/>
      <c r="D149" s="1236"/>
      <c r="E149" s="1236"/>
      <c r="F149" s="1236"/>
      <c r="G149" s="1236"/>
      <c r="H149" s="1236"/>
      <c r="I149" s="444"/>
      <c r="J149" s="297"/>
      <c r="K149" s="288"/>
      <c r="L149" s="287"/>
      <c r="M149" s="287"/>
      <c r="N149" s="287"/>
      <c r="O149" s="288"/>
      <c r="P149" s="287"/>
      <c r="Q149" s="287"/>
      <c r="R149" s="287"/>
      <c r="S149" s="314"/>
      <c r="T149" s="310"/>
      <c r="U149" s="310"/>
      <c r="V149" s="310"/>
      <c r="W149" s="311"/>
      <c r="X149" s="445">
        <f>A149</f>
        <v>0</v>
      </c>
      <c r="Z149" s="313"/>
    </row>
    <row r="150" spans="1:26" s="436" customFormat="1" ht="18" x14ac:dyDescent="0.2">
      <c r="A150" s="623"/>
      <c r="B150" s="623"/>
      <c r="C150" s="623"/>
      <c r="D150" s="623"/>
      <c r="E150" s="623"/>
      <c r="F150" s="623"/>
      <c r="G150" s="623"/>
      <c r="H150" s="623"/>
      <c r="I150" s="288"/>
      <c r="J150" s="439"/>
      <c r="K150" s="288"/>
      <c r="L150" s="287"/>
      <c r="M150" s="287"/>
      <c r="N150" s="287"/>
      <c r="O150" s="288"/>
      <c r="P150" s="287"/>
      <c r="Q150" s="287"/>
      <c r="R150" s="287"/>
      <c r="S150" s="314"/>
      <c r="T150" s="310"/>
      <c r="U150" s="310"/>
      <c r="V150" s="310"/>
      <c r="W150" s="311"/>
      <c r="X150" s="311"/>
      <c r="Z150" s="437"/>
    </row>
    <row r="151" spans="1:26" s="436" customFormat="1" ht="18" x14ac:dyDescent="0.2">
      <c r="A151" s="623"/>
      <c r="B151" s="623"/>
      <c r="C151" s="623"/>
      <c r="D151" s="623"/>
      <c r="E151" s="623"/>
      <c r="F151" s="623"/>
      <c r="G151" s="623"/>
      <c r="H151" s="623"/>
      <c r="I151" s="288"/>
      <c r="J151" s="297"/>
      <c r="K151" s="288"/>
      <c r="L151" s="287"/>
      <c r="M151" s="287"/>
      <c r="N151" s="287"/>
      <c r="O151" s="288"/>
      <c r="P151" s="287"/>
      <c r="Q151" s="287"/>
      <c r="R151" s="287"/>
      <c r="S151" s="314"/>
      <c r="T151" s="310"/>
      <c r="U151" s="310"/>
      <c r="V151" s="310"/>
      <c r="W151" s="311"/>
      <c r="X151" s="311"/>
      <c r="Z151" s="437"/>
    </row>
    <row r="152" spans="1:26" x14ac:dyDescent="0.2">
      <c r="A152" s="624"/>
      <c r="B152" s="625"/>
      <c r="C152" s="625"/>
      <c r="D152" s="625"/>
      <c r="E152" s="625"/>
      <c r="F152" s="625"/>
      <c r="G152" s="626"/>
      <c r="H152" s="627"/>
      <c r="I152" s="287"/>
      <c r="O152" s="288"/>
    </row>
    <row r="153" spans="1:26" x14ac:dyDescent="0.2">
      <c r="A153" s="628"/>
      <c r="B153" s="628"/>
      <c r="G153" s="629"/>
      <c r="H153" s="517"/>
      <c r="I153" s="287"/>
    </row>
    <row r="154" spans="1:26" x14ac:dyDescent="0.2">
      <c r="A154" s="628"/>
      <c r="B154" s="628"/>
      <c r="G154" s="629"/>
      <c r="H154" s="517"/>
      <c r="I154" s="287"/>
    </row>
    <row r="155" spans="1:26" x14ac:dyDescent="0.2">
      <c r="A155" s="628"/>
      <c r="B155" s="628"/>
      <c r="G155" s="629"/>
      <c r="H155" s="517"/>
      <c r="I155" s="287"/>
    </row>
    <row r="156" spans="1:26" x14ac:dyDescent="0.2">
      <c r="A156" s="628"/>
      <c r="B156" s="628"/>
      <c r="G156" s="629"/>
      <c r="H156" s="517"/>
      <c r="I156" s="287"/>
    </row>
    <row r="157" spans="1:26" x14ac:dyDescent="0.2">
      <c r="A157" s="628"/>
      <c r="B157" s="628"/>
      <c r="G157" s="629"/>
      <c r="H157" s="517"/>
      <c r="I157" s="287"/>
    </row>
    <row r="158" spans="1:26" x14ac:dyDescent="0.2">
      <c r="A158" s="628"/>
      <c r="B158" s="628"/>
      <c r="G158" s="629"/>
      <c r="H158" s="517"/>
      <c r="I158" s="287"/>
    </row>
    <row r="159" spans="1:26" x14ac:dyDescent="0.2">
      <c r="A159" s="628"/>
      <c r="B159" s="628"/>
      <c r="G159" s="629"/>
      <c r="H159" s="517"/>
      <c r="I159" s="287"/>
    </row>
    <row r="160" spans="1:26" x14ac:dyDescent="0.2">
      <c r="A160" s="628"/>
      <c r="B160" s="628"/>
      <c r="G160" s="629"/>
      <c r="H160" s="517"/>
      <c r="I160" s="287"/>
    </row>
    <row r="161" spans="1:134" x14ac:dyDescent="0.2">
      <c r="A161" s="628"/>
      <c r="B161" s="628"/>
      <c r="G161" s="629"/>
      <c r="H161" s="517"/>
      <c r="I161" s="287"/>
    </row>
    <row r="162" spans="1:134" x14ac:dyDescent="0.2">
      <c r="A162" s="628"/>
      <c r="B162" s="628"/>
      <c r="G162" s="629"/>
      <c r="H162" s="517"/>
      <c r="I162" s="287"/>
    </row>
    <row r="163" spans="1:134" x14ac:dyDescent="0.2">
      <c r="A163" s="628"/>
      <c r="B163" s="628"/>
      <c r="G163" s="629"/>
      <c r="H163" s="517"/>
      <c r="I163" s="287"/>
    </row>
    <row r="164" spans="1:134" x14ac:dyDescent="0.2">
      <c r="A164" s="628"/>
      <c r="B164" s="628"/>
      <c r="G164" s="629"/>
      <c r="H164" s="517"/>
      <c r="I164" s="287"/>
    </row>
    <row r="165" spans="1:134" x14ac:dyDescent="0.2">
      <c r="A165" s="628"/>
      <c r="B165" s="628"/>
      <c r="G165" s="629"/>
      <c r="H165" s="517"/>
      <c r="I165" s="287"/>
    </row>
    <row r="166" spans="1:134" s="628" customFormat="1" x14ac:dyDescent="0.2">
      <c r="G166" s="629"/>
      <c r="H166" s="517"/>
      <c r="I166" s="287"/>
      <c r="J166" s="297"/>
      <c r="K166" s="288"/>
      <c r="L166" s="287"/>
      <c r="M166" s="287"/>
      <c r="N166" s="287"/>
      <c r="O166" s="287"/>
      <c r="P166" s="287"/>
      <c r="Q166" s="287"/>
      <c r="R166" s="287"/>
      <c r="S166" s="314"/>
      <c r="T166" s="310"/>
      <c r="U166" s="310"/>
      <c r="V166" s="310"/>
      <c r="W166" s="311"/>
      <c r="X166" s="311"/>
      <c r="Y166" s="312"/>
      <c r="Z166" s="313"/>
      <c r="AA166" s="526"/>
      <c r="AB166" s="526"/>
      <c r="AC166" s="526"/>
      <c r="AD166" s="526"/>
      <c r="AE166" s="526"/>
      <c r="AF166" s="526"/>
      <c r="AG166" s="526"/>
      <c r="AH166" s="526"/>
      <c r="AI166" s="526"/>
      <c r="AJ166" s="526"/>
      <c r="AK166" s="526"/>
      <c r="AL166" s="526"/>
      <c r="AM166" s="526"/>
      <c r="AN166" s="526"/>
      <c r="AO166" s="526"/>
      <c r="AP166" s="526"/>
      <c r="AQ166" s="526"/>
      <c r="AR166" s="526"/>
      <c r="AS166" s="526"/>
      <c r="AT166" s="526"/>
      <c r="AU166" s="526"/>
      <c r="AV166" s="526"/>
      <c r="AW166" s="526"/>
      <c r="AX166" s="526"/>
      <c r="AY166" s="526"/>
      <c r="AZ166" s="526"/>
      <c r="BA166" s="526"/>
      <c r="BB166" s="526"/>
      <c r="BC166" s="526"/>
      <c r="BD166" s="526"/>
      <c r="BE166" s="526"/>
      <c r="BF166" s="526"/>
      <c r="BG166" s="526"/>
      <c r="BH166" s="526"/>
      <c r="BI166" s="526"/>
      <c r="BJ166" s="526"/>
      <c r="BK166" s="526"/>
      <c r="BL166" s="526"/>
      <c r="BM166" s="526"/>
      <c r="BN166" s="526"/>
      <c r="BO166" s="526"/>
      <c r="BP166" s="526"/>
      <c r="BQ166" s="526"/>
      <c r="BR166" s="526"/>
      <c r="BS166" s="526"/>
      <c r="BT166" s="526"/>
      <c r="BU166" s="526"/>
      <c r="BV166" s="526"/>
      <c r="BW166" s="526"/>
      <c r="BX166" s="526"/>
      <c r="BY166" s="526"/>
      <c r="BZ166" s="526"/>
      <c r="CA166" s="526"/>
      <c r="CB166" s="526"/>
      <c r="CC166" s="526"/>
      <c r="CD166" s="526"/>
      <c r="CE166" s="526"/>
      <c r="CF166" s="526"/>
      <c r="CG166" s="526"/>
      <c r="CH166" s="526"/>
      <c r="CI166" s="526"/>
      <c r="CJ166" s="526"/>
      <c r="CK166" s="526"/>
      <c r="CL166" s="526"/>
      <c r="CM166" s="526"/>
      <c r="CN166" s="526"/>
      <c r="CO166" s="526"/>
      <c r="CP166" s="526"/>
      <c r="CQ166" s="526"/>
      <c r="CR166" s="526"/>
      <c r="CS166" s="526"/>
      <c r="CT166" s="526"/>
      <c r="CU166" s="526"/>
      <c r="CV166" s="526"/>
      <c r="CW166" s="526"/>
      <c r="CX166" s="526"/>
      <c r="CY166" s="526"/>
      <c r="CZ166" s="526"/>
      <c r="DA166" s="526"/>
      <c r="DB166" s="526"/>
      <c r="DC166" s="526"/>
      <c r="DD166" s="526"/>
      <c r="DE166" s="526"/>
      <c r="DF166" s="526"/>
      <c r="DG166" s="526"/>
      <c r="DH166" s="526"/>
      <c r="DI166" s="526"/>
      <c r="DJ166" s="526"/>
      <c r="DK166" s="526"/>
      <c r="DL166" s="526"/>
      <c r="DM166" s="526"/>
      <c r="DN166" s="526"/>
      <c r="DO166" s="526"/>
      <c r="DP166" s="526"/>
      <c r="DQ166" s="526"/>
      <c r="DR166" s="526"/>
      <c r="DS166" s="526"/>
      <c r="DT166" s="526"/>
      <c r="DU166" s="526"/>
      <c r="DV166" s="526"/>
      <c r="DW166" s="526"/>
      <c r="DX166" s="526"/>
      <c r="DY166" s="526"/>
      <c r="DZ166" s="526"/>
      <c r="EA166" s="526"/>
      <c r="EB166" s="526"/>
      <c r="EC166" s="526"/>
      <c r="ED166" s="526"/>
    </row>
    <row r="167" spans="1:134" s="628" customFormat="1" x14ac:dyDescent="0.2">
      <c r="G167" s="629"/>
      <c r="H167" s="517"/>
      <c r="I167" s="287"/>
      <c r="J167" s="297"/>
      <c r="K167" s="288"/>
      <c r="L167" s="287"/>
      <c r="M167" s="287"/>
      <c r="N167" s="287"/>
      <c r="O167" s="287"/>
      <c r="P167" s="287"/>
      <c r="Q167" s="287"/>
      <c r="R167" s="287"/>
      <c r="S167" s="314"/>
      <c r="T167" s="310"/>
      <c r="U167" s="310"/>
      <c r="V167" s="310"/>
      <c r="W167" s="311"/>
      <c r="X167" s="311"/>
      <c r="Y167" s="312"/>
      <c r="Z167" s="313"/>
      <c r="AA167" s="526"/>
      <c r="AB167" s="526"/>
      <c r="AC167" s="526"/>
      <c r="AD167" s="526"/>
      <c r="AE167" s="526"/>
      <c r="AF167" s="526"/>
      <c r="AG167" s="526"/>
      <c r="AH167" s="526"/>
      <c r="AI167" s="526"/>
      <c r="AJ167" s="526"/>
      <c r="AK167" s="526"/>
      <c r="AL167" s="526"/>
      <c r="AM167" s="526"/>
      <c r="AN167" s="526"/>
      <c r="AO167" s="526"/>
      <c r="AP167" s="526"/>
      <c r="AQ167" s="526"/>
      <c r="AR167" s="526"/>
      <c r="AS167" s="526"/>
      <c r="AT167" s="526"/>
      <c r="AU167" s="526"/>
      <c r="AV167" s="526"/>
      <c r="AW167" s="526"/>
      <c r="AX167" s="526"/>
      <c r="AY167" s="526"/>
      <c r="AZ167" s="526"/>
      <c r="BA167" s="526"/>
      <c r="BB167" s="526"/>
      <c r="BC167" s="526"/>
      <c r="BD167" s="526"/>
      <c r="BE167" s="526"/>
      <c r="BF167" s="526"/>
      <c r="BG167" s="526"/>
      <c r="BH167" s="526"/>
      <c r="BI167" s="526"/>
      <c r="BJ167" s="526"/>
      <c r="BK167" s="526"/>
      <c r="BL167" s="526"/>
      <c r="BM167" s="526"/>
      <c r="BN167" s="526"/>
      <c r="BO167" s="526"/>
      <c r="BP167" s="526"/>
      <c r="BQ167" s="526"/>
      <c r="BR167" s="526"/>
      <c r="BS167" s="526"/>
      <c r="BT167" s="526"/>
      <c r="BU167" s="526"/>
      <c r="BV167" s="526"/>
      <c r="BW167" s="526"/>
      <c r="BX167" s="526"/>
      <c r="BY167" s="526"/>
      <c r="BZ167" s="526"/>
      <c r="CA167" s="526"/>
      <c r="CB167" s="526"/>
      <c r="CC167" s="526"/>
      <c r="CD167" s="526"/>
      <c r="CE167" s="526"/>
      <c r="CF167" s="526"/>
      <c r="CG167" s="526"/>
      <c r="CH167" s="526"/>
      <c r="CI167" s="526"/>
      <c r="CJ167" s="526"/>
      <c r="CK167" s="526"/>
      <c r="CL167" s="526"/>
      <c r="CM167" s="526"/>
      <c r="CN167" s="526"/>
      <c r="CO167" s="526"/>
      <c r="CP167" s="526"/>
      <c r="CQ167" s="526"/>
      <c r="CR167" s="526"/>
      <c r="CS167" s="526"/>
      <c r="CT167" s="526"/>
      <c r="CU167" s="526"/>
      <c r="CV167" s="526"/>
      <c r="CW167" s="526"/>
      <c r="CX167" s="526"/>
      <c r="CY167" s="526"/>
      <c r="CZ167" s="526"/>
      <c r="DA167" s="526"/>
      <c r="DB167" s="526"/>
      <c r="DC167" s="526"/>
      <c r="DD167" s="526"/>
      <c r="DE167" s="526"/>
      <c r="DF167" s="526"/>
      <c r="DG167" s="526"/>
      <c r="DH167" s="526"/>
      <c r="DI167" s="526"/>
      <c r="DJ167" s="526"/>
      <c r="DK167" s="526"/>
      <c r="DL167" s="526"/>
      <c r="DM167" s="526"/>
      <c r="DN167" s="526"/>
      <c r="DO167" s="526"/>
      <c r="DP167" s="526"/>
      <c r="DQ167" s="526"/>
      <c r="DR167" s="526"/>
      <c r="DS167" s="526"/>
      <c r="DT167" s="526"/>
      <c r="DU167" s="526"/>
      <c r="DV167" s="526"/>
      <c r="DW167" s="526"/>
      <c r="DX167" s="526"/>
      <c r="DY167" s="526"/>
      <c r="DZ167" s="526"/>
      <c r="EA167" s="526"/>
      <c r="EB167" s="526"/>
      <c r="EC167" s="526"/>
      <c r="ED167" s="526"/>
    </row>
    <row r="168" spans="1:134" s="628" customFormat="1" x14ac:dyDescent="0.2">
      <c r="G168" s="629"/>
      <c r="H168" s="517"/>
      <c r="I168" s="287"/>
      <c r="J168" s="297"/>
      <c r="K168" s="288"/>
      <c r="L168" s="287"/>
      <c r="M168" s="287"/>
      <c r="N168" s="287"/>
      <c r="O168" s="287"/>
      <c r="P168" s="287"/>
      <c r="Q168" s="287"/>
      <c r="R168" s="287"/>
      <c r="S168" s="314"/>
      <c r="T168" s="310"/>
      <c r="U168" s="310"/>
      <c r="V168" s="310"/>
      <c r="W168" s="311"/>
      <c r="X168" s="311"/>
      <c r="Y168" s="312"/>
      <c r="Z168" s="313"/>
      <c r="AA168" s="526"/>
      <c r="AB168" s="526"/>
      <c r="AC168" s="526"/>
      <c r="AD168" s="526"/>
      <c r="AE168" s="526"/>
      <c r="AF168" s="526"/>
      <c r="AG168" s="526"/>
      <c r="AH168" s="526"/>
      <c r="AI168" s="526"/>
      <c r="AJ168" s="526"/>
      <c r="AK168" s="526"/>
      <c r="AL168" s="526"/>
      <c r="AM168" s="526"/>
      <c r="AN168" s="526"/>
      <c r="AO168" s="526"/>
      <c r="AP168" s="526"/>
      <c r="AQ168" s="526"/>
      <c r="AR168" s="526"/>
      <c r="AS168" s="526"/>
      <c r="AT168" s="526"/>
      <c r="AU168" s="526"/>
      <c r="AV168" s="526"/>
      <c r="AW168" s="526"/>
      <c r="AX168" s="526"/>
      <c r="AY168" s="526"/>
      <c r="AZ168" s="526"/>
      <c r="BA168" s="526"/>
      <c r="BB168" s="526"/>
      <c r="BC168" s="526"/>
      <c r="BD168" s="526"/>
      <c r="BE168" s="526"/>
      <c r="BF168" s="526"/>
      <c r="BG168" s="526"/>
      <c r="BH168" s="526"/>
      <c r="BI168" s="526"/>
      <c r="BJ168" s="526"/>
      <c r="BK168" s="526"/>
      <c r="BL168" s="526"/>
      <c r="BM168" s="526"/>
      <c r="BN168" s="526"/>
      <c r="BO168" s="526"/>
      <c r="BP168" s="526"/>
      <c r="BQ168" s="526"/>
      <c r="BR168" s="526"/>
      <c r="BS168" s="526"/>
      <c r="BT168" s="526"/>
      <c r="BU168" s="526"/>
      <c r="BV168" s="526"/>
      <c r="BW168" s="526"/>
      <c r="BX168" s="526"/>
      <c r="BY168" s="526"/>
      <c r="BZ168" s="526"/>
      <c r="CA168" s="526"/>
      <c r="CB168" s="526"/>
      <c r="CC168" s="526"/>
      <c r="CD168" s="526"/>
      <c r="CE168" s="526"/>
      <c r="CF168" s="526"/>
      <c r="CG168" s="526"/>
      <c r="CH168" s="526"/>
      <c r="CI168" s="526"/>
      <c r="CJ168" s="526"/>
      <c r="CK168" s="526"/>
      <c r="CL168" s="526"/>
      <c r="CM168" s="526"/>
      <c r="CN168" s="526"/>
      <c r="CO168" s="526"/>
      <c r="CP168" s="526"/>
      <c r="CQ168" s="526"/>
      <c r="CR168" s="526"/>
      <c r="CS168" s="526"/>
      <c r="CT168" s="526"/>
      <c r="CU168" s="526"/>
      <c r="CV168" s="526"/>
      <c r="CW168" s="526"/>
      <c r="CX168" s="526"/>
      <c r="CY168" s="526"/>
      <c r="CZ168" s="526"/>
      <c r="DA168" s="526"/>
      <c r="DB168" s="526"/>
      <c r="DC168" s="526"/>
      <c r="DD168" s="526"/>
      <c r="DE168" s="526"/>
      <c r="DF168" s="526"/>
      <c r="DG168" s="526"/>
      <c r="DH168" s="526"/>
      <c r="DI168" s="526"/>
      <c r="DJ168" s="526"/>
      <c r="DK168" s="526"/>
      <c r="DL168" s="526"/>
      <c r="DM168" s="526"/>
      <c r="DN168" s="526"/>
      <c r="DO168" s="526"/>
      <c r="DP168" s="526"/>
      <c r="DQ168" s="526"/>
      <c r="DR168" s="526"/>
      <c r="DS168" s="526"/>
      <c r="DT168" s="526"/>
      <c r="DU168" s="526"/>
      <c r="DV168" s="526"/>
      <c r="DW168" s="526"/>
      <c r="DX168" s="526"/>
      <c r="DY168" s="526"/>
      <c r="DZ168" s="526"/>
      <c r="EA168" s="526"/>
      <c r="EB168" s="526"/>
      <c r="EC168" s="526"/>
      <c r="ED168" s="526"/>
    </row>
    <row r="169" spans="1:134" s="628" customFormat="1" x14ac:dyDescent="0.2">
      <c r="G169" s="629"/>
      <c r="H169" s="517"/>
      <c r="I169" s="287"/>
      <c r="J169" s="297"/>
      <c r="K169" s="288"/>
      <c r="L169" s="287"/>
      <c r="M169" s="287"/>
      <c r="N169" s="287"/>
      <c r="O169" s="287"/>
      <c r="P169" s="287"/>
      <c r="Q169" s="287"/>
      <c r="R169" s="287"/>
      <c r="S169" s="314"/>
      <c r="T169" s="310"/>
      <c r="U169" s="310"/>
      <c r="V169" s="310"/>
      <c r="W169" s="311"/>
      <c r="X169" s="311"/>
      <c r="Y169" s="312"/>
      <c r="Z169" s="313"/>
      <c r="AA169" s="526"/>
      <c r="AB169" s="526"/>
      <c r="AC169" s="526"/>
      <c r="AD169" s="526"/>
      <c r="AE169" s="526"/>
      <c r="AF169" s="526"/>
      <c r="AG169" s="526"/>
      <c r="AH169" s="526"/>
      <c r="AI169" s="526"/>
      <c r="AJ169" s="526"/>
      <c r="AK169" s="526"/>
      <c r="AL169" s="526"/>
      <c r="AM169" s="526"/>
      <c r="AN169" s="526"/>
      <c r="AO169" s="526"/>
      <c r="AP169" s="526"/>
      <c r="AQ169" s="526"/>
      <c r="AR169" s="526"/>
      <c r="AS169" s="526"/>
      <c r="AT169" s="526"/>
      <c r="AU169" s="526"/>
      <c r="AV169" s="526"/>
      <c r="AW169" s="526"/>
      <c r="AX169" s="526"/>
      <c r="AY169" s="526"/>
      <c r="AZ169" s="526"/>
      <c r="BA169" s="526"/>
      <c r="BB169" s="526"/>
      <c r="BC169" s="526"/>
      <c r="BD169" s="526"/>
      <c r="BE169" s="526"/>
      <c r="BF169" s="526"/>
      <c r="BG169" s="526"/>
      <c r="BH169" s="526"/>
      <c r="BI169" s="526"/>
      <c r="BJ169" s="526"/>
      <c r="BK169" s="526"/>
      <c r="BL169" s="526"/>
      <c r="BM169" s="526"/>
      <c r="BN169" s="526"/>
      <c r="BO169" s="526"/>
      <c r="BP169" s="526"/>
      <c r="BQ169" s="526"/>
      <c r="BR169" s="526"/>
      <c r="BS169" s="526"/>
      <c r="BT169" s="526"/>
      <c r="BU169" s="526"/>
      <c r="BV169" s="526"/>
      <c r="BW169" s="526"/>
      <c r="BX169" s="526"/>
      <c r="BY169" s="526"/>
      <c r="BZ169" s="526"/>
      <c r="CA169" s="526"/>
      <c r="CB169" s="526"/>
      <c r="CC169" s="526"/>
      <c r="CD169" s="526"/>
      <c r="CE169" s="526"/>
      <c r="CF169" s="526"/>
      <c r="CG169" s="526"/>
      <c r="CH169" s="526"/>
      <c r="CI169" s="526"/>
      <c r="CJ169" s="526"/>
      <c r="CK169" s="526"/>
      <c r="CL169" s="526"/>
      <c r="CM169" s="526"/>
      <c r="CN169" s="526"/>
      <c r="CO169" s="526"/>
      <c r="CP169" s="526"/>
      <c r="CQ169" s="526"/>
      <c r="CR169" s="526"/>
      <c r="CS169" s="526"/>
      <c r="CT169" s="526"/>
      <c r="CU169" s="526"/>
      <c r="CV169" s="526"/>
      <c r="CW169" s="526"/>
      <c r="CX169" s="526"/>
      <c r="CY169" s="526"/>
      <c r="CZ169" s="526"/>
      <c r="DA169" s="526"/>
      <c r="DB169" s="526"/>
      <c r="DC169" s="526"/>
      <c r="DD169" s="526"/>
      <c r="DE169" s="526"/>
      <c r="DF169" s="526"/>
      <c r="DG169" s="526"/>
      <c r="DH169" s="526"/>
      <c r="DI169" s="526"/>
      <c r="DJ169" s="526"/>
      <c r="DK169" s="526"/>
      <c r="DL169" s="526"/>
      <c r="DM169" s="526"/>
      <c r="DN169" s="526"/>
      <c r="DO169" s="526"/>
      <c r="DP169" s="526"/>
      <c r="DQ169" s="526"/>
      <c r="DR169" s="526"/>
      <c r="DS169" s="526"/>
      <c r="DT169" s="526"/>
      <c r="DU169" s="526"/>
      <c r="DV169" s="526"/>
      <c r="DW169" s="526"/>
      <c r="DX169" s="526"/>
      <c r="DY169" s="526"/>
      <c r="DZ169" s="526"/>
      <c r="EA169" s="526"/>
      <c r="EB169" s="526"/>
      <c r="EC169" s="526"/>
      <c r="ED169" s="526"/>
    </row>
    <row r="170" spans="1:134" s="628" customFormat="1" x14ac:dyDescent="0.2">
      <c r="G170" s="629"/>
      <c r="H170" s="517"/>
      <c r="I170" s="287"/>
      <c r="J170" s="297"/>
      <c r="K170" s="288"/>
      <c r="L170" s="287"/>
      <c r="M170" s="287"/>
      <c r="N170" s="287"/>
      <c r="O170" s="287"/>
      <c r="P170" s="287"/>
      <c r="Q170" s="287"/>
      <c r="R170" s="287"/>
      <c r="S170" s="314"/>
      <c r="T170" s="310"/>
      <c r="U170" s="310"/>
      <c r="V170" s="310"/>
      <c r="W170" s="311"/>
      <c r="X170" s="311"/>
      <c r="Y170" s="312"/>
      <c r="Z170" s="313"/>
      <c r="AA170" s="526"/>
      <c r="AB170" s="526"/>
      <c r="AC170" s="526"/>
      <c r="AD170" s="526"/>
      <c r="AE170" s="526"/>
      <c r="AF170" s="526"/>
      <c r="AG170" s="526"/>
      <c r="AH170" s="526"/>
      <c r="AI170" s="526"/>
      <c r="AJ170" s="526"/>
      <c r="AK170" s="526"/>
      <c r="AL170" s="526"/>
      <c r="AM170" s="526"/>
      <c r="AN170" s="526"/>
      <c r="AO170" s="526"/>
      <c r="AP170" s="526"/>
      <c r="AQ170" s="526"/>
      <c r="AR170" s="526"/>
      <c r="AS170" s="526"/>
      <c r="AT170" s="526"/>
      <c r="AU170" s="526"/>
      <c r="AV170" s="526"/>
      <c r="AW170" s="526"/>
      <c r="AX170" s="526"/>
      <c r="AY170" s="526"/>
      <c r="AZ170" s="526"/>
      <c r="BA170" s="526"/>
      <c r="BB170" s="526"/>
      <c r="BC170" s="526"/>
      <c r="BD170" s="526"/>
      <c r="BE170" s="526"/>
      <c r="BF170" s="526"/>
      <c r="BG170" s="526"/>
      <c r="BH170" s="526"/>
      <c r="BI170" s="526"/>
      <c r="BJ170" s="526"/>
      <c r="BK170" s="526"/>
      <c r="BL170" s="526"/>
      <c r="BM170" s="526"/>
      <c r="BN170" s="526"/>
      <c r="BO170" s="526"/>
      <c r="BP170" s="526"/>
      <c r="BQ170" s="526"/>
      <c r="BR170" s="526"/>
      <c r="BS170" s="526"/>
      <c r="BT170" s="526"/>
      <c r="BU170" s="526"/>
      <c r="BV170" s="526"/>
      <c r="BW170" s="526"/>
      <c r="BX170" s="526"/>
      <c r="BY170" s="526"/>
      <c r="BZ170" s="526"/>
      <c r="CA170" s="526"/>
      <c r="CB170" s="526"/>
      <c r="CC170" s="526"/>
      <c r="CD170" s="526"/>
      <c r="CE170" s="526"/>
      <c r="CF170" s="526"/>
      <c r="CG170" s="526"/>
      <c r="CH170" s="526"/>
      <c r="CI170" s="526"/>
      <c r="CJ170" s="526"/>
      <c r="CK170" s="526"/>
      <c r="CL170" s="526"/>
      <c r="CM170" s="526"/>
      <c r="CN170" s="526"/>
      <c r="CO170" s="526"/>
      <c r="CP170" s="526"/>
      <c r="CQ170" s="526"/>
      <c r="CR170" s="526"/>
      <c r="CS170" s="526"/>
      <c r="CT170" s="526"/>
      <c r="CU170" s="526"/>
      <c r="CV170" s="526"/>
      <c r="CW170" s="526"/>
      <c r="CX170" s="526"/>
      <c r="CY170" s="526"/>
      <c r="CZ170" s="526"/>
      <c r="DA170" s="526"/>
      <c r="DB170" s="526"/>
      <c r="DC170" s="526"/>
      <c r="DD170" s="526"/>
      <c r="DE170" s="526"/>
      <c r="DF170" s="526"/>
      <c r="DG170" s="526"/>
      <c r="DH170" s="526"/>
      <c r="DI170" s="526"/>
      <c r="DJ170" s="526"/>
      <c r="DK170" s="526"/>
      <c r="DL170" s="526"/>
      <c r="DM170" s="526"/>
      <c r="DN170" s="526"/>
      <c r="DO170" s="526"/>
      <c r="DP170" s="526"/>
      <c r="DQ170" s="526"/>
      <c r="DR170" s="526"/>
      <c r="DS170" s="526"/>
      <c r="DT170" s="526"/>
      <c r="DU170" s="526"/>
      <c r="DV170" s="526"/>
      <c r="DW170" s="526"/>
      <c r="DX170" s="526"/>
      <c r="DY170" s="526"/>
      <c r="DZ170" s="526"/>
      <c r="EA170" s="526"/>
      <c r="EB170" s="526"/>
      <c r="EC170" s="526"/>
      <c r="ED170" s="526"/>
    </row>
    <row r="171" spans="1:134" s="628" customFormat="1" x14ac:dyDescent="0.2">
      <c r="G171" s="629"/>
      <c r="H171" s="517"/>
      <c r="I171" s="287"/>
      <c r="J171" s="297"/>
      <c r="K171" s="288"/>
      <c r="L171" s="287"/>
      <c r="M171" s="287"/>
      <c r="N171" s="287"/>
      <c r="O171" s="287"/>
      <c r="P171" s="287"/>
      <c r="Q171" s="287"/>
      <c r="R171" s="287"/>
      <c r="S171" s="314"/>
      <c r="T171" s="310"/>
      <c r="U171" s="310"/>
      <c r="V171" s="310"/>
      <c r="W171" s="311"/>
      <c r="X171" s="311"/>
      <c r="Y171" s="312"/>
      <c r="Z171" s="313"/>
      <c r="AA171" s="526"/>
      <c r="AB171" s="526"/>
      <c r="AC171" s="526"/>
      <c r="AD171" s="526"/>
      <c r="AE171" s="526"/>
      <c r="AF171" s="526"/>
      <c r="AG171" s="526"/>
      <c r="AH171" s="526"/>
      <c r="AI171" s="526"/>
      <c r="AJ171" s="526"/>
      <c r="AK171" s="526"/>
      <c r="AL171" s="526"/>
      <c r="AM171" s="526"/>
      <c r="AN171" s="526"/>
      <c r="AO171" s="526"/>
      <c r="AP171" s="526"/>
      <c r="AQ171" s="526"/>
      <c r="AR171" s="526"/>
      <c r="AS171" s="526"/>
      <c r="AT171" s="526"/>
      <c r="AU171" s="526"/>
      <c r="AV171" s="526"/>
      <c r="AW171" s="526"/>
      <c r="AX171" s="526"/>
      <c r="AY171" s="526"/>
      <c r="AZ171" s="526"/>
      <c r="BA171" s="526"/>
      <c r="BB171" s="526"/>
      <c r="BC171" s="526"/>
      <c r="BD171" s="526"/>
      <c r="BE171" s="526"/>
      <c r="BF171" s="526"/>
      <c r="BG171" s="526"/>
      <c r="BH171" s="526"/>
      <c r="BI171" s="526"/>
      <c r="BJ171" s="526"/>
      <c r="BK171" s="526"/>
      <c r="BL171" s="526"/>
      <c r="BM171" s="526"/>
      <c r="BN171" s="526"/>
      <c r="BO171" s="526"/>
      <c r="BP171" s="526"/>
      <c r="BQ171" s="526"/>
      <c r="BR171" s="526"/>
      <c r="BS171" s="526"/>
      <c r="BT171" s="526"/>
      <c r="BU171" s="526"/>
      <c r="BV171" s="526"/>
      <c r="BW171" s="526"/>
      <c r="BX171" s="526"/>
      <c r="BY171" s="526"/>
      <c r="BZ171" s="526"/>
      <c r="CA171" s="526"/>
      <c r="CB171" s="526"/>
      <c r="CC171" s="526"/>
      <c r="CD171" s="526"/>
      <c r="CE171" s="526"/>
      <c r="CF171" s="526"/>
      <c r="CG171" s="526"/>
      <c r="CH171" s="526"/>
      <c r="CI171" s="526"/>
      <c r="CJ171" s="526"/>
      <c r="CK171" s="526"/>
      <c r="CL171" s="526"/>
      <c r="CM171" s="526"/>
      <c r="CN171" s="526"/>
      <c r="CO171" s="526"/>
      <c r="CP171" s="526"/>
      <c r="CQ171" s="526"/>
      <c r="CR171" s="526"/>
      <c r="CS171" s="526"/>
      <c r="CT171" s="526"/>
      <c r="CU171" s="526"/>
      <c r="CV171" s="526"/>
      <c r="CW171" s="526"/>
      <c r="CX171" s="526"/>
      <c r="CY171" s="526"/>
      <c r="CZ171" s="526"/>
      <c r="DA171" s="526"/>
      <c r="DB171" s="526"/>
      <c r="DC171" s="526"/>
      <c r="DD171" s="526"/>
      <c r="DE171" s="526"/>
      <c r="DF171" s="526"/>
      <c r="DG171" s="526"/>
      <c r="DH171" s="526"/>
      <c r="DI171" s="526"/>
      <c r="DJ171" s="526"/>
      <c r="DK171" s="526"/>
      <c r="DL171" s="526"/>
      <c r="DM171" s="526"/>
      <c r="DN171" s="526"/>
      <c r="DO171" s="526"/>
      <c r="DP171" s="526"/>
      <c r="DQ171" s="526"/>
      <c r="DR171" s="526"/>
      <c r="DS171" s="526"/>
      <c r="DT171" s="526"/>
      <c r="DU171" s="526"/>
      <c r="DV171" s="526"/>
      <c r="DW171" s="526"/>
      <c r="DX171" s="526"/>
      <c r="DY171" s="526"/>
      <c r="DZ171" s="526"/>
      <c r="EA171" s="526"/>
      <c r="EB171" s="526"/>
      <c r="EC171" s="526"/>
      <c r="ED171" s="526"/>
    </row>
    <row r="172" spans="1:134" s="628" customFormat="1" x14ac:dyDescent="0.2">
      <c r="G172" s="629"/>
      <c r="H172" s="517"/>
      <c r="I172" s="287"/>
      <c r="J172" s="297"/>
      <c r="K172" s="288"/>
      <c r="L172" s="287"/>
      <c r="M172" s="287"/>
      <c r="N172" s="287"/>
      <c r="O172" s="287"/>
      <c r="P172" s="287"/>
      <c r="Q172" s="287"/>
      <c r="R172" s="287"/>
      <c r="S172" s="314"/>
      <c r="T172" s="310"/>
      <c r="U172" s="310"/>
      <c r="V172" s="310"/>
      <c r="W172" s="311"/>
      <c r="X172" s="311"/>
      <c r="Y172" s="312"/>
      <c r="Z172" s="313"/>
      <c r="AA172" s="526"/>
      <c r="AB172" s="526"/>
      <c r="AC172" s="526"/>
      <c r="AD172" s="526"/>
      <c r="AE172" s="526"/>
      <c r="AF172" s="526"/>
      <c r="AG172" s="526"/>
      <c r="AH172" s="526"/>
      <c r="AI172" s="526"/>
      <c r="AJ172" s="526"/>
      <c r="AK172" s="526"/>
      <c r="AL172" s="526"/>
      <c r="AM172" s="526"/>
      <c r="AN172" s="526"/>
      <c r="AO172" s="526"/>
      <c r="AP172" s="526"/>
      <c r="AQ172" s="526"/>
      <c r="AR172" s="526"/>
      <c r="AS172" s="526"/>
      <c r="AT172" s="526"/>
      <c r="AU172" s="526"/>
      <c r="AV172" s="526"/>
      <c r="AW172" s="526"/>
      <c r="AX172" s="526"/>
      <c r="AY172" s="526"/>
      <c r="AZ172" s="526"/>
      <c r="BA172" s="526"/>
      <c r="BB172" s="526"/>
      <c r="BC172" s="526"/>
      <c r="BD172" s="526"/>
      <c r="BE172" s="526"/>
      <c r="BF172" s="526"/>
      <c r="BG172" s="526"/>
      <c r="BH172" s="526"/>
      <c r="BI172" s="526"/>
      <c r="BJ172" s="526"/>
      <c r="BK172" s="526"/>
      <c r="BL172" s="526"/>
      <c r="BM172" s="526"/>
      <c r="BN172" s="526"/>
      <c r="BO172" s="526"/>
      <c r="BP172" s="526"/>
      <c r="BQ172" s="526"/>
      <c r="BR172" s="526"/>
      <c r="BS172" s="526"/>
      <c r="BT172" s="526"/>
      <c r="BU172" s="526"/>
      <c r="BV172" s="526"/>
      <c r="BW172" s="526"/>
      <c r="BX172" s="526"/>
      <c r="BY172" s="526"/>
      <c r="BZ172" s="526"/>
      <c r="CA172" s="526"/>
      <c r="CB172" s="526"/>
      <c r="CC172" s="526"/>
      <c r="CD172" s="526"/>
      <c r="CE172" s="526"/>
      <c r="CF172" s="526"/>
      <c r="CG172" s="526"/>
      <c r="CH172" s="526"/>
      <c r="CI172" s="526"/>
      <c r="CJ172" s="526"/>
      <c r="CK172" s="526"/>
      <c r="CL172" s="526"/>
      <c r="CM172" s="526"/>
      <c r="CN172" s="526"/>
      <c r="CO172" s="526"/>
      <c r="CP172" s="526"/>
      <c r="CQ172" s="526"/>
      <c r="CR172" s="526"/>
      <c r="CS172" s="526"/>
      <c r="CT172" s="526"/>
      <c r="CU172" s="526"/>
      <c r="CV172" s="526"/>
      <c r="CW172" s="526"/>
      <c r="CX172" s="526"/>
      <c r="CY172" s="526"/>
      <c r="CZ172" s="526"/>
      <c r="DA172" s="526"/>
      <c r="DB172" s="526"/>
      <c r="DC172" s="526"/>
      <c r="DD172" s="526"/>
      <c r="DE172" s="526"/>
      <c r="DF172" s="526"/>
      <c r="DG172" s="526"/>
      <c r="DH172" s="526"/>
      <c r="DI172" s="526"/>
      <c r="DJ172" s="526"/>
      <c r="DK172" s="526"/>
      <c r="DL172" s="526"/>
      <c r="DM172" s="526"/>
      <c r="DN172" s="526"/>
      <c r="DO172" s="526"/>
      <c r="DP172" s="526"/>
      <c r="DQ172" s="526"/>
      <c r="DR172" s="526"/>
      <c r="DS172" s="526"/>
      <c r="DT172" s="526"/>
      <c r="DU172" s="526"/>
      <c r="DV172" s="526"/>
      <c r="DW172" s="526"/>
      <c r="DX172" s="526"/>
      <c r="DY172" s="526"/>
      <c r="DZ172" s="526"/>
      <c r="EA172" s="526"/>
      <c r="EB172" s="526"/>
      <c r="EC172" s="526"/>
      <c r="ED172" s="526"/>
    </row>
    <row r="173" spans="1:134" s="628" customFormat="1" x14ac:dyDescent="0.2">
      <c r="G173" s="629"/>
      <c r="H173" s="517"/>
      <c r="I173" s="287"/>
      <c r="J173" s="297"/>
      <c r="K173" s="288"/>
      <c r="L173" s="287"/>
      <c r="M173" s="287"/>
      <c r="N173" s="287"/>
      <c r="O173" s="287"/>
      <c r="P173" s="287"/>
      <c r="Q173" s="287"/>
      <c r="R173" s="287"/>
      <c r="S173" s="314"/>
      <c r="T173" s="310"/>
      <c r="U173" s="310"/>
      <c r="V173" s="310"/>
      <c r="W173" s="311"/>
      <c r="X173" s="311"/>
      <c r="Y173" s="312"/>
      <c r="Z173" s="313"/>
      <c r="AA173" s="526"/>
      <c r="AB173" s="526"/>
      <c r="AC173" s="526"/>
      <c r="AD173" s="526"/>
      <c r="AE173" s="526"/>
      <c r="AF173" s="526"/>
      <c r="AG173" s="526"/>
      <c r="AH173" s="526"/>
      <c r="AI173" s="526"/>
      <c r="AJ173" s="526"/>
      <c r="AK173" s="526"/>
      <c r="AL173" s="526"/>
      <c r="AM173" s="526"/>
      <c r="AN173" s="526"/>
      <c r="AO173" s="526"/>
      <c r="AP173" s="526"/>
      <c r="AQ173" s="526"/>
      <c r="AR173" s="526"/>
      <c r="AS173" s="526"/>
      <c r="AT173" s="526"/>
      <c r="AU173" s="526"/>
      <c r="AV173" s="526"/>
      <c r="AW173" s="526"/>
      <c r="AX173" s="526"/>
      <c r="AY173" s="526"/>
      <c r="AZ173" s="526"/>
      <c r="BA173" s="526"/>
      <c r="BB173" s="526"/>
      <c r="BC173" s="526"/>
      <c r="BD173" s="526"/>
      <c r="BE173" s="526"/>
      <c r="BF173" s="526"/>
      <c r="BG173" s="526"/>
      <c r="BH173" s="526"/>
      <c r="BI173" s="526"/>
      <c r="BJ173" s="526"/>
      <c r="BK173" s="526"/>
      <c r="BL173" s="526"/>
      <c r="BM173" s="526"/>
      <c r="BN173" s="526"/>
      <c r="BO173" s="526"/>
      <c r="BP173" s="526"/>
      <c r="BQ173" s="526"/>
      <c r="BR173" s="526"/>
      <c r="BS173" s="526"/>
      <c r="BT173" s="526"/>
      <c r="BU173" s="526"/>
      <c r="BV173" s="526"/>
      <c r="BW173" s="526"/>
      <c r="BX173" s="526"/>
      <c r="BY173" s="526"/>
      <c r="BZ173" s="526"/>
      <c r="CA173" s="526"/>
      <c r="CB173" s="526"/>
      <c r="CC173" s="526"/>
      <c r="CD173" s="526"/>
      <c r="CE173" s="526"/>
      <c r="CF173" s="526"/>
      <c r="CG173" s="526"/>
      <c r="CH173" s="526"/>
      <c r="CI173" s="526"/>
      <c r="CJ173" s="526"/>
      <c r="CK173" s="526"/>
      <c r="CL173" s="526"/>
      <c r="CM173" s="526"/>
      <c r="CN173" s="526"/>
      <c r="CO173" s="526"/>
      <c r="CP173" s="526"/>
      <c r="CQ173" s="526"/>
      <c r="CR173" s="526"/>
      <c r="CS173" s="526"/>
      <c r="CT173" s="526"/>
      <c r="CU173" s="526"/>
      <c r="CV173" s="526"/>
      <c r="CW173" s="526"/>
      <c r="CX173" s="526"/>
      <c r="CY173" s="526"/>
      <c r="CZ173" s="526"/>
      <c r="DA173" s="526"/>
      <c r="DB173" s="526"/>
      <c r="DC173" s="526"/>
      <c r="DD173" s="526"/>
      <c r="DE173" s="526"/>
      <c r="DF173" s="526"/>
      <c r="DG173" s="526"/>
      <c r="DH173" s="526"/>
      <c r="DI173" s="526"/>
      <c r="DJ173" s="526"/>
      <c r="DK173" s="526"/>
      <c r="DL173" s="526"/>
      <c r="DM173" s="526"/>
      <c r="DN173" s="526"/>
      <c r="DO173" s="526"/>
      <c r="DP173" s="526"/>
      <c r="DQ173" s="526"/>
      <c r="DR173" s="526"/>
      <c r="DS173" s="526"/>
      <c r="DT173" s="526"/>
      <c r="DU173" s="526"/>
      <c r="DV173" s="526"/>
      <c r="DW173" s="526"/>
      <c r="DX173" s="526"/>
      <c r="DY173" s="526"/>
      <c r="DZ173" s="526"/>
      <c r="EA173" s="526"/>
      <c r="EB173" s="526"/>
      <c r="EC173" s="526"/>
      <c r="ED173" s="526"/>
    </row>
    <row r="174" spans="1:134" s="628" customFormat="1" x14ac:dyDescent="0.2">
      <c r="G174" s="629"/>
      <c r="H174" s="517"/>
      <c r="I174" s="287"/>
      <c r="J174" s="297"/>
      <c r="K174" s="288"/>
      <c r="L174" s="287"/>
      <c r="M174" s="287"/>
      <c r="N174" s="287"/>
      <c r="O174" s="287"/>
      <c r="P174" s="287"/>
      <c r="Q174" s="287"/>
      <c r="R174" s="287"/>
      <c r="S174" s="314"/>
      <c r="T174" s="310"/>
      <c r="U174" s="310"/>
      <c r="V174" s="310"/>
      <c r="W174" s="311"/>
      <c r="X174" s="311"/>
      <c r="Y174" s="312"/>
      <c r="Z174" s="313"/>
      <c r="AA174" s="526"/>
      <c r="AB174" s="526"/>
      <c r="AC174" s="526"/>
      <c r="AD174" s="526"/>
      <c r="AE174" s="526"/>
      <c r="AF174" s="526"/>
      <c r="AG174" s="526"/>
      <c r="AH174" s="526"/>
      <c r="AI174" s="526"/>
      <c r="AJ174" s="526"/>
      <c r="AK174" s="526"/>
      <c r="AL174" s="526"/>
      <c r="AM174" s="526"/>
      <c r="AN174" s="526"/>
      <c r="AO174" s="526"/>
      <c r="AP174" s="526"/>
      <c r="AQ174" s="526"/>
      <c r="AR174" s="526"/>
      <c r="AS174" s="526"/>
      <c r="AT174" s="526"/>
      <c r="AU174" s="526"/>
      <c r="AV174" s="526"/>
      <c r="AW174" s="526"/>
      <c r="AX174" s="526"/>
      <c r="AY174" s="526"/>
      <c r="AZ174" s="526"/>
      <c r="BA174" s="526"/>
      <c r="BB174" s="526"/>
      <c r="BC174" s="526"/>
      <c r="BD174" s="526"/>
      <c r="BE174" s="526"/>
      <c r="BF174" s="526"/>
      <c r="BG174" s="526"/>
      <c r="BH174" s="526"/>
      <c r="BI174" s="526"/>
      <c r="BJ174" s="526"/>
      <c r="BK174" s="526"/>
      <c r="BL174" s="526"/>
      <c r="BM174" s="526"/>
      <c r="BN174" s="526"/>
      <c r="BO174" s="526"/>
      <c r="BP174" s="526"/>
      <c r="BQ174" s="526"/>
      <c r="BR174" s="526"/>
      <c r="BS174" s="526"/>
      <c r="BT174" s="526"/>
      <c r="BU174" s="526"/>
      <c r="BV174" s="526"/>
      <c r="BW174" s="526"/>
      <c r="BX174" s="526"/>
      <c r="BY174" s="526"/>
      <c r="BZ174" s="526"/>
      <c r="CA174" s="526"/>
      <c r="CB174" s="526"/>
      <c r="CC174" s="526"/>
      <c r="CD174" s="526"/>
      <c r="CE174" s="526"/>
      <c r="CF174" s="526"/>
      <c r="CG174" s="526"/>
      <c r="CH174" s="526"/>
      <c r="CI174" s="526"/>
      <c r="CJ174" s="526"/>
      <c r="CK174" s="526"/>
      <c r="CL174" s="526"/>
      <c r="CM174" s="526"/>
      <c r="CN174" s="526"/>
      <c r="CO174" s="526"/>
      <c r="CP174" s="526"/>
      <c r="CQ174" s="526"/>
      <c r="CR174" s="526"/>
      <c r="CS174" s="526"/>
      <c r="CT174" s="526"/>
      <c r="CU174" s="526"/>
      <c r="CV174" s="526"/>
      <c r="CW174" s="526"/>
      <c r="CX174" s="526"/>
      <c r="CY174" s="526"/>
      <c r="CZ174" s="526"/>
      <c r="DA174" s="526"/>
      <c r="DB174" s="526"/>
      <c r="DC174" s="526"/>
      <c r="DD174" s="526"/>
      <c r="DE174" s="526"/>
      <c r="DF174" s="526"/>
      <c r="DG174" s="526"/>
      <c r="DH174" s="526"/>
      <c r="DI174" s="526"/>
      <c r="DJ174" s="526"/>
      <c r="DK174" s="526"/>
      <c r="DL174" s="526"/>
      <c r="DM174" s="526"/>
      <c r="DN174" s="526"/>
      <c r="DO174" s="526"/>
      <c r="DP174" s="526"/>
      <c r="DQ174" s="526"/>
      <c r="DR174" s="526"/>
      <c r="DS174" s="526"/>
      <c r="DT174" s="526"/>
      <c r="DU174" s="526"/>
      <c r="DV174" s="526"/>
      <c r="DW174" s="526"/>
      <c r="DX174" s="526"/>
      <c r="DY174" s="526"/>
      <c r="DZ174" s="526"/>
      <c r="EA174" s="526"/>
      <c r="EB174" s="526"/>
      <c r="EC174" s="526"/>
      <c r="ED174" s="526"/>
    </row>
    <row r="175" spans="1:134" s="628" customFormat="1" x14ac:dyDescent="0.2">
      <c r="G175" s="629"/>
      <c r="H175" s="517"/>
      <c r="I175" s="287"/>
      <c r="J175" s="297"/>
      <c r="K175" s="288"/>
      <c r="L175" s="287"/>
      <c r="M175" s="287"/>
      <c r="N175" s="287"/>
      <c r="O175" s="287"/>
      <c r="P175" s="287"/>
      <c r="Q175" s="287"/>
      <c r="R175" s="287"/>
      <c r="S175" s="314"/>
      <c r="T175" s="310"/>
      <c r="U175" s="310"/>
      <c r="V175" s="310"/>
      <c r="W175" s="311"/>
      <c r="X175" s="311"/>
      <c r="Y175" s="312"/>
      <c r="Z175" s="313"/>
      <c r="AA175" s="526"/>
      <c r="AB175" s="526"/>
      <c r="AC175" s="526"/>
      <c r="AD175" s="526"/>
      <c r="AE175" s="526"/>
      <c r="AF175" s="526"/>
      <c r="AG175" s="526"/>
      <c r="AH175" s="526"/>
      <c r="AI175" s="526"/>
      <c r="AJ175" s="526"/>
      <c r="AK175" s="526"/>
      <c r="AL175" s="526"/>
      <c r="AM175" s="526"/>
      <c r="AN175" s="526"/>
      <c r="AO175" s="526"/>
      <c r="AP175" s="526"/>
      <c r="AQ175" s="526"/>
      <c r="AR175" s="526"/>
      <c r="AS175" s="526"/>
      <c r="AT175" s="526"/>
      <c r="AU175" s="526"/>
      <c r="AV175" s="526"/>
      <c r="AW175" s="526"/>
      <c r="AX175" s="526"/>
      <c r="AY175" s="526"/>
      <c r="AZ175" s="526"/>
      <c r="BA175" s="526"/>
      <c r="BB175" s="526"/>
      <c r="BC175" s="526"/>
      <c r="BD175" s="526"/>
      <c r="BE175" s="526"/>
      <c r="BF175" s="526"/>
      <c r="BG175" s="526"/>
      <c r="BH175" s="526"/>
      <c r="BI175" s="526"/>
      <c r="BJ175" s="526"/>
      <c r="BK175" s="526"/>
      <c r="BL175" s="526"/>
      <c r="BM175" s="526"/>
      <c r="BN175" s="526"/>
      <c r="BO175" s="526"/>
      <c r="BP175" s="526"/>
      <c r="BQ175" s="526"/>
      <c r="BR175" s="526"/>
      <c r="BS175" s="526"/>
      <c r="BT175" s="526"/>
      <c r="BU175" s="526"/>
      <c r="BV175" s="526"/>
      <c r="BW175" s="526"/>
      <c r="BX175" s="526"/>
      <c r="BY175" s="526"/>
      <c r="BZ175" s="526"/>
      <c r="CA175" s="526"/>
      <c r="CB175" s="526"/>
      <c r="CC175" s="526"/>
      <c r="CD175" s="526"/>
      <c r="CE175" s="526"/>
      <c r="CF175" s="526"/>
      <c r="CG175" s="526"/>
      <c r="CH175" s="526"/>
      <c r="CI175" s="526"/>
      <c r="CJ175" s="526"/>
      <c r="CK175" s="526"/>
      <c r="CL175" s="526"/>
      <c r="CM175" s="526"/>
      <c r="CN175" s="526"/>
      <c r="CO175" s="526"/>
      <c r="CP175" s="526"/>
      <c r="CQ175" s="526"/>
      <c r="CR175" s="526"/>
      <c r="CS175" s="526"/>
      <c r="CT175" s="526"/>
      <c r="CU175" s="526"/>
      <c r="CV175" s="526"/>
      <c r="CW175" s="526"/>
      <c r="CX175" s="526"/>
      <c r="CY175" s="526"/>
      <c r="CZ175" s="526"/>
      <c r="DA175" s="526"/>
      <c r="DB175" s="526"/>
      <c r="DC175" s="526"/>
      <c r="DD175" s="526"/>
      <c r="DE175" s="526"/>
      <c r="DF175" s="526"/>
      <c r="DG175" s="526"/>
      <c r="DH175" s="526"/>
      <c r="DI175" s="526"/>
      <c r="DJ175" s="526"/>
      <c r="DK175" s="526"/>
      <c r="DL175" s="526"/>
      <c r="DM175" s="526"/>
      <c r="DN175" s="526"/>
      <c r="DO175" s="526"/>
      <c r="DP175" s="526"/>
      <c r="DQ175" s="526"/>
      <c r="DR175" s="526"/>
      <c r="DS175" s="526"/>
      <c r="DT175" s="526"/>
      <c r="DU175" s="526"/>
      <c r="DV175" s="526"/>
      <c r="DW175" s="526"/>
      <c r="DX175" s="526"/>
      <c r="DY175" s="526"/>
      <c r="DZ175" s="526"/>
      <c r="EA175" s="526"/>
      <c r="EB175" s="526"/>
      <c r="EC175" s="526"/>
      <c r="ED175" s="526"/>
    </row>
    <row r="176" spans="1:134" s="628" customFormat="1" x14ac:dyDescent="0.2">
      <c r="G176" s="629"/>
      <c r="H176" s="517"/>
      <c r="I176" s="287"/>
      <c r="J176" s="297"/>
      <c r="K176" s="288"/>
      <c r="L176" s="287"/>
      <c r="M176" s="287"/>
      <c r="N176" s="287"/>
      <c r="O176" s="287"/>
      <c r="P176" s="287"/>
      <c r="Q176" s="287"/>
      <c r="R176" s="287"/>
      <c r="S176" s="314"/>
      <c r="T176" s="310"/>
      <c r="U176" s="310"/>
      <c r="V176" s="310"/>
      <c r="W176" s="311"/>
      <c r="X176" s="311"/>
      <c r="Y176" s="312"/>
      <c r="Z176" s="313"/>
      <c r="AA176" s="526"/>
      <c r="AB176" s="526"/>
      <c r="AC176" s="526"/>
      <c r="AD176" s="526"/>
      <c r="AE176" s="526"/>
      <c r="AF176" s="526"/>
      <c r="AG176" s="526"/>
      <c r="AH176" s="526"/>
      <c r="AI176" s="526"/>
      <c r="AJ176" s="526"/>
      <c r="AK176" s="526"/>
      <c r="AL176" s="526"/>
      <c r="AM176" s="526"/>
      <c r="AN176" s="526"/>
      <c r="AO176" s="526"/>
      <c r="AP176" s="526"/>
      <c r="AQ176" s="526"/>
      <c r="AR176" s="526"/>
      <c r="AS176" s="526"/>
      <c r="AT176" s="526"/>
      <c r="AU176" s="526"/>
      <c r="AV176" s="526"/>
      <c r="AW176" s="526"/>
      <c r="AX176" s="526"/>
      <c r="AY176" s="526"/>
      <c r="AZ176" s="526"/>
      <c r="BA176" s="526"/>
      <c r="BB176" s="526"/>
      <c r="BC176" s="526"/>
      <c r="BD176" s="526"/>
      <c r="BE176" s="526"/>
      <c r="BF176" s="526"/>
      <c r="BG176" s="526"/>
      <c r="BH176" s="526"/>
      <c r="BI176" s="526"/>
      <c r="BJ176" s="526"/>
      <c r="BK176" s="526"/>
      <c r="BL176" s="526"/>
      <c r="BM176" s="526"/>
      <c r="BN176" s="526"/>
      <c r="BO176" s="526"/>
      <c r="BP176" s="526"/>
      <c r="BQ176" s="526"/>
      <c r="BR176" s="526"/>
      <c r="BS176" s="526"/>
      <c r="BT176" s="526"/>
      <c r="BU176" s="526"/>
      <c r="BV176" s="526"/>
      <c r="BW176" s="526"/>
      <c r="BX176" s="526"/>
      <c r="BY176" s="526"/>
      <c r="BZ176" s="526"/>
      <c r="CA176" s="526"/>
      <c r="CB176" s="526"/>
      <c r="CC176" s="526"/>
      <c r="CD176" s="526"/>
      <c r="CE176" s="526"/>
      <c r="CF176" s="526"/>
      <c r="CG176" s="526"/>
      <c r="CH176" s="526"/>
      <c r="CI176" s="526"/>
      <c r="CJ176" s="526"/>
      <c r="CK176" s="526"/>
      <c r="CL176" s="526"/>
      <c r="CM176" s="526"/>
      <c r="CN176" s="526"/>
      <c r="CO176" s="526"/>
      <c r="CP176" s="526"/>
      <c r="CQ176" s="526"/>
      <c r="CR176" s="526"/>
      <c r="CS176" s="526"/>
      <c r="CT176" s="526"/>
      <c r="CU176" s="526"/>
      <c r="CV176" s="526"/>
      <c r="CW176" s="526"/>
      <c r="CX176" s="526"/>
      <c r="CY176" s="526"/>
      <c r="CZ176" s="526"/>
      <c r="DA176" s="526"/>
      <c r="DB176" s="526"/>
      <c r="DC176" s="526"/>
      <c r="DD176" s="526"/>
      <c r="DE176" s="526"/>
      <c r="DF176" s="526"/>
      <c r="DG176" s="526"/>
      <c r="DH176" s="526"/>
      <c r="DI176" s="526"/>
      <c r="DJ176" s="526"/>
      <c r="DK176" s="526"/>
      <c r="DL176" s="526"/>
      <c r="DM176" s="526"/>
      <c r="DN176" s="526"/>
      <c r="DO176" s="526"/>
      <c r="DP176" s="526"/>
      <c r="DQ176" s="526"/>
      <c r="DR176" s="526"/>
      <c r="DS176" s="526"/>
      <c r="DT176" s="526"/>
      <c r="DU176" s="526"/>
      <c r="DV176" s="526"/>
      <c r="DW176" s="526"/>
      <c r="DX176" s="526"/>
      <c r="DY176" s="526"/>
      <c r="DZ176" s="526"/>
      <c r="EA176" s="526"/>
      <c r="EB176" s="526"/>
      <c r="EC176" s="526"/>
      <c r="ED176" s="526"/>
    </row>
  </sheetData>
  <mergeCells count="243">
    <mergeCell ref="A1:H1"/>
    <mergeCell ref="A2:C2"/>
    <mergeCell ref="D2:E2"/>
    <mergeCell ref="A3:H3"/>
    <mergeCell ref="D4:E4"/>
    <mergeCell ref="F4:H4"/>
    <mergeCell ref="A10:H10"/>
    <mergeCell ref="A11:G11"/>
    <mergeCell ref="A12:G12"/>
    <mergeCell ref="B13:C13"/>
    <mergeCell ref="D13:H13"/>
    <mergeCell ref="A14:C14"/>
    <mergeCell ref="D14:H14"/>
    <mergeCell ref="A5:C5"/>
    <mergeCell ref="A7:H7"/>
    <mergeCell ref="A8:C8"/>
    <mergeCell ref="D8:F8"/>
    <mergeCell ref="G8:H8"/>
    <mergeCell ref="A9:H9"/>
    <mergeCell ref="B18:C18"/>
    <mergeCell ref="F18:H18"/>
    <mergeCell ref="B19:C19"/>
    <mergeCell ref="F19:H19"/>
    <mergeCell ref="B20:C20"/>
    <mergeCell ref="F20:H20"/>
    <mergeCell ref="B15:C15"/>
    <mergeCell ref="F15:H15"/>
    <mergeCell ref="B16:C16"/>
    <mergeCell ref="F16:H16"/>
    <mergeCell ref="B17:C17"/>
    <mergeCell ref="F17:H17"/>
    <mergeCell ref="A24:G24"/>
    <mergeCell ref="A25:G25"/>
    <mergeCell ref="A26:C26"/>
    <mergeCell ref="A27:G27"/>
    <mergeCell ref="A28:C28"/>
    <mergeCell ref="D28:E28"/>
    <mergeCell ref="B21:C21"/>
    <mergeCell ref="F21:H21"/>
    <mergeCell ref="B22:C22"/>
    <mergeCell ref="F22:H22"/>
    <mergeCell ref="B23:C23"/>
    <mergeCell ref="F23:H23"/>
    <mergeCell ref="A33:H33"/>
    <mergeCell ref="B34:D34"/>
    <mergeCell ref="B35:D35"/>
    <mergeCell ref="A36:H36"/>
    <mergeCell ref="A37:G37"/>
    <mergeCell ref="A38:H38"/>
    <mergeCell ref="A29:F29"/>
    <mergeCell ref="G29:H29"/>
    <mergeCell ref="A30:D30"/>
    <mergeCell ref="G30:H30"/>
    <mergeCell ref="A31:G31"/>
    <mergeCell ref="A32:G32"/>
    <mergeCell ref="A46:H46"/>
    <mergeCell ref="B47:C47"/>
    <mergeCell ref="B48:C48"/>
    <mergeCell ref="D49:H49"/>
    <mergeCell ref="B50:C50"/>
    <mergeCell ref="B51:C51"/>
    <mergeCell ref="B39:C39"/>
    <mergeCell ref="B40:C40"/>
    <mergeCell ref="D41:H41"/>
    <mergeCell ref="B42:C42"/>
    <mergeCell ref="D43:H43"/>
    <mergeCell ref="B44:C44"/>
    <mergeCell ref="A57:E57"/>
    <mergeCell ref="G57:H57"/>
    <mergeCell ref="A59:E59"/>
    <mergeCell ref="F59:H59"/>
    <mergeCell ref="B60:E60"/>
    <mergeCell ref="F60:H60"/>
    <mergeCell ref="B52:C52"/>
    <mergeCell ref="A54:H54"/>
    <mergeCell ref="A55:E55"/>
    <mergeCell ref="G55:H55"/>
    <mergeCell ref="A56:E56"/>
    <mergeCell ref="G56:H56"/>
    <mergeCell ref="A65:C65"/>
    <mergeCell ref="D65:E65"/>
    <mergeCell ref="B66:C66"/>
    <mergeCell ref="D66:E66"/>
    <mergeCell ref="B67:C67"/>
    <mergeCell ref="D67:E67"/>
    <mergeCell ref="C61:E61"/>
    <mergeCell ref="F61:H61"/>
    <mergeCell ref="A62:C62"/>
    <mergeCell ref="D62:H62"/>
    <mergeCell ref="A63:G63"/>
    <mergeCell ref="A64:H64"/>
    <mergeCell ref="B71:C71"/>
    <mergeCell ref="D71:E71"/>
    <mergeCell ref="B72:C72"/>
    <mergeCell ref="D72:E72"/>
    <mergeCell ref="B73:C73"/>
    <mergeCell ref="D73:E73"/>
    <mergeCell ref="B68:C68"/>
    <mergeCell ref="D68:E68"/>
    <mergeCell ref="B69:C69"/>
    <mergeCell ref="D69:E69"/>
    <mergeCell ref="B70:C70"/>
    <mergeCell ref="D70:E70"/>
    <mergeCell ref="B77:C77"/>
    <mergeCell ref="D77:E77"/>
    <mergeCell ref="A78:C78"/>
    <mergeCell ref="D78:H78"/>
    <mergeCell ref="A79:G79"/>
    <mergeCell ref="A80:G80"/>
    <mergeCell ref="B74:C74"/>
    <mergeCell ref="D74:E74"/>
    <mergeCell ref="B75:C75"/>
    <mergeCell ref="D75:E75"/>
    <mergeCell ref="B76:C76"/>
    <mergeCell ref="D76:E76"/>
    <mergeCell ref="A84:E84"/>
    <mergeCell ref="F84:H84"/>
    <mergeCell ref="B85:D85"/>
    <mergeCell ref="E85:H85"/>
    <mergeCell ref="B86:D86"/>
    <mergeCell ref="E86:H86"/>
    <mergeCell ref="A81:C81"/>
    <mergeCell ref="A82:A83"/>
    <mergeCell ref="B82:C82"/>
    <mergeCell ref="D82:E82"/>
    <mergeCell ref="G82:H82"/>
    <mergeCell ref="D83:E83"/>
    <mergeCell ref="G83:H83"/>
    <mergeCell ref="A91:G91"/>
    <mergeCell ref="B92:C92"/>
    <mergeCell ref="B93:D93"/>
    <mergeCell ref="E93:F93"/>
    <mergeCell ref="G93:H93"/>
    <mergeCell ref="C94:D94"/>
    <mergeCell ref="E94:F94"/>
    <mergeCell ref="G94:H94"/>
    <mergeCell ref="A87:G87"/>
    <mergeCell ref="B88:C88"/>
    <mergeCell ref="D88:H88"/>
    <mergeCell ref="A89:G89"/>
    <mergeCell ref="B90:C90"/>
    <mergeCell ref="D90:H90"/>
    <mergeCell ref="A97:H97"/>
    <mergeCell ref="A98:C98"/>
    <mergeCell ref="E98:G98"/>
    <mergeCell ref="B99:C99"/>
    <mergeCell ref="E99:G99"/>
    <mergeCell ref="B100:C100"/>
    <mergeCell ref="E100:G100"/>
    <mergeCell ref="C95:D95"/>
    <mergeCell ref="E95:F95"/>
    <mergeCell ref="G95:H95"/>
    <mergeCell ref="C96:D96"/>
    <mergeCell ref="E96:F96"/>
    <mergeCell ref="G96:H96"/>
    <mergeCell ref="B105:F105"/>
    <mergeCell ref="G105:H105"/>
    <mergeCell ref="B106:F106"/>
    <mergeCell ref="G106:H106"/>
    <mergeCell ref="D107:H107"/>
    <mergeCell ref="A108:H108"/>
    <mergeCell ref="B101:C101"/>
    <mergeCell ref="E101:G101"/>
    <mergeCell ref="A102:H102"/>
    <mergeCell ref="A103:H103"/>
    <mergeCell ref="B104:F104"/>
    <mergeCell ref="G104:H104"/>
    <mergeCell ref="B112:F112"/>
    <mergeCell ref="G112:H112"/>
    <mergeCell ref="B113:F113"/>
    <mergeCell ref="G113:H113"/>
    <mergeCell ref="B114:F114"/>
    <mergeCell ref="G114:H114"/>
    <mergeCell ref="B109:F109"/>
    <mergeCell ref="G109:H109"/>
    <mergeCell ref="B110:F110"/>
    <mergeCell ref="G110:H110"/>
    <mergeCell ref="B111:F111"/>
    <mergeCell ref="G111:H111"/>
    <mergeCell ref="B118:F118"/>
    <mergeCell ref="G118:H118"/>
    <mergeCell ref="C119:E119"/>
    <mergeCell ref="F119:H119"/>
    <mergeCell ref="A120:E120"/>
    <mergeCell ref="F120:H120"/>
    <mergeCell ref="B115:F115"/>
    <mergeCell ref="G115:H115"/>
    <mergeCell ref="B116:F116"/>
    <mergeCell ref="G116:H116"/>
    <mergeCell ref="B117:F117"/>
    <mergeCell ref="G117:H117"/>
    <mergeCell ref="B125:F125"/>
    <mergeCell ref="G125:H125"/>
    <mergeCell ref="B126:F126"/>
    <mergeCell ref="G126:H126"/>
    <mergeCell ref="B127:F127"/>
    <mergeCell ref="G127:H127"/>
    <mergeCell ref="A121:C121"/>
    <mergeCell ref="D121:H121"/>
    <mergeCell ref="A122:C122"/>
    <mergeCell ref="D122:H122"/>
    <mergeCell ref="A123:H123"/>
    <mergeCell ref="B124:E124"/>
    <mergeCell ref="F124:H124"/>
    <mergeCell ref="A132:H132"/>
    <mergeCell ref="B133:F133"/>
    <mergeCell ref="G133:H133"/>
    <mergeCell ref="B134:F134"/>
    <mergeCell ref="G134:H134"/>
    <mergeCell ref="B135:F135"/>
    <mergeCell ref="G135:H135"/>
    <mergeCell ref="B128:F128"/>
    <mergeCell ref="G128:H128"/>
    <mergeCell ref="B129:C129"/>
    <mergeCell ref="D129:H129"/>
    <mergeCell ref="A130:G130"/>
    <mergeCell ref="A131:F131"/>
    <mergeCell ref="G131:H131"/>
    <mergeCell ref="B139:F139"/>
    <mergeCell ref="G139:H139"/>
    <mergeCell ref="B140:F140"/>
    <mergeCell ref="G140:H140"/>
    <mergeCell ref="B141:F141"/>
    <mergeCell ref="G141:H141"/>
    <mergeCell ref="B136:F136"/>
    <mergeCell ref="G136:H136"/>
    <mergeCell ref="B137:F137"/>
    <mergeCell ref="G137:H137"/>
    <mergeCell ref="B138:F138"/>
    <mergeCell ref="G138:H138"/>
    <mergeCell ref="B146:F146"/>
    <mergeCell ref="G146:H146"/>
    <mergeCell ref="A147:C147"/>
    <mergeCell ref="D147:H147"/>
    <mergeCell ref="A148:H148"/>
    <mergeCell ref="A149:H149"/>
    <mergeCell ref="B142:E142"/>
    <mergeCell ref="F142:H142"/>
    <mergeCell ref="B143:E143"/>
    <mergeCell ref="F143:H143"/>
    <mergeCell ref="A144:H144"/>
    <mergeCell ref="B145:F145"/>
    <mergeCell ref="G145:H145"/>
  </mergeCells>
  <dataValidations count="6">
    <dataValidation type="list" allowBlank="1" showInputMessage="1" showErrorMessage="1" errorTitle="Choose from dropdown" error="Please choose from the dropdown list." prompt="Please select from the dropdown list." sqref="H28 F28">
      <formula1>$Y$1:$Y$14</formula1>
    </dataValidation>
    <dataValidation type="list" allowBlank="1" showInputMessage="1" showErrorMessage="1" error="Please choose from the dropdown list." sqref="H24">
      <formula1>$O$1:$O$7</formula1>
    </dataValidation>
    <dataValidation type="list" allowBlank="1" showInputMessage="1" showErrorMessage="1" error="Please choose from the dropdown list." sqref="F59:H59">
      <formula1>$R$1:$R$7</formula1>
    </dataValidation>
    <dataValidation type="list" allowBlank="1" showInputMessage="1" showErrorMessage="1" errorTitle="Choose from dropdown" error="Please choose from the dropdown list. If you cannot, please write your comment in the comments section." sqref="D92 D81:F81">
      <formula1>$N$1:$N$2</formula1>
    </dataValidation>
    <dataValidation type="list" allowBlank="1" showInputMessage="1" showErrorMessage="1" errorTitle="Choose from dropdown" error="Please choose from the dropdown list." prompt="Please select from the dropdown list." sqref="G131 H80 D66:D71 H12 D15">
      <formula1>$W$1:$W$5</formula1>
    </dataValidation>
    <dataValidation type="list" allowBlank="1" showInputMessage="1" showErrorMessage="1" error="Please choose from the dropdown list." sqref="F57 D42 D48 H37 D50:D51 D40 H31:H32 F61 F83:G83 F84 G140:H140 F66:H76 H87 D72:D76 G104:G106 H99:H101 D99:D101 H91 H89 G145:G146 G125:G128 D26 D16:D23 H25 G133:G139 G141 G109:G118">
      <formula1>$W$1:$W$5</formula1>
    </dataValidation>
  </dataValidations>
  <hyperlinks>
    <hyperlink ref="A5:C5" location="Introduction!R10" display="To jump to the Introduction sheet, click here."/>
  </hyperlinks>
  <pageMargins left="0.7" right="0.7" top="0.75" bottom="0.75" header="0.3" footer="0.3"/>
  <pageSetup scale="59"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183"/>
  <sheetViews>
    <sheetView showGridLines="0" zoomScaleNormal="100" zoomScaleSheetLayoutView="100" workbookViewId="0">
      <selection activeCell="G140" sqref="G140:H148"/>
    </sheetView>
  </sheetViews>
  <sheetFormatPr defaultColWidth="9.140625" defaultRowHeight="15" x14ac:dyDescent="0.2"/>
  <cols>
    <col min="1" max="2" width="2.140625" style="655" customWidth="1"/>
    <col min="3" max="3" width="63" style="655" customWidth="1"/>
    <col min="4" max="4" width="7.140625" style="655" customWidth="1"/>
    <col min="5" max="6" width="19" style="655" customWidth="1"/>
    <col min="7" max="7" width="19.7109375" style="863" customWidth="1"/>
    <col min="8" max="8" width="19.7109375" style="864" customWidth="1"/>
    <col min="9" max="9" width="127.7109375" style="644" hidden="1" customWidth="1"/>
    <col min="10" max="10" width="38.5703125" style="644" hidden="1" customWidth="1"/>
    <col min="11" max="11" width="64.42578125" style="634" hidden="1" customWidth="1"/>
    <col min="12" max="12" width="87.7109375" style="633" hidden="1" customWidth="1"/>
    <col min="13" max="13" width="37.28515625" style="633" hidden="1" customWidth="1"/>
    <col min="14" max="14" width="75.28515625" style="633" hidden="1" customWidth="1"/>
    <col min="15" max="15" width="81.7109375" style="633" hidden="1" customWidth="1"/>
    <col min="16" max="16" width="69.42578125" style="633" hidden="1" customWidth="1"/>
    <col min="17" max="17" width="57" style="633" hidden="1" customWidth="1"/>
    <col min="18" max="18" width="87.7109375" style="633" hidden="1" customWidth="1"/>
    <col min="19" max="19" width="25.42578125" style="660" hidden="1" customWidth="1"/>
    <col min="20" max="20" width="43.7109375" style="661" hidden="1" customWidth="1"/>
    <col min="21" max="21" width="37.28515625" style="661" hidden="1" customWidth="1"/>
    <col min="22" max="22" width="56.28515625" style="661" hidden="1" customWidth="1"/>
    <col min="23" max="23" width="11.7109375" style="662" hidden="1" customWidth="1"/>
    <col min="24" max="24" width="146.85546875" style="662" hidden="1" customWidth="1"/>
    <col min="25" max="25" width="107.42578125" style="663" hidden="1" customWidth="1"/>
    <col min="26" max="26" width="1.28515625" style="664" customWidth="1"/>
    <col min="27" max="27" width="13.42578125" style="665" customWidth="1"/>
    <col min="28" max="28" width="13.28515625" style="655" customWidth="1"/>
    <col min="29" max="29" width="15.85546875" style="655" customWidth="1"/>
    <col min="30" max="35" width="11.7109375" style="655" customWidth="1"/>
    <col min="36" max="36" width="24.7109375" style="655" customWidth="1"/>
    <col min="37" max="39" width="11.7109375" style="655" customWidth="1"/>
    <col min="40" max="40" width="20" style="655" customWidth="1"/>
    <col min="41" max="41" width="25.85546875" style="655" customWidth="1"/>
    <col min="42" max="42" width="23.85546875" style="655" customWidth="1"/>
    <col min="43" max="43" width="14.140625" style="655" customWidth="1"/>
    <col min="44" max="69" width="11.7109375" style="655" customWidth="1"/>
    <col min="70" max="70" width="12.42578125" style="655" customWidth="1"/>
    <col min="71" max="74" width="11.7109375" style="655" customWidth="1"/>
    <col min="75" max="75" width="20.7109375" style="655" customWidth="1"/>
    <col min="76" max="76" width="11.7109375" style="655" customWidth="1"/>
    <col min="77" max="77" width="17.42578125" style="655" customWidth="1"/>
    <col min="78" max="91" width="11.7109375" style="655" customWidth="1"/>
    <col min="92" max="92" width="13.42578125" style="655" customWidth="1"/>
    <col min="93" max="107" width="11.7109375" style="655" customWidth="1"/>
    <col min="108" max="108" width="16.28515625" style="655" customWidth="1"/>
    <col min="109" max="117" width="11.7109375" style="655" customWidth="1"/>
    <col min="118" max="118" width="13.42578125" style="655" customWidth="1"/>
    <col min="119" max="119" width="11.7109375" style="655" customWidth="1"/>
    <col min="120" max="120" width="15.140625" style="655" customWidth="1"/>
    <col min="121" max="121" width="13.42578125" style="655" customWidth="1"/>
    <col min="122" max="130" width="11.7109375" style="655" customWidth="1"/>
    <col min="131" max="131" width="13.7109375" style="655" customWidth="1"/>
    <col min="132" max="132" width="12" style="655" customWidth="1"/>
    <col min="133" max="16384" width="9.140625" style="655"/>
  </cols>
  <sheetData>
    <row r="1" spans="1:134" s="640" customFormat="1" ht="30" x14ac:dyDescent="0.2">
      <c r="A1" s="1551"/>
      <c r="B1" s="1551"/>
      <c r="C1" s="1551"/>
      <c r="D1" s="1551"/>
      <c r="E1" s="1551"/>
      <c r="F1" s="1551"/>
      <c r="G1" s="1551"/>
      <c r="H1" s="1551"/>
      <c r="I1" s="632" t="s">
        <v>580</v>
      </c>
      <c r="J1" s="633" t="s">
        <v>391</v>
      </c>
      <c r="K1" s="634"/>
      <c r="L1" s="633" t="s">
        <v>392</v>
      </c>
      <c r="M1" s="633" t="s">
        <v>393</v>
      </c>
      <c r="N1" s="634" t="s">
        <v>394</v>
      </c>
      <c r="O1" s="635" t="s">
        <v>395</v>
      </c>
      <c r="P1" s="633"/>
      <c r="Q1" s="636" t="s">
        <v>762</v>
      </c>
      <c r="R1" s="634" t="s">
        <v>396</v>
      </c>
      <c r="S1" s="633"/>
      <c r="T1" s="633"/>
      <c r="U1" s="633"/>
      <c r="V1" s="633"/>
      <c r="W1" s="637" t="s">
        <v>97</v>
      </c>
      <c r="X1" s="638" t="s">
        <v>397</v>
      </c>
      <c r="Y1" s="639" t="s">
        <v>581</v>
      </c>
      <c r="Z1" s="639"/>
    </row>
    <row r="2" spans="1:134" s="640" customFormat="1" ht="15.75" customHeight="1" x14ac:dyDescent="0.2">
      <c r="A2" s="1552"/>
      <c r="B2" s="1552"/>
      <c r="C2" s="1552"/>
      <c r="D2" s="1553"/>
      <c r="E2" s="1553"/>
      <c r="F2" s="641"/>
      <c r="G2" s="642"/>
      <c r="H2" s="642"/>
      <c r="I2" s="643"/>
      <c r="J2" s="644"/>
      <c r="K2" s="634" t="s">
        <v>398</v>
      </c>
      <c r="L2" s="633"/>
      <c r="M2" s="633"/>
      <c r="N2" s="634"/>
      <c r="O2" s="635" t="s">
        <v>399</v>
      </c>
      <c r="P2" s="633" t="s">
        <v>400</v>
      </c>
      <c r="Q2" s="636" t="s">
        <v>763</v>
      </c>
      <c r="R2" s="634" t="s">
        <v>401</v>
      </c>
      <c r="S2" s="633" t="s">
        <v>402</v>
      </c>
      <c r="T2" s="645" t="s">
        <v>403</v>
      </c>
      <c r="U2" s="646"/>
      <c r="V2" s="646" t="s">
        <v>405</v>
      </c>
      <c r="W2" s="647" t="s">
        <v>94</v>
      </c>
      <c r="X2" s="647"/>
      <c r="Y2" s="648" t="s">
        <v>582</v>
      </c>
      <c r="Z2" s="639"/>
    </row>
    <row r="3" spans="1:134" s="640" customFormat="1" ht="15.75" customHeight="1" x14ac:dyDescent="0.2">
      <c r="A3" s="1554"/>
      <c r="B3" s="1554"/>
      <c r="C3" s="1554"/>
      <c r="D3" s="1554"/>
      <c r="E3" s="1554"/>
      <c r="F3" s="1554"/>
      <c r="G3" s="1554"/>
      <c r="H3" s="1554"/>
      <c r="I3" s="643"/>
      <c r="J3" s="644"/>
      <c r="K3" s="634"/>
      <c r="L3" s="633"/>
      <c r="M3" s="633"/>
      <c r="N3" s="634"/>
      <c r="O3" s="635" t="s">
        <v>406</v>
      </c>
      <c r="P3" s="633"/>
      <c r="Q3" s="636" t="s">
        <v>764</v>
      </c>
      <c r="R3" s="634" t="s">
        <v>408</v>
      </c>
      <c r="S3" s="633"/>
      <c r="T3" s="645"/>
      <c r="U3" s="646"/>
      <c r="V3" s="646"/>
      <c r="W3" s="647" t="s">
        <v>98</v>
      </c>
      <c r="X3" s="647"/>
      <c r="Y3" s="648" t="s">
        <v>583</v>
      </c>
      <c r="Z3" s="639"/>
    </row>
    <row r="4" spans="1:134" s="640" customFormat="1" ht="27.75" customHeight="1" x14ac:dyDescent="0.2">
      <c r="A4" s="649"/>
      <c r="B4" s="649"/>
      <c r="C4" s="649"/>
      <c r="D4" s="1555"/>
      <c r="E4" s="1555"/>
      <c r="F4" s="1556"/>
      <c r="G4" s="1556"/>
      <c r="H4" s="1556"/>
      <c r="I4" s="650"/>
      <c r="J4" s="644"/>
      <c r="K4" s="634"/>
      <c r="L4" s="633"/>
      <c r="M4" s="633"/>
      <c r="N4" s="634"/>
      <c r="O4" s="634" t="s">
        <v>198</v>
      </c>
      <c r="P4" s="633"/>
      <c r="Q4" s="636" t="s">
        <v>765</v>
      </c>
      <c r="R4" s="647" t="s">
        <v>410</v>
      </c>
      <c r="S4" s="633"/>
      <c r="T4" s="645"/>
      <c r="U4" s="646"/>
      <c r="V4" s="646"/>
      <c r="W4" s="647" t="s">
        <v>766</v>
      </c>
      <c r="X4" s="647"/>
      <c r="Y4" s="648" t="s">
        <v>584</v>
      </c>
      <c r="Z4" s="639"/>
    </row>
    <row r="5" spans="1:134" s="640" customFormat="1" ht="34.5" hidden="1" customHeight="1" x14ac:dyDescent="0.2">
      <c r="A5" s="1545" t="s">
        <v>409</v>
      </c>
      <c r="B5" s="1545"/>
      <c r="C5" s="1545"/>
      <c r="D5" s="651"/>
      <c r="E5" s="652"/>
      <c r="F5" s="651"/>
      <c r="G5" s="653"/>
      <c r="H5" s="654"/>
      <c r="I5" s="650"/>
      <c r="J5" s="644"/>
      <c r="K5" s="634"/>
      <c r="L5" s="633"/>
      <c r="M5" s="633"/>
      <c r="N5" s="634"/>
      <c r="O5" s="634" t="s">
        <v>98</v>
      </c>
      <c r="P5" s="633"/>
      <c r="Q5" s="636" t="s">
        <v>767</v>
      </c>
      <c r="R5" s="634" t="s">
        <v>98</v>
      </c>
      <c r="S5" s="633"/>
      <c r="T5" s="645"/>
      <c r="U5" s="646"/>
      <c r="V5" s="646"/>
      <c r="X5" s="647"/>
      <c r="Y5" s="648" t="s">
        <v>585</v>
      </c>
      <c r="Z5" s="639"/>
    </row>
    <row r="6" spans="1:134" ht="15.75" hidden="1" customHeight="1" x14ac:dyDescent="0.2">
      <c r="D6" s="656"/>
      <c r="E6" s="656"/>
      <c r="F6" s="656"/>
      <c r="G6" s="657"/>
      <c r="H6" s="658"/>
      <c r="I6" s="659"/>
      <c r="O6" s="633" t="s">
        <v>766</v>
      </c>
      <c r="Q6" s="633" t="s">
        <v>768</v>
      </c>
      <c r="R6" s="634" t="s">
        <v>766</v>
      </c>
      <c r="Y6" s="663" t="s">
        <v>586</v>
      </c>
    </row>
    <row r="7" spans="1:134" ht="24.75" customHeight="1" x14ac:dyDescent="0.2">
      <c r="A7" s="666" t="s">
        <v>769</v>
      </c>
      <c r="D7" s="666"/>
      <c r="E7" s="666"/>
      <c r="F7" s="666"/>
      <c r="G7" s="666"/>
      <c r="H7" s="666"/>
      <c r="I7" s="650"/>
      <c r="J7" s="643"/>
      <c r="N7" s="634"/>
      <c r="Q7" s="636" t="s">
        <v>770</v>
      </c>
      <c r="T7" s="667"/>
      <c r="X7" s="668" t="str">
        <f>A7</f>
        <v>Contraceptive Security (CS) Indicators Data, 2013</v>
      </c>
      <c r="Y7" s="663" t="s">
        <v>588</v>
      </c>
    </row>
    <row r="8" spans="1:134" ht="37.5" customHeight="1" x14ac:dyDescent="0.2">
      <c r="A8" s="1546" t="s">
        <v>771</v>
      </c>
      <c r="B8" s="1547"/>
      <c r="C8" s="1547"/>
      <c r="D8" s="669"/>
      <c r="E8" s="669"/>
      <c r="F8" s="669"/>
      <c r="G8" s="670"/>
      <c r="H8" s="671"/>
      <c r="I8" s="672"/>
      <c r="J8" s="643"/>
      <c r="K8" s="673" t="str">
        <f>A8</f>
        <v>Country: Ethiopia</v>
      </c>
      <c r="N8" s="634"/>
      <c r="P8" s="633" t="s">
        <v>414</v>
      </c>
      <c r="Q8" s="636" t="s">
        <v>98</v>
      </c>
      <c r="S8" s="674"/>
      <c r="Y8" s="663" t="s">
        <v>590</v>
      </c>
    </row>
    <row r="9" spans="1:134" s="678" customFormat="1" ht="45" x14ac:dyDescent="0.25">
      <c r="A9" s="1548" t="s">
        <v>772</v>
      </c>
      <c r="B9" s="1548"/>
      <c r="C9" s="1548"/>
      <c r="D9" s="1548"/>
      <c r="E9" s="1548"/>
      <c r="F9" s="1548"/>
      <c r="G9" s="1548"/>
      <c r="H9" s="1548"/>
      <c r="I9" s="675" t="s">
        <v>418</v>
      </c>
      <c r="J9" s="633"/>
      <c r="K9" s="634"/>
      <c r="L9" s="633"/>
      <c r="M9" s="633"/>
      <c r="N9" s="633"/>
      <c r="O9" s="634"/>
      <c r="P9" s="633"/>
      <c r="Q9" s="636" t="s">
        <v>766</v>
      </c>
      <c r="R9" s="633" t="s">
        <v>392</v>
      </c>
      <c r="S9" s="633"/>
      <c r="T9" s="633"/>
      <c r="U9" s="633"/>
      <c r="V9" s="633"/>
      <c r="W9" s="633"/>
      <c r="X9" s="676" t="str">
        <f>A9</f>
        <v>The CS Indicators are presented in the following sections:
               A. leadership &amp; coordination               B. finance &amp; procurement               C. commodities               D. policies               E. supply chain</v>
      </c>
      <c r="Y9" s="677" t="s">
        <v>592</v>
      </c>
      <c r="Z9" s="677" t="s">
        <v>43</v>
      </c>
      <c r="AB9" s="679"/>
      <c r="AC9" s="679"/>
      <c r="AD9" s="679"/>
      <c r="AE9" s="679"/>
      <c r="AF9" s="679"/>
      <c r="AG9" s="679"/>
      <c r="AH9" s="679"/>
    </row>
    <row r="10" spans="1:134" ht="150.75" thickBot="1" x14ac:dyDescent="0.25">
      <c r="A10" s="1549" t="s">
        <v>773</v>
      </c>
      <c r="B10" s="1550"/>
      <c r="C10" s="1550"/>
      <c r="D10" s="1550"/>
      <c r="E10" s="1550"/>
      <c r="F10" s="1550"/>
      <c r="G10" s="1550"/>
      <c r="H10" s="1550"/>
      <c r="O10" s="634" t="s">
        <v>415</v>
      </c>
      <c r="Q10" s="655"/>
      <c r="X10" s="674" t="str">
        <f>A10</f>
        <v xml:space="preserve">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v>
      </c>
      <c r="Y10" s="663" t="s">
        <v>594</v>
      </c>
    </row>
    <row r="11" spans="1:134" s="640" customFormat="1" ht="16.5" customHeight="1" thickBot="1" x14ac:dyDescent="0.25">
      <c r="A11" s="1538" t="s">
        <v>419</v>
      </c>
      <c r="B11" s="1539"/>
      <c r="C11" s="1539"/>
      <c r="D11" s="1539"/>
      <c r="E11" s="1539"/>
      <c r="F11" s="1539"/>
      <c r="G11" s="1539"/>
      <c r="H11" s="680"/>
      <c r="I11" s="659"/>
      <c r="J11" s="644"/>
      <c r="K11" s="634"/>
      <c r="L11" s="633"/>
      <c r="M11" s="633"/>
      <c r="N11" s="633"/>
      <c r="O11" s="633"/>
      <c r="P11" s="633"/>
      <c r="Q11" s="681" t="s">
        <v>416</v>
      </c>
      <c r="R11" s="633"/>
      <c r="S11" s="633"/>
      <c r="T11" s="646"/>
      <c r="U11" s="646"/>
      <c r="V11" s="646"/>
      <c r="W11" s="647"/>
      <c r="X11" s="647"/>
      <c r="Y11" s="648" t="s">
        <v>595</v>
      </c>
      <c r="Z11" s="639"/>
    </row>
    <row r="12" spans="1:134" s="686" customFormat="1" ht="45" x14ac:dyDescent="0.2">
      <c r="A12" s="1398" t="s">
        <v>774</v>
      </c>
      <c r="B12" s="1399"/>
      <c r="C12" s="1399"/>
      <c r="D12" s="1399"/>
      <c r="E12" s="1399"/>
      <c r="F12" s="1399"/>
      <c r="G12" s="1400"/>
      <c r="H12" s="682" t="s">
        <v>97</v>
      </c>
      <c r="I12" s="683" t="str">
        <f>A12</f>
        <v xml:space="preserve">A1. Is there a national committee that works on contraceptive security? (Please select from the dropdown list.)
(Committee should have some aspect of contraceptive security as part of its Terms of Reference, even if it is known by a different name, for example: Family Planning, Reproductive Health, Maternal Mortality, Essential Medicine Committee, etc.)  </v>
      </c>
      <c r="J12" s="644"/>
      <c r="K12" s="634"/>
      <c r="L12" s="633"/>
      <c r="M12" s="633"/>
      <c r="N12" s="633"/>
      <c r="O12" s="633"/>
      <c r="P12" s="633"/>
      <c r="Q12" s="633"/>
      <c r="R12" s="633"/>
      <c r="S12" s="633"/>
      <c r="T12" s="646"/>
      <c r="U12" s="646"/>
      <c r="V12" s="646"/>
      <c r="W12" s="647"/>
      <c r="X12" s="647"/>
      <c r="Y12" s="684" t="s">
        <v>597</v>
      </c>
      <c r="Z12" s="685"/>
      <c r="DS12" s="676"/>
      <c r="DT12" s="676"/>
      <c r="DU12" s="676"/>
      <c r="DV12" s="676"/>
      <c r="DW12" s="676"/>
      <c r="DX12" s="676"/>
      <c r="DY12" s="676"/>
      <c r="DZ12" s="676"/>
      <c r="EA12" s="676"/>
      <c r="EB12" s="676"/>
      <c r="EC12" s="687"/>
      <c r="ED12" s="687"/>
    </row>
    <row r="13" spans="1:134" s="686" customFormat="1" x14ac:dyDescent="0.2">
      <c r="A13" s="688"/>
      <c r="B13" s="1369" t="s">
        <v>421</v>
      </c>
      <c r="C13" s="1370"/>
      <c r="D13" s="1466" t="s">
        <v>199</v>
      </c>
      <c r="E13" s="1467"/>
      <c r="F13" s="1467"/>
      <c r="G13" s="1467"/>
      <c r="H13" s="1468"/>
      <c r="I13" s="672"/>
      <c r="J13" s="644"/>
      <c r="K13" s="634" t="str">
        <f>B13</f>
        <v>a. What is the name of the committee?</v>
      </c>
      <c r="L13" s="689" t="str">
        <f>D13</f>
        <v>Family Planning Technical Working Group (FPTWG)</v>
      </c>
      <c r="M13" s="633"/>
      <c r="N13" s="633"/>
      <c r="O13" s="635" t="str">
        <f>D13</f>
        <v>Family Planning Technical Working Group (FPTWG)</v>
      </c>
      <c r="P13" s="633"/>
      <c r="Q13" s="633"/>
      <c r="R13" s="633"/>
      <c r="S13" s="633"/>
      <c r="T13" s="646"/>
      <c r="U13" s="646"/>
      <c r="V13" s="646"/>
      <c r="W13" s="647"/>
      <c r="X13" s="647"/>
      <c r="Y13" s="684" t="s">
        <v>98</v>
      </c>
      <c r="Z13" s="685"/>
      <c r="DS13" s="676"/>
      <c r="DT13" s="676"/>
      <c r="DU13" s="676"/>
      <c r="DV13" s="687"/>
      <c r="DW13" s="687"/>
      <c r="DX13" s="687"/>
      <c r="DY13" s="687"/>
      <c r="DZ13" s="687"/>
      <c r="EA13" s="687"/>
      <c r="EB13" s="687"/>
      <c r="EC13" s="687"/>
      <c r="ED13" s="687"/>
    </row>
    <row r="14" spans="1:134" s="686" customFormat="1" ht="30" customHeight="1" x14ac:dyDescent="0.2">
      <c r="A14" s="1557" t="s">
        <v>422</v>
      </c>
      <c r="B14" s="1558"/>
      <c r="C14" s="1558"/>
      <c r="D14" s="1559" t="s">
        <v>423</v>
      </c>
      <c r="E14" s="1559"/>
      <c r="F14" s="1559"/>
      <c r="G14" s="1559"/>
      <c r="H14" s="1560"/>
      <c r="I14" s="683"/>
      <c r="J14" s="644"/>
      <c r="K14" s="634" t="str">
        <f>A14</f>
        <v>A2. Are the following organizations represented on the committee?</v>
      </c>
      <c r="L14" s="633"/>
      <c r="M14" s="633"/>
      <c r="N14" s="633"/>
      <c r="O14" s="634"/>
      <c r="P14" s="633"/>
      <c r="Q14" s="633"/>
      <c r="R14" s="633"/>
      <c r="S14" s="633"/>
      <c r="T14" s="646"/>
      <c r="U14" s="646"/>
      <c r="V14" s="646"/>
      <c r="W14" s="647"/>
      <c r="X14" s="647"/>
      <c r="Z14" s="685"/>
      <c r="DS14" s="676"/>
      <c r="DT14" s="676"/>
      <c r="DU14" s="676"/>
      <c r="DV14" s="687"/>
      <c r="DW14" s="687"/>
      <c r="DX14" s="687"/>
      <c r="DY14" s="687"/>
      <c r="DZ14" s="687"/>
      <c r="EA14" s="687"/>
      <c r="EB14" s="687"/>
      <c r="EC14" s="687"/>
      <c r="ED14" s="687"/>
    </row>
    <row r="15" spans="1:134" s="686" customFormat="1" ht="45" x14ac:dyDescent="0.2">
      <c r="A15" s="690"/>
      <c r="B15" s="1498" t="s">
        <v>424</v>
      </c>
      <c r="C15" s="1544"/>
      <c r="D15" s="691" t="s">
        <v>97</v>
      </c>
      <c r="E15" s="692" t="s">
        <v>425</v>
      </c>
      <c r="F15" s="1422" t="s">
        <v>598</v>
      </c>
      <c r="G15" s="1423"/>
      <c r="H15" s="1424"/>
      <c r="I15" s="672"/>
      <c r="J15" s="644"/>
      <c r="K15" s="634" t="str">
        <f t="shared" ref="K15:K23" si="0">B15</f>
        <v>a. Social marketing</v>
      </c>
      <c r="L15" s="633"/>
      <c r="M15" s="633"/>
      <c r="N15" s="633"/>
      <c r="O15" s="634"/>
      <c r="P15" s="633"/>
      <c r="Q15" s="634" t="str">
        <f t="shared" ref="Q15:Q23" si="1">F15</f>
        <v>DKT</v>
      </c>
      <c r="R15" s="633"/>
      <c r="S15" s="633"/>
      <c r="T15" s="646"/>
      <c r="U15" s="646"/>
      <c r="V15" s="646"/>
      <c r="W15" s="647"/>
      <c r="X15" s="647"/>
      <c r="Y15" s="684"/>
      <c r="Z15" s="685"/>
      <c r="DS15" s="676"/>
      <c r="DT15" s="676"/>
      <c r="DU15" s="676"/>
      <c r="DV15" s="676"/>
      <c r="DW15" s="676"/>
      <c r="DX15" s="676"/>
      <c r="DY15" s="676"/>
      <c r="DZ15" s="676"/>
      <c r="EA15" s="676"/>
      <c r="EB15" s="676"/>
      <c r="EC15" s="687"/>
      <c r="ED15" s="687"/>
    </row>
    <row r="16" spans="1:134" s="686" customFormat="1" ht="75" x14ac:dyDescent="0.2">
      <c r="A16" s="693"/>
      <c r="B16" s="1369" t="s">
        <v>775</v>
      </c>
      <c r="C16" s="1370"/>
      <c r="D16" s="691" t="s">
        <v>97</v>
      </c>
      <c r="E16" s="694" t="s">
        <v>425</v>
      </c>
      <c r="F16" s="1422" t="s">
        <v>776</v>
      </c>
      <c r="G16" s="1423"/>
      <c r="H16" s="1424"/>
      <c r="I16" s="672"/>
      <c r="J16" s="644"/>
      <c r="K16" s="634" t="str">
        <f t="shared" si="0"/>
        <v>b. NGO (for example: service delivery, advocacy, Planned Parenthood affiliate, Marie Stopes affiliate, faith-based organizations, etc.)</v>
      </c>
      <c r="L16" s="633"/>
      <c r="M16" s="633"/>
      <c r="N16" s="633"/>
      <c r="O16" s="634"/>
      <c r="P16" s="633"/>
      <c r="Q16" s="634" t="str">
        <f t="shared" si="1"/>
        <v xml:space="preserve">Family Guidance Association of Ethiopia, Marie Stopes International Ethiopia, Integrated Family Health Programs, Engender Health, Ipas, Population Council, Family Health International, Consortium of Reproductive Health Association Ethiopia (CORHA) </v>
      </c>
      <c r="R16" s="633"/>
      <c r="S16" s="633"/>
      <c r="T16" s="646"/>
      <c r="U16" s="646"/>
      <c r="V16" s="646"/>
      <c r="W16" s="647"/>
      <c r="X16" s="647"/>
      <c r="Y16" s="684"/>
      <c r="Z16" s="685"/>
      <c r="DS16" s="676"/>
      <c r="DT16" s="676"/>
      <c r="DU16" s="676"/>
      <c r="DV16" s="676"/>
      <c r="DW16" s="676"/>
      <c r="DX16" s="676"/>
      <c r="DY16" s="676"/>
      <c r="DZ16" s="676"/>
      <c r="EA16" s="676"/>
      <c r="EB16" s="676"/>
      <c r="EC16" s="687"/>
      <c r="ED16" s="687"/>
    </row>
    <row r="17" spans="1:134" s="686" customFormat="1" ht="45" x14ac:dyDescent="0.2">
      <c r="A17" s="693"/>
      <c r="B17" s="1369" t="s">
        <v>777</v>
      </c>
      <c r="C17" s="1370"/>
      <c r="D17" s="691" t="s">
        <v>94</v>
      </c>
      <c r="E17" s="694" t="s">
        <v>425</v>
      </c>
      <c r="F17" s="1422"/>
      <c r="G17" s="1423"/>
      <c r="H17" s="1424"/>
      <c r="I17" s="672"/>
      <c r="J17" s="644"/>
      <c r="K17" s="634" t="str">
        <f t="shared" si="0"/>
        <v>c. Commercial sector (for example: pharmacy associations, manufacturers, etc.)</v>
      </c>
      <c r="L17" s="633"/>
      <c r="M17" s="633"/>
      <c r="N17" s="633"/>
      <c r="O17" s="634"/>
      <c r="P17" s="633"/>
      <c r="Q17" s="634">
        <f t="shared" si="1"/>
        <v>0</v>
      </c>
      <c r="R17" s="633"/>
      <c r="S17" s="633"/>
      <c r="T17" s="646"/>
      <c r="U17" s="646"/>
      <c r="V17" s="646"/>
      <c r="W17" s="647"/>
      <c r="X17" s="647"/>
      <c r="Y17" s="684"/>
      <c r="Z17" s="685"/>
      <c r="DS17" s="676"/>
      <c r="DT17" s="676"/>
      <c r="DU17" s="676"/>
      <c r="DV17" s="676"/>
      <c r="DW17" s="676"/>
      <c r="DX17" s="676"/>
      <c r="DY17" s="676"/>
      <c r="DZ17" s="676"/>
      <c r="EA17" s="676"/>
      <c r="EB17" s="676"/>
      <c r="EC17" s="676"/>
      <c r="ED17" s="687"/>
    </row>
    <row r="18" spans="1:134" s="686" customFormat="1" ht="45" x14ac:dyDescent="0.2">
      <c r="A18" s="693"/>
      <c r="B18" s="1369" t="s">
        <v>429</v>
      </c>
      <c r="C18" s="1370"/>
      <c r="D18" s="691" t="s">
        <v>97</v>
      </c>
      <c r="E18" s="694" t="s">
        <v>430</v>
      </c>
      <c r="F18" s="1422" t="s">
        <v>602</v>
      </c>
      <c r="G18" s="1423"/>
      <c r="H18" s="1424"/>
      <c r="I18" s="672"/>
      <c r="J18" s="644"/>
      <c r="K18" s="634" t="str">
        <f t="shared" si="0"/>
        <v>d. Donors</v>
      </c>
      <c r="L18" s="633"/>
      <c r="M18" s="633"/>
      <c r="N18" s="633"/>
      <c r="O18" s="634"/>
      <c r="P18" s="633"/>
      <c r="Q18" s="634" t="str">
        <f t="shared" si="1"/>
        <v>USAID, Packard Foundation</v>
      </c>
      <c r="R18" s="633"/>
      <c r="S18" s="633"/>
      <c r="T18" s="646"/>
      <c r="U18" s="646"/>
      <c r="V18" s="646"/>
      <c r="W18" s="647"/>
      <c r="X18" s="647"/>
      <c r="Y18" s="684"/>
      <c r="Z18" s="685"/>
      <c r="DS18" s="676"/>
      <c r="DT18" s="676"/>
      <c r="DU18" s="676"/>
      <c r="DV18" s="676"/>
      <c r="DW18" s="676"/>
      <c r="DX18" s="676"/>
      <c r="DY18" s="676"/>
      <c r="DZ18" s="676"/>
      <c r="EA18" s="676"/>
      <c r="EB18" s="676"/>
      <c r="EC18" s="676"/>
      <c r="ED18" s="687"/>
    </row>
    <row r="19" spans="1:134" s="686" customFormat="1" ht="45" x14ac:dyDescent="0.2">
      <c r="A19" s="693"/>
      <c r="B19" s="1369" t="s">
        <v>432</v>
      </c>
      <c r="C19" s="1370"/>
      <c r="D19" s="691" t="s">
        <v>97</v>
      </c>
      <c r="E19" s="694" t="s">
        <v>433</v>
      </c>
      <c r="F19" s="1422" t="s">
        <v>603</v>
      </c>
      <c r="G19" s="1423"/>
      <c r="H19" s="1424"/>
      <c r="I19" s="672"/>
      <c r="J19" s="644"/>
      <c r="K19" s="634" t="str">
        <f t="shared" si="0"/>
        <v>e. UN agencies</v>
      </c>
      <c r="L19" s="633"/>
      <c r="M19" s="633"/>
      <c r="N19" s="633"/>
      <c r="O19" s="634"/>
      <c r="P19" s="633"/>
      <c r="Q19" s="634" t="str">
        <f t="shared" si="1"/>
        <v>UNFPA, WHO</v>
      </c>
      <c r="R19" s="633"/>
      <c r="S19" s="633"/>
      <c r="T19" s="646"/>
      <c r="U19" s="646"/>
      <c r="V19" s="646"/>
      <c r="W19" s="647"/>
      <c r="X19" s="647"/>
      <c r="Y19" s="684"/>
      <c r="Z19" s="685"/>
      <c r="DS19" s="676"/>
      <c r="DT19" s="676"/>
      <c r="DU19" s="676"/>
      <c r="DV19" s="687"/>
      <c r="DW19" s="687"/>
      <c r="DX19" s="687"/>
      <c r="DY19" s="687"/>
      <c r="DZ19" s="687"/>
      <c r="EA19" s="687"/>
      <c r="EB19" s="687"/>
      <c r="EC19" s="687"/>
      <c r="ED19" s="687"/>
    </row>
    <row r="20" spans="1:134" s="686" customFormat="1" ht="45" x14ac:dyDescent="0.2">
      <c r="A20" s="693"/>
      <c r="B20" s="1369" t="s">
        <v>778</v>
      </c>
      <c r="C20" s="1370"/>
      <c r="D20" s="691" t="s">
        <v>97</v>
      </c>
      <c r="E20" s="694" t="s">
        <v>435</v>
      </c>
      <c r="F20" s="1422" t="s">
        <v>720</v>
      </c>
      <c r="G20" s="1423"/>
      <c r="H20" s="1424"/>
      <c r="I20" s="672"/>
      <c r="J20" s="644"/>
      <c r="K20" s="634" t="str">
        <f t="shared" si="0"/>
        <v>f. Ministry of Health (for example: logistics, reproductive health, family planning, maternal and child health, HIV/AIDS, pharmacy units, etc.)</v>
      </c>
      <c r="L20" s="633"/>
      <c r="M20" s="633"/>
      <c r="N20" s="633"/>
      <c r="O20" s="634"/>
      <c r="P20" s="633"/>
      <c r="Q20" s="695" t="str">
        <f t="shared" si="1"/>
        <v>Urban Health Promotion and Disease Prevention Directorate &amp; Maternal Newborn and Child Health Coordinator</v>
      </c>
      <c r="R20" s="633"/>
      <c r="S20" s="633"/>
      <c r="T20" s="646"/>
      <c r="U20" s="646"/>
      <c r="V20" s="646"/>
      <c r="W20" s="647"/>
      <c r="X20" s="647"/>
      <c r="Y20" s="684"/>
      <c r="Z20" s="685"/>
      <c r="DS20" s="676"/>
      <c r="DT20" s="676"/>
      <c r="DU20" s="676"/>
      <c r="DV20" s="687"/>
      <c r="DW20" s="687"/>
      <c r="DX20" s="687"/>
      <c r="DY20" s="687"/>
      <c r="DZ20" s="687"/>
      <c r="EA20" s="687"/>
      <c r="ED20" s="687"/>
    </row>
    <row r="21" spans="1:134" s="686" customFormat="1" x14ac:dyDescent="0.2">
      <c r="A21" s="693"/>
      <c r="B21" s="1498" t="s">
        <v>437</v>
      </c>
      <c r="C21" s="1498"/>
      <c r="D21" s="691" t="s">
        <v>94</v>
      </c>
      <c r="E21" s="694" t="s">
        <v>438</v>
      </c>
      <c r="F21" s="1422"/>
      <c r="G21" s="1423"/>
      <c r="H21" s="1424"/>
      <c r="I21" s="672"/>
      <c r="J21" s="644"/>
      <c r="K21" s="634" t="str">
        <f t="shared" si="0"/>
        <v>g. Central Medical Store or Central Warehouse</v>
      </c>
      <c r="L21" s="633"/>
      <c r="M21" s="633"/>
      <c r="N21" s="633"/>
      <c r="O21" s="634"/>
      <c r="P21" s="633"/>
      <c r="Q21" s="634">
        <f t="shared" si="1"/>
        <v>0</v>
      </c>
      <c r="R21" s="633"/>
      <c r="S21" s="633"/>
      <c r="T21" s="646"/>
      <c r="U21" s="646"/>
      <c r="V21" s="646"/>
      <c r="W21" s="647"/>
      <c r="X21" s="647"/>
      <c r="Y21" s="684"/>
      <c r="Z21" s="685"/>
    </row>
    <row r="22" spans="1:134" s="686" customFormat="1" ht="30" x14ac:dyDescent="0.2">
      <c r="A22" s="693"/>
      <c r="B22" s="1498" t="s">
        <v>440</v>
      </c>
      <c r="C22" s="1498"/>
      <c r="D22" s="691" t="s">
        <v>97</v>
      </c>
      <c r="E22" s="694" t="s">
        <v>438</v>
      </c>
      <c r="F22" s="1422" t="s">
        <v>441</v>
      </c>
      <c r="G22" s="1423"/>
      <c r="H22" s="1424"/>
      <c r="I22" s="672"/>
      <c r="J22" s="644"/>
      <c r="K22" s="634" t="str">
        <f t="shared" si="0"/>
        <v xml:space="preserve">h. Ministry of Finance or Ministry of Planning </v>
      </c>
      <c r="L22" s="633"/>
      <c r="M22" s="633"/>
      <c r="N22" s="633"/>
      <c r="O22" s="634"/>
      <c r="P22" s="633"/>
      <c r="Q22" s="634" t="str">
        <f t="shared" si="1"/>
        <v>Population Department of Ministry of Finance and Economic Development (MOFED)</v>
      </c>
      <c r="R22" s="633"/>
      <c r="S22" s="633"/>
      <c r="T22" s="646"/>
      <c r="U22" s="646"/>
      <c r="V22" s="646"/>
      <c r="W22" s="647"/>
      <c r="X22" s="647"/>
      <c r="Y22" s="684"/>
      <c r="Z22" s="685"/>
    </row>
    <row r="23" spans="1:134" s="698" customFormat="1" x14ac:dyDescent="0.2">
      <c r="A23" s="693"/>
      <c r="B23" s="1498" t="s">
        <v>779</v>
      </c>
      <c r="C23" s="1498"/>
      <c r="D23" s="691" t="s">
        <v>97</v>
      </c>
      <c r="E23" s="694" t="s">
        <v>438</v>
      </c>
      <c r="F23" s="1422" t="s">
        <v>608</v>
      </c>
      <c r="G23" s="1423"/>
      <c r="H23" s="1424"/>
      <c r="I23" s="672"/>
      <c r="J23" s="644"/>
      <c r="K23" s="643" t="str">
        <f t="shared" si="0"/>
        <v>i. Other (for example: partners)</v>
      </c>
      <c r="L23" s="644"/>
      <c r="M23" s="644"/>
      <c r="N23" s="644"/>
      <c r="O23" s="643"/>
      <c r="P23" s="644"/>
      <c r="Q23" s="643" t="str">
        <f t="shared" si="1"/>
        <v>JHIPIEGO/ACCESS</v>
      </c>
      <c r="R23" s="644"/>
      <c r="S23" s="644"/>
      <c r="T23" s="644"/>
      <c r="U23" s="644"/>
      <c r="V23" s="644"/>
      <c r="W23" s="696"/>
      <c r="X23" s="696"/>
      <c r="Y23" s="697"/>
      <c r="Z23" s="697"/>
    </row>
    <row r="24" spans="1:134" s="686" customFormat="1" x14ac:dyDescent="0.2">
      <c r="A24" s="1387" t="s">
        <v>780</v>
      </c>
      <c r="B24" s="1369"/>
      <c r="C24" s="1369"/>
      <c r="D24" s="1369"/>
      <c r="E24" s="1369"/>
      <c r="F24" s="1369"/>
      <c r="G24" s="1369"/>
      <c r="H24" s="699" t="s">
        <v>198</v>
      </c>
      <c r="I24" s="700" t="str">
        <f>A24</f>
        <v>A3. How many times did the committee meet during the last year? (0, 1-2, 3-5, or 6+)  (Please select from the dropdown.)</v>
      </c>
      <c r="J24" s="644"/>
      <c r="K24" s="634"/>
      <c r="L24" s="633"/>
      <c r="M24" s="633"/>
      <c r="N24" s="633"/>
      <c r="O24" s="634"/>
      <c r="P24" s="633"/>
      <c r="Q24" s="633"/>
      <c r="R24" s="633"/>
      <c r="S24" s="633"/>
      <c r="T24" s="646"/>
      <c r="U24" s="646"/>
      <c r="V24" s="646"/>
      <c r="W24" s="647"/>
      <c r="X24" s="647"/>
      <c r="Y24" s="684"/>
      <c r="Z24" s="685"/>
    </row>
    <row r="25" spans="1:134" s="686" customFormat="1" x14ac:dyDescent="0.2">
      <c r="A25" s="1469" t="s">
        <v>781</v>
      </c>
      <c r="B25" s="1470"/>
      <c r="C25" s="1470"/>
      <c r="D25" s="1498"/>
      <c r="E25" s="1498"/>
      <c r="F25" s="1498"/>
      <c r="G25" s="1499"/>
      <c r="H25" s="701" t="s">
        <v>94</v>
      </c>
      <c r="I25" s="700" t="str">
        <f>A25</f>
        <v xml:space="preserve">A4. Does the committee have legal status?  (Please select from the dropdown.)                                  </v>
      </c>
      <c r="J25" s="644"/>
      <c r="K25" s="634"/>
      <c r="L25" s="633"/>
      <c r="M25" s="633"/>
      <c r="N25" s="633"/>
      <c r="O25" s="634"/>
      <c r="P25" s="633"/>
      <c r="Q25" s="633"/>
      <c r="R25" s="633"/>
      <c r="S25" s="633"/>
      <c r="T25" s="646"/>
      <c r="U25" s="646"/>
      <c r="V25" s="646"/>
      <c r="W25" s="647"/>
      <c r="X25" s="647"/>
      <c r="Y25" s="684"/>
      <c r="Z25" s="685"/>
    </row>
    <row r="26" spans="1:134" s="686" customFormat="1" ht="129" thickBot="1" x14ac:dyDescent="0.25">
      <c r="A26" s="1491" t="s">
        <v>782</v>
      </c>
      <c r="B26" s="1389"/>
      <c r="C26" s="1390"/>
      <c r="D26" s="702" t="s">
        <v>97</v>
      </c>
      <c r="E26" s="703" t="s">
        <v>445</v>
      </c>
      <c r="F26" s="704" t="s">
        <v>783</v>
      </c>
      <c r="G26" s="705" t="s">
        <v>447</v>
      </c>
      <c r="H26" s="706" t="s">
        <v>784</v>
      </c>
      <c r="I26" s="700"/>
      <c r="J26" s="644"/>
      <c r="K26" s="634" t="str">
        <f>A26</f>
        <v>A5. Is there a Contraceptive Security "champion"? (someone who consistently brings up and advocates for contraceptive supplies)</v>
      </c>
      <c r="L26" s="633"/>
      <c r="M26" s="633"/>
      <c r="N26" s="633"/>
      <c r="O26" s="634"/>
      <c r="P26" s="633"/>
      <c r="Q26" s="633"/>
      <c r="R26" s="633"/>
      <c r="S26" s="633"/>
      <c r="T26" s="646"/>
      <c r="U26" s="646"/>
      <c r="V26" s="646"/>
      <c r="W26" s="647"/>
      <c r="X26" s="647"/>
      <c r="Y26" s="684"/>
      <c r="Z26" s="685"/>
    </row>
    <row r="27" spans="1:134" s="712" customFormat="1" ht="16.5" customHeight="1" thickBot="1" x14ac:dyDescent="0.3">
      <c r="A27" s="1538" t="s">
        <v>448</v>
      </c>
      <c r="B27" s="1539"/>
      <c r="C27" s="1539"/>
      <c r="D27" s="1539"/>
      <c r="E27" s="1539"/>
      <c r="F27" s="1539"/>
      <c r="G27" s="1539"/>
      <c r="H27" s="680"/>
      <c r="I27" s="659"/>
      <c r="J27" s="707"/>
      <c r="K27" s="708"/>
      <c r="L27" s="681"/>
      <c r="M27" s="681"/>
      <c r="N27" s="681"/>
      <c r="O27" s="681"/>
      <c r="P27" s="681"/>
      <c r="Q27" s="681"/>
      <c r="R27" s="681"/>
      <c r="S27" s="681"/>
      <c r="T27" s="707"/>
      <c r="U27" s="707"/>
      <c r="V27" s="707"/>
      <c r="W27" s="709"/>
      <c r="X27" s="709"/>
      <c r="Y27" s="710"/>
      <c r="Z27" s="711"/>
    </row>
    <row r="28" spans="1:134" s="686" customFormat="1" x14ac:dyDescent="0.2">
      <c r="A28" s="1497" t="s">
        <v>722</v>
      </c>
      <c r="B28" s="1498"/>
      <c r="C28" s="1499"/>
      <c r="D28" s="1540" t="s">
        <v>614</v>
      </c>
      <c r="E28" s="1541"/>
      <c r="F28" s="713" t="s">
        <v>588</v>
      </c>
      <c r="G28" s="714" t="s">
        <v>615</v>
      </c>
      <c r="H28" s="715" t="s">
        <v>586</v>
      </c>
      <c r="I28" s="716"/>
      <c r="J28" s="717"/>
      <c r="K28" s="634">
        <f>B28</f>
        <v>0</v>
      </c>
      <c r="L28" s="633"/>
      <c r="M28" s="633"/>
      <c r="N28" s="633"/>
      <c r="O28" s="633"/>
      <c r="P28" s="633"/>
      <c r="Q28" s="633"/>
      <c r="R28" s="633"/>
      <c r="S28" s="633"/>
      <c r="T28" s="646"/>
      <c r="U28" s="646"/>
      <c r="V28" s="646"/>
      <c r="W28" s="647"/>
      <c r="X28" s="647"/>
      <c r="Y28" s="684"/>
      <c r="Z28" s="685"/>
    </row>
    <row r="29" spans="1:134" s="686" customFormat="1" ht="75" x14ac:dyDescent="0.2">
      <c r="A29" s="1387" t="s">
        <v>785</v>
      </c>
      <c r="B29" s="1369"/>
      <c r="C29" s="1369"/>
      <c r="D29" s="1369"/>
      <c r="E29" s="1369"/>
      <c r="F29" s="1370"/>
      <c r="G29" s="1542">
        <v>34582421</v>
      </c>
      <c r="H29" s="1543"/>
      <c r="I29" s="718"/>
      <c r="J29" s="643">
        <f>G29</f>
        <v>34582421</v>
      </c>
      <c r="K29" s="634"/>
      <c r="L29" s="633"/>
      <c r="M29" s="719">
        <f>E29</f>
        <v>0</v>
      </c>
      <c r="N29" s="633"/>
      <c r="O29" s="633"/>
      <c r="P29" s="633"/>
      <c r="Q29" s="633"/>
      <c r="R29" s="633"/>
      <c r="S29" s="633"/>
      <c r="T29" s="646"/>
      <c r="U29" s="646"/>
      <c r="V29" s="646"/>
      <c r="W29" s="647"/>
      <c r="X29" s="647"/>
      <c r="Y29" s="720" t="str">
        <f>A29</f>
        <v>B2. What was the estimated dollar value of contraceptives needed to be procured for the public sector* for the most recent complete fiscal year? (in USD currency)
(for example, to cover the needs for FY '11-'12)
*This can include cases where the Ministry provides contraceptives for NGOs or social marketing.</v>
      </c>
      <c r="Z29" s="685"/>
    </row>
    <row r="30" spans="1:134" s="686" customFormat="1" ht="73.5" x14ac:dyDescent="0.2">
      <c r="A30" s="1387" t="s">
        <v>786</v>
      </c>
      <c r="B30" s="1369"/>
      <c r="C30" s="1369"/>
      <c r="D30" s="1369"/>
      <c r="E30" s="721" t="s">
        <v>787</v>
      </c>
      <c r="F30" s="722" t="s">
        <v>788</v>
      </c>
      <c r="G30" s="1536" t="s">
        <v>789</v>
      </c>
      <c r="H30" s="1537"/>
      <c r="I30" s="718"/>
      <c r="J30" s="643" t="str">
        <f>G30</f>
        <v xml:space="preserve">The FMOH and PFSA with the technical assistance from the USAID | DELIVER PROJECT </v>
      </c>
      <c r="K30" s="634"/>
      <c r="L30" s="633"/>
      <c r="M30" s="719" t="str">
        <f>E30</f>
        <v>07/11-06/12</v>
      </c>
      <c r="N30" s="633"/>
      <c r="O30" s="633"/>
      <c r="P30" s="633"/>
      <c r="Q30" s="633"/>
      <c r="R30" s="633"/>
      <c r="S30" s="633"/>
      <c r="T30" s="646"/>
      <c r="U30" s="646"/>
      <c r="V30" s="646"/>
      <c r="W30" s="647"/>
      <c r="X30" s="647"/>
      <c r="Y30" s="720" t="str">
        <f>A30</f>
        <v>B3. One-year time period covered by the forecast/quantification amount noted in B2 (mm/yy-mm/yy)
(should ideally be FY '11-'12)</v>
      </c>
      <c r="Z30" s="685"/>
    </row>
    <row r="31" spans="1:134" s="686" customFormat="1" ht="30" x14ac:dyDescent="0.2">
      <c r="A31" s="1387" t="s">
        <v>790</v>
      </c>
      <c r="B31" s="1369"/>
      <c r="C31" s="1369"/>
      <c r="D31" s="1369"/>
      <c r="E31" s="1369"/>
      <c r="F31" s="1369"/>
      <c r="G31" s="1370"/>
      <c r="H31" s="699" t="s">
        <v>97</v>
      </c>
      <c r="I31" s="700" t="str">
        <f>A31</f>
        <v>B4. Is there a government budget line item specifically for the procurement of contraceptives?  (Please select from the dropdown list.)</v>
      </c>
      <c r="J31" s="717"/>
      <c r="K31" s="634"/>
      <c r="L31" s="633"/>
      <c r="M31" s="633"/>
      <c r="N31" s="633"/>
      <c r="O31" s="633"/>
      <c r="P31" s="633"/>
      <c r="Q31" s="633"/>
      <c r="R31" s="633"/>
      <c r="S31" s="633"/>
      <c r="T31" s="646"/>
      <c r="U31" s="646"/>
      <c r="V31" s="646"/>
      <c r="W31" s="647"/>
      <c r="X31" s="647"/>
      <c r="Y31" s="684"/>
      <c r="Z31" s="685"/>
    </row>
    <row r="32" spans="1:134" s="686" customFormat="1" ht="90" customHeight="1" x14ac:dyDescent="0.2">
      <c r="A32" s="1443" t="s">
        <v>791</v>
      </c>
      <c r="B32" s="1533"/>
      <c r="C32" s="1533"/>
      <c r="D32" s="1533"/>
      <c r="E32" s="1533"/>
      <c r="F32" s="1533"/>
      <c r="G32" s="1534"/>
      <c r="H32" s="699" t="s">
        <v>97</v>
      </c>
      <c r="I32" s="700" t="str">
        <f>A32</f>
        <v xml:space="preserve">B5. Were government funds allocated (i.e., committed) for contraceptive procurement in the most recent complete fiscal year (FY '11-'12)? (This question refers to funds planned to be spent on contraceptives, whether or not they ended up being spent.) 
(Government funds include internally generated funds, basket funds, World Bank credits or loans, and other funds donors gave to the government for their use.) 
</v>
      </c>
      <c r="J32" s="717"/>
      <c r="K32" s="634"/>
      <c r="L32" s="633"/>
      <c r="M32" s="633"/>
      <c r="N32" s="633"/>
      <c r="O32" s="633"/>
      <c r="P32" s="633"/>
      <c r="Q32" s="633"/>
      <c r="R32" s="633"/>
      <c r="S32" s="633"/>
      <c r="T32" s="646"/>
      <c r="U32" s="646"/>
      <c r="V32" s="646"/>
      <c r="W32" s="647"/>
      <c r="X32" s="647"/>
      <c r="Y32" s="684"/>
      <c r="Z32" s="685"/>
      <c r="AA32" s="723"/>
    </row>
    <row r="33" spans="1:27" s="686" customFormat="1" ht="15.75" customHeight="1" x14ac:dyDescent="0.2">
      <c r="A33" s="1387" t="s">
        <v>792</v>
      </c>
      <c r="B33" s="1369"/>
      <c r="C33" s="1369"/>
      <c r="D33" s="1369"/>
      <c r="E33" s="1369"/>
      <c r="F33" s="1369"/>
      <c r="G33" s="1369"/>
      <c r="H33" s="1388"/>
      <c r="I33" s="700"/>
      <c r="J33" s="644"/>
      <c r="K33" s="634"/>
      <c r="L33" s="633"/>
      <c r="M33" s="633"/>
      <c r="N33" s="633"/>
      <c r="O33" s="633"/>
      <c r="P33" s="633"/>
      <c r="Q33" s="633"/>
      <c r="R33" s="633"/>
      <c r="S33" s="633"/>
      <c r="T33" s="646"/>
      <c r="U33" s="646"/>
      <c r="V33" s="646"/>
      <c r="W33" s="647"/>
      <c r="X33" s="720" t="str">
        <f>A33</f>
        <v>B6. Please complete the table below regarding government allocations for contraceptive procurement.</v>
      </c>
      <c r="Y33" s="684"/>
      <c r="Z33" s="685"/>
      <c r="AA33" s="723"/>
    </row>
    <row r="34" spans="1:27" s="686" customFormat="1" ht="147" x14ac:dyDescent="0.2">
      <c r="A34" s="724"/>
      <c r="B34" s="1533" t="s">
        <v>793</v>
      </c>
      <c r="C34" s="1533"/>
      <c r="D34" s="1534"/>
      <c r="E34" s="725" t="s">
        <v>794</v>
      </c>
      <c r="F34" s="725" t="s">
        <v>795</v>
      </c>
      <c r="G34" s="726" t="s">
        <v>796</v>
      </c>
      <c r="H34" s="727" t="s">
        <v>218</v>
      </c>
      <c r="I34" s="728"/>
      <c r="J34" s="717"/>
      <c r="K34" s="634" t="str">
        <f>B34</f>
        <v>Source of government funds allocated for contraceptive procurement
(funds originally designated for contraceptives, whether or not they ended up being spent on them)</v>
      </c>
      <c r="L34" s="633"/>
      <c r="M34" s="633"/>
      <c r="N34" s="633"/>
      <c r="O34" s="633"/>
      <c r="P34" s="633"/>
      <c r="Q34" s="633"/>
      <c r="R34" s="633"/>
      <c r="S34" s="633"/>
      <c r="T34" s="646"/>
      <c r="U34" s="646"/>
      <c r="V34" s="646"/>
      <c r="W34" s="647"/>
      <c r="X34" s="647"/>
      <c r="Y34" s="684"/>
      <c r="Z34" s="685"/>
      <c r="AA34" s="723"/>
    </row>
    <row r="35" spans="1:27" s="686" customFormat="1" ht="60" x14ac:dyDescent="0.2">
      <c r="A35" s="693"/>
      <c r="B35" s="1533" t="s">
        <v>797</v>
      </c>
      <c r="C35" s="1533"/>
      <c r="D35" s="1534"/>
      <c r="E35" s="729">
        <v>711111</v>
      </c>
      <c r="F35" s="730" t="s">
        <v>787</v>
      </c>
      <c r="G35" s="731" t="s">
        <v>798</v>
      </c>
      <c r="H35" s="732" t="s">
        <v>799</v>
      </c>
      <c r="I35" s="716"/>
      <c r="J35" s="717"/>
      <c r="K35" s="634" t="str">
        <f>B35</f>
        <v>a. Internally generated funds allocated for contraceptive procurement</v>
      </c>
      <c r="L35" s="633"/>
      <c r="M35" s="633"/>
      <c r="N35" s="633"/>
      <c r="O35" s="633"/>
      <c r="P35" s="633"/>
      <c r="Q35" s="633"/>
      <c r="R35" s="633"/>
      <c r="S35" s="633"/>
      <c r="T35" s="646"/>
      <c r="U35" s="646"/>
      <c r="V35" s="646"/>
      <c r="W35" s="647"/>
      <c r="X35" s="647"/>
      <c r="Y35" s="684"/>
      <c r="Z35" s="685"/>
      <c r="AA35" s="733"/>
    </row>
    <row r="36" spans="1:27" s="686" customFormat="1" ht="75" x14ac:dyDescent="0.2">
      <c r="A36" s="693"/>
      <c r="B36" s="1533" t="s">
        <v>800</v>
      </c>
      <c r="C36" s="1533"/>
      <c r="D36" s="1534"/>
      <c r="E36" s="729">
        <v>16200000</v>
      </c>
      <c r="F36" s="730" t="s">
        <v>787</v>
      </c>
      <c r="G36" s="731" t="s">
        <v>801</v>
      </c>
      <c r="H36" s="732"/>
      <c r="I36" s="716"/>
      <c r="J36" s="717"/>
      <c r="K36" s="634" t="str">
        <f>B36</f>
        <v>b. Total of all other government funds allocated for contraceptive procurement. (For example, these other government funds could include basket funds, World Bank credits or loans, and other funds donors give to the government [e.g., direct budget support])</v>
      </c>
      <c r="L36" s="633"/>
      <c r="M36" s="633"/>
      <c r="N36" s="633"/>
      <c r="O36" s="633"/>
      <c r="P36" s="633"/>
      <c r="Q36" s="633"/>
      <c r="R36" s="633"/>
      <c r="S36" s="633"/>
      <c r="T36" s="646"/>
      <c r="U36" s="646"/>
      <c r="V36" s="646"/>
      <c r="W36" s="647"/>
      <c r="X36" s="647"/>
      <c r="Y36" s="684"/>
      <c r="Z36" s="685"/>
      <c r="AA36" s="723"/>
    </row>
    <row r="37" spans="1:27" s="686" customFormat="1" ht="210" x14ac:dyDescent="0.2">
      <c r="A37" s="734"/>
      <c r="B37" s="1389" t="s">
        <v>802</v>
      </c>
      <c r="C37" s="1389"/>
      <c r="D37" s="1390"/>
      <c r="E37" s="735">
        <f>E35+E36</f>
        <v>16911111</v>
      </c>
      <c r="F37" s="736"/>
      <c r="G37" s="736"/>
      <c r="H37" s="737" t="s">
        <v>803</v>
      </c>
      <c r="I37" s="716"/>
      <c r="J37" s="717"/>
      <c r="K37" s="634" t="str">
        <f>B37</f>
        <v>c. TOTAL government funds allocated for contraceptive procurement
This will auto-calculate.  (It will sum a &amp; b above.)</v>
      </c>
      <c r="L37" s="633"/>
      <c r="M37" s="633"/>
      <c r="N37" s="633"/>
      <c r="O37" s="635"/>
      <c r="P37" s="633"/>
      <c r="Q37" s="633"/>
      <c r="R37" s="633"/>
      <c r="S37" s="633"/>
      <c r="T37" s="646"/>
      <c r="U37" s="646"/>
      <c r="V37" s="646"/>
      <c r="W37" s="647"/>
      <c r="X37" s="647"/>
      <c r="Y37" s="684"/>
      <c r="Z37" s="685"/>
      <c r="AA37" s="738"/>
    </row>
    <row r="38" spans="1:27" s="686" customFormat="1" ht="82.5" customHeight="1" x14ac:dyDescent="0.2">
      <c r="A38" s="1387" t="s">
        <v>804</v>
      </c>
      <c r="B38" s="1369"/>
      <c r="C38" s="1369"/>
      <c r="D38" s="1369"/>
      <c r="E38" s="1369"/>
      <c r="F38" s="1369"/>
      <c r="G38" s="1370"/>
      <c r="H38" s="699" t="s">
        <v>97</v>
      </c>
      <c r="I38" s="700" t="str">
        <f>A38</f>
        <v xml:space="preserve">B7. Were government funds spent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
</v>
      </c>
      <c r="J38" s="717"/>
      <c r="K38" s="634"/>
      <c r="L38" s="633"/>
      <c r="M38" s="633"/>
      <c r="N38" s="633"/>
      <c r="O38" s="633"/>
      <c r="P38" s="633"/>
      <c r="Q38" s="633"/>
      <c r="R38" s="633"/>
      <c r="S38" s="633"/>
      <c r="T38" s="646"/>
      <c r="U38" s="646"/>
      <c r="V38" s="646"/>
      <c r="W38" s="647"/>
      <c r="X38" s="647"/>
      <c r="Y38" s="684"/>
      <c r="Z38" s="685"/>
      <c r="AA38" s="723"/>
    </row>
    <row r="39" spans="1:27" s="686" customFormat="1" ht="74.25" customHeight="1" thickBot="1" x14ac:dyDescent="0.25">
      <c r="A39" s="1387" t="s">
        <v>805</v>
      </c>
      <c r="B39" s="1369"/>
      <c r="C39" s="1369"/>
      <c r="D39" s="1369"/>
      <c r="E39" s="1369"/>
      <c r="F39" s="1369"/>
      <c r="G39" s="1369"/>
      <c r="H39" s="1388"/>
      <c r="I39" s="700"/>
      <c r="J39" s="717"/>
      <c r="K39" s="634"/>
      <c r="L39" s="633"/>
      <c r="M39" s="633"/>
      <c r="N39" s="633"/>
      <c r="O39" s="633"/>
      <c r="P39" s="633"/>
      <c r="Q39" s="633"/>
      <c r="R39" s="633"/>
      <c r="S39" s="633"/>
      <c r="T39" s="646"/>
      <c r="U39" s="646"/>
      <c r="V39" s="646"/>
      <c r="W39" s="647"/>
      <c r="X39" s="720" t="str">
        <f>A39</f>
        <v>B8. Please complete the table below to indicate government expenditures on contraceptive procurement, by source, in the most recent complete fiscal year (FY '11-'12). 
(This is how much was spent on contraceptive procurement (not what was allocated). How much of this spending was provided from each source?)</v>
      </c>
      <c r="Y39" s="684"/>
      <c r="Z39" s="685"/>
      <c r="AA39" s="723"/>
    </row>
    <row r="40" spans="1:27" s="686" customFormat="1" ht="129.75" x14ac:dyDescent="0.2">
      <c r="A40" s="724"/>
      <c r="B40" s="1526" t="s">
        <v>806</v>
      </c>
      <c r="C40" s="1535"/>
      <c r="D40" s="739" t="s">
        <v>807</v>
      </c>
      <c r="E40" s="725" t="s">
        <v>808</v>
      </c>
      <c r="F40" s="725" t="s">
        <v>809</v>
      </c>
      <c r="G40" s="726" t="s">
        <v>810</v>
      </c>
      <c r="H40" s="727" t="s">
        <v>218</v>
      </c>
      <c r="I40" s="740"/>
      <c r="J40" s="741"/>
      <c r="K40" s="634">
        <f>A40</f>
        <v>0</v>
      </c>
      <c r="L40" s="633"/>
      <c r="M40" s="633"/>
      <c r="N40" s="633"/>
      <c r="O40" s="633"/>
      <c r="P40" s="633"/>
      <c r="Q40" s="633"/>
      <c r="R40" s="633"/>
      <c r="S40" s="633"/>
      <c r="T40" s="646"/>
      <c r="U40" s="646"/>
      <c r="V40" s="646"/>
      <c r="W40" s="647"/>
      <c r="X40" s="647"/>
      <c r="Y40" s="684"/>
      <c r="Z40" s="685"/>
      <c r="AA40" s="723"/>
    </row>
    <row r="41" spans="1:27" s="686" customFormat="1" ht="90" x14ac:dyDescent="0.2">
      <c r="A41" s="724"/>
      <c r="B41" s="1369" t="s">
        <v>811</v>
      </c>
      <c r="C41" s="1370"/>
      <c r="D41" s="742" t="s">
        <v>97</v>
      </c>
      <c r="E41" s="729">
        <v>400000</v>
      </c>
      <c r="F41" s="743" t="s">
        <v>787</v>
      </c>
      <c r="G41" s="744" t="s">
        <v>798</v>
      </c>
      <c r="H41" s="732" t="s">
        <v>812</v>
      </c>
      <c r="I41" s="716"/>
      <c r="J41" s="717"/>
      <c r="K41" s="634" t="str">
        <f>B41</f>
        <v>a. Internally generated funds spent on contraceptive procurement</v>
      </c>
      <c r="L41" s="633"/>
      <c r="M41" s="633"/>
      <c r="N41" s="633"/>
      <c r="O41" s="633"/>
      <c r="P41" s="633"/>
      <c r="Q41" s="633"/>
      <c r="R41" s="633"/>
      <c r="S41" s="633"/>
      <c r="T41" s="646"/>
      <c r="U41" s="646"/>
      <c r="V41" s="646"/>
      <c r="W41" s="647"/>
      <c r="X41" s="647"/>
      <c r="Y41" s="684"/>
      <c r="Z41" s="685"/>
      <c r="AA41" s="723"/>
    </row>
    <row r="42" spans="1:27" s="686" customFormat="1" ht="30" x14ac:dyDescent="0.2">
      <c r="A42" s="724"/>
      <c r="B42" s="745"/>
      <c r="C42" s="746" t="s">
        <v>813</v>
      </c>
      <c r="D42" s="1530" t="s">
        <v>814</v>
      </c>
      <c r="E42" s="1531"/>
      <c r="F42" s="1531"/>
      <c r="G42" s="1531"/>
      <c r="H42" s="1532"/>
      <c r="I42" s="747"/>
      <c r="J42" s="717"/>
      <c r="K42" s="634" t="str">
        <f>C42</f>
        <v>i. Specify source(s) of internally generated funds spent (for example, from taxes)</v>
      </c>
      <c r="L42" s="633"/>
      <c r="M42" s="633"/>
      <c r="N42" s="633"/>
      <c r="O42" s="635" t="str">
        <f>D42</f>
        <v xml:space="preserve">tax revenue </v>
      </c>
      <c r="P42" s="633"/>
      <c r="Q42" s="633"/>
      <c r="R42" s="633"/>
      <c r="S42" s="633"/>
      <c r="T42" s="646"/>
      <c r="U42" s="646"/>
      <c r="V42" s="646"/>
      <c r="W42" s="647"/>
      <c r="X42" s="647"/>
      <c r="Y42" s="684"/>
      <c r="Z42" s="685"/>
      <c r="AA42" s="723"/>
    </row>
    <row r="43" spans="1:27" s="686" customFormat="1" ht="78.75" customHeight="1" x14ac:dyDescent="0.2">
      <c r="A43" s="724"/>
      <c r="B43" s="1369" t="s">
        <v>815</v>
      </c>
      <c r="C43" s="1370"/>
      <c r="D43" s="742" t="s">
        <v>97</v>
      </c>
      <c r="E43" s="729">
        <v>16200000</v>
      </c>
      <c r="F43" s="743" t="s">
        <v>787</v>
      </c>
      <c r="G43" s="731" t="s">
        <v>798</v>
      </c>
      <c r="H43" s="732"/>
      <c r="I43" s="716"/>
      <c r="J43" s="717"/>
      <c r="K43" s="634" t="str">
        <f>B43</f>
        <v>b. Total of all other government funds spent on contraceptive procurement. (For example, these other government funds could include basket funds, World Bank credits or loans, and other funds donors gave to the government [e.g., direct budget support])</v>
      </c>
      <c r="L43" s="633"/>
      <c r="M43" s="633"/>
      <c r="N43" s="633"/>
      <c r="O43" s="633"/>
      <c r="P43" s="633"/>
      <c r="Q43" s="633"/>
      <c r="R43" s="633"/>
      <c r="S43" s="633"/>
      <c r="T43" s="646"/>
      <c r="U43" s="646"/>
      <c r="V43" s="646"/>
      <c r="W43" s="647"/>
      <c r="X43" s="647"/>
      <c r="Y43" s="684"/>
      <c r="Z43" s="685"/>
      <c r="AA43" s="723"/>
    </row>
    <row r="44" spans="1:27" s="686" customFormat="1" ht="30" x14ac:dyDescent="0.2">
      <c r="A44" s="724"/>
      <c r="B44" s="745"/>
      <c r="C44" s="746" t="s">
        <v>816</v>
      </c>
      <c r="D44" s="1530" t="s">
        <v>817</v>
      </c>
      <c r="E44" s="1531"/>
      <c r="F44" s="1531"/>
      <c r="G44" s="1531"/>
      <c r="H44" s="1532"/>
      <c r="I44" s="747"/>
      <c r="J44" s="717"/>
      <c r="K44" s="634" t="str">
        <f>C44</f>
        <v>i. Specify source(s) of other government funds spent (for example: basket funding or specific donor)</v>
      </c>
      <c r="L44" s="633"/>
      <c r="M44" s="633"/>
      <c r="N44" s="633"/>
      <c r="O44" s="635" t="str">
        <f>D44</f>
        <v xml:space="preserve">World Bank basket funding, MDG pooled fund </v>
      </c>
      <c r="P44" s="633"/>
      <c r="Q44" s="633"/>
      <c r="R44" s="633"/>
      <c r="S44" s="633"/>
      <c r="T44" s="646"/>
      <c r="U44" s="646"/>
      <c r="V44" s="646"/>
      <c r="W44" s="647"/>
      <c r="X44" s="647"/>
      <c r="Y44" s="684"/>
      <c r="Z44" s="685"/>
      <c r="AA44" s="723"/>
    </row>
    <row r="45" spans="1:27" s="686" customFormat="1" ht="165" x14ac:dyDescent="0.2">
      <c r="A45" s="724"/>
      <c r="B45" s="1369" t="s">
        <v>818</v>
      </c>
      <c r="C45" s="1370"/>
      <c r="D45" s="748"/>
      <c r="E45" s="749">
        <f>E41+E43</f>
        <v>16600000</v>
      </c>
      <c r="F45" s="750"/>
      <c r="G45" s="750"/>
      <c r="H45" s="732" t="s">
        <v>819</v>
      </c>
      <c r="I45" s="716"/>
      <c r="J45" s="717"/>
      <c r="K45" s="634" t="str">
        <f>B45</f>
        <v>c. TOTAL government funds spent on contraceptive procurement
This will auto-calculate.  (It will sum a &amp; b above.)</v>
      </c>
      <c r="L45" s="633"/>
      <c r="M45" s="633"/>
      <c r="N45" s="633"/>
      <c r="O45" s="635"/>
      <c r="P45" s="633"/>
      <c r="Q45" s="633"/>
      <c r="R45" s="633"/>
      <c r="S45" s="633"/>
      <c r="T45" s="646"/>
      <c r="U45" s="646"/>
      <c r="V45" s="646"/>
      <c r="W45" s="647"/>
      <c r="X45" s="647"/>
      <c r="Y45" s="684"/>
      <c r="Z45" s="685"/>
      <c r="AA45" s="723"/>
    </row>
    <row r="46" spans="1:27" s="640" customFormat="1" x14ac:dyDescent="0.2">
      <c r="A46" s="751"/>
      <c r="B46" s="752"/>
      <c r="C46" s="752"/>
      <c r="D46" s="753"/>
      <c r="E46" s="754"/>
      <c r="F46" s="754"/>
      <c r="G46" s="755"/>
      <c r="H46" s="756"/>
      <c r="I46" s="757"/>
      <c r="J46" s="717"/>
      <c r="K46" s="634">
        <f>A46</f>
        <v>0</v>
      </c>
      <c r="L46" s="633"/>
      <c r="M46" s="633"/>
      <c r="N46" s="633"/>
      <c r="O46" s="635"/>
      <c r="P46" s="633"/>
      <c r="Q46" s="633"/>
      <c r="R46" s="633"/>
      <c r="S46" s="633"/>
      <c r="T46" s="646"/>
      <c r="U46" s="646"/>
      <c r="V46" s="646"/>
      <c r="W46" s="647"/>
      <c r="X46" s="647"/>
      <c r="Y46" s="648"/>
      <c r="Z46" s="639"/>
      <c r="AA46" s="723"/>
    </row>
    <row r="47" spans="1:27" s="686" customFormat="1" ht="30" customHeight="1" x14ac:dyDescent="0.2">
      <c r="A47" s="1387" t="s">
        <v>820</v>
      </c>
      <c r="B47" s="1369"/>
      <c r="C47" s="1369"/>
      <c r="D47" s="1369"/>
      <c r="E47" s="1369"/>
      <c r="F47" s="1369"/>
      <c r="G47" s="1369"/>
      <c r="H47" s="1388"/>
      <c r="I47" s="700"/>
      <c r="J47" s="717"/>
      <c r="K47" s="634"/>
      <c r="L47" s="633"/>
      <c r="M47" s="633"/>
      <c r="N47" s="633"/>
      <c r="O47" s="633"/>
      <c r="P47" s="633"/>
      <c r="Q47" s="633"/>
      <c r="R47" s="633"/>
      <c r="S47" s="633"/>
      <c r="T47" s="646"/>
      <c r="U47" s="646"/>
      <c r="V47" s="646"/>
      <c r="W47" s="647"/>
      <c r="X47" s="720" t="str">
        <f>A47</f>
        <v xml:space="preserve">B9. Please complete the table below to indicate in-kind donations and Global Fund expenditures on contraceptive procurement in the most recent complete fiscal year (FY '11-'12).
</v>
      </c>
      <c r="Y47" s="684"/>
      <c r="Z47" s="685"/>
      <c r="AA47" s="723"/>
    </row>
    <row r="48" spans="1:27" s="686" customFormat="1" ht="129.75" x14ac:dyDescent="0.2">
      <c r="A48" s="724" t="s">
        <v>645</v>
      </c>
      <c r="B48" s="1526" t="s">
        <v>821</v>
      </c>
      <c r="C48" s="1370"/>
      <c r="D48" s="739" t="s">
        <v>822</v>
      </c>
      <c r="E48" s="725" t="s">
        <v>823</v>
      </c>
      <c r="F48" s="725" t="s">
        <v>824</v>
      </c>
      <c r="G48" s="726" t="s">
        <v>825</v>
      </c>
      <c r="H48" s="727" t="s">
        <v>218</v>
      </c>
      <c r="I48" s="728"/>
      <c r="J48" s="717"/>
      <c r="K48" s="634" t="str">
        <f>A48</f>
        <v xml:space="preserve">
</v>
      </c>
      <c r="L48" s="633"/>
      <c r="M48" s="633"/>
      <c r="N48" s="633"/>
      <c r="O48" s="635"/>
      <c r="P48" s="633"/>
      <c r="Q48" s="633"/>
      <c r="R48" s="633"/>
      <c r="S48" s="633"/>
      <c r="T48" s="646"/>
      <c r="U48" s="646"/>
      <c r="V48" s="646"/>
      <c r="W48" s="647"/>
      <c r="X48" s="647"/>
      <c r="Y48" s="684"/>
      <c r="Z48" s="685"/>
      <c r="AA48" s="723"/>
    </row>
    <row r="49" spans="1:27" s="686" customFormat="1" x14ac:dyDescent="0.2">
      <c r="A49" s="724"/>
      <c r="B49" s="1369" t="s">
        <v>651</v>
      </c>
      <c r="C49" s="1370"/>
      <c r="D49" s="742" t="s">
        <v>97</v>
      </c>
      <c r="E49" s="729">
        <v>21825214</v>
      </c>
      <c r="F49" s="743" t="s">
        <v>787</v>
      </c>
      <c r="G49" s="758" t="s">
        <v>826</v>
      </c>
      <c r="H49" s="759"/>
      <c r="I49" s="718"/>
      <c r="J49" s="717"/>
      <c r="K49" s="634" t="str">
        <f>B49</f>
        <v>a. In-kind donations of contraceptives</v>
      </c>
      <c r="L49" s="633"/>
      <c r="M49" s="633"/>
      <c r="N49" s="633"/>
      <c r="O49" s="635"/>
      <c r="P49" s="633"/>
      <c r="Q49" s="633"/>
      <c r="R49" s="633"/>
      <c r="S49" s="633"/>
      <c r="T49" s="646"/>
      <c r="U49" s="646"/>
      <c r="V49" s="646"/>
      <c r="W49" s="647"/>
      <c r="X49" s="647"/>
      <c r="Y49" s="684"/>
      <c r="Z49" s="685"/>
      <c r="AA49" s="733"/>
    </row>
    <row r="50" spans="1:27" s="686" customFormat="1" x14ac:dyDescent="0.2">
      <c r="A50" s="724"/>
      <c r="B50" s="745"/>
      <c r="C50" s="746" t="s">
        <v>652</v>
      </c>
      <c r="D50" s="1527" t="s">
        <v>827</v>
      </c>
      <c r="E50" s="1528"/>
      <c r="F50" s="1528"/>
      <c r="G50" s="1528"/>
      <c r="H50" s="1529"/>
      <c r="I50" s="760"/>
      <c r="J50" s="717"/>
      <c r="K50" s="634" t="str">
        <f>C50</f>
        <v xml:space="preserve">i. Specify source(s) of in-kind donations </v>
      </c>
      <c r="L50" s="633"/>
      <c r="M50" s="633"/>
      <c r="N50" s="633"/>
      <c r="O50" s="635" t="str">
        <f>D50</f>
        <v>USAID, UNFPA</v>
      </c>
      <c r="P50" s="633"/>
      <c r="Q50" s="633"/>
      <c r="R50" s="633"/>
      <c r="S50" s="633"/>
      <c r="T50" s="646"/>
      <c r="U50" s="646"/>
      <c r="V50" s="646"/>
      <c r="W50" s="647"/>
      <c r="X50" s="647"/>
      <c r="Y50" s="684"/>
      <c r="Z50" s="685"/>
      <c r="AA50" s="723"/>
    </row>
    <row r="51" spans="1:27" s="686" customFormat="1" x14ac:dyDescent="0.2">
      <c r="A51" s="724"/>
      <c r="B51" s="1369" t="s">
        <v>828</v>
      </c>
      <c r="C51" s="1370"/>
      <c r="D51" s="742" t="s">
        <v>94</v>
      </c>
      <c r="E51" s="729">
        <v>0</v>
      </c>
      <c r="F51" s="743" t="s">
        <v>787</v>
      </c>
      <c r="G51" s="758" t="s">
        <v>826</v>
      </c>
      <c r="H51" s="759"/>
      <c r="I51" s="718"/>
      <c r="J51" s="717"/>
      <c r="K51" s="634" t="str">
        <f>B51</f>
        <v>b. Global Fund grants used to procure condoms</v>
      </c>
      <c r="L51" s="633"/>
      <c r="M51" s="633"/>
      <c r="N51" s="633"/>
      <c r="O51" s="635"/>
      <c r="P51" s="633"/>
      <c r="Q51" s="633"/>
      <c r="R51" s="633"/>
      <c r="S51" s="633"/>
      <c r="T51" s="646"/>
      <c r="U51" s="646"/>
      <c r="V51" s="646"/>
      <c r="W51" s="647"/>
      <c r="X51" s="647"/>
      <c r="Y51" s="684"/>
      <c r="Z51" s="685"/>
      <c r="AA51" s="723"/>
    </row>
    <row r="52" spans="1:27" s="686" customFormat="1" ht="75" x14ac:dyDescent="0.2">
      <c r="A52" s="724"/>
      <c r="B52" s="1369" t="s">
        <v>829</v>
      </c>
      <c r="C52" s="1370"/>
      <c r="D52" s="742" t="s">
        <v>94</v>
      </c>
      <c r="E52" s="729">
        <v>0</v>
      </c>
      <c r="F52" s="743" t="s">
        <v>787</v>
      </c>
      <c r="G52" s="758" t="s">
        <v>826</v>
      </c>
      <c r="H52" s="759" t="s">
        <v>830</v>
      </c>
      <c r="I52" s="718"/>
      <c r="J52" s="717"/>
      <c r="K52" s="634" t="str">
        <f>B52</f>
        <v>c. Global Fund grants used to procure contraceptives besides condoms</v>
      </c>
      <c r="L52" s="633"/>
      <c r="M52" s="633"/>
      <c r="N52" s="633"/>
      <c r="O52" s="635"/>
      <c r="P52" s="633"/>
      <c r="Q52" s="633"/>
      <c r="R52" s="633"/>
      <c r="S52" s="633"/>
      <c r="T52" s="646"/>
      <c r="U52" s="646"/>
      <c r="V52" s="646"/>
      <c r="W52" s="647"/>
      <c r="X52" s="647"/>
      <c r="Y52" s="684"/>
      <c r="Z52" s="685"/>
      <c r="AA52" s="723"/>
    </row>
    <row r="53" spans="1:27" s="686" customFormat="1" ht="45" x14ac:dyDescent="0.2">
      <c r="A53" s="724"/>
      <c r="B53" s="1369" t="s">
        <v>831</v>
      </c>
      <c r="C53" s="1370"/>
      <c r="D53" s="748"/>
      <c r="E53" s="749">
        <f>E49+E51+E52</f>
        <v>21825214</v>
      </c>
      <c r="F53" s="750"/>
      <c r="G53" s="750"/>
      <c r="H53" s="761"/>
      <c r="I53" s="716"/>
      <c r="J53" s="717"/>
      <c r="K53" s="634" t="str">
        <f>B53</f>
        <v>d. TOTAL value of in-kind donations and Global Fund grants spent on contraceptive procurement
This will auto-calculate.  (It will sum a-c above.)</v>
      </c>
      <c r="L53" s="633"/>
      <c r="M53" s="633"/>
      <c r="N53" s="633"/>
      <c r="O53" s="635"/>
      <c r="P53" s="633"/>
      <c r="Q53" s="633"/>
      <c r="R53" s="633"/>
      <c r="S53" s="633"/>
      <c r="T53" s="646"/>
      <c r="U53" s="646"/>
      <c r="V53" s="646"/>
      <c r="W53" s="647"/>
      <c r="X53" s="647"/>
      <c r="Y53" s="684"/>
      <c r="Z53" s="685"/>
      <c r="AA53" s="723"/>
    </row>
    <row r="54" spans="1:27" s="640" customFormat="1" x14ac:dyDescent="0.2">
      <c r="A54" s="751"/>
      <c r="B54" s="752"/>
      <c r="C54" s="752"/>
      <c r="D54" s="753"/>
      <c r="E54" s="754"/>
      <c r="F54" s="754"/>
      <c r="G54" s="755"/>
      <c r="H54" s="756"/>
      <c r="I54" s="757"/>
      <c r="J54" s="717"/>
      <c r="K54" s="634">
        <f>A54</f>
        <v>0</v>
      </c>
      <c r="L54" s="633"/>
      <c r="M54" s="633"/>
      <c r="N54" s="633"/>
      <c r="O54" s="635"/>
      <c r="P54" s="633"/>
      <c r="Q54" s="633"/>
      <c r="R54" s="633"/>
      <c r="S54" s="633"/>
      <c r="T54" s="646"/>
      <c r="U54" s="646"/>
      <c r="V54" s="646"/>
      <c r="W54" s="647"/>
      <c r="X54" s="647"/>
      <c r="Y54" s="648"/>
      <c r="Z54" s="639"/>
      <c r="AA54" s="723"/>
    </row>
    <row r="55" spans="1:27" s="686" customFormat="1" ht="75" customHeight="1" x14ac:dyDescent="0.2">
      <c r="A55" s="1387" t="s">
        <v>832</v>
      </c>
      <c r="B55" s="1369"/>
      <c r="C55" s="1369"/>
      <c r="D55" s="1369"/>
      <c r="E55" s="1369"/>
      <c r="F55" s="1369"/>
      <c r="G55" s="1369"/>
      <c r="H55" s="1388"/>
      <c r="I55" s="700"/>
      <c r="J55" s="717"/>
      <c r="K55" s="634"/>
      <c r="L55" s="633"/>
      <c r="M55" s="633"/>
      <c r="N55" s="633"/>
      <c r="O55" s="633"/>
      <c r="P55" s="633"/>
      <c r="Q55" s="633"/>
      <c r="R55" s="633"/>
      <c r="S55" s="633"/>
      <c r="T55" s="646"/>
      <c r="U55" s="646"/>
      <c r="V55" s="646"/>
      <c r="W55" s="647"/>
      <c r="X55" s="720" t="str">
        <f>A55</f>
        <v xml:space="preserve">The answers to B10 - B13 should calculate automatically based on the information you provided. Please review the answers to ensure they make sense to you, and if you have additional information to add, please note it in the comments boxes.
If the answers do not calculate automatically, please provide relevant information in the comments boxes.
</v>
      </c>
      <c r="Y55" s="684"/>
      <c r="Z55" s="685"/>
      <c r="AA55" s="723"/>
    </row>
    <row r="56" spans="1:27" s="686" customFormat="1" ht="150" x14ac:dyDescent="0.2">
      <c r="A56" s="1518" t="s">
        <v>833</v>
      </c>
      <c r="B56" s="1519"/>
      <c r="C56" s="1519"/>
      <c r="D56" s="1519"/>
      <c r="E56" s="1520"/>
      <c r="F56" s="762">
        <f>E45/(E45+E53)</f>
        <v>0.43200800391118188</v>
      </c>
      <c r="G56" s="1516" t="s">
        <v>834</v>
      </c>
      <c r="H56" s="1517"/>
      <c r="I56" s="718"/>
      <c r="J56" s="763" t="str">
        <f>G56</f>
        <v xml:space="preserve">Comments:
</v>
      </c>
      <c r="K56" s="634"/>
      <c r="L56" s="633"/>
      <c r="M56" s="633"/>
      <c r="N56" s="633"/>
      <c r="O56" s="635"/>
      <c r="P56" s="633"/>
      <c r="Q56" s="633"/>
      <c r="R56" s="689" t="str">
        <f>A56</f>
        <v>B10. Government share of funds spent on contraceptive procurement for the public sector -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This will auto-calculate. (It contains the following formula: Total government spending (question B8c) / Grand total of all spending for public sector contraceptives from the government and donors (questions B8c+B9d))</v>
      </c>
      <c r="S56" s="633"/>
      <c r="T56" s="646"/>
      <c r="U56" s="646"/>
      <c r="V56" s="646"/>
      <c r="W56" s="647"/>
      <c r="X56" s="647"/>
      <c r="Y56" s="684"/>
      <c r="Z56" s="685"/>
      <c r="AA56" s="723"/>
    </row>
    <row r="57" spans="1:27" s="686" customFormat="1" ht="140.25" customHeight="1" x14ac:dyDescent="0.2">
      <c r="A57" s="1521" t="s">
        <v>835</v>
      </c>
      <c r="B57" s="1522"/>
      <c r="C57" s="1522"/>
      <c r="D57" s="1522"/>
      <c r="E57" s="1523"/>
      <c r="F57" s="762">
        <f>E41/E45</f>
        <v>2.4096385542168676E-2</v>
      </c>
      <c r="G57" s="1516" t="s">
        <v>834</v>
      </c>
      <c r="H57" s="1517"/>
      <c r="I57" s="718"/>
      <c r="J57" s="763" t="str">
        <f>G57</f>
        <v xml:space="preserve">Comments:
</v>
      </c>
      <c r="K57" s="634"/>
      <c r="L57" s="633"/>
      <c r="M57" s="633"/>
      <c r="N57" s="633"/>
      <c r="O57" s="635"/>
      <c r="P57" s="633"/>
      <c r="Q57" s="633"/>
      <c r="R57" s="689" t="str">
        <f>A57</f>
        <v>B11. Internally generated share of the government funds spent on contraceptive procurement for the public sector - 
Of the total amount of government funds spent on contraceptives for the public sector in the most recent complete fiscal year, what percent was covered by government internally generated funds? 
This will auto-calculate. (It contains the following formula: Government internally generated spending (question B8a) /Total government spending (question B8c))</v>
      </c>
      <c r="S57" s="633"/>
      <c r="T57" s="646"/>
      <c r="U57" s="646"/>
      <c r="V57" s="646"/>
      <c r="W57" s="647"/>
      <c r="X57" s="647"/>
      <c r="Y57" s="684"/>
      <c r="Z57" s="685"/>
      <c r="AA57" s="723"/>
    </row>
    <row r="58" spans="1:27" s="686" customFormat="1" ht="135" x14ac:dyDescent="0.2">
      <c r="A58" s="1518" t="s">
        <v>836</v>
      </c>
      <c r="B58" s="1524"/>
      <c r="C58" s="1524"/>
      <c r="D58" s="1524"/>
      <c r="E58" s="1525"/>
      <c r="F58" s="762">
        <f>(E45+E53)/G29</f>
        <v>1.1111198374457358</v>
      </c>
      <c r="G58" s="1516" t="s">
        <v>837</v>
      </c>
      <c r="H58" s="1517"/>
      <c r="I58" s="718"/>
      <c r="J58" s="763" t="str">
        <f>G58</f>
        <v xml:space="preserve">Comments: Out of the total government expenditure, 6.6 million USD was allocated for 2010/11, though spent in 2011/12. </v>
      </c>
      <c r="K58" s="634"/>
      <c r="L58" s="633"/>
      <c r="M58" s="633"/>
      <c r="N58" s="633"/>
      <c r="O58" s="635"/>
      <c r="P58" s="633"/>
      <c r="Q58" s="633"/>
      <c r="R58" s="689" t="str">
        <f>A58</f>
        <v>B12. Total expenditures on public sector contraceptives as percent of amount that needed to be procured -
Of the estimated value of the contraceptives needed to be procured for the public sector for the most recent complete fiscal year, what percent was provided by any source (whether government or donor)? 
This will auto-calculate. (It contains the following formula: Grand total of all spending for public sector contraceptives from the government and donors (questions B8c+B9d) / Value of estimated need for procurement (question B2))</v>
      </c>
      <c r="S58" s="633"/>
      <c r="T58" s="646"/>
      <c r="U58" s="646"/>
      <c r="V58" s="646"/>
      <c r="W58" s="647"/>
      <c r="X58" s="647"/>
      <c r="Y58" s="684"/>
      <c r="Z58" s="685"/>
      <c r="AA58" s="723"/>
    </row>
    <row r="59" spans="1:27" s="686" customFormat="1" ht="60" x14ac:dyDescent="0.2">
      <c r="A59" s="1513" t="s">
        <v>838</v>
      </c>
      <c r="B59" s="1514"/>
      <c r="C59" s="1514"/>
      <c r="D59" s="1514"/>
      <c r="E59" s="1515"/>
      <c r="F59" s="764"/>
      <c r="G59" s="1516" t="s">
        <v>834</v>
      </c>
      <c r="H59" s="1517"/>
      <c r="I59" s="718"/>
      <c r="J59" s="763" t="str">
        <f>G59</f>
        <v xml:space="preserve">Comments:
</v>
      </c>
      <c r="K59" s="634"/>
      <c r="L59" s="633"/>
      <c r="M59" s="633"/>
      <c r="N59" s="633"/>
      <c r="O59" s="635"/>
      <c r="P59" s="633"/>
      <c r="Q59" s="633"/>
      <c r="R59" s="689" t="str">
        <f>A59</f>
        <v>B13. If B12 did not calculate automatically, please answer the following question:
Was there a funding gap for public sector contraceptives in the last complete fiscal year?
(Please select from the dropdown list.)</v>
      </c>
      <c r="S59" s="633"/>
      <c r="T59" s="646"/>
      <c r="U59" s="646"/>
      <c r="V59" s="646"/>
      <c r="W59" s="647"/>
      <c r="X59" s="647"/>
      <c r="Y59" s="684"/>
      <c r="Z59" s="685"/>
      <c r="AA59" s="723"/>
    </row>
    <row r="60" spans="1:27" s="640" customFormat="1" x14ac:dyDescent="0.2">
      <c r="A60" s="765"/>
      <c r="B60" s="766"/>
      <c r="C60" s="766"/>
      <c r="D60" s="767"/>
      <c r="E60" s="768"/>
      <c r="F60" s="768"/>
      <c r="G60" s="769"/>
      <c r="H60" s="770"/>
      <c r="I60" s="757"/>
      <c r="J60" s="717"/>
      <c r="K60" s="634">
        <f>A60</f>
        <v>0</v>
      </c>
      <c r="L60" s="633"/>
      <c r="M60" s="633"/>
      <c r="N60" s="633"/>
      <c r="O60" s="635"/>
      <c r="P60" s="633"/>
      <c r="Q60" s="633"/>
      <c r="R60" s="633"/>
      <c r="S60" s="633"/>
      <c r="T60" s="646"/>
      <c r="U60" s="646"/>
      <c r="V60" s="646"/>
      <c r="W60" s="647"/>
      <c r="X60" s="647"/>
      <c r="Y60" s="648"/>
      <c r="Z60" s="639"/>
      <c r="AA60" s="723"/>
    </row>
    <row r="61" spans="1:27" s="686" customFormat="1" ht="45" x14ac:dyDescent="0.2">
      <c r="A61" s="1387" t="s">
        <v>839</v>
      </c>
      <c r="B61" s="1369"/>
      <c r="C61" s="1369"/>
      <c r="D61" s="1369"/>
      <c r="E61" s="1370"/>
      <c r="F61" s="1371" t="s">
        <v>396</v>
      </c>
      <c r="G61" s="1507"/>
      <c r="H61" s="1372"/>
      <c r="I61" s="771"/>
      <c r="J61" s="717"/>
      <c r="K61" s="634"/>
      <c r="L61" s="633"/>
      <c r="M61" s="633"/>
      <c r="N61" s="633"/>
      <c r="O61" s="633"/>
      <c r="P61" s="633"/>
      <c r="Q61" s="634" t="str">
        <f>F61</f>
        <v>The government (e.g., Central Medical Stores, MOH logistics unit, MOH procurement unit)</v>
      </c>
      <c r="R61" s="689" t="str">
        <f>A61</f>
        <v>B14. If the government financed any contraceptive procurement in the most recent complete fiscal year, which entity conducted the procurement(s)? (Please select from the dropdown.)</v>
      </c>
      <c r="S61" s="633"/>
      <c r="T61" s="646"/>
      <c r="U61" s="646"/>
      <c r="V61" s="646"/>
      <c r="W61" s="647"/>
      <c r="X61" s="647"/>
      <c r="Y61" s="684"/>
      <c r="Z61" s="685"/>
      <c r="AA61" s="723"/>
    </row>
    <row r="62" spans="1:27" s="686" customFormat="1" x14ac:dyDescent="0.2">
      <c r="A62" s="693"/>
      <c r="B62" s="1369" t="s">
        <v>478</v>
      </c>
      <c r="C62" s="1369"/>
      <c r="D62" s="1369"/>
      <c r="E62" s="1369"/>
      <c r="F62" s="1381" t="s">
        <v>840</v>
      </c>
      <c r="G62" s="1382"/>
      <c r="H62" s="1383"/>
      <c r="I62" s="718"/>
      <c r="J62" s="717"/>
      <c r="K62" s="634"/>
      <c r="L62" s="633"/>
      <c r="M62" s="772">
        <f>E62</f>
        <v>0</v>
      </c>
      <c r="N62" s="633"/>
      <c r="O62" s="633"/>
      <c r="P62" s="633"/>
      <c r="Q62" s="634" t="str">
        <f>F62</f>
        <v>Pharmaceutical Fund and Supply Agency (PFSA)</v>
      </c>
      <c r="R62" s="635" t="str">
        <f>B62</f>
        <v>a. Specify entity</v>
      </c>
      <c r="S62" s="633"/>
      <c r="T62" s="646"/>
      <c r="U62" s="646"/>
      <c r="V62" s="646"/>
      <c r="W62" s="647"/>
      <c r="X62" s="647"/>
      <c r="Y62" s="684"/>
      <c r="Z62" s="685"/>
      <c r="AA62" s="723"/>
    </row>
    <row r="63" spans="1:27" s="686" customFormat="1" ht="30.75" customHeight="1" x14ac:dyDescent="0.2">
      <c r="A63" s="773"/>
      <c r="B63" s="774"/>
      <c r="C63" s="1369" t="s">
        <v>841</v>
      </c>
      <c r="D63" s="1369"/>
      <c r="E63" s="1370"/>
      <c r="F63" s="1371" t="s">
        <v>97</v>
      </c>
      <c r="G63" s="1507"/>
      <c r="H63" s="1372"/>
      <c r="I63" s="718"/>
      <c r="J63" s="717"/>
      <c r="K63" s="634"/>
      <c r="L63" s="633"/>
      <c r="M63" s="633"/>
      <c r="N63" s="633"/>
      <c r="O63" s="633"/>
      <c r="P63" s="633"/>
      <c r="Q63" s="634" t="str">
        <f>F63</f>
        <v>Yes</v>
      </c>
      <c r="R63" s="635" t="str">
        <f>C63</f>
        <v>i. Is this a parastatal? (i.e., a company established and contracted by the government to undertake commercial activities on behalf of the government)</v>
      </c>
      <c r="S63" s="633"/>
      <c r="T63" s="646"/>
      <c r="U63" s="646"/>
      <c r="V63" s="646"/>
      <c r="W63" s="647"/>
      <c r="X63" s="647"/>
      <c r="Y63" s="684"/>
      <c r="Z63" s="685"/>
      <c r="AA63" s="723"/>
    </row>
    <row r="64" spans="1:27" s="686" customFormat="1" ht="210" x14ac:dyDescent="0.2">
      <c r="A64" s="1387" t="s">
        <v>842</v>
      </c>
      <c r="B64" s="1369"/>
      <c r="C64" s="1370"/>
      <c r="D64" s="1381" t="s">
        <v>843</v>
      </c>
      <c r="E64" s="1382"/>
      <c r="F64" s="1382"/>
      <c r="G64" s="1382"/>
      <c r="H64" s="1383"/>
      <c r="I64" s="672"/>
      <c r="J64" s="717"/>
      <c r="K64" s="634" t="str">
        <f>A64</f>
        <v xml:space="preserve">B15. Please note any additional comments about finance and procurement.
</v>
      </c>
      <c r="L64" s="633"/>
      <c r="M64" s="633"/>
      <c r="N64" s="633"/>
      <c r="O64" s="634" t="str">
        <f>D64</f>
        <v xml:space="preserve">Financing: even though the amounts are not all that significant, the central government and a number of the regional governments continue to finance contraceptive procurement from internally generated (budget) funds. The existence of basket and MDG pooled funds, and the possibilities of future funding for commodities, as well as an overall increase in donor support for FP, have put the country in a generally better position. Procurement: Pharmaceutical Fund &amp; Supply Agency (PFSA) has handled the procurement of contraceptives from Protection of Basic Services (PBS)II, MDG pooled funds, and internally generated funds, except for IUCDs. As part of the IUCD scale-up initiative, the FMOH has entered an agreement with DKT for the procurement and direct delivery of IUCDs to service delivery points. The USAID | DELIVER PROJECT continues to support the facilitation of contraceptive procurement decisions through sharing information with the FMOH and other relevant partners. </v>
      </c>
      <c r="P64" s="633"/>
      <c r="Q64" s="633"/>
      <c r="R64" s="634"/>
      <c r="S64" s="633"/>
      <c r="T64" s="646"/>
      <c r="U64" s="646"/>
      <c r="V64" s="646"/>
      <c r="W64" s="647"/>
      <c r="X64" s="647"/>
      <c r="Y64" s="684"/>
      <c r="Z64" s="685"/>
      <c r="AA64" s="723"/>
    </row>
    <row r="65" spans="1:27" s="686" customFormat="1" ht="16.5" customHeight="1" thickBot="1" x14ac:dyDescent="0.25">
      <c r="A65" s="1508" t="s">
        <v>483</v>
      </c>
      <c r="B65" s="1509"/>
      <c r="C65" s="1509"/>
      <c r="D65" s="1509"/>
      <c r="E65" s="1509"/>
      <c r="F65" s="1509"/>
      <c r="G65" s="1509"/>
      <c r="H65" s="775"/>
      <c r="I65" s="659"/>
      <c r="J65" s="717"/>
      <c r="K65" s="634"/>
      <c r="L65" s="633"/>
      <c r="M65" s="633"/>
      <c r="N65" s="633"/>
      <c r="O65" s="633"/>
      <c r="P65" s="633"/>
      <c r="Q65" s="633"/>
      <c r="R65" s="634"/>
      <c r="S65" s="633"/>
      <c r="T65" s="646"/>
      <c r="U65" s="646"/>
      <c r="V65" s="646"/>
      <c r="W65" s="647"/>
      <c r="X65" s="647"/>
      <c r="Y65" s="684"/>
      <c r="Z65" s="685"/>
      <c r="AA65" s="723"/>
    </row>
    <row r="66" spans="1:27" s="686" customFormat="1" ht="45" customHeight="1" x14ac:dyDescent="0.2">
      <c r="A66" s="1510" t="s">
        <v>844</v>
      </c>
      <c r="B66" s="1511"/>
      <c r="C66" s="1511"/>
      <c r="D66" s="1511"/>
      <c r="E66" s="1511"/>
      <c r="F66" s="1511"/>
      <c r="G66" s="1511"/>
      <c r="H66" s="1512"/>
      <c r="I66" s="776"/>
      <c r="J66" s="717"/>
      <c r="K66" s="634"/>
      <c r="L66" s="633"/>
      <c r="M66" s="633"/>
      <c r="N66" s="633"/>
      <c r="O66" s="633"/>
      <c r="P66" s="633"/>
      <c r="Q66" s="633"/>
      <c r="R66" s="634"/>
      <c r="S66" s="633"/>
      <c r="T66" s="646"/>
      <c r="U66" s="646"/>
      <c r="V66" s="646"/>
      <c r="W66" s="647"/>
      <c r="X66" s="720" t="str">
        <f>A66</f>
        <v>C1. Are the following contraceptive methods offered through the commercial sector, public sector, NGOs, or social marketing? (Please indicate which methods are intended to be offered, not whether the method is currently in stock.) 
(Please select from the dropdown list.)</v>
      </c>
      <c r="Y66" s="684"/>
      <c r="Z66" s="685"/>
      <c r="AA66" s="723"/>
    </row>
    <row r="67" spans="1:27" s="786" customFormat="1" ht="15.75" x14ac:dyDescent="0.25">
      <c r="A67" s="1502" t="s">
        <v>485</v>
      </c>
      <c r="B67" s="1503"/>
      <c r="C67" s="1504"/>
      <c r="D67" s="1505" t="s">
        <v>10</v>
      </c>
      <c r="E67" s="1506"/>
      <c r="F67" s="777" t="s">
        <v>26</v>
      </c>
      <c r="G67" s="778" t="s">
        <v>9</v>
      </c>
      <c r="H67" s="779" t="s">
        <v>8</v>
      </c>
      <c r="I67" s="780"/>
      <c r="J67" s="781"/>
      <c r="K67" s="634" t="str">
        <f>A67</f>
        <v>Contraceptive Method</v>
      </c>
      <c r="L67" s="681"/>
      <c r="M67" s="681"/>
      <c r="N67" s="681"/>
      <c r="O67" s="681"/>
      <c r="P67" s="681"/>
      <c r="Q67" s="681"/>
      <c r="R67" s="708"/>
      <c r="S67" s="681"/>
      <c r="T67" s="782"/>
      <c r="U67" s="782"/>
      <c r="V67" s="782"/>
      <c r="W67" s="783"/>
      <c r="X67" s="783"/>
      <c r="Y67" s="784"/>
      <c r="Z67" s="785"/>
      <c r="AA67" s="723"/>
    </row>
    <row r="68" spans="1:27" s="686" customFormat="1" ht="30" x14ac:dyDescent="0.2">
      <c r="A68" s="787"/>
      <c r="B68" s="1500" t="s">
        <v>845</v>
      </c>
      <c r="C68" s="1501"/>
      <c r="D68" s="1490" t="s">
        <v>97</v>
      </c>
      <c r="E68" s="1490"/>
      <c r="F68" s="788" t="s">
        <v>97</v>
      </c>
      <c r="G68" s="788" t="s">
        <v>97</v>
      </c>
      <c r="H68" s="789" t="s">
        <v>97</v>
      </c>
      <c r="I68" s="672"/>
      <c r="J68" s="717"/>
      <c r="K68" s="634" t="str">
        <f t="shared" ref="K68:K79" si="2">B68</f>
        <v>a. Combined oral contraceptives (estrogen + progestin - for  example, LoFemenol, Microgynon)</v>
      </c>
      <c r="L68" s="633"/>
      <c r="M68" s="633"/>
      <c r="N68" s="633"/>
      <c r="O68" s="633"/>
      <c r="P68" s="633"/>
      <c r="Q68" s="633"/>
      <c r="R68" s="634"/>
      <c r="S68" s="633"/>
      <c r="T68" s="646"/>
      <c r="U68" s="646"/>
      <c r="V68" s="646"/>
      <c r="W68" s="647"/>
      <c r="X68" s="647"/>
      <c r="Y68" s="684"/>
      <c r="Z68" s="685"/>
      <c r="AA68" s="723"/>
    </row>
    <row r="69" spans="1:27" s="686" customFormat="1" x14ac:dyDescent="0.2">
      <c r="A69" s="790"/>
      <c r="B69" s="1500" t="s">
        <v>846</v>
      </c>
      <c r="C69" s="1501"/>
      <c r="D69" s="1490" t="s">
        <v>97</v>
      </c>
      <c r="E69" s="1490"/>
      <c r="F69" s="788" t="s">
        <v>97</v>
      </c>
      <c r="G69" s="788" t="s">
        <v>97</v>
      </c>
      <c r="H69" s="789" t="s">
        <v>97</v>
      </c>
      <c r="I69" s="672"/>
      <c r="J69" s="717"/>
      <c r="K69" s="634" t="str">
        <f t="shared" si="2"/>
        <v>b. Progestin-only pills (for example, Ovrette, Microlut)</v>
      </c>
      <c r="L69" s="633"/>
      <c r="M69" s="633"/>
      <c r="N69" s="633"/>
      <c r="O69" s="633"/>
      <c r="P69" s="633"/>
      <c r="Q69" s="633"/>
      <c r="R69" s="634"/>
      <c r="S69" s="633"/>
      <c r="T69" s="646"/>
      <c r="U69" s="646"/>
      <c r="V69" s="646"/>
      <c r="W69" s="647"/>
      <c r="X69" s="647"/>
      <c r="Y69" s="684"/>
      <c r="Z69" s="685"/>
      <c r="AA69" s="723"/>
    </row>
    <row r="70" spans="1:27" s="686" customFormat="1" x14ac:dyDescent="0.2">
      <c r="A70" s="790"/>
      <c r="B70" s="1500" t="s">
        <v>847</v>
      </c>
      <c r="C70" s="1501"/>
      <c r="D70" s="1490" t="s">
        <v>97</v>
      </c>
      <c r="E70" s="1490"/>
      <c r="F70" s="788" t="s">
        <v>97</v>
      </c>
      <c r="G70" s="788" t="s">
        <v>97</v>
      </c>
      <c r="H70" s="789" t="s">
        <v>97</v>
      </c>
      <c r="I70" s="672"/>
      <c r="J70" s="717"/>
      <c r="K70" s="634" t="str">
        <f t="shared" si="2"/>
        <v>c. Injectables (for example, DepoProvera, Noristerat)</v>
      </c>
      <c r="L70" s="633"/>
      <c r="M70" s="633"/>
      <c r="N70" s="633"/>
      <c r="O70" s="633"/>
      <c r="P70" s="633"/>
      <c r="Q70" s="633"/>
      <c r="R70" s="634"/>
      <c r="S70" s="633"/>
      <c r="T70" s="646"/>
      <c r="U70" s="646"/>
      <c r="V70" s="646"/>
      <c r="W70" s="647"/>
      <c r="X70" s="647"/>
      <c r="Y70" s="684"/>
      <c r="Z70" s="685"/>
      <c r="AA70" s="723"/>
    </row>
    <row r="71" spans="1:27" s="686" customFormat="1" x14ac:dyDescent="0.2">
      <c r="A71" s="790"/>
      <c r="B71" s="1500" t="s">
        <v>848</v>
      </c>
      <c r="C71" s="1501"/>
      <c r="D71" s="1490" t="s">
        <v>97</v>
      </c>
      <c r="E71" s="1490"/>
      <c r="F71" s="788" t="s">
        <v>97</v>
      </c>
      <c r="G71" s="788" t="s">
        <v>97</v>
      </c>
      <c r="H71" s="789" t="s">
        <v>97</v>
      </c>
      <c r="I71" s="672"/>
      <c r="J71" s="717"/>
      <c r="K71" s="634" t="str">
        <f t="shared" si="2"/>
        <v>d. Implants (for example, Jadelle, Implanon)</v>
      </c>
      <c r="L71" s="633"/>
      <c r="M71" s="633"/>
      <c r="N71" s="633"/>
      <c r="O71" s="633"/>
      <c r="P71" s="633"/>
      <c r="Q71" s="633"/>
      <c r="R71" s="634"/>
      <c r="S71" s="633"/>
      <c r="T71" s="646"/>
      <c r="U71" s="646"/>
      <c r="V71" s="646"/>
      <c r="W71" s="647"/>
      <c r="X71" s="647"/>
      <c r="Y71" s="684"/>
      <c r="Z71" s="685"/>
      <c r="AA71" s="723"/>
    </row>
    <row r="72" spans="1:27" s="686" customFormat="1" x14ac:dyDescent="0.2">
      <c r="A72" s="790"/>
      <c r="B72" s="1500" t="s">
        <v>849</v>
      </c>
      <c r="C72" s="1501"/>
      <c r="D72" s="1490" t="s">
        <v>97</v>
      </c>
      <c r="E72" s="1490"/>
      <c r="F72" s="788" t="s">
        <v>97</v>
      </c>
      <c r="G72" s="788" t="s">
        <v>97</v>
      </c>
      <c r="H72" s="789" t="s">
        <v>97</v>
      </c>
      <c r="I72" s="672"/>
      <c r="J72" s="717"/>
      <c r="K72" s="634" t="str">
        <f t="shared" si="2"/>
        <v>e. Intrauterine devices (IUDs) (for example, Optima Copper T)</v>
      </c>
      <c r="L72" s="633"/>
      <c r="M72" s="633"/>
      <c r="N72" s="633"/>
      <c r="O72" s="633"/>
      <c r="P72" s="633"/>
      <c r="Q72" s="633"/>
      <c r="R72" s="634"/>
      <c r="S72" s="633"/>
      <c r="T72" s="646"/>
      <c r="U72" s="646"/>
      <c r="V72" s="646"/>
      <c r="W72" s="647"/>
      <c r="X72" s="647"/>
      <c r="Y72" s="684"/>
      <c r="Z72" s="685"/>
      <c r="AA72" s="723"/>
    </row>
    <row r="73" spans="1:27" s="686" customFormat="1" x14ac:dyDescent="0.2">
      <c r="A73" s="790"/>
      <c r="B73" s="1500" t="s">
        <v>495</v>
      </c>
      <c r="C73" s="1501"/>
      <c r="D73" s="1490" t="s">
        <v>97</v>
      </c>
      <c r="E73" s="1490"/>
      <c r="F73" s="788" t="s">
        <v>97</v>
      </c>
      <c r="G73" s="788" t="s">
        <v>97</v>
      </c>
      <c r="H73" s="789" t="s">
        <v>97</v>
      </c>
      <c r="I73" s="672"/>
      <c r="J73" s="717"/>
      <c r="K73" s="634" t="str">
        <f t="shared" si="2"/>
        <v>f. Male condoms</v>
      </c>
      <c r="L73" s="633"/>
      <c r="M73" s="633"/>
      <c r="N73" s="633"/>
      <c r="O73" s="633"/>
      <c r="P73" s="633"/>
      <c r="Q73" s="633"/>
      <c r="R73" s="634"/>
      <c r="S73" s="633"/>
      <c r="T73" s="646"/>
      <c r="U73" s="646"/>
      <c r="V73" s="646"/>
      <c r="W73" s="647"/>
      <c r="X73" s="647"/>
      <c r="Y73" s="684"/>
      <c r="Z73" s="685"/>
      <c r="AA73" s="723"/>
    </row>
    <row r="74" spans="1:27" s="686" customFormat="1" x14ac:dyDescent="0.2">
      <c r="A74" s="790"/>
      <c r="B74" s="1500" t="s">
        <v>496</v>
      </c>
      <c r="C74" s="1501"/>
      <c r="D74" s="1490" t="s">
        <v>94</v>
      </c>
      <c r="E74" s="1490"/>
      <c r="F74" s="788" t="s">
        <v>94</v>
      </c>
      <c r="G74" s="788" t="s">
        <v>94</v>
      </c>
      <c r="H74" s="789" t="s">
        <v>97</v>
      </c>
      <c r="I74" s="672"/>
      <c r="J74" s="717"/>
      <c r="K74" s="634" t="str">
        <f t="shared" si="2"/>
        <v>g. Female condoms</v>
      </c>
      <c r="L74" s="633"/>
      <c r="M74" s="633"/>
      <c r="N74" s="633"/>
      <c r="O74" s="633"/>
      <c r="P74" s="633"/>
      <c r="Q74" s="633"/>
      <c r="R74" s="634"/>
      <c r="S74" s="633"/>
      <c r="T74" s="646"/>
      <c r="U74" s="646"/>
      <c r="V74" s="646"/>
      <c r="W74" s="647"/>
      <c r="X74" s="647"/>
      <c r="Y74" s="684"/>
      <c r="Z74" s="685"/>
      <c r="AA74" s="723"/>
    </row>
    <row r="75" spans="1:27" s="686" customFormat="1" x14ac:dyDescent="0.2">
      <c r="A75" s="790"/>
      <c r="B75" s="1500" t="s">
        <v>850</v>
      </c>
      <c r="C75" s="1501"/>
      <c r="D75" s="1490" t="s">
        <v>97</v>
      </c>
      <c r="E75" s="1490"/>
      <c r="F75" s="788" t="s">
        <v>97</v>
      </c>
      <c r="G75" s="788" t="s">
        <v>97</v>
      </c>
      <c r="H75" s="789" t="s">
        <v>97</v>
      </c>
      <c r="I75" s="672"/>
      <c r="J75" s="717"/>
      <c r="K75" s="634" t="str">
        <f t="shared" si="2"/>
        <v>h. Emergency contraceptive pills (for example, Postinor)</v>
      </c>
      <c r="L75" s="633"/>
      <c r="M75" s="633"/>
      <c r="N75" s="633"/>
      <c r="O75" s="633"/>
      <c r="P75" s="633"/>
      <c r="Q75" s="633"/>
      <c r="R75" s="634"/>
      <c r="S75" s="633"/>
      <c r="T75" s="646"/>
      <c r="U75" s="646"/>
      <c r="V75" s="646"/>
      <c r="W75" s="647"/>
      <c r="X75" s="647"/>
      <c r="Y75" s="684"/>
      <c r="Z75" s="685"/>
      <c r="AA75" s="723"/>
    </row>
    <row r="76" spans="1:27" s="686" customFormat="1" x14ac:dyDescent="0.2">
      <c r="A76" s="790"/>
      <c r="B76" s="1500" t="s">
        <v>851</v>
      </c>
      <c r="C76" s="1501"/>
      <c r="D76" s="1490" t="s">
        <v>97</v>
      </c>
      <c r="E76" s="1490"/>
      <c r="F76" s="788" t="s">
        <v>97</v>
      </c>
      <c r="G76" s="788" t="s">
        <v>97</v>
      </c>
      <c r="H76" s="789" t="s">
        <v>94</v>
      </c>
      <c r="I76" s="672"/>
      <c r="J76" s="717"/>
      <c r="K76" s="634" t="str">
        <f t="shared" si="2"/>
        <v>i. Long-acting permanent method for males (vasectomy)</v>
      </c>
      <c r="L76" s="633"/>
      <c r="M76" s="633"/>
      <c r="N76" s="633"/>
      <c r="O76" s="633"/>
      <c r="P76" s="633"/>
      <c r="Q76" s="633"/>
      <c r="R76" s="634"/>
      <c r="S76" s="633"/>
      <c r="T76" s="646"/>
      <c r="U76" s="646"/>
      <c r="V76" s="646"/>
      <c r="W76" s="647"/>
      <c r="X76" s="647"/>
      <c r="Y76" s="684"/>
      <c r="Z76" s="685"/>
      <c r="AA76" s="723"/>
    </row>
    <row r="77" spans="1:27" s="686" customFormat="1" x14ac:dyDescent="0.2">
      <c r="A77" s="790"/>
      <c r="B77" s="1500" t="s">
        <v>852</v>
      </c>
      <c r="C77" s="1501"/>
      <c r="D77" s="1490" t="s">
        <v>97</v>
      </c>
      <c r="E77" s="1490"/>
      <c r="F77" s="788" t="s">
        <v>97</v>
      </c>
      <c r="G77" s="788" t="s">
        <v>97</v>
      </c>
      <c r="H77" s="789" t="s">
        <v>94</v>
      </c>
      <c r="I77" s="672"/>
      <c r="J77" s="717"/>
      <c r="K77" s="634" t="str">
        <f t="shared" si="2"/>
        <v>j. Long-acting permanent method for females (tubal ligation)</v>
      </c>
      <c r="L77" s="633"/>
      <c r="M77" s="633"/>
      <c r="N77" s="633"/>
      <c r="O77" s="633"/>
      <c r="P77" s="633"/>
      <c r="Q77" s="633"/>
      <c r="R77" s="634"/>
      <c r="S77" s="633"/>
      <c r="T77" s="646"/>
      <c r="U77" s="646"/>
      <c r="V77" s="646"/>
      <c r="W77" s="647"/>
      <c r="X77" s="647"/>
      <c r="Y77" s="684"/>
      <c r="Z77" s="685"/>
      <c r="AA77" s="723"/>
    </row>
    <row r="78" spans="1:27" s="686" customFormat="1" x14ac:dyDescent="0.2">
      <c r="A78" s="790"/>
      <c r="B78" s="1500" t="s">
        <v>502</v>
      </c>
      <c r="C78" s="1501"/>
      <c r="D78" s="1490" t="s">
        <v>94</v>
      </c>
      <c r="E78" s="1490"/>
      <c r="F78" s="788" t="s">
        <v>94</v>
      </c>
      <c r="G78" s="788" t="s">
        <v>94</v>
      </c>
      <c r="H78" s="789" t="s">
        <v>94</v>
      </c>
      <c r="I78" s="672"/>
      <c r="J78" s="717"/>
      <c r="K78" s="634" t="str">
        <f t="shared" si="2"/>
        <v>k. CycleBeads</v>
      </c>
      <c r="L78" s="633"/>
      <c r="M78" s="633"/>
      <c r="N78" s="633"/>
      <c r="O78" s="633"/>
      <c r="P78" s="633"/>
      <c r="Q78" s="633"/>
      <c r="R78" s="634"/>
      <c r="S78" s="633"/>
      <c r="T78" s="646"/>
      <c r="U78" s="646"/>
      <c r="V78" s="646"/>
      <c r="W78" s="647"/>
      <c r="X78" s="647"/>
      <c r="Y78" s="684"/>
      <c r="Z78" s="685"/>
      <c r="AA78" s="723"/>
    </row>
    <row r="79" spans="1:27" s="686" customFormat="1" ht="45" x14ac:dyDescent="0.2">
      <c r="A79" s="791"/>
      <c r="B79" s="1488" t="s">
        <v>853</v>
      </c>
      <c r="C79" s="1489"/>
      <c r="D79" s="1490"/>
      <c r="E79" s="1490"/>
      <c r="F79" s="788"/>
      <c r="G79" s="788"/>
      <c r="H79" s="789"/>
      <c r="I79" s="672"/>
      <c r="J79" s="717"/>
      <c r="K79" s="634" t="str">
        <f t="shared" si="2"/>
        <v>l. Other contraceptive methods - specify 
(Please provide the name of the other contraceptive(s) offered, by sector.)</v>
      </c>
      <c r="L79" s="633"/>
      <c r="M79" s="633"/>
      <c r="N79" s="633"/>
      <c r="O79" s="633"/>
      <c r="P79" s="633"/>
      <c r="Q79" s="633"/>
      <c r="R79" s="634"/>
      <c r="S79" s="633"/>
      <c r="T79" s="646"/>
      <c r="U79" s="646"/>
      <c r="V79" s="646"/>
      <c r="W79" s="647"/>
      <c r="X79" s="647"/>
      <c r="Y79" s="684"/>
      <c r="Z79" s="685"/>
      <c r="AA79" s="723"/>
    </row>
    <row r="80" spans="1:27" s="686" customFormat="1" ht="90.75" thickBot="1" x14ac:dyDescent="0.25">
      <c r="A80" s="1491" t="s">
        <v>678</v>
      </c>
      <c r="B80" s="1389"/>
      <c r="C80" s="1390"/>
      <c r="D80" s="1492" t="s">
        <v>754</v>
      </c>
      <c r="E80" s="1493"/>
      <c r="F80" s="1493"/>
      <c r="G80" s="1493"/>
      <c r="H80" s="1494"/>
      <c r="I80" s="672"/>
      <c r="J80" s="717"/>
      <c r="K80" s="634" t="str">
        <f>A80</f>
        <v>C2. Please note any comments about the commodities offered.</v>
      </c>
      <c r="L80" s="633"/>
      <c r="M80" s="633"/>
      <c r="N80" s="633"/>
      <c r="O80" s="634" t="str">
        <f>D80</f>
        <v xml:space="preserve">The IUD scale-up initiative has focused only in 100 urban and peri-urban woredas, which still limits the service to urban hospitals, health centers and NGOs such as the Family Guidance Association of Ethiopia. Note that Ethiopia has over 800 Woredas (districts). Emergency contraceptives were first introduced in 2009 and it has taken time to expand program demand to the lower levels (SDPs). </v>
      </c>
      <c r="P80" s="633"/>
      <c r="Q80" s="633"/>
      <c r="R80" s="634"/>
      <c r="S80" s="633"/>
      <c r="T80" s="646"/>
      <c r="U80" s="646"/>
      <c r="V80" s="646"/>
      <c r="W80" s="647"/>
      <c r="X80" s="647"/>
      <c r="Y80" s="684"/>
      <c r="Z80" s="685"/>
      <c r="AA80" s="723"/>
    </row>
    <row r="81" spans="1:28" s="795" customFormat="1" ht="16.5" customHeight="1" thickBot="1" x14ac:dyDescent="0.3">
      <c r="A81" s="1495" t="s">
        <v>504</v>
      </c>
      <c r="B81" s="1496"/>
      <c r="C81" s="1496"/>
      <c r="D81" s="1496"/>
      <c r="E81" s="1496"/>
      <c r="F81" s="1496"/>
      <c r="G81" s="1496"/>
      <c r="H81" s="792"/>
      <c r="I81" s="659"/>
      <c r="J81" s="781"/>
      <c r="K81" s="634"/>
      <c r="L81" s="681"/>
      <c r="M81" s="681"/>
      <c r="N81" s="681"/>
      <c r="O81" s="681"/>
      <c r="P81" s="681"/>
      <c r="Q81" s="681"/>
      <c r="R81" s="708"/>
      <c r="S81" s="681"/>
      <c r="T81" s="782"/>
      <c r="U81" s="782"/>
      <c r="V81" s="782"/>
      <c r="W81" s="783"/>
      <c r="X81" s="783"/>
      <c r="Y81" s="793"/>
      <c r="Z81" s="794"/>
      <c r="AA81" s="723"/>
    </row>
    <row r="82" spans="1:28" s="686" customFormat="1" ht="30" customHeight="1" x14ac:dyDescent="0.2">
      <c r="A82" s="1497" t="s">
        <v>854</v>
      </c>
      <c r="B82" s="1498"/>
      <c r="C82" s="1498"/>
      <c r="D82" s="1498"/>
      <c r="E82" s="1498"/>
      <c r="F82" s="1498"/>
      <c r="G82" s="1499"/>
      <c r="H82" s="682" t="s">
        <v>97</v>
      </c>
      <c r="I82" s="796" t="str">
        <f>A82</f>
        <v>D1. Is there a contraceptive security or reproductive health commodity security strategy or is contraceptive security explicitly included in a country strategy? (Please select from the dropdown list.)</v>
      </c>
      <c r="J82" s="717"/>
      <c r="K82" s="634"/>
      <c r="L82" s="633"/>
      <c r="M82" s="633"/>
      <c r="N82" s="633"/>
      <c r="O82" s="633"/>
      <c r="P82" s="633"/>
      <c r="Q82" s="633"/>
      <c r="R82" s="634"/>
      <c r="S82" s="633"/>
      <c r="T82" s="646"/>
      <c r="U82" s="646"/>
      <c r="V82" s="646"/>
      <c r="W82" s="647"/>
      <c r="X82" s="647"/>
      <c r="Y82" s="684"/>
      <c r="Z82" s="685"/>
      <c r="AA82" s="723"/>
    </row>
    <row r="83" spans="1:28" s="686" customFormat="1" ht="15.75" thickBot="1" x14ac:dyDescent="0.25">
      <c r="A83" s="1477" t="s">
        <v>506</v>
      </c>
      <c r="B83" s="1478"/>
      <c r="C83" s="1478"/>
      <c r="D83" s="797"/>
      <c r="E83" s="797"/>
      <c r="F83" s="797"/>
      <c r="G83" s="797"/>
      <c r="H83" s="798"/>
      <c r="I83" s="799"/>
      <c r="J83" s="717"/>
      <c r="K83" s="634"/>
      <c r="L83" s="633"/>
      <c r="M83" s="633"/>
      <c r="N83" s="633"/>
      <c r="O83" s="633"/>
      <c r="P83" s="633"/>
      <c r="Q83" s="633"/>
      <c r="R83" s="634"/>
      <c r="S83" s="633"/>
      <c r="T83" s="646"/>
      <c r="U83" s="646"/>
      <c r="V83" s="646"/>
      <c r="W83" s="647"/>
      <c r="X83" s="647"/>
      <c r="Y83" s="684"/>
      <c r="Z83" s="685"/>
      <c r="AA83" s="723"/>
    </row>
    <row r="84" spans="1:28" s="686" customFormat="1" ht="64.5" customHeight="1" x14ac:dyDescent="0.2">
      <c r="A84" s="1479"/>
      <c r="B84" s="1481" t="s">
        <v>507</v>
      </c>
      <c r="C84" s="1482"/>
      <c r="D84" s="1482" t="s">
        <v>855</v>
      </c>
      <c r="E84" s="1482"/>
      <c r="F84" s="800" t="s">
        <v>509</v>
      </c>
      <c r="G84" s="1482" t="s">
        <v>510</v>
      </c>
      <c r="H84" s="1483"/>
      <c r="I84" s="796"/>
      <c r="J84" s="763" t="str">
        <f>G84</f>
        <v>Is the contraceptive security strategy being implemented?</v>
      </c>
      <c r="K84" s="634" t="str">
        <f>B84</f>
        <v>Strategy name</v>
      </c>
      <c r="L84" s="633"/>
      <c r="M84" s="689">
        <f>E84</f>
        <v>0</v>
      </c>
      <c r="N84" s="633"/>
      <c r="O84" s="633"/>
      <c r="P84" s="633"/>
      <c r="Q84" s="633"/>
      <c r="R84" s="634"/>
      <c r="S84" s="634" t="str">
        <f>D84</f>
        <v>Years Covered (including strategy updates)</v>
      </c>
      <c r="T84" s="646"/>
      <c r="U84" s="646"/>
      <c r="V84" s="646"/>
      <c r="W84" s="647"/>
      <c r="X84" s="647"/>
      <c r="Y84" s="684"/>
      <c r="Z84" s="685"/>
      <c r="AA84" s="723"/>
    </row>
    <row r="85" spans="1:28" s="686" customFormat="1" ht="15.75" thickBot="1" x14ac:dyDescent="0.25">
      <c r="A85" s="1480"/>
      <c r="B85" s="801" t="s">
        <v>511</v>
      </c>
      <c r="C85" s="802" t="s">
        <v>211</v>
      </c>
      <c r="D85" s="1484" t="s">
        <v>512</v>
      </c>
      <c r="E85" s="1485"/>
      <c r="F85" s="803" t="s">
        <v>97</v>
      </c>
      <c r="G85" s="1486" t="s">
        <v>97</v>
      </c>
      <c r="H85" s="1487"/>
      <c r="I85" s="796"/>
      <c r="J85" s="763" t="str">
        <f>G85</f>
        <v>Yes</v>
      </c>
      <c r="K85" s="634" t="str">
        <f>B85</f>
        <v>a</v>
      </c>
      <c r="L85" s="633"/>
      <c r="M85" s="689">
        <f>E85</f>
        <v>0</v>
      </c>
      <c r="N85" s="633"/>
      <c r="O85" s="633"/>
      <c r="P85" s="633"/>
      <c r="Q85" s="633"/>
      <c r="R85" s="634"/>
      <c r="S85" s="634" t="str">
        <f>D85</f>
        <v>2006-2015</v>
      </c>
      <c r="T85" s="646"/>
      <c r="U85" s="646"/>
      <c r="V85" s="646"/>
      <c r="W85" s="647"/>
      <c r="X85" s="647"/>
      <c r="Y85" s="684"/>
      <c r="Z85" s="685"/>
      <c r="AA85" s="723"/>
    </row>
    <row r="86" spans="1:28" s="686" customFormat="1" ht="28.5" customHeight="1" x14ac:dyDescent="0.2">
      <c r="A86" s="1469" t="s">
        <v>513</v>
      </c>
      <c r="B86" s="1470"/>
      <c r="C86" s="1470"/>
      <c r="D86" s="1470"/>
      <c r="E86" s="1470"/>
      <c r="F86" s="1471" t="s">
        <v>94</v>
      </c>
      <c r="G86" s="1472"/>
      <c r="H86" s="1473"/>
      <c r="I86" s="796"/>
      <c r="J86" s="763"/>
      <c r="K86" s="634"/>
      <c r="L86" s="633"/>
      <c r="M86" s="633"/>
      <c r="N86" s="633"/>
      <c r="O86" s="633"/>
      <c r="P86" s="633"/>
      <c r="Q86" s="635" t="str">
        <f>F86</f>
        <v>No</v>
      </c>
      <c r="R86" s="634" t="str">
        <f>A86</f>
        <v>D2. Are any family planning commodities subject to duties, import taxes, or other fees?</v>
      </c>
      <c r="S86" s="633"/>
      <c r="T86" s="646"/>
      <c r="U86" s="646"/>
      <c r="V86" s="646"/>
      <c r="W86" s="647"/>
      <c r="X86" s="647"/>
      <c r="Y86" s="684"/>
      <c r="Z86" s="685"/>
      <c r="AA86" s="723"/>
    </row>
    <row r="87" spans="1:28" s="686" customFormat="1" ht="30" x14ac:dyDescent="0.2">
      <c r="A87" s="693"/>
      <c r="B87" s="1369" t="s">
        <v>683</v>
      </c>
      <c r="C87" s="1369"/>
      <c r="D87" s="1370"/>
      <c r="E87" s="1474" t="s">
        <v>766</v>
      </c>
      <c r="F87" s="1475"/>
      <c r="G87" s="1475"/>
      <c r="H87" s="1476"/>
      <c r="I87" s="796"/>
      <c r="J87" s="763"/>
      <c r="K87" s="634"/>
      <c r="L87" s="633"/>
      <c r="M87" s="689"/>
      <c r="N87" s="689" t="str">
        <f>E87</f>
        <v>Not applicable</v>
      </c>
      <c r="O87" s="633"/>
      <c r="P87" s="634" t="str">
        <f>B87</f>
        <v>a. If yes, for which sectors (public, NGO, social marketing, commercial)?</v>
      </c>
      <c r="Q87" s="633"/>
      <c r="R87" s="634"/>
      <c r="S87" s="633"/>
      <c r="T87" s="646"/>
      <c r="U87" s="646"/>
      <c r="V87" s="646"/>
      <c r="W87" s="647"/>
      <c r="X87" s="647"/>
      <c r="Y87" s="684"/>
      <c r="Z87" s="685"/>
      <c r="AA87" s="723"/>
    </row>
    <row r="88" spans="1:28" s="686" customFormat="1" x14ac:dyDescent="0.2">
      <c r="A88" s="693"/>
      <c r="B88" s="1369" t="s">
        <v>517</v>
      </c>
      <c r="C88" s="1369"/>
      <c r="D88" s="1370"/>
      <c r="E88" s="1474" t="s">
        <v>766</v>
      </c>
      <c r="F88" s="1475"/>
      <c r="G88" s="1475"/>
      <c r="H88" s="1476"/>
      <c r="I88" s="796"/>
      <c r="J88" s="763"/>
      <c r="K88" s="634"/>
      <c r="L88" s="633"/>
      <c r="M88" s="689"/>
      <c r="N88" s="689" t="str">
        <f>E88</f>
        <v>Not applicable</v>
      </c>
      <c r="O88" s="633"/>
      <c r="P88" s="634" t="str">
        <f>B88</f>
        <v>b. If yes, how much are the duties, taxes, or fees?</v>
      </c>
      <c r="Q88" s="633"/>
      <c r="R88" s="634"/>
      <c r="S88" s="633"/>
      <c r="T88" s="646"/>
      <c r="U88" s="646"/>
      <c r="V88" s="646"/>
      <c r="W88" s="647"/>
      <c r="X88" s="647"/>
      <c r="Y88" s="684"/>
      <c r="Z88" s="685"/>
      <c r="AA88" s="723"/>
    </row>
    <row r="89" spans="1:28" s="686" customFormat="1" ht="30" customHeight="1" x14ac:dyDescent="0.2">
      <c r="A89" s="1387" t="s">
        <v>856</v>
      </c>
      <c r="B89" s="1369"/>
      <c r="C89" s="1369"/>
      <c r="D89" s="1369"/>
      <c r="E89" s="1369"/>
      <c r="F89" s="1369"/>
      <c r="G89" s="1370"/>
      <c r="H89" s="701" t="s">
        <v>94</v>
      </c>
      <c r="I89" s="796" t="str">
        <f>A89</f>
        <v>D3. Are there policies that hinder the ability of the private sector (commercial sector, NGOs, or social marketing) to provide contraceptive methods (for example: price controls, distribution limitations, taxes/duties, advertising bans, etc.)?</v>
      </c>
      <c r="J89" s="763"/>
      <c r="K89" s="634"/>
      <c r="L89" s="633"/>
      <c r="M89" s="633"/>
      <c r="N89" s="633"/>
      <c r="O89" s="633"/>
      <c r="P89" s="634"/>
      <c r="Q89" s="633"/>
      <c r="R89" s="634"/>
      <c r="S89" s="633"/>
      <c r="T89" s="646"/>
      <c r="U89" s="646"/>
      <c r="V89" s="646"/>
      <c r="W89" s="647"/>
      <c r="X89" s="647"/>
      <c r="Y89" s="684"/>
      <c r="Z89" s="685"/>
      <c r="AA89" s="723"/>
    </row>
    <row r="90" spans="1:28" s="686" customFormat="1" x14ac:dyDescent="0.2">
      <c r="A90" s="693"/>
      <c r="B90" s="1369" t="s">
        <v>520</v>
      </c>
      <c r="C90" s="1369"/>
      <c r="D90" s="1427" t="s">
        <v>766</v>
      </c>
      <c r="E90" s="1428"/>
      <c r="F90" s="1428"/>
      <c r="G90" s="1428"/>
      <c r="H90" s="1429"/>
      <c r="I90" s="796"/>
      <c r="J90" s="763"/>
      <c r="K90" s="634" t="str">
        <f>B90</f>
        <v>a. If yes, describe the policies.</v>
      </c>
      <c r="L90" s="633"/>
      <c r="M90" s="633"/>
      <c r="N90" s="804"/>
      <c r="O90" s="635" t="str">
        <f>D90</f>
        <v>Not applicable</v>
      </c>
      <c r="P90" s="634"/>
      <c r="Q90" s="633"/>
      <c r="R90" s="633"/>
      <c r="S90" s="633"/>
      <c r="T90" s="646"/>
      <c r="U90" s="646"/>
      <c r="V90" s="646"/>
      <c r="W90" s="647"/>
      <c r="X90" s="647"/>
      <c r="Y90" s="684"/>
      <c r="Z90" s="685"/>
      <c r="AA90" s="723"/>
    </row>
    <row r="91" spans="1:28" s="686" customFormat="1" ht="30" customHeight="1" x14ac:dyDescent="0.2">
      <c r="A91" s="1387" t="s">
        <v>857</v>
      </c>
      <c r="B91" s="1369"/>
      <c r="C91" s="1369"/>
      <c r="D91" s="1369"/>
      <c r="E91" s="1369"/>
      <c r="F91" s="1369"/>
      <c r="G91" s="1370"/>
      <c r="H91" s="701" t="s">
        <v>97</v>
      </c>
      <c r="I91" s="796" t="str">
        <f>A91</f>
        <v>D4. Are there policies that enable the private sector (commercial sector, NGOs, or social marketing) to provide contraceptive methods?</v>
      </c>
      <c r="J91" s="763"/>
      <c r="K91" s="634"/>
      <c r="L91" s="633"/>
      <c r="M91" s="633"/>
      <c r="N91" s="633"/>
      <c r="O91" s="633"/>
      <c r="P91" s="634"/>
      <c r="Q91" s="633"/>
      <c r="R91" s="634"/>
      <c r="S91" s="633"/>
      <c r="T91" s="646"/>
      <c r="U91" s="646"/>
      <c r="V91" s="646"/>
      <c r="W91" s="647"/>
      <c r="X91" s="647"/>
      <c r="Y91" s="684"/>
      <c r="Z91" s="685"/>
      <c r="AA91" s="723"/>
    </row>
    <row r="92" spans="1:28" s="686" customFormat="1" ht="48.75" customHeight="1" x14ac:dyDescent="0.2">
      <c r="A92" s="693"/>
      <c r="B92" s="1369" t="s">
        <v>520</v>
      </c>
      <c r="C92" s="1369"/>
      <c r="D92" s="1466" t="s">
        <v>755</v>
      </c>
      <c r="E92" s="1467"/>
      <c r="F92" s="1467"/>
      <c r="G92" s="1467"/>
      <c r="H92" s="1468"/>
      <c r="I92" s="796"/>
      <c r="J92" s="763"/>
      <c r="K92" s="634" t="str">
        <f>B92</f>
        <v>a. If yes, describe the policies.</v>
      </c>
      <c r="L92" s="633"/>
      <c r="M92" s="633"/>
      <c r="N92" s="804"/>
      <c r="O92" s="635" t="str">
        <f>D92</f>
        <v xml:space="preserve">National RH Strategy (mentions enhancing CS through the effective use of social marketing), Adolescent Reproductive Health Strategy, Family Planning Policy Guideline </v>
      </c>
      <c r="P92" s="634"/>
      <c r="Q92" s="633"/>
      <c r="R92" s="633"/>
      <c r="S92" s="633"/>
      <c r="T92" s="646"/>
      <c r="U92" s="646"/>
      <c r="V92" s="646"/>
      <c r="W92" s="647"/>
      <c r="X92" s="647"/>
      <c r="Y92" s="684"/>
      <c r="Z92" s="685"/>
      <c r="AA92" s="723"/>
    </row>
    <row r="93" spans="1:28" ht="45.75" thickBot="1" x14ac:dyDescent="0.25">
      <c r="A93" s="1457" t="s">
        <v>858</v>
      </c>
      <c r="B93" s="1458"/>
      <c r="C93" s="1458"/>
      <c r="D93" s="1458"/>
      <c r="E93" s="1458"/>
      <c r="F93" s="1458"/>
      <c r="G93" s="1458"/>
      <c r="H93" s="1459"/>
      <c r="I93" s="805"/>
      <c r="J93" s="806"/>
      <c r="K93" s="807"/>
      <c r="L93" s="808"/>
      <c r="M93" s="636"/>
      <c r="N93" s="636"/>
      <c r="O93" s="636"/>
      <c r="P93" s="636"/>
      <c r="Q93" s="636"/>
      <c r="R93" s="636"/>
      <c r="S93" s="636"/>
      <c r="T93" s="636"/>
      <c r="U93" s="809"/>
      <c r="V93" s="809"/>
      <c r="W93" s="809"/>
      <c r="X93" s="810"/>
      <c r="Y93" s="811" t="str">
        <f>A93</f>
        <v>D5. 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v>
      </c>
      <c r="Z93" s="812"/>
      <c r="AA93" s="813"/>
      <c r="AB93" s="814"/>
    </row>
    <row r="94" spans="1:28" s="686" customFormat="1" ht="45" x14ac:dyDescent="0.2">
      <c r="A94" s="815"/>
      <c r="B94" s="1460" t="s">
        <v>523</v>
      </c>
      <c r="C94" s="1461"/>
      <c r="D94" s="1462" t="s">
        <v>859</v>
      </c>
      <c r="E94" s="1463"/>
      <c r="F94" s="1464"/>
      <c r="G94" s="1462" t="s">
        <v>860</v>
      </c>
      <c r="H94" s="1465"/>
      <c r="I94" s="816"/>
      <c r="J94" s="817" t="str">
        <f t="shared" ref="J94:J102" si="3">G94</f>
        <v>Note the lowest level provider that is allowed to sell or dispense the method in the private sector</v>
      </c>
      <c r="K94" s="634"/>
      <c r="L94" s="633"/>
      <c r="M94" s="689"/>
      <c r="N94" s="633"/>
      <c r="O94" s="634"/>
      <c r="P94" s="634"/>
      <c r="Q94" s="633"/>
      <c r="R94" s="633"/>
      <c r="S94" s="633"/>
      <c r="T94" s="818" t="str">
        <f>D94</f>
        <v>Note the lowest level provider that is allowed to sell or dispense the method in the public sector</v>
      </c>
      <c r="U94" s="819"/>
      <c r="V94" s="646"/>
      <c r="W94" s="647"/>
      <c r="X94" s="647"/>
      <c r="Y94" s="684"/>
      <c r="Z94" s="685"/>
      <c r="AA94" s="723"/>
    </row>
    <row r="95" spans="1:28" s="686" customFormat="1" ht="15" customHeight="1" x14ac:dyDescent="0.2">
      <c r="A95" s="820"/>
      <c r="B95" s="821" t="s">
        <v>511</v>
      </c>
      <c r="C95" s="822" t="s">
        <v>861</v>
      </c>
      <c r="D95" s="1452" t="s">
        <v>862</v>
      </c>
      <c r="E95" s="1453"/>
      <c r="F95" s="1454"/>
      <c r="G95" s="1455" t="s">
        <v>767</v>
      </c>
      <c r="H95" s="1456"/>
      <c r="I95" s="823"/>
      <c r="J95" s="763" t="str">
        <f t="shared" si="3"/>
        <v>Nurse</v>
      </c>
      <c r="K95" s="634"/>
      <c r="L95" s="633"/>
      <c r="M95" s="689"/>
      <c r="N95" s="633"/>
      <c r="O95" s="634"/>
      <c r="P95" s="634"/>
      <c r="Q95" s="633"/>
      <c r="R95" s="633"/>
      <c r="S95" s="633"/>
      <c r="T95" s="818" t="str">
        <f>D95</f>
        <v>Health Extension Worker</v>
      </c>
      <c r="U95" s="819"/>
      <c r="V95" s="646"/>
      <c r="W95" s="647"/>
      <c r="X95" s="647"/>
      <c r="Y95" s="684"/>
      <c r="Z95" s="685"/>
      <c r="AA95" s="723"/>
    </row>
    <row r="96" spans="1:28" s="686" customFormat="1" ht="15" customHeight="1" x14ac:dyDescent="0.2">
      <c r="A96" s="820"/>
      <c r="B96" s="821" t="s">
        <v>528</v>
      </c>
      <c r="C96" s="824" t="s">
        <v>863</v>
      </c>
      <c r="D96" s="1452" t="s">
        <v>862</v>
      </c>
      <c r="E96" s="1453"/>
      <c r="F96" s="1454"/>
      <c r="G96" s="1455" t="s">
        <v>767</v>
      </c>
      <c r="H96" s="1456"/>
      <c r="I96" s="823"/>
      <c r="J96" s="763" t="str">
        <f t="shared" si="3"/>
        <v>Nurse</v>
      </c>
      <c r="K96" s="634"/>
      <c r="L96" s="633"/>
      <c r="M96" s="689"/>
      <c r="N96" s="633"/>
      <c r="O96" s="634"/>
      <c r="P96" s="634"/>
      <c r="Q96" s="633"/>
      <c r="R96" s="633"/>
      <c r="S96" s="633"/>
      <c r="T96" s="818" t="str">
        <f t="shared" ref="T96:T102" si="4">D96</f>
        <v>Health Extension Worker</v>
      </c>
      <c r="U96" s="819"/>
      <c r="V96" s="646"/>
      <c r="W96" s="647"/>
      <c r="X96" s="647"/>
      <c r="Y96" s="684"/>
      <c r="Z96" s="685"/>
      <c r="AA96" s="723"/>
    </row>
    <row r="97" spans="1:27" s="686" customFormat="1" ht="15" customHeight="1" x14ac:dyDescent="0.2">
      <c r="A97" s="820"/>
      <c r="B97" s="821" t="s">
        <v>531</v>
      </c>
      <c r="C97" s="824" t="s">
        <v>864</v>
      </c>
      <c r="D97" s="1452" t="s">
        <v>862</v>
      </c>
      <c r="E97" s="1453"/>
      <c r="F97" s="1454"/>
      <c r="G97" s="1455" t="s">
        <v>768</v>
      </c>
      <c r="H97" s="1456"/>
      <c r="I97" s="823"/>
      <c r="J97" s="763" t="str">
        <f t="shared" si="3"/>
        <v>Clinical Officer</v>
      </c>
      <c r="K97" s="634"/>
      <c r="L97" s="633"/>
      <c r="M97" s="689"/>
      <c r="N97" s="633"/>
      <c r="O97" s="634"/>
      <c r="P97" s="634"/>
      <c r="Q97" s="633"/>
      <c r="R97" s="633"/>
      <c r="S97" s="633"/>
      <c r="T97" s="818" t="str">
        <f t="shared" si="4"/>
        <v>Health Extension Worker</v>
      </c>
      <c r="U97" s="819"/>
      <c r="V97" s="646"/>
      <c r="W97" s="647"/>
      <c r="X97" s="647"/>
      <c r="Y97" s="684"/>
      <c r="Z97" s="685"/>
      <c r="AA97" s="723"/>
    </row>
    <row r="98" spans="1:27" s="686" customFormat="1" ht="15" customHeight="1" x14ac:dyDescent="0.2">
      <c r="A98" s="820"/>
      <c r="B98" s="825" t="s">
        <v>865</v>
      </c>
      <c r="C98" s="824" t="s">
        <v>529</v>
      </c>
      <c r="D98" s="1452" t="s">
        <v>767</v>
      </c>
      <c r="E98" s="1453"/>
      <c r="F98" s="1454"/>
      <c r="G98" s="1455" t="s">
        <v>768</v>
      </c>
      <c r="H98" s="1456"/>
      <c r="I98" s="823"/>
      <c r="J98" s="763" t="str">
        <f t="shared" si="3"/>
        <v>Clinical Officer</v>
      </c>
      <c r="K98" s="634"/>
      <c r="L98" s="633"/>
      <c r="M98" s="689"/>
      <c r="N98" s="633"/>
      <c r="O98" s="634"/>
      <c r="P98" s="634"/>
      <c r="Q98" s="633"/>
      <c r="R98" s="633"/>
      <c r="S98" s="633"/>
      <c r="T98" s="818" t="str">
        <f t="shared" si="4"/>
        <v>Nurse</v>
      </c>
      <c r="U98" s="819"/>
      <c r="V98" s="646"/>
      <c r="W98" s="647"/>
      <c r="X98" s="647"/>
      <c r="Y98" s="684"/>
      <c r="Z98" s="685"/>
      <c r="AA98" s="723"/>
    </row>
    <row r="99" spans="1:27" s="686" customFormat="1" ht="15" customHeight="1" x14ac:dyDescent="0.2">
      <c r="A99" s="820"/>
      <c r="B99" s="821" t="s">
        <v>866</v>
      </c>
      <c r="C99" s="824" t="s">
        <v>867</v>
      </c>
      <c r="D99" s="1452" t="s">
        <v>862</v>
      </c>
      <c r="E99" s="1453"/>
      <c r="F99" s="1454"/>
      <c r="G99" s="1455" t="s">
        <v>767</v>
      </c>
      <c r="H99" s="1456"/>
      <c r="I99" s="823"/>
      <c r="J99" s="763" t="str">
        <f t="shared" si="3"/>
        <v>Nurse</v>
      </c>
      <c r="K99" s="634"/>
      <c r="L99" s="633"/>
      <c r="M99" s="689"/>
      <c r="N99" s="633"/>
      <c r="O99" s="634"/>
      <c r="P99" s="634"/>
      <c r="Q99" s="633"/>
      <c r="R99" s="633"/>
      <c r="S99" s="633"/>
      <c r="T99" s="818" t="str">
        <f t="shared" si="4"/>
        <v>Health Extension Worker</v>
      </c>
      <c r="U99" s="819"/>
      <c r="V99" s="646"/>
      <c r="W99" s="647"/>
      <c r="X99" s="647"/>
      <c r="Y99" s="684"/>
      <c r="Z99" s="685"/>
      <c r="AA99" s="723"/>
    </row>
    <row r="100" spans="1:27" s="686" customFormat="1" ht="15" customHeight="1" x14ac:dyDescent="0.2">
      <c r="A100" s="820"/>
      <c r="B100" s="821" t="s">
        <v>868</v>
      </c>
      <c r="C100" s="824" t="s">
        <v>869</v>
      </c>
      <c r="D100" s="1452" t="s">
        <v>862</v>
      </c>
      <c r="E100" s="1453"/>
      <c r="F100" s="1454"/>
      <c r="G100" s="1455" t="s">
        <v>767</v>
      </c>
      <c r="H100" s="1456"/>
      <c r="I100" s="823"/>
      <c r="J100" s="763" t="str">
        <f t="shared" si="3"/>
        <v>Nurse</v>
      </c>
      <c r="K100" s="634"/>
      <c r="L100" s="633"/>
      <c r="M100" s="689"/>
      <c r="N100" s="633"/>
      <c r="O100" s="634"/>
      <c r="P100" s="634"/>
      <c r="Q100" s="633"/>
      <c r="R100" s="633"/>
      <c r="S100" s="633"/>
      <c r="T100" s="818" t="str">
        <f t="shared" si="4"/>
        <v>Health Extension Worker</v>
      </c>
      <c r="U100" s="819"/>
      <c r="V100" s="646"/>
      <c r="W100" s="647"/>
      <c r="X100" s="647"/>
      <c r="Y100" s="684"/>
      <c r="Z100" s="685"/>
      <c r="AA100" s="723"/>
    </row>
    <row r="101" spans="1:27" s="686" customFormat="1" ht="15" customHeight="1" x14ac:dyDescent="0.2">
      <c r="A101" s="820"/>
      <c r="B101" s="821" t="s">
        <v>870</v>
      </c>
      <c r="C101" s="824" t="s">
        <v>871</v>
      </c>
      <c r="D101" s="1452" t="s">
        <v>768</v>
      </c>
      <c r="E101" s="1453"/>
      <c r="F101" s="1454"/>
      <c r="G101" s="1455" t="s">
        <v>768</v>
      </c>
      <c r="H101" s="1456"/>
      <c r="I101" s="823"/>
      <c r="J101" s="763" t="str">
        <f t="shared" si="3"/>
        <v>Clinical Officer</v>
      </c>
      <c r="K101" s="634"/>
      <c r="L101" s="633"/>
      <c r="M101" s="689"/>
      <c r="N101" s="633"/>
      <c r="O101" s="634"/>
      <c r="P101" s="634"/>
      <c r="Q101" s="633"/>
      <c r="R101" s="633"/>
      <c r="S101" s="633"/>
      <c r="T101" s="818" t="str">
        <f t="shared" si="4"/>
        <v>Clinical Officer</v>
      </c>
      <c r="U101" s="819"/>
      <c r="V101" s="646"/>
      <c r="W101" s="647"/>
      <c r="X101" s="647"/>
      <c r="Y101" s="684"/>
      <c r="Z101" s="685"/>
      <c r="AA101" s="723"/>
    </row>
    <row r="102" spans="1:27" s="686" customFormat="1" ht="15" customHeight="1" thickBot="1" x14ac:dyDescent="0.25">
      <c r="A102" s="820"/>
      <c r="B102" s="826" t="s">
        <v>872</v>
      </c>
      <c r="C102" s="827" t="s">
        <v>40</v>
      </c>
      <c r="D102" s="1438" t="s">
        <v>766</v>
      </c>
      <c r="E102" s="1439"/>
      <c r="F102" s="1440"/>
      <c r="G102" s="1441" t="s">
        <v>766</v>
      </c>
      <c r="H102" s="1442"/>
      <c r="I102" s="823"/>
      <c r="J102" s="763" t="str">
        <f t="shared" si="3"/>
        <v>Not applicable</v>
      </c>
      <c r="K102" s="634"/>
      <c r="L102" s="633"/>
      <c r="M102" s="689"/>
      <c r="N102" s="633"/>
      <c r="O102" s="634"/>
      <c r="P102" s="634"/>
      <c r="Q102" s="633"/>
      <c r="R102" s="633"/>
      <c r="S102" s="633"/>
      <c r="T102" s="818" t="str">
        <f t="shared" si="4"/>
        <v>Not applicable</v>
      </c>
      <c r="U102" s="819"/>
      <c r="V102" s="646"/>
      <c r="W102" s="647"/>
      <c r="X102" s="647"/>
      <c r="Y102" s="684"/>
      <c r="Z102" s="685"/>
      <c r="AA102" s="723"/>
    </row>
    <row r="103" spans="1:27" s="686" customFormat="1" ht="75" x14ac:dyDescent="0.2">
      <c r="A103" s="1443" t="s">
        <v>873</v>
      </c>
      <c r="B103" s="1444"/>
      <c r="C103" s="1445"/>
      <c r="D103" s="1446" t="s">
        <v>874</v>
      </c>
      <c r="E103" s="1447"/>
      <c r="F103" s="1447"/>
      <c r="G103" s="1447"/>
      <c r="H103" s="1448"/>
      <c r="I103" s="672"/>
      <c r="J103" s="717"/>
      <c r="K103" s="634" t="str">
        <f>A103</f>
        <v>D6. Please describe any other policies or regulations that restrict who can sell or dispense particular contraceptive methods. (For example, are pharmacists allowed to provide the methods?) Please note which methods and sectors the policies/regulations apply to.</v>
      </c>
      <c r="L103" s="633"/>
      <c r="M103" s="633"/>
      <c r="N103" s="633"/>
      <c r="O103" s="634" t="str">
        <f>D103</f>
        <v xml:space="preserve">Health Extension Workers are allowed to insert the one-rod implant (Implanon). Pharmacists, pharmacy technicians, and druggists are allowed to dispense oral pills, emergency pills, and male and/or female condoms in retail outlets. </v>
      </c>
      <c r="P103" s="633"/>
      <c r="Q103" s="633"/>
      <c r="R103" s="634"/>
      <c r="S103" s="633"/>
      <c r="T103" s="828"/>
      <c r="U103" s="646"/>
      <c r="V103" s="646"/>
      <c r="W103" s="647"/>
      <c r="X103" s="647"/>
      <c r="Y103" s="684"/>
      <c r="Z103" s="685"/>
      <c r="AA103" s="723"/>
    </row>
    <row r="104" spans="1:27" s="835" customFormat="1" ht="15.75" thickBot="1" x14ac:dyDescent="0.25">
      <c r="A104" s="1430"/>
      <c r="B104" s="1431"/>
      <c r="C104" s="1431"/>
      <c r="D104" s="1431"/>
      <c r="E104" s="1431"/>
      <c r="F104" s="1431"/>
      <c r="G104" s="1431"/>
      <c r="H104" s="1432"/>
      <c r="I104" s="829"/>
      <c r="J104" s="830"/>
      <c r="K104" s="831">
        <f>C104</f>
        <v>0</v>
      </c>
      <c r="L104" s="831"/>
      <c r="M104" s="831"/>
      <c r="N104" s="831"/>
      <c r="O104" s="831"/>
      <c r="P104" s="831"/>
      <c r="Q104" s="831"/>
      <c r="R104" s="831"/>
      <c r="S104" s="831"/>
      <c r="T104" s="831"/>
      <c r="U104" s="831"/>
      <c r="V104" s="831"/>
      <c r="W104" s="832"/>
      <c r="X104" s="832"/>
      <c r="Y104" s="833"/>
      <c r="Z104" s="833"/>
      <c r="AA104" s="834"/>
    </row>
    <row r="105" spans="1:27" s="686" customFormat="1" ht="45" customHeight="1" x14ac:dyDescent="0.2">
      <c r="A105" s="1398" t="s">
        <v>875</v>
      </c>
      <c r="B105" s="1399"/>
      <c r="C105" s="1399"/>
      <c r="D105" s="836" t="s">
        <v>455</v>
      </c>
      <c r="E105" s="1449" t="s">
        <v>535</v>
      </c>
      <c r="F105" s="1450"/>
      <c r="G105" s="1451"/>
      <c r="H105" s="837" t="s">
        <v>536</v>
      </c>
      <c r="I105" s="780"/>
      <c r="J105" s="763"/>
      <c r="K105" s="634" t="str">
        <f>A105</f>
        <v>D7. Does the country have laws, regulations, or policies that make it difficult for the following sub-populations to access effective family planning services?</v>
      </c>
      <c r="L105" s="633"/>
      <c r="M105" s="633"/>
      <c r="N105" s="633"/>
      <c r="O105" s="634"/>
      <c r="P105" s="633"/>
      <c r="Q105" s="633"/>
      <c r="R105" s="633"/>
      <c r="S105" s="633"/>
      <c r="T105" s="646"/>
      <c r="U105" s="646"/>
      <c r="V105" s="819" t="str">
        <f>E105</f>
        <v xml:space="preserve">If yes, describe laws/regulations/policies affecting access </v>
      </c>
      <c r="W105" s="647"/>
      <c r="X105" s="647"/>
      <c r="Y105" s="684"/>
      <c r="Z105" s="685"/>
      <c r="AA105" s="723"/>
    </row>
    <row r="106" spans="1:27" s="686" customFormat="1" x14ac:dyDescent="0.2">
      <c r="A106" s="693"/>
      <c r="B106" s="1369" t="s">
        <v>691</v>
      </c>
      <c r="C106" s="1369"/>
      <c r="D106" s="838" t="s">
        <v>94</v>
      </c>
      <c r="E106" s="1427"/>
      <c r="F106" s="1428"/>
      <c r="G106" s="1433"/>
      <c r="H106" s="701"/>
      <c r="I106" s="771"/>
      <c r="J106" s="763"/>
      <c r="K106" s="634" t="str">
        <f>B106</f>
        <v>a. Unmarried people</v>
      </c>
      <c r="L106" s="633"/>
      <c r="M106" s="689">
        <f>E106</f>
        <v>0</v>
      </c>
      <c r="N106" s="633"/>
      <c r="O106" s="634"/>
      <c r="P106" s="633"/>
      <c r="Q106" s="633"/>
      <c r="R106" s="633"/>
      <c r="S106" s="633"/>
      <c r="T106" s="646"/>
      <c r="U106" s="646"/>
      <c r="V106" s="819">
        <f>E106</f>
        <v>0</v>
      </c>
      <c r="W106" s="647"/>
      <c r="X106" s="647"/>
      <c r="Y106" s="684"/>
      <c r="Z106" s="685"/>
      <c r="AA106" s="723"/>
    </row>
    <row r="107" spans="1:27" s="686" customFormat="1" x14ac:dyDescent="0.2">
      <c r="A107" s="693"/>
      <c r="B107" s="1369" t="s">
        <v>538</v>
      </c>
      <c r="C107" s="1369"/>
      <c r="D107" s="838" t="s">
        <v>94</v>
      </c>
      <c r="E107" s="1427"/>
      <c r="F107" s="1428"/>
      <c r="G107" s="1433"/>
      <c r="H107" s="701"/>
      <c r="I107" s="771"/>
      <c r="J107" s="763"/>
      <c r="K107" s="634" t="str">
        <f>B107</f>
        <v>b. Young people</v>
      </c>
      <c r="L107" s="633"/>
      <c r="M107" s="689">
        <f>E107</f>
        <v>0</v>
      </c>
      <c r="N107" s="633"/>
      <c r="O107" s="634"/>
      <c r="P107" s="633"/>
      <c r="Q107" s="633"/>
      <c r="R107" s="633"/>
      <c r="S107" s="633"/>
      <c r="T107" s="646"/>
      <c r="U107" s="646"/>
      <c r="V107" s="819">
        <f>E107</f>
        <v>0</v>
      </c>
      <c r="W107" s="647"/>
      <c r="X107" s="647"/>
      <c r="Y107" s="684"/>
      <c r="Z107" s="685"/>
      <c r="AA107" s="723"/>
    </row>
    <row r="108" spans="1:27" s="686" customFormat="1" ht="15.75" thickBot="1" x14ac:dyDescent="0.25">
      <c r="A108" s="839"/>
      <c r="B108" s="1434" t="s">
        <v>539</v>
      </c>
      <c r="C108" s="1434"/>
      <c r="D108" s="840" t="s">
        <v>94</v>
      </c>
      <c r="E108" s="1435"/>
      <c r="F108" s="1436"/>
      <c r="G108" s="1437"/>
      <c r="H108" s="841"/>
      <c r="I108" s="771"/>
      <c r="J108" s="763"/>
      <c r="K108" s="634" t="str">
        <f>B108</f>
        <v>c. Other</v>
      </c>
      <c r="L108" s="633"/>
      <c r="M108" s="689">
        <f>E108</f>
        <v>0</v>
      </c>
      <c r="N108" s="633"/>
      <c r="O108" s="634"/>
      <c r="P108" s="633"/>
      <c r="Q108" s="633"/>
      <c r="R108" s="633"/>
      <c r="S108" s="633"/>
      <c r="T108" s="646"/>
      <c r="U108" s="646"/>
      <c r="V108" s="819">
        <f>E108</f>
        <v>0</v>
      </c>
      <c r="W108" s="647"/>
      <c r="X108" s="647"/>
      <c r="Y108" s="684"/>
      <c r="Z108" s="685"/>
      <c r="AA108" s="723"/>
    </row>
    <row r="109" spans="1:27" s="698" customFormat="1" x14ac:dyDescent="0.2">
      <c r="A109" s="1430"/>
      <c r="B109" s="1431"/>
      <c r="C109" s="1431"/>
      <c r="D109" s="1431"/>
      <c r="E109" s="1431"/>
      <c r="F109" s="1431"/>
      <c r="G109" s="1431"/>
      <c r="H109" s="1432"/>
      <c r="I109" s="799"/>
      <c r="J109" s="763"/>
      <c r="K109" s="643">
        <f>C109</f>
        <v>0</v>
      </c>
      <c r="L109" s="644"/>
      <c r="M109" s="644"/>
      <c r="N109" s="644"/>
      <c r="O109" s="643"/>
      <c r="P109" s="644"/>
      <c r="Q109" s="644"/>
      <c r="R109" s="644"/>
      <c r="S109" s="644"/>
      <c r="T109" s="644"/>
      <c r="U109" s="644"/>
      <c r="V109" s="644"/>
      <c r="W109" s="696"/>
      <c r="X109" s="696"/>
      <c r="Y109" s="697"/>
      <c r="Z109" s="697"/>
      <c r="AA109" s="834"/>
    </row>
    <row r="110" spans="1:27" s="686" customFormat="1" ht="45" x14ac:dyDescent="0.2">
      <c r="A110" s="1387" t="s">
        <v>876</v>
      </c>
      <c r="B110" s="1369"/>
      <c r="C110" s="1369"/>
      <c r="D110" s="1369"/>
      <c r="E110" s="1369"/>
      <c r="F110" s="1369"/>
      <c r="G110" s="1369"/>
      <c r="H110" s="1388"/>
      <c r="I110" s="780"/>
      <c r="J110" s="763"/>
      <c r="K110" s="634"/>
      <c r="L110" s="633"/>
      <c r="M110" s="633"/>
      <c r="N110" s="633"/>
      <c r="O110" s="634"/>
      <c r="P110" s="633"/>
      <c r="Q110" s="633"/>
      <c r="R110" s="633"/>
      <c r="S110" s="633"/>
      <c r="T110" s="646"/>
      <c r="U110" s="646"/>
      <c r="V110" s="646"/>
      <c r="W110" s="647"/>
      <c r="X110" s="645" t="str">
        <f>A110</f>
        <v xml:space="preserve">D8. Are there charges* to the client in the public sector for family planning:
*(This question refers to charges by policy, not under-the-table charges.)
</v>
      </c>
      <c r="Y110" s="684"/>
      <c r="Z110" s="685"/>
      <c r="AA110" s="723"/>
    </row>
    <row r="111" spans="1:27" s="686" customFormat="1" ht="15" customHeight="1" x14ac:dyDescent="0.2">
      <c r="A111" s="693"/>
      <c r="B111" s="1369" t="s">
        <v>541</v>
      </c>
      <c r="C111" s="1369"/>
      <c r="D111" s="1369"/>
      <c r="E111" s="1369"/>
      <c r="F111" s="1370"/>
      <c r="G111" s="1425" t="s">
        <v>94</v>
      </c>
      <c r="H111" s="1426"/>
      <c r="I111" s="823"/>
      <c r="J111" s="763" t="str">
        <f>G111</f>
        <v>No</v>
      </c>
      <c r="K111" s="634"/>
      <c r="L111" s="633"/>
      <c r="M111" s="633"/>
      <c r="N111" s="633"/>
      <c r="O111" s="634"/>
      <c r="P111" s="633"/>
      <c r="Q111" s="633"/>
      <c r="R111" s="633"/>
      <c r="S111" s="633"/>
      <c r="T111" s="646"/>
      <c r="U111" s="646"/>
      <c r="V111" s="646"/>
      <c r="W111" s="647"/>
      <c r="X111" s="647"/>
      <c r="Y111" s="720" t="str">
        <f>B111</f>
        <v>a. Services?</v>
      </c>
      <c r="Z111" s="685"/>
      <c r="AA111" s="723"/>
    </row>
    <row r="112" spans="1:27" s="686" customFormat="1" ht="15" customHeight="1" x14ac:dyDescent="0.2">
      <c r="A112" s="693"/>
      <c r="B112" s="1369" t="s">
        <v>542</v>
      </c>
      <c r="C112" s="1369"/>
      <c r="D112" s="1369"/>
      <c r="E112" s="1369"/>
      <c r="F112" s="1370"/>
      <c r="G112" s="1425" t="s">
        <v>94</v>
      </c>
      <c r="H112" s="1426"/>
      <c r="I112" s="823"/>
      <c r="J112" s="763" t="str">
        <f>G112</f>
        <v>No</v>
      </c>
      <c r="K112" s="634"/>
      <c r="L112" s="633"/>
      <c r="M112" s="633"/>
      <c r="N112" s="633"/>
      <c r="O112" s="634"/>
      <c r="P112" s="633"/>
      <c r="Q112" s="633"/>
      <c r="R112" s="633"/>
      <c r="S112" s="633"/>
      <c r="T112" s="646"/>
      <c r="U112" s="646"/>
      <c r="V112" s="646"/>
      <c r="W112" s="647"/>
      <c r="X112" s="647"/>
      <c r="Y112" s="720" t="str">
        <f>B112</f>
        <v>b. Commodities?</v>
      </c>
      <c r="Z112" s="685"/>
      <c r="AA112" s="723"/>
    </row>
    <row r="113" spans="1:27" s="686" customFormat="1" ht="15" customHeight="1" x14ac:dyDescent="0.2">
      <c r="A113" s="693"/>
      <c r="B113" s="1369" t="s">
        <v>543</v>
      </c>
      <c r="C113" s="1369"/>
      <c r="D113" s="1369"/>
      <c r="E113" s="1369"/>
      <c r="F113" s="1370"/>
      <c r="G113" s="1425" t="s">
        <v>766</v>
      </c>
      <c r="H113" s="1426"/>
      <c r="I113" s="823"/>
      <c r="J113" s="763" t="str">
        <f>G113</f>
        <v>Not applicable</v>
      </c>
      <c r="K113" s="634"/>
      <c r="L113" s="633"/>
      <c r="M113" s="633"/>
      <c r="N113" s="633"/>
      <c r="O113" s="634"/>
      <c r="P113" s="633"/>
      <c r="Q113" s="633"/>
      <c r="R113" s="633"/>
      <c r="S113" s="633"/>
      <c r="T113" s="646"/>
      <c r="U113" s="646"/>
      <c r="V113" s="646"/>
      <c r="W113" s="647"/>
      <c r="X113" s="647"/>
      <c r="Y113" s="720" t="str">
        <f>B113</f>
        <v>c. If yes, are there exemptions for people who cannot afford to pay?</v>
      </c>
      <c r="Z113" s="685"/>
      <c r="AA113" s="723"/>
    </row>
    <row r="114" spans="1:27" s="686" customFormat="1" x14ac:dyDescent="0.2">
      <c r="A114" s="693"/>
      <c r="B114" s="745"/>
      <c r="C114" s="746" t="s">
        <v>544</v>
      </c>
      <c r="D114" s="1427" t="s">
        <v>766</v>
      </c>
      <c r="E114" s="1428"/>
      <c r="F114" s="1428"/>
      <c r="G114" s="1428"/>
      <c r="H114" s="1429"/>
      <c r="I114" s="823"/>
      <c r="J114" s="763"/>
      <c r="K114" s="634" t="str">
        <f>C114</f>
        <v>i. If yes, describe the exemptions.</v>
      </c>
      <c r="L114" s="633"/>
      <c r="M114" s="633"/>
      <c r="N114" s="804"/>
      <c r="O114" s="635" t="str">
        <f>D114</f>
        <v>Not applicable</v>
      </c>
      <c r="P114" s="633"/>
      <c r="Q114" s="633"/>
      <c r="R114" s="633"/>
      <c r="S114" s="633"/>
      <c r="T114" s="646"/>
      <c r="U114" s="646"/>
      <c r="V114" s="646"/>
      <c r="W114" s="647"/>
      <c r="X114" s="647"/>
      <c r="Y114" s="684"/>
      <c r="Z114" s="685"/>
      <c r="AA114" s="723"/>
    </row>
    <row r="115" spans="1:27" s="845" customFormat="1" ht="30" x14ac:dyDescent="0.2">
      <c r="A115" s="1387" t="s">
        <v>877</v>
      </c>
      <c r="B115" s="1369"/>
      <c r="C115" s="1369"/>
      <c r="D115" s="1369"/>
      <c r="E115" s="1369"/>
      <c r="F115" s="1369"/>
      <c r="G115" s="1369"/>
      <c r="H115" s="1388"/>
      <c r="I115" s="681"/>
      <c r="J115" s="842"/>
      <c r="K115" s="634"/>
      <c r="L115" s="634"/>
      <c r="M115" s="633"/>
      <c r="N115" s="633"/>
      <c r="O115" s="634"/>
      <c r="P115" s="633"/>
      <c r="Q115" s="843"/>
      <c r="R115" s="633"/>
      <c r="S115" s="660"/>
      <c r="T115" s="661"/>
      <c r="U115" s="661"/>
      <c r="V115" s="661"/>
      <c r="W115" s="662"/>
      <c r="X115" s="645" t="str">
        <f>A115</f>
        <v>D9. Are the following contraceptives included in the country's National Essential Medicine List (NEML) or other equivalent priority list? (for example, the National Medical Device List)</v>
      </c>
      <c r="Y115" s="843"/>
      <c r="Z115" s="844"/>
      <c r="AA115" s="723"/>
    </row>
    <row r="116" spans="1:27" s="845" customFormat="1" ht="15.75" customHeight="1" x14ac:dyDescent="0.2">
      <c r="A116" s="846"/>
      <c r="B116" s="1369" t="s">
        <v>694</v>
      </c>
      <c r="C116" s="1369"/>
      <c r="D116" s="1369"/>
      <c r="E116" s="1369"/>
      <c r="F116" s="1370"/>
      <c r="G116" s="1425" t="s">
        <v>97</v>
      </c>
      <c r="H116" s="1426"/>
      <c r="I116" s="681"/>
      <c r="J116" s="763" t="str">
        <f t="shared" ref="J116:J127" si="5">G116</f>
        <v>Yes</v>
      </c>
      <c r="K116" s="634"/>
      <c r="L116" s="634"/>
      <c r="M116" s="633"/>
      <c r="N116" s="633"/>
      <c r="O116" s="634"/>
      <c r="P116" s="633"/>
      <c r="Q116" s="843"/>
      <c r="R116" s="633"/>
      <c r="S116" s="660"/>
      <c r="T116" s="661"/>
      <c r="U116" s="661"/>
      <c r="V116" s="661"/>
      <c r="W116" s="662"/>
      <c r="X116" s="662"/>
      <c r="Y116" s="720" t="str">
        <f t="shared" ref="Y116:Y125" si="6">B116</f>
        <v>a. Combined oral contraceptives</v>
      </c>
      <c r="Z116" s="844"/>
      <c r="AA116" s="723"/>
    </row>
    <row r="117" spans="1:27" s="845" customFormat="1" ht="15.75" customHeight="1" x14ac:dyDescent="0.2">
      <c r="A117" s="846"/>
      <c r="B117" s="1369" t="s">
        <v>695</v>
      </c>
      <c r="C117" s="1369"/>
      <c r="D117" s="1369"/>
      <c r="E117" s="1369"/>
      <c r="F117" s="1370"/>
      <c r="G117" s="1425" t="s">
        <v>97</v>
      </c>
      <c r="H117" s="1426"/>
      <c r="I117" s="681"/>
      <c r="J117" s="763" t="str">
        <f t="shared" si="5"/>
        <v>Yes</v>
      </c>
      <c r="K117" s="634"/>
      <c r="L117" s="634"/>
      <c r="M117" s="633"/>
      <c r="N117" s="633"/>
      <c r="O117" s="634"/>
      <c r="P117" s="633"/>
      <c r="Q117" s="843"/>
      <c r="R117" s="633"/>
      <c r="S117" s="660"/>
      <c r="T117" s="661"/>
      <c r="U117" s="661"/>
      <c r="V117" s="661"/>
      <c r="W117" s="662"/>
      <c r="X117" s="662"/>
      <c r="Y117" s="720" t="str">
        <f t="shared" si="6"/>
        <v>b. Progestin-only pills</v>
      </c>
      <c r="Z117" s="844"/>
      <c r="AA117" s="723"/>
    </row>
    <row r="118" spans="1:27" s="845" customFormat="1" ht="15.75" customHeight="1" x14ac:dyDescent="0.2">
      <c r="A118" s="846"/>
      <c r="B118" s="1369" t="s">
        <v>878</v>
      </c>
      <c r="C118" s="1369"/>
      <c r="D118" s="1369"/>
      <c r="E118" s="1369"/>
      <c r="F118" s="1370"/>
      <c r="G118" s="1425" t="s">
        <v>97</v>
      </c>
      <c r="H118" s="1426"/>
      <c r="I118" s="681"/>
      <c r="J118" s="763" t="str">
        <f t="shared" si="5"/>
        <v>Yes</v>
      </c>
      <c r="K118" s="634"/>
      <c r="L118" s="634"/>
      <c r="M118" s="633"/>
      <c r="N118" s="633"/>
      <c r="O118" s="634"/>
      <c r="P118" s="633"/>
      <c r="Q118" s="843"/>
      <c r="R118" s="633"/>
      <c r="S118" s="660"/>
      <c r="T118" s="661"/>
      <c r="U118" s="661"/>
      <c r="V118" s="661"/>
      <c r="W118" s="662"/>
      <c r="X118" s="662"/>
      <c r="Y118" s="720" t="str">
        <f t="shared" si="6"/>
        <v>c. Injectables</v>
      </c>
      <c r="Z118" s="844"/>
      <c r="AA118" s="723"/>
    </row>
    <row r="119" spans="1:27" s="845" customFormat="1" ht="15.75" customHeight="1" x14ac:dyDescent="0.2">
      <c r="A119" s="846"/>
      <c r="B119" s="1369" t="s">
        <v>879</v>
      </c>
      <c r="C119" s="1369"/>
      <c r="D119" s="1369"/>
      <c r="E119" s="1369"/>
      <c r="F119" s="1370"/>
      <c r="G119" s="1425" t="s">
        <v>97</v>
      </c>
      <c r="H119" s="1426"/>
      <c r="I119" s="681"/>
      <c r="J119" s="763" t="str">
        <f t="shared" si="5"/>
        <v>Yes</v>
      </c>
      <c r="K119" s="634"/>
      <c r="L119" s="634"/>
      <c r="M119" s="633"/>
      <c r="N119" s="633"/>
      <c r="O119" s="634"/>
      <c r="P119" s="633"/>
      <c r="Q119" s="843"/>
      <c r="R119" s="633"/>
      <c r="S119" s="660"/>
      <c r="T119" s="661"/>
      <c r="U119" s="661"/>
      <c r="V119" s="661"/>
      <c r="W119" s="662"/>
      <c r="X119" s="662"/>
      <c r="Y119" s="720" t="str">
        <f t="shared" si="6"/>
        <v>d. Implants</v>
      </c>
      <c r="Z119" s="844"/>
      <c r="AA119" s="723"/>
    </row>
    <row r="120" spans="1:27" s="845" customFormat="1" ht="15.75" customHeight="1" x14ac:dyDescent="0.2">
      <c r="A120" s="846"/>
      <c r="B120" s="1369" t="s">
        <v>559</v>
      </c>
      <c r="C120" s="1369"/>
      <c r="D120" s="1369"/>
      <c r="E120" s="1369"/>
      <c r="F120" s="1370"/>
      <c r="G120" s="1425" t="s">
        <v>97</v>
      </c>
      <c r="H120" s="1426"/>
      <c r="I120" s="681"/>
      <c r="J120" s="763" t="str">
        <f t="shared" si="5"/>
        <v>Yes</v>
      </c>
      <c r="K120" s="634"/>
      <c r="L120" s="634"/>
      <c r="M120" s="633"/>
      <c r="N120" s="633"/>
      <c r="O120" s="634"/>
      <c r="P120" s="633"/>
      <c r="Q120" s="843"/>
      <c r="R120" s="633"/>
      <c r="S120" s="660"/>
      <c r="T120" s="661"/>
      <c r="U120" s="661"/>
      <c r="V120" s="661"/>
      <c r="W120" s="662"/>
      <c r="X120" s="662"/>
      <c r="Y120" s="720" t="str">
        <f t="shared" si="6"/>
        <v>e. Intrauterine devices (IUDs)</v>
      </c>
      <c r="Z120" s="844"/>
      <c r="AA120" s="723"/>
    </row>
    <row r="121" spans="1:27" s="845" customFormat="1" ht="15.75" customHeight="1" x14ac:dyDescent="0.2">
      <c r="A121" s="846"/>
      <c r="B121" s="1369" t="s">
        <v>495</v>
      </c>
      <c r="C121" s="1369"/>
      <c r="D121" s="1369"/>
      <c r="E121" s="1369"/>
      <c r="F121" s="1370"/>
      <c r="G121" s="1425" t="s">
        <v>97</v>
      </c>
      <c r="H121" s="1426"/>
      <c r="I121" s="681"/>
      <c r="J121" s="763" t="str">
        <f t="shared" si="5"/>
        <v>Yes</v>
      </c>
      <c r="K121" s="634"/>
      <c r="L121" s="634"/>
      <c r="M121" s="633"/>
      <c r="N121" s="633"/>
      <c r="O121" s="634"/>
      <c r="P121" s="633"/>
      <c r="Q121" s="843"/>
      <c r="R121" s="633"/>
      <c r="S121" s="660"/>
      <c r="T121" s="661"/>
      <c r="U121" s="661"/>
      <c r="V121" s="661"/>
      <c r="W121" s="662"/>
      <c r="X121" s="662"/>
      <c r="Y121" s="720" t="str">
        <f t="shared" si="6"/>
        <v>f. Male condoms</v>
      </c>
      <c r="Z121" s="844"/>
      <c r="AA121" s="723"/>
    </row>
    <row r="122" spans="1:27" s="845" customFormat="1" ht="15.75" customHeight="1" x14ac:dyDescent="0.2">
      <c r="A122" s="846"/>
      <c r="B122" s="1369" t="s">
        <v>496</v>
      </c>
      <c r="C122" s="1369"/>
      <c r="D122" s="1369"/>
      <c r="E122" s="1369"/>
      <c r="F122" s="1370"/>
      <c r="G122" s="1425" t="s">
        <v>97</v>
      </c>
      <c r="H122" s="1426"/>
      <c r="I122" s="681"/>
      <c r="J122" s="763" t="str">
        <f t="shared" si="5"/>
        <v>Yes</v>
      </c>
      <c r="K122" s="634"/>
      <c r="L122" s="634"/>
      <c r="M122" s="633"/>
      <c r="N122" s="633"/>
      <c r="O122" s="634"/>
      <c r="P122" s="633"/>
      <c r="Q122" s="843"/>
      <c r="R122" s="633"/>
      <c r="S122" s="660"/>
      <c r="T122" s="661"/>
      <c r="U122" s="661"/>
      <c r="V122" s="661"/>
      <c r="W122" s="662"/>
      <c r="X122" s="662"/>
      <c r="Y122" s="720" t="str">
        <f t="shared" si="6"/>
        <v>g. Female condoms</v>
      </c>
      <c r="Z122" s="844"/>
      <c r="AA122" s="723"/>
    </row>
    <row r="123" spans="1:27" s="845" customFormat="1" ht="15.75" customHeight="1" x14ac:dyDescent="0.2">
      <c r="A123" s="846"/>
      <c r="B123" s="1369" t="s">
        <v>696</v>
      </c>
      <c r="C123" s="1369"/>
      <c r="D123" s="1369"/>
      <c r="E123" s="1369"/>
      <c r="F123" s="1370"/>
      <c r="G123" s="1425" t="s">
        <v>97</v>
      </c>
      <c r="H123" s="1426"/>
      <c r="I123" s="681"/>
      <c r="J123" s="763" t="str">
        <f t="shared" si="5"/>
        <v>Yes</v>
      </c>
      <c r="K123" s="634"/>
      <c r="L123" s="634"/>
      <c r="M123" s="633"/>
      <c r="N123" s="633"/>
      <c r="O123" s="634"/>
      <c r="P123" s="633"/>
      <c r="Q123" s="843"/>
      <c r="R123" s="633"/>
      <c r="S123" s="660"/>
      <c r="T123" s="661"/>
      <c r="U123" s="661"/>
      <c r="V123" s="661"/>
      <c r="W123" s="662"/>
      <c r="X123" s="662"/>
      <c r="Y123" s="720" t="str">
        <f t="shared" si="6"/>
        <v>h. Emergency contraceptive pills</v>
      </c>
      <c r="Z123" s="844"/>
      <c r="AA123" s="723"/>
    </row>
    <row r="124" spans="1:27" s="845" customFormat="1" ht="15.75" customHeight="1" x14ac:dyDescent="0.2">
      <c r="A124" s="846"/>
      <c r="B124" s="1369" t="s">
        <v>570</v>
      </c>
      <c r="C124" s="1369"/>
      <c r="D124" s="1369"/>
      <c r="E124" s="1369"/>
      <c r="F124" s="1370"/>
      <c r="G124" s="1425" t="s">
        <v>94</v>
      </c>
      <c r="H124" s="1426"/>
      <c r="I124" s="681"/>
      <c r="J124" s="763" t="str">
        <f>G124</f>
        <v>No</v>
      </c>
      <c r="K124" s="634"/>
      <c r="L124" s="634"/>
      <c r="M124" s="633"/>
      <c r="N124" s="633"/>
      <c r="O124" s="634"/>
      <c r="P124" s="633"/>
      <c r="Q124" s="843"/>
      <c r="R124" s="633"/>
      <c r="S124" s="660"/>
      <c r="T124" s="661"/>
      <c r="U124" s="661"/>
      <c r="V124" s="661"/>
      <c r="W124" s="662"/>
      <c r="X124" s="662"/>
      <c r="Y124" s="720" t="str">
        <f>B124</f>
        <v>i. CycleBeads</v>
      </c>
      <c r="Z124" s="844"/>
      <c r="AA124" s="723"/>
    </row>
    <row r="125" spans="1:27" s="845" customFormat="1" ht="15.75" customHeight="1" x14ac:dyDescent="0.2">
      <c r="A125" s="846"/>
      <c r="B125" s="1369" t="s">
        <v>697</v>
      </c>
      <c r="C125" s="1369"/>
      <c r="D125" s="1369"/>
      <c r="E125" s="1369"/>
      <c r="F125" s="1370"/>
      <c r="G125" s="1425" t="s">
        <v>97</v>
      </c>
      <c r="H125" s="1426"/>
      <c r="I125" s="681"/>
      <c r="J125" s="763" t="str">
        <f t="shared" si="5"/>
        <v>Yes</v>
      </c>
      <c r="K125" s="634"/>
      <c r="L125" s="634"/>
      <c r="M125" s="633"/>
      <c r="N125" s="633"/>
      <c r="O125" s="634"/>
      <c r="P125" s="633"/>
      <c r="Q125" s="843"/>
      <c r="R125" s="633"/>
      <c r="S125" s="660"/>
      <c r="T125" s="661"/>
      <c r="U125" s="661"/>
      <c r="V125" s="661"/>
      <c r="W125" s="662"/>
      <c r="X125" s="662"/>
      <c r="Y125" s="720" t="str">
        <f t="shared" si="6"/>
        <v>j. Any other contraceptive(s)?</v>
      </c>
      <c r="Z125" s="844"/>
      <c r="AA125" s="723"/>
    </row>
    <row r="126" spans="1:27" s="845" customFormat="1" ht="15.75" x14ac:dyDescent="0.2">
      <c r="A126" s="846"/>
      <c r="B126" s="847"/>
      <c r="C126" s="1369" t="s">
        <v>698</v>
      </c>
      <c r="D126" s="1369"/>
      <c r="E126" s="1370"/>
      <c r="F126" s="1412" t="s">
        <v>699</v>
      </c>
      <c r="G126" s="1413"/>
      <c r="H126" s="1414"/>
      <c r="I126" s="681"/>
      <c r="J126" s="763">
        <f t="shared" si="5"/>
        <v>0</v>
      </c>
      <c r="K126" s="634"/>
      <c r="L126" s="634"/>
      <c r="M126" s="633"/>
      <c r="N126" s="633"/>
      <c r="O126" s="634"/>
      <c r="P126" s="633"/>
      <c r="Q126" s="843"/>
      <c r="R126" s="634">
        <f>B126</f>
        <v>0</v>
      </c>
      <c r="S126" s="660"/>
      <c r="T126" s="661"/>
      <c r="U126" s="661"/>
      <c r="V126" s="661"/>
      <c r="W126" s="662"/>
      <c r="X126" s="662"/>
      <c r="Y126" s="843"/>
      <c r="Z126" s="844"/>
      <c r="AA126" s="723"/>
    </row>
    <row r="127" spans="1:27" s="845" customFormat="1" ht="15.75" x14ac:dyDescent="0.2">
      <c r="A127" s="1415" t="s">
        <v>880</v>
      </c>
      <c r="B127" s="1416"/>
      <c r="C127" s="1416"/>
      <c r="D127" s="1417"/>
      <c r="E127" s="1418"/>
      <c r="F127" s="1419">
        <v>2010</v>
      </c>
      <c r="G127" s="1420"/>
      <c r="H127" s="1421"/>
      <c r="I127" s="681"/>
      <c r="J127" s="763">
        <f t="shared" si="5"/>
        <v>0</v>
      </c>
      <c r="K127" s="634"/>
      <c r="L127" s="634"/>
      <c r="M127" s="633"/>
      <c r="N127" s="633"/>
      <c r="O127" s="634"/>
      <c r="P127" s="633"/>
      <c r="Q127" s="843"/>
      <c r="R127" s="634">
        <f>B127</f>
        <v>0</v>
      </c>
      <c r="S127" s="660"/>
      <c r="T127" s="661"/>
      <c r="U127" s="661"/>
      <c r="V127" s="661"/>
      <c r="W127" s="662"/>
      <c r="X127" s="662"/>
      <c r="Y127" s="843"/>
      <c r="Z127" s="844"/>
      <c r="AA127" s="723"/>
    </row>
    <row r="128" spans="1:27" s="845" customFormat="1" ht="30" x14ac:dyDescent="0.2">
      <c r="A128" s="1387" t="s">
        <v>881</v>
      </c>
      <c r="B128" s="1369"/>
      <c r="C128" s="1370"/>
      <c r="D128" s="1422" t="s">
        <v>703</v>
      </c>
      <c r="E128" s="1423"/>
      <c r="F128" s="1423"/>
      <c r="G128" s="1423"/>
      <c r="H128" s="1424"/>
      <c r="I128" s="681"/>
      <c r="J128" s="842"/>
      <c r="K128" s="634" t="str">
        <f>A128</f>
        <v xml:space="preserve">D11. Name of the list(s)
</v>
      </c>
      <c r="L128" s="634"/>
      <c r="M128" s="633"/>
      <c r="N128" s="633"/>
      <c r="O128" s="634" t="str">
        <f>D128</f>
        <v xml:space="preserve"> Essential Medicine List (EML)</v>
      </c>
      <c r="P128" s="633"/>
      <c r="Q128" s="843"/>
      <c r="R128" s="633"/>
      <c r="S128" s="660"/>
      <c r="T128" s="661"/>
      <c r="U128" s="661"/>
      <c r="V128" s="661"/>
      <c r="W128" s="662"/>
      <c r="X128" s="662"/>
      <c r="Y128" s="843"/>
      <c r="Z128" s="844"/>
      <c r="AA128" s="723"/>
    </row>
    <row r="129" spans="1:27" s="845" customFormat="1" ht="30" x14ac:dyDescent="0.2">
      <c r="A129" s="1387" t="s">
        <v>882</v>
      </c>
      <c r="B129" s="1369"/>
      <c r="C129" s="1370"/>
      <c r="D129" s="1403"/>
      <c r="E129" s="1404"/>
      <c r="F129" s="1404"/>
      <c r="G129" s="1404"/>
      <c r="H129" s="1405"/>
      <c r="I129" s="681"/>
      <c r="J129" s="842"/>
      <c r="K129" s="634" t="str">
        <f>A129</f>
        <v xml:space="preserve">D12. Notes about the list(s)
</v>
      </c>
      <c r="L129" s="634"/>
      <c r="M129" s="633"/>
      <c r="N129" s="633"/>
      <c r="O129" s="634">
        <f>D129</f>
        <v>0</v>
      </c>
      <c r="P129" s="633"/>
      <c r="Q129" s="843"/>
      <c r="R129" s="633"/>
      <c r="S129" s="660"/>
      <c r="T129" s="661"/>
      <c r="U129" s="661"/>
      <c r="V129" s="661"/>
      <c r="W129" s="662"/>
      <c r="X129" s="662"/>
      <c r="Y129" s="843"/>
      <c r="Z129" s="844"/>
      <c r="AA129" s="723"/>
    </row>
    <row r="130" spans="1:27" s="686" customFormat="1" ht="21.75" customHeight="1" x14ac:dyDescent="0.2">
      <c r="A130" s="1387" t="s">
        <v>883</v>
      </c>
      <c r="B130" s="1369"/>
      <c r="C130" s="1369"/>
      <c r="D130" s="1369"/>
      <c r="E130" s="1369"/>
      <c r="F130" s="1369"/>
      <c r="G130" s="1369"/>
      <c r="H130" s="1388"/>
      <c r="I130" s="848"/>
      <c r="J130" s="763"/>
      <c r="K130" s="634"/>
      <c r="L130" s="633"/>
      <c r="M130" s="633"/>
      <c r="N130" s="633"/>
      <c r="O130" s="634"/>
      <c r="P130" s="633"/>
      <c r="Q130" s="633"/>
      <c r="R130" s="633"/>
      <c r="S130" s="633"/>
      <c r="T130" s="646"/>
      <c r="U130" s="646"/>
      <c r="V130" s="646"/>
      <c r="W130" s="647"/>
      <c r="X130" s="645" t="str">
        <f>A130</f>
        <v xml:space="preserve">D13.  Information on country's Poverty Reduction Strategy Paper (PRSP)
</v>
      </c>
      <c r="Y130" s="684"/>
      <c r="Z130" s="685"/>
      <c r="AA130" s="723"/>
    </row>
    <row r="131" spans="1:27" s="845" customFormat="1" ht="30.75" customHeight="1" x14ac:dyDescent="0.2">
      <c r="A131" s="849"/>
      <c r="B131" s="1406" t="s">
        <v>884</v>
      </c>
      <c r="C131" s="1407"/>
      <c r="D131" s="1407"/>
      <c r="E131" s="1408"/>
      <c r="F131" s="1409">
        <v>2010</v>
      </c>
      <c r="G131" s="1410"/>
      <c r="H131" s="1411"/>
      <c r="I131" s="681"/>
      <c r="J131" s="763">
        <f>G131</f>
        <v>0</v>
      </c>
      <c r="K131" s="634"/>
      <c r="L131" s="634"/>
      <c r="M131" s="633"/>
      <c r="N131" s="633"/>
      <c r="O131" s="634"/>
      <c r="P131" s="633"/>
      <c r="Q131" s="843"/>
      <c r="R131" s="634" t="str">
        <f>B131</f>
        <v>a. What year is the Poverty Reduction Strategy Paper from? (most recent actual PRSP on IMF's site [not progress or summary report])</v>
      </c>
      <c r="S131" s="660"/>
      <c r="T131" s="661"/>
      <c r="U131" s="661"/>
      <c r="V131" s="661"/>
      <c r="W131" s="662"/>
      <c r="X131" s="662"/>
      <c r="Y131" s="843"/>
      <c r="Z131" s="844"/>
      <c r="AA131" s="723"/>
    </row>
    <row r="132" spans="1:27" s="845" customFormat="1" ht="15.75" customHeight="1" x14ac:dyDescent="0.2">
      <c r="A132" s="846"/>
      <c r="B132" s="1369" t="s">
        <v>548</v>
      </c>
      <c r="C132" s="1369"/>
      <c r="D132" s="1369"/>
      <c r="E132" s="1369"/>
      <c r="F132" s="1370"/>
      <c r="G132" s="1371" t="s">
        <v>94</v>
      </c>
      <c r="H132" s="1372"/>
      <c r="I132" s="681"/>
      <c r="J132" s="763" t="str">
        <f>G132</f>
        <v>No</v>
      </c>
      <c r="K132" s="634"/>
      <c r="L132" s="634"/>
      <c r="M132" s="633"/>
      <c r="N132" s="633"/>
      <c r="O132" s="634"/>
      <c r="P132" s="633"/>
      <c r="Q132" s="843"/>
      <c r="R132" s="633"/>
      <c r="S132" s="660"/>
      <c r="T132" s="661"/>
      <c r="U132" s="661"/>
      <c r="V132" s="661"/>
      <c r="W132" s="662"/>
      <c r="X132" s="662"/>
      <c r="Y132" s="720" t="str">
        <f>B132</f>
        <v>b. Is family planning or reproductive health a priority in the PRSP?</v>
      </c>
      <c r="Z132" s="844"/>
      <c r="AA132" s="723"/>
    </row>
    <row r="133" spans="1:27" s="845" customFormat="1" ht="15.75" customHeight="1" x14ac:dyDescent="0.2">
      <c r="A133" s="846"/>
      <c r="B133" s="1369" t="s">
        <v>549</v>
      </c>
      <c r="C133" s="1369"/>
      <c r="D133" s="1369"/>
      <c r="E133" s="1369"/>
      <c r="F133" s="1370"/>
      <c r="G133" s="1371" t="s">
        <v>94</v>
      </c>
      <c r="H133" s="1372"/>
      <c r="I133" s="681"/>
      <c r="J133" s="763" t="str">
        <f>G133</f>
        <v>No</v>
      </c>
      <c r="K133" s="634"/>
      <c r="L133" s="634"/>
      <c r="M133" s="633"/>
      <c r="N133" s="633"/>
      <c r="O133" s="634"/>
      <c r="P133" s="633"/>
      <c r="Q133" s="843"/>
      <c r="R133" s="633"/>
      <c r="S133" s="660"/>
      <c r="T133" s="661"/>
      <c r="U133" s="661"/>
      <c r="V133" s="661"/>
      <c r="W133" s="662"/>
      <c r="X133" s="662"/>
      <c r="Y133" s="720" t="str">
        <f>B133</f>
        <v>c. Is contraceptive security included in the PRSP?</v>
      </c>
      <c r="Z133" s="844"/>
      <c r="AA133" s="723"/>
    </row>
    <row r="134" spans="1:27" s="845" customFormat="1" ht="15.75" customHeight="1" x14ac:dyDescent="0.2">
      <c r="A134" s="846"/>
      <c r="B134" s="1369" t="s">
        <v>550</v>
      </c>
      <c r="C134" s="1369"/>
      <c r="D134" s="1369"/>
      <c r="E134" s="1369"/>
      <c r="F134" s="1370"/>
      <c r="G134" s="1371" t="s">
        <v>97</v>
      </c>
      <c r="H134" s="1372"/>
      <c r="I134" s="681"/>
      <c r="J134" s="763" t="str">
        <f>G134</f>
        <v>Yes</v>
      </c>
      <c r="K134" s="634"/>
      <c r="L134" s="634"/>
      <c r="M134" s="633"/>
      <c r="N134" s="633"/>
      <c r="O134" s="634"/>
      <c r="P134" s="633"/>
      <c r="Q134" s="843"/>
      <c r="R134" s="633"/>
      <c r="S134" s="660"/>
      <c r="T134" s="661"/>
      <c r="U134" s="661"/>
      <c r="V134" s="661"/>
      <c r="W134" s="662"/>
      <c r="X134" s="662"/>
      <c r="Y134" s="720" t="str">
        <f>B134</f>
        <v>d. Is contraceptive prevalence rate (CPR) included as an indicator in the PRSP?</v>
      </c>
      <c r="Z134" s="844"/>
      <c r="AA134" s="723"/>
    </row>
    <row r="135" spans="1:27" s="845" customFormat="1" ht="15.75" customHeight="1" x14ac:dyDescent="0.2">
      <c r="A135" s="846"/>
      <c r="B135" s="1369" t="s">
        <v>551</v>
      </c>
      <c r="C135" s="1369"/>
      <c r="D135" s="1369"/>
      <c r="E135" s="1369"/>
      <c r="F135" s="1370"/>
      <c r="G135" s="1371" t="s">
        <v>94</v>
      </c>
      <c r="H135" s="1372"/>
      <c r="I135" s="681"/>
      <c r="J135" s="763" t="str">
        <f>G135</f>
        <v>No</v>
      </c>
      <c r="K135" s="634"/>
      <c r="L135" s="634"/>
      <c r="M135" s="633"/>
      <c r="N135" s="633"/>
      <c r="O135" s="634"/>
      <c r="P135" s="633"/>
      <c r="Q135" s="843"/>
      <c r="R135" s="633"/>
      <c r="S135" s="660"/>
      <c r="T135" s="661"/>
      <c r="U135" s="661"/>
      <c r="V135" s="661"/>
      <c r="W135" s="662"/>
      <c r="X135" s="662"/>
      <c r="Y135" s="720" t="str">
        <f>B135</f>
        <v>e. Are contraceptive supply indicators included in the PRSP?</v>
      </c>
      <c r="Z135" s="844"/>
      <c r="AA135" s="723"/>
    </row>
    <row r="136" spans="1:27" s="845" customFormat="1" ht="15.75" customHeight="1" thickBot="1" x14ac:dyDescent="0.25">
      <c r="A136" s="693" t="s">
        <v>552</v>
      </c>
      <c r="B136" s="1369" t="s">
        <v>553</v>
      </c>
      <c r="C136" s="1370"/>
      <c r="D136" s="1393"/>
      <c r="E136" s="1394"/>
      <c r="F136" s="1394"/>
      <c r="G136" s="1394"/>
      <c r="H136" s="1395"/>
      <c r="I136" s="681"/>
      <c r="J136" s="842"/>
      <c r="K136" s="634" t="str">
        <f>B136</f>
        <v>f. Notes about the Poverty Reduction Strategy Paper</v>
      </c>
      <c r="L136" s="634"/>
      <c r="M136" s="633"/>
      <c r="N136" s="633"/>
      <c r="O136" s="634">
        <f>D136</f>
        <v>0</v>
      </c>
      <c r="P136" s="633"/>
      <c r="Q136" s="843"/>
      <c r="R136" s="633"/>
      <c r="S136" s="660"/>
      <c r="T136" s="661"/>
      <c r="U136" s="661"/>
      <c r="V136" s="661"/>
      <c r="W136" s="662"/>
      <c r="X136" s="662"/>
      <c r="Y136" s="843"/>
      <c r="Z136" s="844"/>
      <c r="AA136" s="723"/>
    </row>
    <row r="137" spans="1:27" s="686" customFormat="1" ht="16.5" customHeight="1" thickBot="1" x14ac:dyDescent="0.25">
      <c r="A137" s="1396" t="s">
        <v>567</v>
      </c>
      <c r="B137" s="1397"/>
      <c r="C137" s="1397"/>
      <c r="D137" s="1397"/>
      <c r="E137" s="1397"/>
      <c r="F137" s="1397"/>
      <c r="G137" s="1397"/>
      <c r="H137" s="850"/>
      <c r="I137" s="650"/>
      <c r="J137" s="763"/>
      <c r="K137" s="634"/>
      <c r="L137" s="633"/>
      <c r="M137" s="633"/>
      <c r="N137" s="633"/>
      <c r="O137" s="634"/>
      <c r="P137" s="633"/>
      <c r="Q137" s="633"/>
      <c r="R137" s="633"/>
      <c r="S137" s="633"/>
      <c r="T137" s="646"/>
      <c r="U137" s="646"/>
      <c r="V137" s="646"/>
      <c r="W137" s="647"/>
      <c r="X137" s="647"/>
      <c r="Y137" s="684"/>
      <c r="Z137" s="685"/>
      <c r="AA137" s="723"/>
    </row>
    <row r="138" spans="1:27" s="686" customFormat="1" ht="30" customHeight="1" x14ac:dyDescent="0.2">
      <c r="A138" s="1398" t="s">
        <v>885</v>
      </c>
      <c r="B138" s="1399"/>
      <c r="C138" s="1399"/>
      <c r="D138" s="1399"/>
      <c r="E138" s="1399"/>
      <c r="F138" s="1400"/>
      <c r="G138" s="1401" t="s">
        <v>97</v>
      </c>
      <c r="H138" s="1402"/>
      <c r="I138" s="672"/>
      <c r="J138" s="763" t="str">
        <f>G138</f>
        <v>Yes</v>
      </c>
      <c r="K138" s="634"/>
      <c r="L138" s="633"/>
      <c r="M138" s="633"/>
      <c r="N138" s="633"/>
      <c r="O138" s="634"/>
      <c r="P138" s="633"/>
      <c r="Q138" s="633"/>
      <c r="R138" s="633"/>
      <c r="S138" s="633"/>
      <c r="T138" s="646"/>
      <c r="U138" s="646"/>
      <c r="V138" s="646"/>
      <c r="W138" s="647"/>
      <c r="X138" s="647"/>
      <c r="Y138" s="720" t="str">
        <f>A138</f>
        <v>E1. Have stockouts occurred for any contraceptive at the central* level in the last 12 months?  
*(The central level refers to the central level warehouse for the public sector.)</v>
      </c>
      <c r="Z138" s="685"/>
      <c r="AA138" s="723"/>
    </row>
    <row r="139" spans="1:27" s="686" customFormat="1" ht="45" x14ac:dyDescent="0.2">
      <c r="A139" s="1387" t="s">
        <v>886</v>
      </c>
      <c r="B139" s="1369"/>
      <c r="C139" s="1369"/>
      <c r="D139" s="1369"/>
      <c r="E139" s="1369"/>
      <c r="F139" s="1369"/>
      <c r="G139" s="1369"/>
      <c r="H139" s="1388"/>
      <c r="I139" s="700"/>
      <c r="J139" s="763"/>
      <c r="K139" s="634"/>
      <c r="L139" s="633"/>
      <c r="M139" s="633"/>
      <c r="N139" s="633"/>
      <c r="O139" s="634"/>
      <c r="P139" s="633"/>
      <c r="Q139" s="633"/>
      <c r="R139" s="633"/>
      <c r="S139" s="633"/>
      <c r="T139" s="646"/>
      <c r="U139" s="646"/>
      <c r="V139" s="646"/>
      <c r="W139" s="647"/>
      <c r="X139" s="645" t="str">
        <f>A139</f>
        <v>E2. 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v>
      </c>
      <c r="Y139" s="684"/>
      <c r="Z139" s="685"/>
      <c r="AA139" s="723"/>
    </row>
    <row r="140" spans="1:27" s="686" customFormat="1" ht="15" customHeight="1" x14ac:dyDescent="0.2">
      <c r="A140" s="851"/>
      <c r="B140" s="1369" t="s">
        <v>694</v>
      </c>
      <c r="C140" s="1369"/>
      <c r="D140" s="1369"/>
      <c r="E140" s="1369"/>
      <c r="F140" s="1370"/>
      <c r="G140" s="1371" t="s">
        <v>94</v>
      </c>
      <c r="H140" s="1372"/>
      <c r="I140" s="672"/>
      <c r="J140" s="763" t="str">
        <f t="shared" ref="J140:J148" si="7">G140</f>
        <v>No</v>
      </c>
      <c r="K140" s="634"/>
      <c r="L140" s="633"/>
      <c r="M140" s="633"/>
      <c r="N140" s="633"/>
      <c r="O140" s="634"/>
      <c r="P140" s="633"/>
      <c r="Q140" s="633"/>
      <c r="R140" s="633"/>
      <c r="S140" s="633"/>
      <c r="T140" s="646"/>
      <c r="U140" s="646"/>
      <c r="V140" s="646"/>
      <c r="W140" s="647"/>
      <c r="X140" s="647"/>
      <c r="Y140" s="720" t="str">
        <f t="shared" ref="Y140:Y148" si="8">B140</f>
        <v>a. Combined oral contraceptives</v>
      </c>
      <c r="Z140" s="685"/>
      <c r="AA140" s="723"/>
    </row>
    <row r="141" spans="1:27" s="686" customFormat="1" ht="15" customHeight="1" x14ac:dyDescent="0.2">
      <c r="A141" s="852"/>
      <c r="B141" s="1369" t="s">
        <v>695</v>
      </c>
      <c r="C141" s="1369"/>
      <c r="D141" s="1369"/>
      <c r="E141" s="1369"/>
      <c r="F141" s="1370"/>
      <c r="G141" s="1371" t="s">
        <v>97</v>
      </c>
      <c r="H141" s="1372"/>
      <c r="I141" s="672"/>
      <c r="J141" s="763" t="str">
        <f t="shared" si="7"/>
        <v>Yes</v>
      </c>
      <c r="K141" s="634"/>
      <c r="L141" s="633"/>
      <c r="M141" s="633"/>
      <c r="N141" s="633"/>
      <c r="O141" s="633"/>
      <c r="P141" s="633"/>
      <c r="Q141" s="633"/>
      <c r="R141" s="633"/>
      <c r="S141" s="633"/>
      <c r="T141" s="646"/>
      <c r="U141" s="646"/>
      <c r="V141" s="646"/>
      <c r="W141" s="647"/>
      <c r="X141" s="647"/>
      <c r="Y141" s="720" t="str">
        <f t="shared" si="8"/>
        <v>b. Progestin-only pills</v>
      </c>
      <c r="Z141" s="685"/>
      <c r="AA141" s="723"/>
    </row>
    <row r="142" spans="1:27" s="686" customFormat="1" ht="15" customHeight="1" x14ac:dyDescent="0.2">
      <c r="A142" s="851"/>
      <c r="B142" s="1369" t="s">
        <v>878</v>
      </c>
      <c r="C142" s="1369"/>
      <c r="D142" s="1369"/>
      <c r="E142" s="1369"/>
      <c r="F142" s="1370"/>
      <c r="G142" s="1371" t="s">
        <v>94</v>
      </c>
      <c r="H142" s="1372"/>
      <c r="I142" s="672"/>
      <c r="J142" s="763" t="str">
        <f t="shared" si="7"/>
        <v>No</v>
      </c>
      <c r="K142" s="634"/>
      <c r="L142" s="633"/>
      <c r="M142" s="633"/>
      <c r="N142" s="633"/>
      <c r="O142" s="633"/>
      <c r="P142" s="633"/>
      <c r="Q142" s="633"/>
      <c r="R142" s="633"/>
      <c r="S142" s="633"/>
      <c r="T142" s="646"/>
      <c r="U142" s="646"/>
      <c r="V142" s="646"/>
      <c r="W142" s="647"/>
      <c r="X142" s="647"/>
      <c r="Y142" s="720" t="str">
        <f t="shared" si="8"/>
        <v>c. Injectables</v>
      </c>
      <c r="Z142" s="685"/>
      <c r="AA142" s="723"/>
    </row>
    <row r="143" spans="1:27" s="686" customFormat="1" ht="15" customHeight="1" x14ac:dyDescent="0.2">
      <c r="A143" s="851"/>
      <c r="B143" s="1369" t="s">
        <v>879</v>
      </c>
      <c r="C143" s="1369"/>
      <c r="D143" s="1369"/>
      <c r="E143" s="1369"/>
      <c r="F143" s="1370"/>
      <c r="G143" s="1371" t="s">
        <v>94</v>
      </c>
      <c r="H143" s="1372"/>
      <c r="I143" s="672"/>
      <c r="J143" s="763" t="str">
        <f t="shared" si="7"/>
        <v>No</v>
      </c>
      <c r="K143" s="634"/>
      <c r="L143" s="633"/>
      <c r="M143" s="633"/>
      <c r="N143" s="633"/>
      <c r="O143" s="633"/>
      <c r="P143" s="633"/>
      <c r="Q143" s="633"/>
      <c r="R143" s="633"/>
      <c r="S143" s="633"/>
      <c r="T143" s="646"/>
      <c r="U143" s="646"/>
      <c r="V143" s="646"/>
      <c r="W143" s="647"/>
      <c r="X143" s="647"/>
      <c r="Y143" s="720" t="str">
        <f t="shared" si="8"/>
        <v>d. Implants</v>
      </c>
      <c r="Z143" s="685"/>
      <c r="AA143" s="723"/>
    </row>
    <row r="144" spans="1:27" s="686" customFormat="1" ht="15" customHeight="1" x14ac:dyDescent="0.2">
      <c r="A144" s="851"/>
      <c r="B144" s="1369" t="s">
        <v>559</v>
      </c>
      <c r="C144" s="1369"/>
      <c r="D144" s="1369"/>
      <c r="E144" s="1369"/>
      <c r="F144" s="1370"/>
      <c r="G144" s="1371" t="s">
        <v>97</v>
      </c>
      <c r="H144" s="1372"/>
      <c r="I144" s="672"/>
      <c r="J144" s="763" t="str">
        <f t="shared" si="7"/>
        <v>Yes</v>
      </c>
      <c r="K144" s="634"/>
      <c r="L144" s="633"/>
      <c r="M144" s="633"/>
      <c r="N144" s="633"/>
      <c r="O144" s="633"/>
      <c r="P144" s="633"/>
      <c r="Q144" s="633"/>
      <c r="R144" s="633"/>
      <c r="S144" s="633"/>
      <c r="T144" s="646"/>
      <c r="U144" s="646"/>
      <c r="V144" s="646"/>
      <c r="W144" s="647"/>
      <c r="X144" s="647"/>
      <c r="Y144" s="720" t="str">
        <f t="shared" si="8"/>
        <v>e. Intrauterine devices (IUDs)</v>
      </c>
      <c r="Z144" s="685"/>
      <c r="AA144" s="723"/>
    </row>
    <row r="145" spans="1:27" s="686" customFormat="1" ht="15" customHeight="1" x14ac:dyDescent="0.2">
      <c r="A145" s="851"/>
      <c r="B145" s="1369" t="s">
        <v>495</v>
      </c>
      <c r="C145" s="1369"/>
      <c r="D145" s="1369"/>
      <c r="E145" s="1369"/>
      <c r="F145" s="1370"/>
      <c r="G145" s="1371" t="s">
        <v>94</v>
      </c>
      <c r="H145" s="1372"/>
      <c r="I145" s="672"/>
      <c r="J145" s="763" t="str">
        <f t="shared" si="7"/>
        <v>No</v>
      </c>
      <c r="K145" s="634"/>
      <c r="L145" s="633"/>
      <c r="M145" s="633"/>
      <c r="N145" s="633"/>
      <c r="O145" s="633"/>
      <c r="P145" s="633"/>
      <c r="Q145" s="633"/>
      <c r="R145" s="633"/>
      <c r="S145" s="633"/>
      <c r="T145" s="646"/>
      <c r="U145" s="646"/>
      <c r="V145" s="646"/>
      <c r="W145" s="647"/>
      <c r="X145" s="647"/>
      <c r="Y145" s="720" t="str">
        <f t="shared" si="8"/>
        <v>f. Male condoms</v>
      </c>
      <c r="Z145" s="685"/>
      <c r="AA145" s="723"/>
    </row>
    <row r="146" spans="1:27" s="686" customFormat="1" ht="15" customHeight="1" x14ac:dyDescent="0.2">
      <c r="A146" s="851"/>
      <c r="B146" s="1369" t="s">
        <v>496</v>
      </c>
      <c r="C146" s="1369"/>
      <c r="D146" s="1369"/>
      <c r="E146" s="1369"/>
      <c r="F146" s="1370"/>
      <c r="G146" s="1371" t="s">
        <v>766</v>
      </c>
      <c r="H146" s="1372"/>
      <c r="I146" s="672"/>
      <c r="J146" s="763" t="str">
        <f t="shared" si="7"/>
        <v>Not applicable</v>
      </c>
      <c r="K146" s="634"/>
      <c r="L146" s="633"/>
      <c r="M146" s="633"/>
      <c r="N146" s="633"/>
      <c r="O146" s="633"/>
      <c r="P146" s="633"/>
      <c r="Q146" s="633"/>
      <c r="R146" s="633"/>
      <c r="S146" s="633"/>
      <c r="T146" s="646"/>
      <c r="U146" s="646"/>
      <c r="V146" s="646"/>
      <c r="W146" s="647"/>
      <c r="X146" s="647"/>
      <c r="Y146" s="720" t="str">
        <f t="shared" si="8"/>
        <v>g. Female condoms</v>
      </c>
      <c r="Z146" s="685"/>
      <c r="AA146" s="723"/>
    </row>
    <row r="147" spans="1:27" s="686" customFormat="1" ht="15" customHeight="1" x14ac:dyDescent="0.2">
      <c r="A147" s="851"/>
      <c r="B147" s="1369" t="s">
        <v>696</v>
      </c>
      <c r="C147" s="1369"/>
      <c r="D147" s="1369"/>
      <c r="E147" s="1369"/>
      <c r="F147" s="1370"/>
      <c r="G147" s="1371" t="s">
        <v>94</v>
      </c>
      <c r="H147" s="1372"/>
      <c r="I147" s="672"/>
      <c r="J147" s="763" t="str">
        <f t="shared" si="7"/>
        <v>No</v>
      </c>
      <c r="K147" s="634"/>
      <c r="L147" s="633"/>
      <c r="M147" s="633"/>
      <c r="N147" s="633"/>
      <c r="O147" s="633"/>
      <c r="P147" s="633"/>
      <c r="Q147" s="633"/>
      <c r="R147" s="633"/>
      <c r="S147" s="633"/>
      <c r="T147" s="646"/>
      <c r="U147" s="646"/>
      <c r="V147" s="646"/>
      <c r="W147" s="647"/>
      <c r="X147" s="647"/>
      <c r="Y147" s="720" t="str">
        <f t="shared" si="8"/>
        <v>h. Emergency contraceptive pills</v>
      </c>
      <c r="Z147" s="685"/>
      <c r="AA147" s="723"/>
    </row>
    <row r="148" spans="1:27" s="686" customFormat="1" ht="15" customHeight="1" x14ac:dyDescent="0.2">
      <c r="A148" s="851"/>
      <c r="B148" s="1369" t="s">
        <v>570</v>
      </c>
      <c r="C148" s="1369"/>
      <c r="D148" s="1369"/>
      <c r="E148" s="1369"/>
      <c r="F148" s="1370"/>
      <c r="G148" s="1371" t="s">
        <v>766</v>
      </c>
      <c r="H148" s="1372"/>
      <c r="I148" s="672"/>
      <c r="J148" s="763" t="str">
        <f t="shared" si="7"/>
        <v>Not applicable</v>
      </c>
      <c r="K148" s="634"/>
      <c r="L148" s="633"/>
      <c r="M148" s="633"/>
      <c r="N148" s="633"/>
      <c r="O148" s="633"/>
      <c r="P148" s="633"/>
      <c r="Q148" s="633"/>
      <c r="R148" s="633"/>
      <c r="S148" s="633"/>
      <c r="T148" s="646"/>
      <c r="U148" s="646"/>
      <c r="V148" s="646"/>
      <c r="W148" s="647"/>
      <c r="X148" s="647"/>
      <c r="Y148" s="720" t="str">
        <f t="shared" si="8"/>
        <v>i. CycleBeads</v>
      </c>
      <c r="Z148" s="685"/>
      <c r="AA148" s="723"/>
    </row>
    <row r="149" spans="1:27" s="686" customFormat="1" ht="30" x14ac:dyDescent="0.2">
      <c r="A149" s="851"/>
      <c r="B149" s="1369" t="s">
        <v>887</v>
      </c>
      <c r="C149" s="1369"/>
      <c r="D149" s="1369"/>
      <c r="E149" s="1369"/>
      <c r="F149" s="1381" t="s">
        <v>888</v>
      </c>
      <c r="G149" s="1382"/>
      <c r="H149" s="1383"/>
      <c r="I149" s="672"/>
      <c r="J149" s="763"/>
      <c r="K149" s="634"/>
      <c r="L149" s="633"/>
      <c r="M149" s="634"/>
      <c r="N149" s="633"/>
      <c r="O149" s="633"/>
      <c r="P149" s="633"/>
      <c r="Q149" s="634" t="str">
        <f>F149</f>
        <v xml:space="preserve">07/11-06/12 </v>
      </c>
      <c r="R149" s="634" t="str">
        <f>B149</f>
        <v xml:space="preserve">j. Time period covered by reports reviewed
(mm/yy - mm/yy) (for example, reports from 01/12-12/12) </v>
      </c>
      <c r="S149" s="633"/>
      <c r="T149" s="646"/>
      <c r="U149" s="646"/>
      <c r="V149" s="646"/>
      <c r="W149" s="647"/>
      <c r="X149" s="647"/>
      <c r="Y149" s="684"/>
      <c r="Z149" s="685"/>
      <c r="AA149" s="723"/>
    </row>
    <row r="150" spans="1:27" s="686" customFormat="1" ht="45" x14ac:dyDescent="0.2">
      <c r="A150" s="693"/>
      <c r="B150" s="1369" t="s">
        <v>889</v>
      </c>
      <c r="C150" s="1369"/>
      <c r="D150" s="1369"/>
      <c r="E150" s="1369"/>
      <c r="F150" s="1384" t="s">
        <v>890</v>
      </c>
      <c r="G150" s="1385"/>
      <c r="H150" s="1386"/>
      <c r="I150" s="672"/>
      <c r="J150" s="763"/>
      <c r="K150" s="634"/>
      <c r="L150" s="634"/>
      <c r="M150" s="633"/>
      <c r="N150" s="633"/>
      <c r="O150" s="633"/>
      <c r="P150" s="633"/>
      <c r="Q150" s="634" t="str">
        <f>F150</f>
        <v>LMIS</v>
      </c>
      <c r="R150" s="634" t="str">
        <f>B150</f>
        <v>k. Data source
(for example: Procurement Planning and Monitoring Report, Logistics Management Information System, periodic physical inventory, warehouse reports)</v>
      </c>
      <c r="S150" s="633"/>
      <c r="T150" s="646"/>
      <c r="U150" s="646"/>
      <c r="V150" s="646"/>
      <c r="W150" s="647"/>
      <c r="X150" s="647"/>
      <c r="Y150" s="684"/>
      <c r="Z150" s="685"/>
      <c r="AA150" s="723"/>
    </row>
    <row r="151" spans="1:27" s="686" customFormat="1" x14ac:dyDescent="0.2">
      <c r="A151" s="1387" t="s">
        <v>713</v>
      </c>
      <c r="B151" s="1369"/>
      <c r="C151" s="1369"/>
      <c r="D151" s="1369"/>
      <c r="E151" s="1369"/>
      <c r="F151" s="1369"/>
      <c r="G151" s="1369"/>
      <c r="H151" s="1388"/>
      <c r="I151" s="700"/>
      <c r="J151" s="717"/>
      <c r="K151" s="634"/>
      <c r="L151" s="633"/>
      <c r="M151" s="633"/>
      <c r="N151" s="633"/>
      <c r="O151" s="634"/>
      <c r="P151" s="633"/>
      <c r="Q151" s="633"/>
      <c r="R151" s="633"/>
      <c r="S151" s="633"/>
      <c r="T151" s="646"/>
      <c r="U151" s="646"/>
      <c r="V151" s="646"/>
      <c r="W151" s="647"/>
      <c r="X151" s="647"/>
      <c r="Y151" s="684"/>
      <c r="Z151" s="685"/>
      <c r="AA151" s="723"/>
    </row>
    <row r="152" spans="1:27" s="686" customFormat="1" ht="15" customHeight="1" x14ac:dyDescent="0.2">
      <c r="A152" s="773"/>
      <c r="B152" s="1389" t="s">
        <v>891</v>
      </c>
      <c r="C152" s="1389"/>
      <c r="D152" s="1389"/>
      <c r="E152" s="1389"/>
      <c r="F152" s="1390"/>
      <c r="G152" s="1391" t="s">
        <v>94</v>
      </c>
      <c r="H152" s="1392"/>
      <c r="I152" s="672"/>
      <c r="J152" s="763" t="str">
        <f>G152</f>
        <v>No</v>
      </c>
      <c r="K152" s="634"/>
      <c r="L152" s="633"/>
      <c r="M152" s="633"/>
      <c r="N152" s="633"/>
      <c r="O152" s="634"/>
      <c r="P152" s="633"/>
      <c r="Q152" s="633"/>
      <c r="R152" s="633"/>
      <c r="S152" s="633"/>
      <c r="T152" s="646"/>
      <c r="U152" s="646"/>
      <c r="V152" s="646"/>
      <c r="W152" s="647"/>
      <c r="X152" s="647"/>
      <c r="Y152" s="720" t="str">
        <f>B152</f>
        <v>a. service delivery point level (i.e., public sector health facilities)</v>
      </c>
      <c r="Z152" s="685"/>
      <c r="AA152" s="723"/>
    </row>
    <row r="153" spans="1:27" s="686" customFormat="1" ht="15.75" customHeight="1" x14ac:dyDescent="0.2">
      <c r="A153" s="851"/>
      <c r="B153" s="1369" t="s">
        <v>892</v>
      </c>
      <c r="C153" s="1369"/>
      <c r="D153" s="1369"/>
      <c r="E153" s="1369"/>
      <c r="F153" s="1370"/>
      <c r="G153" s="1371" t="s">
        <v>94</v>
      </c>
      <c r="H153" s="1372"/>
      <c r="I153" s="672"/>
      <c r="J153" s="643" t="str">
        <f>G153</f>
        <v>No</v>
      </c>
      <c r="K153" s="634"/>
      <c r="L153" s="633"/>
      <c r="M153" s="633"/>
      <c r="N153" s="633"/>
      <c r="O153" s="634"/>
      <c r="P153" s="633"/>
      <c r="Q153" s="633"/>
      <c r="R153" s="633"/>
      <c r="S153" s="633"/>
      <c r="T153" s="646"/>
      <c r="U153" s="646"/>
      <c r="V153" s="646"/>
      <c r="W153" s="647"/>
      <c r="X153" s="647"/>
      <c r="Y153" s="720" t="str">
        <f>B153</f>
        <v>b. central level (i.e., central level warehouse for the public sector)</v>
      </c>
      <c r="Z153" s="685"/>
      <c r="AA153" s="853"/>
    </row>
    <row r="154" spans="1:27" s="686" customFormat="1" ht="75.75" thickBot="1" x14ac:dyDescent="0.25">
      <c r="A154" s="1373" t="s">
        <v>893</v>
      </c>
      <c r="B154" s="1374"/>
      <c r="C154" s="1375"/>
      <c r="D154" s="1376" t="s">
        <v>894</v>
      </c>
      <c r="E154" s="1377"/>
      <c r="F154" s="1377"/>
      <c r="G154" s="1377"/>
      <c r="H154" s="1378"/>
      <c r="I154" s="672"/>
      <c r="J154" s="763"/>
      <c r="K154" s="634" t="str">
        <f>A154</f>
        <v xml:space="preserve">F. Please note any overall comments about challenges and/or successes with contraceptive security in your country.
</v>
      </c>
      <c r="L154" s="633"/>
      <c r="M154" s="633"/>
      <c r="N154" s="633"/>
      <c r="O154" s="634" t="str">
        <f>D154</f>
        <v xml:space="preserve">PFSA has started distributing program commodities including contraceptives through the integrated system. Depending on the accessibility of facilities and availability of resources, hubs are applying different distribution modalities to deliver products to facilities. Project staff continue to provide technical support to PFSA and regional health bureaus (RHBs) in smoothing this transition. </v>
      </c>
      <c r="P154" s="633"/>
      <c r="Q154" s="633"/>
      <c r="R154" s="633"/>
      <c r="S154" s="633"/>
      <c r="T154" s="646"/>
      <c r="U154" s="646"/>
      <c r="V154" s="646"/>
      <c r="W154" s="647"/>
      <c r="X154" s="647"/>
      <c r="Y154" s="684"/>
      <c r="Z154" s="685"/>
      <c r="AA154" s="723"/>
    </row>
    <row r="155" spans="1:27" s="843" customFormat="1" ht="15.75" x14ac:dyDescent="0.2">
      <c r="A155" s="1379"/>
      <c r="B155" s="1379"/>
      <c r="C155" s="1379"/>
      <c r="D155" s="1379"/>
      <c r="E155" s="1379"/>
      <c r="F155" s="1379"/>
      <c r="G155" s="1379"/>
      <c r="H155" s="1379"/>
      <c r="I155" s="681"/>
      <c r="J155" s="842"/>
      <c r="K155" s="634"/>
      <c r="L155" s="634"/>
      <c r="M155" s="633"/>
      <c r="N155" s="633"/>
      <c r="O155" s="634"/>
      <c r="P155" s="633"/>
      <c r="R155" s="633"/>
      <c r="S155" s="660"/>
      <c r="T155" s="661"/>
      <c r="U155" s="661"/>
      <c r="V155" s="661"/>
      <c r="W155" s="662"/>
      <c r="X155" s="662"/>
      <c r="Z155" s="844"/>
      <c r="AA155" s="723"/>
    </row>
    <row r="156" spans="1:27" s="663" customFormat="1" ht="18" x14ac:dyDescent="0.2">
      <c r="A156" s="1380"/>
      <c r="B156" s="1380"/>
      <c r="C156" s="1380"/>
      <c r="D156" s="1380"/>
      <c r="E156" s="1380"/>
      <c r="F156" s="1380"/>
      <c r="G156" s="1380"/>
      <c r="H156" s="1380"/>
      <c r="I156" s="854"/>
      <c r="J156" s="644"/>
      <c r="K156" s="634"/>
      <c r="L156" s="633"/>
      <c r="M156" s="633"/>
      <c r="N156" s="633"/>
      <c r="O156" s="634"/>
      <c r="P156" s="633"/>
      <c r="Q156" s="633"/>
      <c r="R156" s="633"/>
      <c r="S156" s="660"/>
      <c r="T156" s="661"/>
      <c r="U156" s="661"/>
      <c r="V156" s="661"/>
      <c r="W156" s="662"/>
      <c r="X156" s="855">
        <f>A156</f>
        <v>0</v>
      </c>
      <c r="Z156" s="664"/>
      <c r="AA156" s="723"/>
    </row>
    <row r="157" spans="1:27" s="843" customFormat="1" ht="18" x14ac:dyDescent="0.2">
      <c r="A157" s="856"/>
      <c r="B157" s="856"/>
      <c r="C157" s="856"/>
      <c r="D157" s="856"/>
      <c r="E157" s="856"/>
      <c r="F157" s="856"/>
      <c r="G157" s="856"/>
      <c r="H157" s="856"/>
      <c r="I157" s="634"/>
      <c r="J157" s="842"/>
      <c r="K157" s="634"/>
      <c r="L157" s="633"/>
      <c r="M157" s="633"/>
      <c r="N157" s="633"/>
      <c r="O157" s="634"/>
      <c r="P157" s="633"/>
      <c r="Q157" s="633"/>
      <c r="R157" s="633"/>
      <c r="S157" s="660"/>
      <c r="T157" s="661"/>
      <c r="U157" s="661"/>
      <c r="V157" s="661"/>
      <c r="W157" s="662"/>
      <c r="X157" s="662"/>
      <c r="Z157" s="844"/>
      <c r="AA157" s="665"/>
    </row>
    <row r="158" spans="1:27" s="843" customFormat="1" ht="15" customHeight="1" x14ac:dyDescent="0.2">
      <c r="A158" s="856"/>
      <c r="B158" s="856"/>
      <c r="C158" s="856"/>
      <c r="D158" s="856"/>
      <c r="E158" s="856"/>
      <c r="F158" s="856"/>
      <c r="G158" s="856"/>
      <c r="H158" s="856"/>
      <c r="I158" s="634"/>
      <c r="J158" s="644"/>
      <c r="K158" s="634"/>
      <c r="L158" s="633"/>
      <c r="M158" s="633"/>
      <c r="N158" s="633"/>
      <c r="O158" s="634"/>
      <c r="P158" s="633"/>
      <c r="Q158" s="633"/>
      <c r="R158" s="633"/>
      <c r="S158" s="660"/>
      <c r="T158" s="661"/>
      <c r="U158" s="661"/>
      <c r="V158" s="661"/>
      <c r="W158" s="662"/>
      <c r="X158" s="662"/>
      <c r="Z158" s="844"/>
      <c r="AA158" s="665"/>
    </row>
    <row r="159" spans="1:27" x14ac:dyDescent="0.2">
      <c r="A159" s="857"/>
      <c r="B159" s="858"/>
      <c r="C159" s="858"/>
      <c r="D159" s="858"/>
      <c r="E159" s="858"/>
      <c r="F159" s="858"/>
      <c r="G159" s="859"/>
      <c r="H159" s="642"/>
      <c r="I159" s="633"/>
      <c r="O159" s="634"/>
    </row>
    <row r="160" spans="1:27" x14ac:dyDescent="0.2">
      <c r="A160" s="860"/>
      <c r="B160" s="860"/>
      <c r="G160" s="861"/>
      <c r="H160" s="862"/>
      <c r="I160" s="633"/>
    </row>
    <row r="161" spans="1:134" x14ac:dyDescent="0.2">
      <c r="A161" s="860"/>
      <c r="B161" s="860"/>
      <c r="G161" s="861"/>
      <c r="H161" s="862"/>
      <c r="I161" s="633"/>
    </row>
    <row r="162" spans="1:134" x14ac:dyDescent="0.2">
      <c r="A162" s="860"/>
      <c r="B162" s="860"/>
      <c r="G162" s="861"/>
      <c r="H162" s="862"/>
      <c r="I162" s="633"/>
    </row>
    <row r="163" spans="1:134" x14ac:dyDescent="0.2">
      <c r="A163" s="860"/>
      <c r="B163" s="860"/>
      <c r="G163" s="861"/>
      <c r="H163" s="862"/>
      <c r="I163" s="633"/>
    </row>
    <row r="164" spans="1:134" x14ac:dyDescent="0.2">
      <c r="A164" s="860"/>
      <c r="B164" s="860"/>
      <c r="G164" s="861"/>
      <c r="H164" s="862"/>
      <c r="I164" s="633"/>
    </row>
    <row r="165" spans="1:134" x14ac:dyDescent="0.2">
      <c r="A165" s="860"/>
      <c r="B165" s="860"/>
      <c r="G165" s="861"/>
      <c r="H165" s="862"/>
      <c r="I165" s="633"/>
    </row>
    <row r="166" spans="1:134" x14ac:dyDescent="0.2">
      <c r="A166" s="860"/>
      <c r="B166" s="860"/>
      <c r="G166" s="861"/>
      <c r="H166" s="862"/>
      <c r="I166" s="633"/>
    </row>
    <row r="167" spans="1:134" x14ac:dyDescent="0.2">
      <c r="A167" s="860"/>
      <c r="B167" s="860"/>
      <c r="G167" s="861"/>
      <c r="H167" s="862"/>
      <c r="I167" s="633"/>
    </row>
    <row r="168" spans="1:134" x14ac:dyDescent="0.2">
      <c r="A168" s="860"/>
      <c r="B168" s="860"/>
      <c r="G168" s="861"/>
      <c r="H168" s="862"/>
      <c r="I168" s="633"/>
    </row>
    <row r="169" spans="1:134" x14ac:dyDescent="0.2">
      <c r="A169" s="860"/>
      <c r="B169" s="860"/>
      <c r="G169" s="861"/>
      <c r="H169" s="862"/>
      <c r="I169" s="633"/>
    </row>
    <row r="170" spans="1:134" x14ac:dyDescent="0.2">
      <c r="A170" s="860"/>
      <c r="B170" s="860"/>
      <c r="G170" s="861"/>
      <c r="H170" s="862"/>
      <c r="I170" s="633"/>
    </row>
    <row r="171" spans="1:134" x14ac:dyDescent="0.2">
      <c r="A171" s="860"/>
      <c r="B171" s="860"/>
      <c r="G171" s="861"/>
      <c r="H171" s="862"/>
      <c r="I171" s="633"/>
    </row>
    <row r="172" spans="1:134" x14ac:dyDescent="0.2">
      <c r="A172" s="860"/>
      <c r="B172" s="860"/>
      <c r="G172" s="861"/>
      <c r="H172" s="862"/>
      <c r="I172" s="633"/>
    </row>
    <row r="173" spans="1:134" s="860" customFormat="1" x14ac:dyDescent="0.2">
      <c r="G173" s="861"/>
      <c r="H173" s="862"/>
      <c r="I173" s="633"/>
      <c r="J173" s="644"/>
      <c r="K173" s="634"/>
      <c r="L173" s="633"/>
      <c r="M173" s="633"/>
      <c r="N173" s="633"/>
      <c r="O173" s="633"/>
      <c r="P173" s="633"/>
      <c r="Q173" s="633"/>
      <c r="R173" s="633"/>
      <c r="S173" s="660"/>
      <c r="T173" s="661"/>
      <c r="U173" s="661"/>
      <c r="V173" s="661"/>
      <c r="W173" s="662"/>
      <c r="X173" s="662"/>
      <c r="Y173" s="663"/>
      <c r="Z173" s="664"/>
      <c r="AA173" s="665"/>
      <c r="AB173" s="655"/>
      <c r="AC173" s="655"/>
      <c r="AD173" s="655"/>
      <c r="AE173" s="655"/>
      <c r="AF173" s="655"/>
      <c r="AG173" s="655"/>
      <c r="AH173" s="655"/>
      <c r="AI173" s="655"/>
      <c r="AJ173" s="655"/>
      <c r="AK173" s="655"/>
      <c r="AL173" s="655"/>
      <c r="AM173" s="655"/>
      <c r="AN173" s="655"/>
      <c r="AO173" s="655"/>
      <c r="AP173" s="655"/>
      <c r="AQ173" s="655"/>
      <c r="AR173" s="655"/>
      <c r="AS173" s="655"/>
      <c r="AT173" s="655"/>
      <c r="AU173" s="655"/>
      <c r="AV173" s="655"/>
      <c r="AW173" s="655"/>
      <c r="AX173" s="655"/>
      <c r="AY173" s="655"/>
      <c r="AZ173" s="655"/>
      <c r="BA173" s="655"/>
      <c r="BB173" s="655"/>
      <c r="BC173" s="655"/>
      <c r="BD173" s="655"/>
      <c r="BE173" s="655"/>
      <c r="BF173" s="655"/>
      <c r="BG173" s="655"/>
      <c r="BH173" s="655"/>
      <c r="BI173" s="655"/>
      <c r="BJ173" s="655"/>
      <c r="BK173" s="655"/>
      <c r="BL173" s="655"/>
      <c r="BM173" s="655"/>
      <c r="BN173" s="655"/>
      <c r="BO173" s="655"/>
      <c r="BP173" s="655"/>
      <c r="BQ173" s="655"/>
      <c r="BR173" s="655"/>
      <c r="BS173" s="655"/>
      <c r="BT173" s="655"/>
      <c r="BU173" s="655"/>
      <c r="BV173" s="655"/>
      <c r="BW173" s="655"/>
      <c r="BX173" s="655"/>
      <c r="BY173" s="655"/>
      <c r="BZ173" s="655"/>
      <c r="CA173" s="655"/>
      <c r="CB173" s="655"/>
      <c r="CC173" s="655"/>
      <c r="CD173" s="655"/>
      <c r="CE173" s="655"/>
      <c r="CF173" s="655"/>
      <c r="CG173" s="655"/>
      <c r="CH173" s="655"/>
      <c r="CI173" s="655"/>
      <c r="CJ173" s="655"/>
      <c r="CK173" s="655"/>
      <c r="CL173" s="655"/>
      <c r="CM173" s="655"/>
      <c r="CN173" s="655"/>
      <c r="CO173" s="655"/>
      <c r="CP173" s="655"/>
      <c r="CQ173" s="655"/>
      <c r="CR173" s="655"/>
      <c r="CS173" s="655"/>
      <c r="CT173" s="655"/>
      <c r="CU173" s="655"/>
      <c r="CV173" s="655"/>
      <c r="CW173" s="655"/>
      <c r="CX173" s="655"/>
      <c r="CY173" s="655"/>
      <c r="CZ173" s="655"/>
      <c r="DA173" s="655"/>
      <c r="DB173" s="655"/>
      <c r="DC173" s="655"/>
      <c r="DD173" s="655"/>
      <c r="DE173" s="655"/>
      <c r="DF173" s="655"/>
      <c r="DG173" s="655"/>
      <c r="DH173" s="655"/>
      <c r="DI173" s="655"/>
      <c r="DJ173" s="655"/>
      <c r="DK173" s="655"/>
      <c r="DL173" s="655"/>
      <c r="DM173" s="655"/>
      <c r="DN173" s="655"/>
      <c r="DO173" s="655"/>
      <c r="DP173" s="655"/>
      <c r="DQ173" s="655"/>
      <c r="DR173" s="655"/>
      <c r="DS173" s="655"/>
      <c r="DT173" s="655"/>
      <c r="DU173" s="655"/>
      <c r="DV173" s="655"/>
      <c r="DW173" s="655"/>
      <c r="DX173" s="655"/>
      <c r="DY173" s="655"/>
      <c r="DZ173" s="655"/>
      <c r="EA173" s="655"/>
      <c r="EB173" s="655"/>
      <c r="EC173" s="655"/>
      <c r="ED173" s="655"/>
    </row>
    <row r="174" spans="1:134" s="860" customFormat="1" x14ac:dyDescent="0.2">
      <c r="G174" s="861"/>
      <c r="H174" s="862"/>
      <c r="I174" s="633"/>
      <c r="J174" s="644"/>
      <c r="K174" s="634"/>
      <c r="L174" s="633"/>
      <c r="M174" s="633"/>
      <c r="N174" s="633"/>
      <c r="O174" s="633"/>
      <c r="P174" s="633"/>
      <c r="Q174" s="633"/>
      <c r="R174" s="633"/>
      <c r="S174" s="660"/>
      <c r="T174" s="661"/>
      <c r="U174" s="661"/>
      <c r="V174" s="661"/>
      <c r="W174" s="662"/>
      <c r="X174" s="662"/>
      <c r="Y174" s="663"/>
      <c r="Z174" s="664"/>
      <c r="AA174" s="665"/>
      <c r="AB174" s="655"/>
      <c r="AC174" s="655"/>
      <c r="AD174" s="655"/>
      <c r="AE174" s="655"/>
      <c r="AF174" s="655"/>
      <c r="AG174" s="655"/>
      <c r="AH174" s="655"/>
      <c r="AI174" s="655"/>
      <c r="AJ174" s="655"/>
      <c r="AK174" s="655"/>
      <c r="AL174" s="655"/>
      <c r="AM174" s="655"/>
      <c r="AN174" s="655"/>
      <c r="AO174" s="655"/>
      <c r="AP174" s="655"/>
      <c r="AQ174" s="655"/>
      <c r="AR174" s="655"/>
      <c r="AS174" s="655"/>
      <c r="AT174" s="655"/>
      <c r="AU174" s="655"/>
      <c r="AV174" s="655"/>
      <c r="AW174" s="655"/>
      <c r="AX174" s="655"/>
      <c r="AY174" s="655"/>
      <c r="AZ174" s="655"/>
      <c r="BA174" s="655"/>
      <c r="BB174" s="655"/>
      <c r="BC174" s="655"/>
      <c r="BD174" s="655"/>
      <c r="BE174" s="655"/>
      <c r="BF174" s="655"/>
      <c r="BG174" s="655"/>
      <c r="BH174" s="655"/>
      <c r="BI174" s="655"/>
      <c r="BJ174" s="655"/>
      <c r="BK174" s="655"/>
      <c r="BL174" s="655"/>
      <c r="BM174" s="655"/>
      <c r="BN174" s="655"/>
      <c r="BO174" s="655"/>
      <c r="BP174" s="655"/>
      <c r="BQ174" s="655"/>
      <c r="BR174" s="655"/>
      <c r="BS174" s="655"/>
      <c r="BT174" s="655"/>
      <c r="BU174" s="655"/>
      <c r="BV174" s="655"/>
      <c r="BW174" s="655"/>
      <c r="BX174" s="655"/>
      <c r="BY174" s="655"/>
      <c r="BZ174" s="655"/>
      <c r="CA174" s="655"/>
      <c r="CB174" s="655"/>
      <c r="CC174" s="655"/>
      <c r="CD174" s="655"/>
      <c r="CE174" s="655"/>
      <c r="CF174" s="655"/>
      <c r="CG174" s="655"/>
      <c r="CH174" s="655"/>
      <c r="CI174" s="655"/>
      <c r="CJ174" s="655"/>
      <c r="CK174" s="655"/>
      <c r="CL174" s="655"/>
      <c r="CM174" s="655"/>
      <c r="CN174" s="655"/>
      <c r="CO174" s="655"/>
      <c r="CP174" s="655"/>
      <c r="CQ174" s="655"/>
      <c r="CR174" s="655"/>
      <c r="CS174" s="655"/>
      <c r="CT174" s="655"/>
      <c r="CU174" s="655"/>
      <c r="CV174" s="655"/>
      <c r="CW174" s="655"/>
      <c r="CX174" s="655"/>
      <c r="CY174" s="655"/>
      <c r="CZ174" s="655"/>
      <c r="DA174" s="655"/>
      <c r="DB174" s="655"/>
      <c r="DC174" s="655"/>
      <c r="DD174" s="655"/>
      <c r="DE174" s="655"/>
      <c r="DF174" s="655"/>
      <c r="DG174" s="655"/>
      <c r="DH174" s="655"/>
      <c r="DI174" s="655"/>
      <c r="DJ174" s="655"/>
      <c r="DK174" s="655"/>
      <c r="DL174" s="655"/>
      <c r="DM174" s="655"/>
      <c r="DN174" s="655"/>
      <c r="DO174" s="655"/>
      <c r="DP174" s="655"/>
      <c r="DQ174" s="655"/>
      <c r="DR174" s="655"/>
      <c r="DS174" s="655"/>
      <c r="DT174" s="655"/>
      <c r="DU174" s="655"/>
      <c r="DV174" s="655"/>
      <c r="DW174" s="655"/>
      <c r="DX174" s="655"/>
      <c r="DY174" s="655"/>
      <c r="DZ174" s="655"/>
      <c r="EA174" s="655"/>
      <c r="EB174" s="655"/>
      <c r="EC174" s="655"/>
      <c r="ED174" s="655"/>
    </row>
    <row r="175" spans="1:134" s="860" customFormat="1" x14ac:dyDescent="0.2">
      <c r="G175" s="861"/>
      <c r="H175" s="862"/>
      <c r="I175" s="633"/>
      <c r="J175" s="644"/>
      <c r="K175" s="634"/>
      <c r="L175" s="633"/>
      <c r="M175" s="633"/>
      <c r="N175" s="633"/>
      <c r="O175" s="633"/>
      <c r="P175" s="633"/>
      <c r="Q175" s="633"/>
      <c r="R175" s="633"/>
      <c r="S175" s="660"/>
      <c r="T175" s="661"/>
      <c r="U175" s="661"/>
      <c r="V175" s="661"/>
      <c r="W175" s="662"/>
      <c r="X175" s="662"/>
      <c r="Y175" s="663"/>
      <c r="Z175" s="664"/>
      <c r="AA175" s="665"/>
      <c r="AB175" s="655"/>
      <c r="AC175" s="655"/>
      <c r="AD175" s="655"/>
      <c r="AE175" s="655"/>
      <c r="AF175" s="655"/>
      <c r="AG175" s="655"/>
      <c r="AH175" s="655"/>
      <c r="AI175" s="655"/>
      <c r="AJ175" s="655"/>
      <c r="AK175" s="655"/>
      <c r="AL175" s="655"/>
      <c r="AM175" s="655"/>
      <c r="AN175" s="655"/>
      <c r="AO175" s="655"/>
      <c r="AP175" s="655"/>
      <c r="AQ175" s="655"/>
      <c r="AR175" s="655"/>
      <c r="AS175" s="655"/>
      <c r="AT175" s="655"/>
      <c r="AU175" s="655"/>
      <c r="AV175" s="655"/>
      <c r="AW175" s="655"/>
      <c r="AX175" s="655"/>
      <c r="AY175" s="655"/>
      <c r="AZ175" s="655"/>
      <c r="BA175" s="655"/>
      <c r="BB175" s="655"/>
      <c r="BC175" s="655"/>
      <c r="BD175" s="655"/>
      <c r="BE175" s="655"/>
      <c r="BF175" s="655"/>
      <c r="BG175" s="655"/>
      <c r="BH175" s="655"/>
      <c r="BI175" s="655"/>
      <c r="BJ175" s="655"/>
      <c r="BK175" s="655"/>
      <c r="BL175" s="655"/>
      <c r="BM175" s="655"/>
      <c r="BN175" s="655"/>
      <c r="BO175" s="655"/>
      <c r="BP175" s="655"/>
      <c r="BQ175" s="655"/>
      <c r="BR175" s="655"/>
      <c r="BS175" s="655"/>
      <c r="BT175" s="655"/>
      <c r="BU175" s="655"/>
      <c r="BV175" s="655"/>
      <c r="BW175" s="655"/>
      <c r="BX175" s="655"/>
      <c r="BY175" s="655"/>
      <c r="BZ175" s="655"/>
      <c r="CA175" s="655"/>
      <c r="CB175" s="655"/>
      <c r="CC175" s="655"/>
      <c r="CD175" s="655"/>
      <c r="CE175" s="655"/>
      <c r="CF175" s="655"/>
      <c r="CG175" s="655"/>
      <c r="CH175" s="655"/>
      <c r="CI175" s="655"/>
      <c r="CJ175" s="655"/>
      <c r="CK175" s="655"/>
      <c r="CL175" s="655"/>
      <c r="CM175" s="655"/>
      <c r="CN175" s="655"/>
      <c r="CO175" s="655"/>
      <c r="CP175" s="655"/>
      <c r="CQ175" s="655"/>
      <c r="CR175" s="655"/>
      <c r="CS175" s="655"/>
      <c r="CT175" s="655"/>
      <c r="CU175" s="655"/>
      <c r="CV175" s="655"/>
      <c r="CW175" s="655"/>
      <c r="CX175" s="655"/>
      <c r="CY175" s="655"/>
      <c r="CZ175" s="655"/>
      <c r="DA175" s="655"/>
      <c r="DB175" s="655"/>
      <c r="DC175" s="655"/>
      <c r="DD175" s="655"/>
      <c r="DE175" s="655"/>
      <c r="DF175" s="655"/>
      <c r="DG175" s="655"/>
      <c r="DH175" s="655"/>
      <c r="DI175" s="655"/>
      <c r="DJ175" s="655"/>
      <c r="DK175" s="655"/>
      <c r="DL175" s="655"/>
      <c r="DM175" s="655"/>
      <c r="DN175" s="655"/>
      <c r="DO175" s="655"/>
      <c r="DP175" s="655"/>
      <c r="DQ175" s="655"/>
      <c r="DR175" s="655"/>
      <c r="DS175" s="655"/>
      <c r="DT175" s="655"/>
      <c r="DU175" s="655"/>
      <c r="DV175" s="655"/>
      <c r="DW175" s="655"/>
      <c r="DX175" s="655"/>
      <c r="DY175" s="655"/>
      <c r="DZ175" s="655"/>
      <c r="EA175" s="655"/>
      <c r="EB175" s="655"/>
      <c r="EC175" s="655"/>
      <c r="ED175" s="655"/>
    </row>
    <row r="176" spans="1:134" s="860" customFormat="1" x14ac:dyDescent="0.2">
      <c r="G176" s="861"/>
      <c r="H176" s="862"/>
      <c r="I176" s="633"/>
      <c r="J176" s="644"/>
      <c r="K176" s="634"/>
      <c r="L176" s="633"/>
      <c r="M176" s="633"/>
      <c r="N176" s="633"/>
      <c r="O176" s="633"/>
      <c r="P176" s="633"/>
      <c r="Q176" s="633"/>
      <c r="R176" s="633"/>
      <c r="S176" s="660"/>
      <c r="T176" s="661"/>
      <c r="U176" s="661"/>
      <c r="V176" s="661"/>
      <c r="W176" s="662"/>
      <c r="X176" s="662"/>
      <c r="Y176" s="663"/>
      <c r="Z176" s="664"/>
      <c r="AA176" s="665"/>
      <c r="AB176" s="655"/>
      <c r="AC176" s="655"/>
      <c r="AD176" s="655"/>
      <c r="AE176" s="655"/>
      <c r="AF176" s="655"/>
      <c r="AG176" s="655"/>
      <c r="AH176" s="655"/>
      <c r="AI176" s="655"/>
      <c r="AJ176" s="655"/>
      <c r="AK176" s="655"/>
      <c r="AL176" s="655"/>
      <c r="AM176" s="655"/>
      <c r="AN176" s="655"/>
      <c r="AO176" s="655"/>
      <c r="AP176" s="655"/>
      <c r="AQ176" s="655"/>
      <c r="AR176" s="655"/>
      <c r="AS176" s="655"/>
      <c r="AT176" s="655"/>
      <c r="AU176" s="655"/>
      <c r="AV176" s="655"/>
      <c r="AW176" s="655"/>
      <c r="AX176" s="655"/>
      <c r="AY176" s="655"/>
      <c r="AZ176" s="655"/>
      <c r="BA176" s="655"/>
      <c r="BB176" s="655"/>
      <c r="BC176" s="655"/>
      <c r="BD176" s="655"/>
      <c r="BE176" s="655"/>
      <c r="BF176" s="655"/>
      <c r="BG176" s="655"/>
      <c r="BH176" s="655"/>
      <c r="BI176" s="655"/>
      <c r="BJ176" s="655"/>
      <c r="BK176" s="655"/>
      <c r="BL176" s="655"/>
      <c r="BM176" s="655"/>
      <c r="BN176" s="655"/>
      <c r="BO176" s="655"/>
      <c r="BP176" s="655"/>
      <c r="BQ176" s="655"/>
      <c r="BR176" s="655"/>
      <c r="BS176" s="655"/>
      <c r="BT176" s="655"/>
      <c r="BU176" s="655"/>
      <c r="BV176" s="655"/>
      <c r="BW176" s="655"/>
      <c r="BX176" s="655"/>
      <c r="BY176" s="655"/>
      <c r="BZ176" s="655"/>
      <c r="CA176" s="655"/>
      <c r="CB176" s="655"/>
      <c r="CC176" s="655"/>
      <c r="CD176" s="655"/>
      <c r="CE176" s="655"/>
      <c r="CF176" s="655"/>
      <c r="CG176" s="655"/>
      <c r="CH176" s="655"/>
      <c r="CI176" s="655"/>
      <c r="CJ176" s="655"/>
      <c r="CK176" s="655"/>
      <c r="CL176" s="655"/>
      <c r="CM176" s="655"/>
      <c r="CN176" s="655"/>
      <c r="CO176" s="655"/>
      <c r="CP176" s="655"/>
      <c r="CQ176" s="655"/>
      <c r="CR176" s="655"/>
      <c r="CS176" s="655"/>
      <c r="CT176" s="655"/>
      <c r="CU176" s="655"/>
      <c r="CV176" s="655"/>
      <c r="CW176" s="655"/>
      <c r="CX176" s="655"/>
      <c r="CY176" s="655"/>
      <c r="CZ176" s="655"/>
      <c r="DA176" s="655"/>
      <c r="DB176" s="655"/>
      <c r="DC176" s="655"/>
      <c r="DD176" s="655"/>
      <c r="DE176" s="655"/>
      <c r="DF176" s="655"/>
      <c r="DG176" s="655"/>
      <c r="DH176" s="655"/>
      <c r="DI176" s="655"/>
      <c r="DJ176" s="655"/>
      <c r="DK176" s="655"/>
      <c r="DL176" s="655"/>
      <c r="DM176" s="655"/>
      <c r="DN176" s="655"/>
      <c r="DO176" s="655"/>
      <c r="DP176" s="655"/>
      <c r="DQ176" s="655"/>
      <c r="DR176" s="655"/>
      <c r="DS176" s="655"/>
      <c r="DT176" s="655"/>
      <c r="DU176" s="655"/>
      <c r="DV176" s="655"/>
      <c r="DW176" s="655"/>
      <c r="DX176" s="655"/>
      <c r="DY176" s="655"/>
      <c r="DZ176" s="655"/>
      <c r="EA176" s="655"/>
      <c r="EB176" s="655"/>
      <c r="EC176" s="655"/>
      <c r="ED176" s="655"/>
    </row>
    <row r="177" spans="7:134" s="860" customFormat="1" x14ac:dyDescent="0.2">
      <c r="G177" s="861"/>
      <c r="H177" s="862"/>
      <c r="I177" s="633"/>
      <c r="J177" s="644"/>
      <c r="K177" s="634"/>
      <c r="L177" s="633"/>
      <c r="M177" s="633"/>
      <c r="N177" s="633"/>
      <c r="O177" s="633"/>
      <c r="P177" s="633"/>
      <c r="Q177" s="633"/>
      <c r="R177" s="633"/>
      <c r="S177" s="660"/>
      <c r="T177" s="661"/>
      <c r="U177" s="661"/>
      <c r="V177" s="661"/>
      <c r="W177" s="662"/>
      <c r="X177" s="662"/>
      <c r="Y177" s="663"/>
      <c r="Z177" s="664"/>
      <c r="AA177" s="665"/>
      <c r="AB177" s="655"/>
      <c r="AC177" s="655"/>
      <c r="AD177" s="655"/>
      <c r="AE177" s="655"/>
      <c r="AF177" s="655"/>
      <c r="AG177" s="655"/>
      <c r="AH177" s="655"/>
      <c r="AI177" s="655"/>
      <c r="AJ177" s="655"/>
      <c r="AK177" s="655"/>
      <c r="AL177" s="655"/>
      <c r="AM177" s="655"/>
      <c r="AN177" s="655"/>
      <c r="AO177" s="655"/>
      <c r="AP177" s="655"/>
      <c r="AQ177" s="655"/>
      <c r="AR177" s="655"/>
      <c r="AS177" s="655"/>
      <c r="AT177" s="655"/>
      <c r="AU177" s="655"/>
      <c r="AV177" s="655"/>
      <c r="AW177" s="655"/>
      <c r="AX177" s="655"/>
      <c r="AY177" s="655"/>
      <c r="AZ177" s="655"/>
      <c r="BA177" s="655"/>
      <c r="BB177" s="655"/>
      <c r="BC177" s="655"/>
      <c r="BD177" s="655"/>
      <c r="BE177" s="655"/>
      <c r="BF177" s="655"/>
      <c r="BG177" s="655"/>
      <c r="BH177" s="655"/>
      <c r="BI177" s="655"/>
      <c r="BJ177" s="655"/>
      <c r="BK177" s="655"/>
      <c r="BL177" s="655"/>
      <c r="BM177" s="655"/>
      <c r="BN177" s="655"/>
      <c r="BO177" s="655"/>
      <c r="BP177" s="655"/>
      <c r="BQ177" s="655"/>
      <c r="BR177" s="655"/>
      <c r="BS177" s="655"/>
      <c r="BT177" s="655"/>
      <c r="BU177" s="655"/>
      <c r="BV177" s="655"/>
      <c r="BW177" s="655"/>
      <c r="BX177" s="655"/>
      <c r="BY177" s="655"/>
      <c r="BZ177" s="655"/>
      <c r="CA177" s="655"/>
      <c r="CB177" s="655"/>
      <c r="CC177" s="655"/>
      <c r="CD177" s="655"/>
      <c r="CE177" s="655"/>
      <c r="CF177" s="655"/>
      <c r="CG177" s="655"/>
      <c r="CH177" s="655"/>
      <c r="CI177" s="655"/>
      <c r="CJ177" s="655"/>
      <c r="CK177" s="655"/>
      <c r="CL177" s="655"/>
      <c r="CM177" s="655"/>
      <c r="CN177" s="655"/>
      <c r="CO177" s="655"/>
      <c r="CP177" s="655"/>
      <c r="CQ177" s="655"/>
      <c r="CR177" s="655"/>
      <c r="CS177" s="655"/>
      <c r="CT177" s="655"/>
      <c r="CU177" s="655"/>
      <c r="CV177" s="655"/>
      <c r="CW177" s="655"/>
      <c r="CX177" s="655"/>
      <c r="CY177" s="655"/>
      <c r="CZ177" s="655"/>
      <c r="DA177" s="655"/>
      <c r="DB177" s="655"/>
      <c r="DC177" s="655"/>
      <c r="DD177" s="655"/>
      <c r="DE177" s="655"/>
      <c r="DF177" s="655"/>
      <c r="DG177" s="655"/>
      <c r="DH177" s="655"/>
      <c r="DI177" s="655"/>
      <c r="DJ177" s="655"/>
      <c r="DK177" s="655"/>
      <c r="DL177" s="655"/>
      <c r="DM177" s="655"/>
      <c r="DN177" s="655"/>
      <c r="DO177" s="655"/>
      <c r="DP177" s="655"/>
      <c r="DQ177" s="655"/>
      <c r="DR177" s="655"/>
      <c r="DS177" s="655"/>
      <c r="DT177" s="655"/>
      <c r="DU177" s="655"/>
      <c r="DV177" s="655"/>
      <c r="DW177" s="655"/>
      <c r="DX177" s="655"/>
      <c r="DY177" s="655"/>
      <c r="DZ177" s="655"/>
      <c r="EA177" s="655"/>
      <c r="EB177" s="655"/>
      <c r="EC177" s="655"/>
      <c r="ED177" s="655"/>
    </row>
    <row r="178" spans="7:134" s="860" customFormat="1" x14ac:dyDescent="0.2">
      <c r="G178" s="861"/>
      <c r="H178" s="862"/>
      <c r="I178" s="633"/>
      <c r="J178" s="644"/>
      <c r="K178" s="634"/>
      <c r="L178" s="633"/>
      <c r="M178" s="633"/>
      <c r="N178" s="633"/>
      <c r="O178" s="633"/>
      <c r="P178" s="633"/>
      <c r="Q178" s="633"/>
      <c r="R178" s="633"/>
      <c r="S178" s="660"/>
      <c r="T178" s="661"/>
      <c r="U178" s="661"/>
      <c r="V178" s="661"/>
      <c r="W178" s="662"/>
      <c r="X178" s="662"/>
      <c r="Y178" s="663"/>
      <c r="Z178" s="664"/>
      <c r="AA178" s="665"/>
      <c r="AB178" s="655"/>
      <c r="AC178" s="655"/>
      <c r="AD178" s="655"/>
      <c r="AE178" s="655"/>
      <c r="AF178" s="655"/>
      <c r="AG178" s="655"/>
      <c r="AH178" s="655"/>
      <c r="AI178" s="655"/>
      <c r="AJ178" s="655"/>
      <c r="AK178" s="655"/>
      <c r="AL178" s="655"/>
      <c r="AM178" s="655"/>
      <c r="AN178" s="655"/>
      <c r="AO178" s="655"/>
      <c r="AP178" s="655"/>
      <c r="AQ178" s="655"/>
      <c r="AR178" s="655"/>
      <c r="AS178" s="655"/>
      <c r="AT178" s="655"/>
      <c r="AU178" s="655"/>
      <c r="AV178" s="655"/>
      <c r="AW178" s="655"/>
      <c r="AX178" s="655"/>
      <c r="AY178" s="655"/>
      <c r="AZ178" s="655"/>
      <c r="BA178" s="655"/>
      <c r="BB178" s="655"/>
      <c r="BC178" s="655"/>
      <c r="BD178" s="655"/>
      <c r="BE178" s="655"/>
      <c r="BF178" s="655"/>
      <c r="BG178" s="655"/>
      <c r="BH178" s="655"/>
      <c r="BI178" s="655"/>
      <c r="BJ178" s="655"/>
      <c r="BK178" s="655"/>
      <c r="BL178" s="655"/>
      <c r="BM178" s="655"/>
      <c r="BN178" s="655"/>
      <c r="BO178" s="655"/>
      <c r="BP178" s="655"/>
      <c r="BQ178" s="655"/>
      <c r="BR178" s="655"/>
      <c r="BS178" s="655"/>
      <c r="BT178" s="655"/>
      <c r="BU178" s="655"/>
      <c r="BV178" s="655"/>
      <c r="BW178" s="655"/>
      <c r="BX178" s="655"/>
      <c r="BY178" s="655"/>
      <c r="BZ178" s="655"/>
      <c r="CA178" s="655"/>
      <c r="CB178" s="655"/>
      <c r="CC178" s="655"/>
      <c r="CD178" s="655"/>
      <c r="CE178" s="655"/>
      <c r="CF178" s="655"/>
      <c r="CG178" s="655"/>
      <c r="CH178" s="655"/>
      <c r="CI178" s="655"/>
      <c r="CJ178" s="655"/>
      <c r="CK178" s="655"/>
      <c r="CL178" s="655"/>
      <c r="CM178" s="655"/>
      <c r="CN178" s="655"/>
      <c r="CO178" s="655"/>
      <c r="CP178" s="655"/>
      <c r="CQ178" s="655"/>
      <c r="CR178" s="655"/>
      <c r="CS178" s="655"/>
      <c r="CT178" s="655"/>
      <c r="CU178" s="655"/>
      <c r="CV178" s="655"/>
      <c r="CW178" s="655"/>
      <c r="CX178" s="655"/>
      <c r="CY178" s="655"/>
      <c r="CZ178" s="655"/>
      <c r="DA178" s="655"/>
      <c r="DB178" s="655"/>
      <c r="DC178" s="655"/>
      <c r="DD178" s="655"/>
      <c r="DE178" s="655"/>
      <c r="DF178" s="655"/>
      <c r="DG178" s="655"/>
      <c r="DH178" s="655"/>
      <c r="DI178" s="655"/>
      <c r="DJ178" s="655"/>
      <c r="DK178" s="655"/>
      <c r="DL178" s="655"/>
      <c r="DM178" s="655"/>
      <c r="DN178" s="655"/>
      <c r="DO178" s="655"/>
      <c r="DP178" s="655"/>
      <c r="DQ178" s="655"/>
      <c r="DR178" s="655"/>
      <c r="DS178" s="655"/>
      <c r="DT178" s="655"/>
      <c r="DU178" s="655"/>
      <c r="DV178" s="655"/>
      <c r="DW178" s="655"/>
      <c r="DX178" s="655"/>
      <c r="DY178" s="655"/>
      <c r="DZ178" s="655"/>
      <c r="EA178" s="655"/>
      <c r="EB178" s="655"/>
      <c r="EC178" s="655"/>
      <c r="ED178" s="655"/>
    </row>
    <row r="179" spans="7:134" s="860" customFormat="1" x14ac:dyDescent="0.2">
      <c r="G179" s="861"/>
      <c r="H179" s="862"/>
      <c r="I179" s="633"/>
      <c r="J179" s="644"/>
      <c r="K179" s="634"/>
      <c r="L179" s="633"/>
      <c r="M179" s="633"/>
      <c r="N179" s="633"/>
      <c r="O179" s="633"/>
      <c r="P179" s="633"/>
      <c r="Q179" s="633"/>
      <c r="R179" s="633"/>
      <c r="S179" s="660"/>
      <c r="T179" s="661"/>
      <c r="U179" s="661"/>
      <c r="V179" s="661"/>
      <c r="W179" s="662"/>
      <c r="X179" s="662"/>
      <c r="Y179" s="663"/>
      <c r="Z179" s="664"/>
      <c r="AA179" s="665"/>
      <c r="AB179" s="655"/>
      <c r="AC179" s="655"/>
      <c r="AD179" s="655"/>
      <c r="AE179" s="655"/>
      <c r="AF179" s="655"/>
      <c r="AG179" s="655"/>
      <c r="AH179" s="655"/>
      <c r="AI179" s="655"/>
      <c r="AJ179" s="655"/>
      <c r="AK179" s="655"/>
      <c r="AL179" s="655"/>
      <c r="AM179" s="655"/>
      <c r="AN179" s="655"/>
      <c r="AO179" s="655"/>
      <c r="AP179" s="655"/>
      <c r="AQ179" s="655"/>
      <c r="AR179" s="655"/>
      <c r="AS179" s="655"/>
      <c r="AT179" s="655"/>
      <c r="AU179" s="655"/>
      <c r="AV179" s="655"/>
      <c r="AW179" s="655"/>
      <c r="AX179" s="655"/>
      <c r="AY179" s="655"/>
      <c r="AZ179" s="655"/>
      <c r="BA179" s="655"/>
      <c r="BB179" s="655"/>
      <c r="BC179" s="655"/>
      <c r="BD179" s="655"/>
      <c r="BE179" s="655"/>
      <c r="BF179" s="655"/>
      <c r="BG179" s="655"/>
      <c r="BH179" s="655"/>
      <c r="BI179" s="655"/>
      <c r="BJ179" s="655"/>
      <c r="BK179" s="655"/>
      <c r="BL179" s="655"/>
      <c r="BM179" s="655"/>
      <c r="BN179" s="655"/>
      <c r="BO179" s="655"/>
      <c r="BP179" s="655"/>
      <c r="BQ179" s="655"/>
      <c r="BR179" s="655"/>
      <c r="BS179" s="655"/>
      <c r="BT179" s="655"/>
      <c r="BU179" s="655"/>
      <c r="BV179" s="655"/>
      <c r="BW179" s="655"/>
      <c r="BX179" s="655"/>
      <c r="BY179" s="655"/>
      <c r="BZ179" s="655"/>
      <c r="CA179" s="655"/>
      <c r="CB179" s="655"/>
      <c r="CC179" s="655"/>
      <c r="CD179" s="655"/>
      <c r="CE179" s="655"/>
      <c r="CF179" s="655"/>
      <c r="CG179" s="655"/>
      <c r="CH179" s="655"/>
      <c r="CI179" s="655"/>
      <c r="CJ179" s="655"/>
      <c r="CK179" s="655"/>
      <c r="CL179" s="655"/>
      <c r="CM179" s="655"/>
      <c r="CN179" s="655"/>
      <c r="CO179" s="655"/>
      <c r="CP179" s="655"/>
      <c r="CQ179" s="655"/>
      <c r="CR179" s="655"/>
      <c r="CS179" s="655"/>
      <c r="CT179" s="655"/>
      <c r="CU179" s="655"/>
      <c r="CV179" s="655"/>
      <c r="CW179" s="655"/>
      <c r="CX179" s="655"/>
      <c r="CY179" s="655"/>
      <c r="CZ179" s="655"/>
      <c r="DA179" s="655"/>
      <c r="DB179" s="655"/>
      <c r="DC179" s="655"/>
      <c r="DD179" s="655"/>
      <c r="DE179" s="655"/>
      <c r="DF179" s="655"/>
      <c r="DG179" s="655"/>
      <c r="DH179" s="655"/>
      <c r="DI179" s="655"/>
      <c r="DJ179" s="655"/>
      <c r="DK179" s="655"/>
      <c r="DL179" s="655"/>
      <c r="DM179" s="655"/>
      <c r="DN179" s="655"/>
      <c r="DO179" s="655"/>
      <c r="DP179" s="655"/>
      <c r="DQ179" s="655"/>
      <c r="DR179" s="655"/>
      <c r="DS179" s="655"/>
      <c r="DT179" s="655"/>
      <c r="DU179" s="655"/>
      <c r="DV179" s="655"/>
      <c r="DW179" s="655"/>
      <c r="DX179" s="655"/>
      <c r="DY179" s="655"/>
      <c r="DZ179" s="655"/>
      <c r="EA179" s="655"/>
      <c r="EB179" s="655"/>
      <c r="EC179" s="655"/>
      <c r="ED179" s="655"/>
    </row>
    <row r="180" spans="7:134" s="860" customFormat="1" x14ac:dyDescent="0.2">
      <c r="G180" s="861"/>
      <c r="H180" s="862"/>
      <c r="I180" s="633"/>
      <c r="J180" s="644"/>
      <c r="K180" s="634"/>
      <c r="L180" s="633"/>
      <c r="M180" s="633"/>
      <c r="N180" s="633"/>
      <c r="O180" s="633"/>
      <c r="P180" s="633"/>
      <c r="Q180" s="633"/>
      <c r="R180" s="633"/>
      <c r="S180" s="660"/>
      <c r="T180" s="661"/>
      <c r="U180" s="661"/>
      <c r="V180" s="661"/>
      <c r="W180" s="662"/>
      <c r="X180" s="662"/>
      <c r="Y180" s="663"/>
      <c r="Z180" s="664"/>
      <c r="AA180" s="665"/>
      <c r="AB180" s="655"/>
      <c r="AC180" s="655"/>
      <c r="AD180" s="655"/>
      <c r="AE180" s="655"/>
      <c r="AF180" s="655"/>
      <c r="AG180" s="655"/>
      <c r="AH180" s="655"/>
      <c r="AI180" s="655"/>
      <c r="AJ180" s="655"/>
      <c r="AK180" s="655"/>
      <c r="AL180" s="655"/>
      <c r="AM180" s="655"/>
      <c r="AN180" s="655"/>
      <c r="AO180" s="655"/>
      <c r="AP180" s="655"/>
      <c r="AQ180" s="655"/>
      <c r="AR180" s="655"/>
      <c r="AS180" s="655"/>
      <c r="AT180" s="655"/>
      <c r="AU180" s="655"/>
      <c r="AV180" s="655"/>
      <c r="AW180" s="655"/>
      <c r="AX180" s="655"/>
      <c r="AY180" s="655"/>
      <c r="AZ180" s="655"/>
      <c r="BA180" s="655"/>
      <c r="BB180" s="655"/>
      <c r="BC180" s="655"/>
      <c r="BD180" s="655"/>
      <c r="BE180" s="655"/>
      <c r="BF180" s="655"/>
      <c r="BG180" s="655"/>
      <c r="BH180" s="655"/>
      <c r="BI180" s="655"/>
      <c r="BJ180" s="655"/>
      <c r="BK180" s="655"/>
      <c r="BL180" s="655"/>
      <c r="BM180" s="655"/>
      <c r="BN180" s="655"/>
      <c r="BO180" s="655"/>
      <c r="BP180" s="655"/>
      <c r="BQ180" s="655"/>
      <c r="BR180" s="655"/>
      <c r="BS180" s="655"/>
      <c r="BT180" s="655"/>
      <c r="BU180" s="655"/>
      <c r="BV180" s="655"/>
      <c r="BW180" s="655"/>
      <c r="BX180" s="655"/>
      <c r="BY180" s="655"/>
      <c r="BZ180" s="655"/>
      <c r="CA180" s="655"/>
      <c r="CB180" s="655"/>
      <c r="CC180" s="655"/>
      <c r="CD180" s="655"/>
      <c r="CE180" s="655"/>
      <c r="CF180" s="655"/>
      <c r="CG180" s="655"/>
      <c r="CH180" s="655"/>
      <c r="CI180" s="655"/>
      <c r="CJ180" s="655"/>
      <c r="CK180" s="655"/>
      <c r="CL180" s="655"/>
      <c r="CM180" s="655"/>
      <c r="CN180" s="655"/>
      <c r="CO180" s="655"/>
      <c r="CP180" s="655"/>
      <c r="CQ180" s="655"/>
      <c r="CR180" s="655"/>
      <c r="CS180" s="655"/>
      <c r="CT180" s="655"/>
      <c r="CU180" s="655"/>
      <c r="CV180" s="655"/>
      <c r="CW180" s="655"/>
      <c r="CX180" s="655"/>
      <c r="CY180" s="655"/>
      <c r="CZ180" s="655"/>
      <c r="DA180" s="655"/>
      <c r="DB180" s="655"/>
      <c r="DC180" s="655"/>
      <c r="DD180" s="655"/>
      <c r="DE180" s="655"/>
      <c r="DF180" s="655"/>
      <c r="DG180" s="655"/>
      <c r="DH180" s="655"/>
      <c r="DI180" s="655"/>
      <c r="DJ180" s="655"/>
      <c r="DK180" s="655"/>
      <c r="DL180" s="655"/>
      <c r="DM180" s="655"/>
      <c r="DN180" s="655"/>
      <c r="DO180" s="655"/>
      <c r="DP180" s="655"/>
      <c r="DQ180" s="655"/>
      <c r="DR180" s="655"/>
      <c r="DS180" s="655"/>
      <c r="DT180" s="655"/>
      <c r="DU180" s="655"/>
      <c r="DV180" s="655"/>
      <c r="DW180" s="655"/>
      <c r="DX180" s="655"/>
      <c r="DY180" s="655"/>
      <c r="DZ180" s="655"/>
      <c r="EA180" s="655"/>
      <c r="EB180" s="655"/>
      <c r="EC180" s="655"/>
      <c r="ED180" s="655"/>
    </row>
    <row r="181" spans="7:134" s="860" customFormat="1" x14ac:dyDescent="0.2">
      <c r="G181" s="861"/>
      <c r="H181" s="862"/>
      <c r="I181" s="633"/>
      <c r="J181" s="644"/>
      <c r="K181" s="634"/>
      <c r="L181" s="633"/>
      <c r="M181" s="633"/>
      <c r="N181" s="633"/>
      <c r="O181" s="633"/>
      <c r="P181" s="633"/>
      <c r="Q181" s="633"/>
      <c r="R181" s="633"/>
      <c r="S181" s="660"/>
      <c r="T181" s="661"/>
      <c r="U181" s="661"/>
      <c r="V181" s="661"/>
      <c r="W181" s="662"/>
      <c r="X181" s="662"/>
      <c r="Y181" s="663"/>
      <c r="Z181" s="664"/>
      <c r="AA181" s="665"/>
      <c r="AB181" s="655"/>
      <c r="AC181" s="655"/>
      <c r="AD181" s="655"/>
      <c r="AE181" s="655"/>
      <c r="AF181" s="655"/>
      <c r="AG181" s="655"/>
      <c r="AH181" s="655"/>
      <c r="AI181" s="655"/>
      <c r="AJ181" s="655"/>
      <c r="AK181" s="655"/>
      <c r="AL181" s="655"/>
      <c r="AM181" s="655"/>
      <c r="AN181" s="655"/>
      <c r="AO181" s="655"/>
      <c r="AP181" s="655"/>
      <c r="AQ181" s="655"/>
      <c r="AR181" s="655"/>
      <c r="AS181" s="655"/>
      <c r="AT181" s="655"/>
      <c r="AU181" s="655"/>
      <c r="AV181" s="655"/>
      <c r="AW181" s="655"/>
      <c r="AX181" s="655"/>
      <c r="AY181" s="655"/>
      <c r="AZ181" s="655"/>
      <c r="BA181" s="655"/>
      <c r="BB181" s="655"/>
      <c r="BC181" s="655"/>
      <c r="BD181" s="655"/>
      <c r="BE181" s="655"/>
      <c r="BF181" s="655"/>
      <c r="BG181" s="655"/>
      <c r="BH181" s="655"/>
      <c r="BI181" s="655"/>
      <c r="BJ181" s="655"/>
      <c r="BK181" s="655"/>
      <c r="BL181" s="655"/>
      <c r="BM181" s="655"/>
      <c r="BN181" s="655"/>
      <c r="BO181" s="655"/>
      <c r="BP181" s="655"/>
      <c r="BQ181" s="655"/>
      <c r="BR181" s="655"/>
      <c r="BS181" s="655"/>
      <c r="BT181" s="655"/>
      <c r="BU181" s="655"/>
      <c r="BV181" s="655"/>
      <c r="BW181" s="655"/>
      <c r="BX181" s="655"/>
      <c r="BY181" s="655"/>
      <c r="BZ181" s="655"/>
      <c r="CA181" s="655"/>
      <c r="CB181" s="655"/>
      <c r="CC181" s="655"/>
      <c r="CD181" s="655"/>
      <c r="CE181" s="655"/>
      <c r="CF181" s="655"/>
      <c r="CG181" s="655"/>
      <c r="CH181" s="655"/>
      <c r="CI181" s="655"/>
      <c r="CJ181" s="655"/>
      <c r="CK181" s="655"/>
      <c r="CL181" s="655"/>
      <c r="CM181" s="655"/>
      <c r="CN181" s="655"/>
      <c r="CO181" s="655"/>
      <c r="CP181" s="655"/>
      <c r="CQ181" s="655"/>
      <c r="CR181" s="655"/>
      <c r="CS181" s="655"/>
      <c r="CT181" s="655"/>
      <c r="CU181" s="655"/>
      <c r="CV181" s="655"/>
      <c r="CW181" s="655"/>
      <c r="CX181" s="655"/>
      <c r="CY181" s="655"/>
      <c r="CZ181" s="655"/>
      <c r="DA181" s="655"/>
      <c r="DB181" s="655"/>
      <c r="DC181" s="655"/>
      <c r="DD181" s="655"/>
      <c r="DE181" s="655"/>
      <c r="DF181" s="655"/>
      <c r="DG181" s="655"/>
      <c r="DH181" s="655"/>
      <c r="DI181" s="655"/>
      <c r="DJ181" s="655"/>
      <c r="DK181" s="655"/>
      <c r="DL181" s="655"/>
      <c r="DM181" s="655"/>
      <c r="DN181" s="655"/>
      <c r="DO181" s="655"/>
      <c r="DP181" s="655"/>
      <c r="DQ181" s="655"/>
      <c r="DR181" s="655"/>
      <c r="DS181" s="655"/>
      <c r="DT181" s="655"/>
      <c r="DU181" s="655"/>
      <c r="DV181" s="655"/>
      <c r="DW181" s="655"/>
      <c r="DX181" s="655"/>
      <c r="DY181" s="655"/>
      <c r="DZ181" s="655"/>
      <c r="EA181" s="655"/>
      <c r="EB181" s="655"/>
      <c r="EC181" s="655"/>
      <c r="ED181" s="655"/>
    </row>
    <row r="182" spans="7:134" s="860" customFormat="1" x14ac:dyDescent="0.2">
      <c r="G182" s="861"/>
      <c r="H182" s="862"/>
      <c r="I182" s="633"/>
      <c r="J182" s="644"/>
      <c r="K182" s="634"/>
      <c r="L182" s="633"/>
      <c r="M182" s="633"/>
      <c r="N182" s="633"/>
      <c r="O182" s="633"/>
      <c r="P182" s="633"/>
      <c r="Q182" s="633"/>
      <c r="R182" s="633"/>
      <c r="S182" s="660"/>
      <c r="T182" s="661"/>
      <c r="U182" s="661"/>
      <c r="V182" s="661"/>
      <c r="W182" s="662"/>
      <c r="X182" s="662"/>
      <c r="Y182" s="663"/>
      <c r="Z182" s="664"/>
      <c r="AA182" s="665"/>
      <c r="AB182" s="655"/>
      <c r="AC182" s="655"/>
      <c r="AD182" s="655"/>
      <c r="AE182" s="655"/>
      <c r="AF182" s="655"/>
      <c r="AG182" s="655"/>
      <c r="AH182" s="655"/>
      <c r="AI182" s="655"/>
      <c r="AJ182" s="655"/>
      <c r="AK182" s="655"/>
      <c r="AL182" s="655"/>
      <c r="AM182" s="655"/>
      <c r="AN182" s="655"/>
      <c r="AO182" s="655"/>
      <c r="AP182" s="655"/>
      <c r="AQ182" s="655"/>
      <c r="AR182" s="655"/>
      <c r="AS182" s="655"/>
      <c r="AT182" s="655"/>
      <c r="AU182" s="655"/>
      <c r="AV182" s="655"/>
      <c r="AW182" s="655"/>
      <c r="AX182" s="655"/>
      <c r="AY182" s="655"/>
      <c r="AZ182" s="655"/>
      <c r="BA182" s="655"/>
      <c r="BB182" s="655"/>
      <c r="BC182" s="655"/>
      <c r="BD182" s="655"/>
      <c r="BE182" s="655"/>
      <c r="BF182" s="655"/>
      <c r="BG182" s="655"/>
      <c r="BH182" s="655"/>
      <c r="BI182" s="655"/>
      <c r="BJ182" s="655"/>
      <c r="BK182" s="655"/>
      <c r="BL182" s="655"/>
      <c r="BM182" s="655"/>
      <c r="BN182" s="655"/>
      <c r="BO182" s="655"/>
      <c r="BP182" s="655"/>
      <c r="BQ182" s="655"/>
      <c r="BR182" s="655"/>
      <c r="BS182" s="655"/>
      <c r="BT182" s="655"/>
      <c r="BU182" s="655"/>
      <c r="BV182" s="655"/>
      <c r="BW182" s="655"/>
      <c r="BX182" s="655"/>
      <c r="BY182" s="655"/>
      <c r="BZ182" s="655"/>
      <c r="CA182" s="655"/>
      <c r="CB182" s="655"/>
      <c r="CC182" s="655"/>
      <c r="CD182" s="655"/>
      <c r="CE182" s="655"/>
      <c r="CF182" s="655"/>
      <c r="CG182" s="655"/>
      <c r="CH182" s="655"/>
      <c r="CI182" s="655"/>
      <c r="CJ182" s="655"/>
      <c r="CK182" s="655"/>
      <c r="CL182" s="655"/>
      <c r="CM182" s="655"/>
      <c r="CN182" s="655"/>
      <c r="CO182" s="655"/>
      <c r="CP182" s="655"/>
      <c r="CQ182" s="655"/>
      <c r="CR182" s="655"/>
      <c r="CS182" s="655"/>
      <c r="CT182" s="655"/>
      <c r="CU182" s="655"/>
      <c r="CV182" s="655"/>
      <c r="CW182" s="655"/>
      <c r="CX182" s="655"/>
      <c r="CY182" s="655"/>
      <c r="CZ182" s="655"/>
      <c r="DA182" s="655"/>
      <c r="DB182" s="655"/>
      <c r="DC182" s="655"/>
      <c r="DD182" s="655"/>
      <c r="DE182" s="655"/>
      <c r="DF182" s="655"/>
      <c r="DG182" s="655"/>
      <c r="DH182" s="655"/>
      <c r="DI182" s="655"/>
      <c r="DJ182" s="655"/>
      <c r="DK182" s="655"/>
      <c r="DL182" s="655"/>
      <c r="DM182" s="655"/>
      <c r="DN182" s="655"/>
      <c r="DO182" s="655"/>
      <c r="DP182" s="655"/>
      <c r="DQ182" s="655"/>
      <c r="DR182" s="655"/>
      <c r="DS182" s="655"/>
      <c r="DT182" s="655"/>
      <c r="DU182" s="655"/>
      <c r="DV182" s="655"/>
      <c r="DW182" s="655"/>
      <c r="DX182" s="655"/>
      <c r="DY182" s="655"/>
      <c r="DZ182" s="655"/>
      <c r="EA182" s="655"/>
      <c r="EB182" s="655"/>
      <c r="EC182" s="655"/>
      <c r="ED182" s="655"/>
    </row>
    <row r="183" spans="7:134" s="860" customFormat="1" x14ac:dyDescent="0.2">
      <c r="G183" s="861"/>
      <c r="H183" s="862"/>
      <c r="I183" s="633"/>
      <c r="J183" s="644"/>
      <c r="K183" s="634"/>
      <c r="L183" s="633"/>
      <c r="M183" s="633"/>
      <c r="N183" s="633"/>
      <c r="O183" s="633"/>
      <c r="P183" s="633"/>
      <c r="Q183" s="633"/>
      <c r="R183" s="633"/>
      <c r="S183" s="660"/>
      <c r="T183" s="661"/>
      <c r="U183" s="661"/>
      <c r="V183" s="661"/>
      <c r="W183" s="662"/>
      <c r="X183" s="662"/>
      <c r="Y183" s="663"/>
      <c r="Z183" s="664"/>
      <c r="AA183" s="665"/>
      <c r="AB183" s="655"/>
      <c r="AC183" s="655"/>
      <c r="AD183" s="655"/>
      <c r="AE183" s="655"/>
      <c r="AF183" s="655"/>
      <c r="AG183" s="655"/>
      <c r="AH183" s="655"/>
      <c r="AI183" s="655"/>
      <c r="AJ183" s="655"/>
      <c r="AK183" s="655"/>
      <c r="AL183" s="655"/>
      <c r="AM183" s="655"/>
      <c r="AN183" s="655"/>
      <c r="AO183" s="655"/>
      <c r="AP183" s="655"/>
      <c r="AQ183" s="655"/>
      <c r="AR183" s="655"/>
      <c r="AS183" s="655"/>
      <c r="AT183" s="655"/>
      <c r="AU183" s="655"/>
      <c r="AV183" s="655"/>
      <c r="AW183" s="655"/>
      <c r="AX183" s="655"/>
      <c r="AY183" s="655"/>
      <c r="AZ183" s="655"/>
      <c r="BA183" s="655"/>
      <c r="BB183" s="655"/>
      <c r="BC183" s="655"/>
      <c r="BD183" s="655"/>
      <c r="BE183" s="655"/>
      <c r="BF183" s="655"/>
      <c r="BG183" s="655"/>
      <c r="BH183" s="655"/>
      <c r="BI183" s="655"/>
      <c r="BJ183" s="655"/>
      <c r="BK183" s="655"/>
      <c r="BL183" s="655"/>
      <c r="BM183" s="655"/>
      <c r="BN183" s="655"/>
      <c r="BO183" s="655"/>
      <c r="BP183" s="655"/>
      <c r="BQ183" s="655"/>
      <c r="BR183" s="655"/>
      <c r="BS183" s="655"/>
      <c r="BT183" s="655"/>
      <c r="BU183" s="655"/>
      <c r="BV183" s="655"/>
      <c r="BW183" s="655"/>
      <c r="BX183" s="655"/>
      <c r="BY183" s="655"/>
      <c r="BZ183" s="655"/>
      <c r="CA183" s="655"/>
      <c r="CB183" s="655"/>
      <c r="CC183" s="655"/>
      <c r="CD183" s="655"/>
      <c r="CE183" s="655"/>
      <c r="CF183" s="655"/>
      <c r="CG183" s="655"/>
      <c r="CH183" s="655"/>
      <c r="CI183" s="655"/>
      <c r="CJ183" s="655"/>
      <c r="CK183" s="655"/>
      <c r="CL183" s="655"/>
      <c r="CM183" s="655"/>
      <c r="CN183" s="655"/>
      <c r="CO183" s="655"/>
      <c r="CP183" s="655"/>
      <c r="CQ183" s="655"/>
      <c r="CR183" s="655"/>
      <c r="CS183" s="655"/>
      <c r="CT183" s="655"/>
      <c r="CU183" s="655"/>
      <c r="CV183" s="655"/>
      <c r="CW183" s="655"/>
      <c r="CX183" s="655"/>
      <c r="CY183" s="655"/>
      <c r="CZ183" s="655"/>
      <c r="DA183" s="655"/>
      <c r="DB183" s="655"/>
      <c r="DC183" s="655"/>
      <c r="DD183" s="655"/>
      <c r="DE183" s="655"/>
      <c r="DF183" s="655"/>
      <c r="DG183" s="655"/>
      <c r="DH183" s="655"/>
      <c r="DI183" s="655"/>
      <c r="DJ183" s="655"/>
      <c r="DK183" s="655"/>
      <c r="DL183" s="655"/>
      <c r="DM183" s="655"/>
      <c r="DN183" s="655"/>
      <c r="DO183" s="655"/>
      <c r="DP183" s="655"/>
      <c r="DQ183" s="655"/>
      <c r="DR183" s="655"/>
      <c r="DS183" s="655"/>
      <c r="DT183" s="655"/>
      <c r="DU183" s="655"/>
      <c r="DV183" s="655"/>
      <c r="DW183" s="655"/>
      <c r="DX183" s="655"/>
      <c r="DY183" s="655"/>
      <c r="DZ183" s="655"/>
      <c r="EA183" s="655"/>
      <c r="EB183" s="655"/>
      <c r="EC183" s="655"/>
      <c r="ED183" s="655"/>
    </row>
  </sheetData>
  <sheetProtection formatCells="0" formatColumns="0" formatRows="0" selectLockedCells="1"/>
  <mergeCells count="251">
    <mergeCell ref="A1:H1"/>
    <mergeCell ref="A2:C2"/>
    <mergeCell ref="D2:E2"/>
    <mergeCell ref="A3:H3"/>
    <mergeCell ref="D4:E4"/>
    <mergeCell ref="F4:H4"/>
    <mergeCell ref="B13:C13"/>
    <mergeCell ref="D13:H13"/>
    <mergeCell ref="A14:C14"/>
    <mergeCell ref="D14:H14"/>
    <mergeCell ref="B15:C15"/>
    <mergeCell ref="F15:H15"/>
    <mergeCell ref="A5:C5"/>
    <mergeCell ref="A8:C8"/>
    <mergeCell ref="A9:H9"/>
    <mergeCell ref="A10:H10"/>
    <mergeCell ref="A11:G11"/>
    <mergeCell ref="A12:G12"/>
    <mergeCell ref="B19:C19"/>
    <mergeCell ref="F19:H19"/>
    <mergeCell ref="B20:C20"/>
    <mergeCell ref="F20:H20"/>
    <mergeCell ref="B21:C21"/>
    <mergeCell ref="F21:H21"/>
    <mergeCell ref="B16:C16"/>
    <mergeCell ref="F16:H16"/>
    <mergeCell ref="B17:C17"/>
    <mergeCell ref="F17:H17"/>
    <mergeCell ref="B18:C18"/>
    <mergeCell ref="F18:H18"/>
    <mergeCell ref="A26:C26"/>
    <mergeCell ref="A27:G27"/>
    <mergeCell ref="A28:C28"/>
    <mergeCell ref="D28:E28"/>
    <mergeCell ref="A29:F29"/>
    <mergeCell ref="G29:H29"/>
    <mergeCell ref="B22:C22"/>
    <mergeCell ref="F22:H22"/>
    <mergeCell ref="B23:C23"/>
    <mergeCell ref="F23:H23"/>
    <mergeCell ref="A24:G24"/>
    <mergeCell ref="A25:G25"/>
    <mergeCell ref="B35:D35"/>
    <mergeCell ref="B36:D36"/>
    <mergeCell ref="B37:D37"/>
    <mergeCell ref="A38:G38"/>
    <mergeCell ref="A39:H39"/>
    <mergeCell ref="B40:C40"/>
    <mergeCell ref="A30:D30"/>
    <mergeCell ref="G30:H30"/>
    <mergeCell ref="A31:G31"/>
    <mergeCell ref="A32:G32"/>
    <mergeCell ref="A33:H33"/>
    <mergeCell ref="B34:D34"/>
    <mergeCell ref="B48:C48"/>
    <mergeCell ref="B49:C49"/>
    <mergeCell ref="D50:H50"/>
    <mergeCell ref="B51:C51"/>
    <mergeCell ref="B52:C52"/>
    <mergeCell ref="B53:C53"/>
    <mergeCell ref="B41:C41"/>
    <mergeCell ref="D42:H42"/>
    <mergeCell ref="B43:C43"/>
    <mergeCell ref="D44:H44"/>
    <mergeCell ref="B45:C45"/>
    <mergeCell ref="A47:H47"/>
    <mergeCell ref="A59:E59"/>
    <mergeCell ref="G59:H59"/>
    <mergeCell ref="A61:E61"/>
    <mergeCell ref="F61:H61"/>
    <mergeCell ref="B62:E62"/>
    <mergeCell ref="F62:H62"/>
    <mergeCell ref="A55:H55"/>
    <mergeCell ref="A56:E56"/>
    <mergeCell ref="G56:H56"/>
    <mergeCell ref="A57:E57"/>
    <mergeCell ref="G57:H57"/>
    <mergeCell ref="A58:E58"/>
    <mergeCell ref="G58:H58"/>
    <mergeCell ref="A67:C67"/>
    <mergeCell ref="D67:E67"/>
    <mergeCell ref="B68:C68"/>
    <mergeCell ref="D68:E68"/>
    <mergeCell ref="B69:C69"/>
    <mergeCell ref="D69:E69"/>
    <mergeCell ref="C63:E63"/>
    <mergeCell ref="F63:H63"/>
    <mergeCell ref="A64:C64"/>
    <mergeCell ref="D64:H64"/>
    <mergeCell ref="A65:G65"/>
    <mergeCell ref="A66:H66"/>
    <mergeCell ref="B73:C73"/>
    <mergeCell ref="D73:E73"/>
    <mergeCell ref="B74:C74"/>
    <mergeCell ref="D74:E74"/>
    <mergeCell ref="B75:C75"/>
    <mergeCell ref="D75:E75"/>
    <mergeCell ref="B70:C70"/>
    <mergeCell ref="D70:E70"/>
    <mergeCell ref="B71:C71"/>
    <mergeCell ref="D71:E71"/>
    <mergeCell ref="B72:C72"/>
    <mergeCell ref="D72:E72"/>
    <mergeCell ref="B79:C79"/>
    <mergeCell ref="D79:E79"/>
    <mergeCell ref="A80:C80"/>
    <mergeCell ref="D80:H80"/>
    <mergeCell ref="A81:G81"/>
    <mergeCell ref="A82:G82"/>
    <mergeCell ref="B76:C76"/>
    <mergeCell ref="D76:E76"/>
    <mergeCell ref="B77:C77"/>
    <mergeCell ref="D77:E77"/>
    <mergeCell ref="B78:C78"/>
    <mergeCell ref="D78:E78"/>
    <mergeCell ref="A86:E86"/>
    <mergeCell ref="F86:H86"/>
    <mergeCell ref="B87:D87"/>
    <mergeCell ref="E87:H87"/>
    <mergeCell ref="B88:D88"/>
    <mergeCell ref="E88:H88"/>
    <mergeCell ref="A83:C83"/>
    <mergeCell ref="A84:A85"/>
    <mergeCell ref="B84:C84"/>
    <mergeCell ref="D84:E84"/>
    <mergeCell ref="G84:H84"/>
    <mergeCell ref="D85:E85"/>
    <mergeCell ref="G85:H85"/>
    <mergeCell ref="A93:H93"/>
    <mergeCell ref="B94:C94"/>
    <mergeCell ref="D94:F94"/>
    <mergeCell ref="G94:H94"/>
    <mergeCell ref="D95:F95"/>
    <mergeCell ref="G95:H95"/>
    <mergeCell ref="A89:G89"/>
    <mergeCell ref="B90:C90"/>
    <mergeCell ref="D90:H90"/>
    <mergeCell ref="A91:G91"/>
    <mergeCell ref="B92:C92"/>
    <mergeCell ref="D92:H92"/>
    <mergeCell ref="D99:F99"/>
    <mergeCell ref="G99:H99"/>
    <mergeCell ref="D100:F100"/>
    <mergeCell ref="G100:H100"/>
    <mergeCell ref="D101:F101"/>
    <mergeCell ref="G101:H101"/>
    <mergeCell ref="D96:F96"/>
    <mergeCell ref="G96:H96"/>
    <mergeCell ref="D97:F97"/>
    <mergeCell ref="G97:H97"/>
    <mergeCell ref="D98:F98"/>
    <mergeCell ref="G98:H98"/>
    <mergeCell ref="B106:C106"/>
    <mergeCell ref="E106:G106"/>
    <mergeCell ref="B107:C107"/>
    <mergeCell ref="E107:G107"/>
    <mergeCell ref="B108:C108"/>
    <mergeCell ref="E108:G108"/>
    <mergeCell ref="D102:F102"/>
    <mergeCell ref="G102:H102"/>
    <mergeCell ref="A103:C103"/>
    <mergeCell ref="D103:H103"/>
    <mergeCell ref="A104:H104"/>
    <mergeCell ref="A105:C105"/>
    <mergeCell ref="E105:G105"/>
    <mergeCell ref="B113:F113"/>
    <mergeCell ref="G113:H113"/>
    <mergeCell ref="D114:H114"/>
    <mergeCell ref="A115:H115"/>
    <mergeCell ref="B116:F116"/>
    <mergeCell ref="G116:H116"/>
    <mergeCell ref="A109:H109"/>
    <mergeCell ref="A110:H110"/>
    <mergeCell ref="B111:F111"/>
    <mergeCell ref="G111:H111"/>
    <mergeCell ref="B112:F112"/>
    <mergeCell ref="G112:H112"/>
    <mergeCell ref="B120:F120"/>
    <mergeCell ref="G120:H120"/>
    <mergeCell ref="B121:F121"/>
    <mergeCell ref="G121:H121"/>
    <mergeCell ref="B122:F122"/>
    <mergeCell ref="G122:H122"/>
    <mergeCell ref="B117:F117"/>
    <mergeCell ref="G117:H117"/>
    <mergeCell ref="B118:F118"/>
    <mergeCell ref="G118:H118"/>
    <mergeCell ref="B119:F119"/>
    <mergeCell ref="G119:H119"/>
    <mergeCell ref="C126:E126"/>
    <mergeCell ref="F126:H126"/>
    <mergeCell ref="A127:E127"/>
    <mergeCell ref="F127:H127"/>
    <mergeCell ref="A128:C128"/>
    <mergeCell ref="D128:H128"/>
    <mergeCell ref="B123:F123"/>
    <mergeCell ref="G123:H123"/>
    <mergeCell ref="B124:F124"/>
    <mergeCell ref="G124:H124"/>
    <mergeCell ref="B125:F125"/>
    <mergeCell ref="G125:H125"/>
    <mergeCell ref="B133:F133"/>
    <mergeCell ref="G133:H133"/>
    <mergeCell ref="B134:F134"/>
    <mergeCell ref="G134:H134"/>
    <mergeCell ref="B135:F135"/>
    <mergeCell ref="G135:H135"/>
    <mergeCell ref="A129:C129"/>
    <mergeCell ref="D129:H129"/>
    <mergeCell ref="A130:H130"/>
    <mergeCell ref="B131:E131"/>
    <mergeCell ref="F131:H131"/>
    <mergeCell ref="B132:F132"/>
    <mergeCell ref="G132:H132"/>
    <mergeCell ref="B140:F140"/>
    <mergeCell ref="G140:H140"/>
    <mergeCell ref="B141:F141"/>
    <mergeCell ref="G141:H141"/>
    <mergeCell ref="B142:F142"/>
    <mergeCell ref="G142:H142"/>
    <mergeCell ref="B136:C136"/>
    <mergeCell ref="D136:H136"/>
    <mergeCell ref="A137:G137"/>
    <mergeCell ref="A138:F138"/>
    <mergeCell ref="G138:H138"/>
    <mergeCell ref="A139:H139"/>
    <mergeCell ref="B146:F146"/>
    <mergeCell ref="G146:H146"/>
    <mergeCell ref="B147:F147"/>
    <mergeCell ref="G147:H147"/>
    <mergeCell ref="B148:F148"/>
    <mergeCell ref="G148:H148"/>
    <mergeCell ref="B143:F143"/>
    <mergeCell ref="G143:H143"/>
    <mergeCell ref="B144:F144"/>
    <mergeCell ref="G144:H144"/>
    <mergeCell ref="B145:F145"/>
    <mergeCell ref="G145:H145"/>
    <mergeCell ref="B153:F153"/>
    <mergeCell ref="G153:H153"/>
    <mergeCell ref="A154:C154"/>
    <mergeCell ref="D154:H154"/>
    <mergeCell ref="A155:H155"/>
    <mergeCell ref="A156:H156"/>
    <mergeCell ref="B149:E149"/>
    <mergeCell ref="F149:H149"/>
    <mergeCell ref="B150:E150"/>
    <mergeCell ref="F150:H150"/>
    <mergeCell ref="A151:H151"/>
    <mergeCell ref="B152:F152"/>
    <mergeCell ref="G152:H152"/>
  </mergeCells>
  <dataValidations count="12">
    <dataValidation type="list" allowBlank="1" showInputMessage="1" showErrorMessage="1" errorTitle="Choose from dropdown" error="Please choose from the dropdown list. If you cannot, please write your comment in the comments section." sqref="D83:F83">
      <formula1>$N$1:$N$2</formula1>
    </dataValidation>
    <dataValidation type="list" allowBlank="1" showInputMessage="1" showErrorMessage="1" error="Please choose from the dropdown list." sqref="F61:H61">
      <formula1>$R$1:$R$6</formula1>
    </dataValidation>
    <dataValidation type="list" allowBlank="1" showInputMessage="1" showErrorMessage="1" errorTitle="Choose from dropdown" error="Please choose from the dropdown list." prompt="Please select from the dropdown list." sqref="G138 D68 D15">
      <formula1>$W$1:$W$4</formula1>
    </dataValidation>
    <dataValidation type="list" allowBlank="1" showInputMessage="1" showErrorMessage="1" error="Please choose from the dropdown list." sqref="G111:G113 H106:H108 D69:D78 F68:H78 G152:G153 G132:G135 F63 G148 G140:G146 D26 G147:H147 D16:D23 H25">
      <formula1>$W$1:$W$4</formula1>
    </dataValidation>
    <dataValidation type="list" allowBlank="1" showErrorMessage="1" error="Please choose from the dropdown list." sqref="H38">
      <formula1>$W$1:$W$3</formula1>
    </dataValidation>
    <dataValidation type="list" allowBlank="1" showInputMessage="1" showErrorMessage="1" error="Please choose from the dropdown list." sqref="H24">
      <formula1>$O$1:$O$6</formula1>
    </dataValidation>
    <dataValidation type="list" allowBlank="1" showInputMessage="1" showErrorMessage="1" errorTitle="Choose from dropdown" error="Please choose from the dropdown list." prompt="Please select from the dropdown list." sqref="H12 H82">
      <formula1>$W$1:$W$3</formula1>
    </dataValidation>
    <dataValidation type="list" allowBlank="1" showInputMessage="1" showErrorMessage="1" error="Please choose from the dropdown list." sqref="H31:H32 G116:H125 F59 D106:D108 H91 H89 F85:H86 D51:D52 D49 D43 D41">
      <formula1>$W$1:$W$3</formula1>
    </dataValidation>
    <dataValidation type="list" allowBlank="1" showInputMessage="1" showErrorMessage="1" errorTitle="Choose from dropdown" error="Please choose from the dropdown list." sqref="H28">
      <formula1>$Y$1:$Y$13</formula1>
    </dataValidation>
    <dataValidation type="list" allowBlank="1" showErrorMessage="1" errorTitle="Choose from dropdown" error="Please choose from the dropdown list." sqref="F28">
      <formula1>$Y$1:$Y$13</formula1>
    </dataValidation>
    <dataValidation type="list" allowBlank="1" prompt="Please choose from the dropdown if possible. If you cannot find a cadre that fits what you are looking for, you may write it in." sqref="D96:H102">
      <formula1>$Q$1:$Q$9</formula1>
    </dataValidation>
    <dataValidation type="list" allowBlank="1" showInputMessage="1" prompt="Please select from the dropdown list if possible. If you cannot find a provider cadre that fits, you may write it in." sqref="D95:H95">
      <formula1>$Q$1:$Q$9</formula1>
    </dataValidation>
  </dataValidations>
  <hyperlinks>
    <hyperlink ref="A5" location="Introduction!A1" display="To jump to the Introduction sheet, click here."/>
  </hyperlinks>
  <pageMargins left="1.2" right="0.7" top="0.75" bottom="0.75" header="0.3" footer="0.3"/>
  <pageSetup scale="46" fitToHeight="4" orientation="portrait" r:id="rId1"/>
  <rowBreaks count="2" manualBreakCount="2">
    <brk id="32" max="7" man="1"/>
    <brk id="54"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topLeftCell="A45" workbookViewId="0">
      <selection activeCell="D64" sqref="D64:J64"/>
    </sheetView>
  </sheetViews>
  <sheetFormatPr defaultRowHeight="15" x14ac:dyDescent="0.25"/>
  <sheetData>
    <row r="1" spans="1:11" x14ac:dyDescent="0.25">
      <c r="A1" s="890" t="s">
        <v>278</v>
      </c>
      <c r="B1" s="890"/>
      <c r="C1" s="57" t="s">
        <v>97</v>
      </c>
      <c r="D1" s="57" t="s">
        <v>97</v>
      </c>
      <c r="E1" s="2"/>
    </row>
    <row r="2" spans="1:11" x14ac:dyDescent="0.25">
      <c r="A2" s="890" t="s">
        <v>279</v>
      </c>
      <c r="B2" s="890"/>
      <c r="C2" s="57" t="s">
        <v>97</v>
      </c>
      <c r="D2" s="57" t="s">
        <v>97</v>
      </c>
      <c r="E2" s="2"/>
    </row>
    <row r="3" spans="1:11" x14ac:dyDescent="0.25">
      <c r="A3" s="890" t="s">
        <v>280</v>
      </c>
      <c r="B3" s="890"/>
      <c r="C3" s="57" t="s">
        <v>97</v>
      </c>
      <c r="D3" s="57" t="s">
        <v>97</v>
      </c>
      <c r="E3" s="2"/>
    </row>
    <row r="4" spans="1:11" ht="75" x14ac:dyDescent="0.25">
      <c r="A4" s="890" t="s">
        <v>281</v>
      </c>
      <c r="B4" s="890"/>
      <c r="C4" s="57" t="s">
        <v>97</v>
      </c>
      <c r="D4" s="57" t="s">
        <v>293</v>
      </c>
      <c r="E4" s="2"/>
    </row>
    <row r="5" spans="1:11" x14ac:dyDescent="0.25">
      <c r="A5" s="890" t="s">
        <v>282</v>
      </c>
      <c r="B5" s="890"/>
      <c r="C5" s="57" t="s">
        <v>97</v>
      </c>
      <c r="D5" s="57" t="s">
        <v>97</v>
      </c>
      <c r="E5" s="2"/>
    </row>
    <row r="6" spans="1:11" x14ac:dyDescent="0.25">
      <c r="A6" s="890" t="s">
        <v>283</v>
      </c>
      <c r="B6" s="890"/>
      <c r="C6" s="57" t="s">
        <v>97</v>
      </c>
      <c r="D6" s="57" t="s">
        <v>97</v>
      </c>
      <c r="E6" s="2"/>
    </row>
    <row r="7" spans="1:11" x14ac:dyDescent="0.25">
      <c r="A7" s="890" t="s">
        <v>284</v>
      </c>
      <c r="B7" s="890"/>
      <c r="C7" s="57" t="s">
        <v>94</v>
      </c>
      <c r="D7" s="57" t="s">
        <v>94</v>
      </c>
      <c r="E7" s="2"/>
    </row>
    <row r="8" spans="1:11" x14ac:dyDescent="0.25">
      <c r="A8" s="890" t="s">
        <v>285</v>
      </c>
      <c r="B8" s="890"/>
      <c r="C8" s="57" t="s">
        <v>97</v>
      </c>
      <c r="D8" s="57" t="s">
        <v>97</v>
      </c>
      <c r="E8" s="2"/>
    </row>
    <row r="9" spans="1:11" x14ac:dyDescent="0.25">
      <c r="A9" s="2"/>
      <c r="B9" s="2"/>
      <c r="C9" s="2"/>
      <c r="D9" s="2"/>
      <c r="E9" s="2"/>
    </row>
    <row r="10" spans="1:11" x14ac:dyDescent="0.25">
      <c r="A10" s="2"/>
      <c r="B10" s="2"/>
      <c r="C10" s="2"/>
      <c r="D10" s="2"/>
      <c r="E10" s="2"/>
    </row>
    <row r="11" spans="1:11" ht="60" x14ac:dyDescent="0.25">
      <c r="A11" s="2"/>
      <c r="B11" s="2"/>
      <c r="C11" s="866" t="s">
        <v>486</v>
      </c>
      <c r="D11" s="867" t="s">
        <v>487</v>
      </c>
      <c r="E11" s="868" t="s">
        <v>488</v>
      </c>
      <c r="H11" t="s">
        <v>24</v>
      </c>
      <c r="I11" t="s">
        <v>82</v>
      </c>
    </row>
    <row r="12" spans="1:11" x14ac:dyDescent="0.25">
      <c r="A12" s="1108" t="s">
        <v>489</v>
      </c>
      <c r="B12" s="1108"/>
      <c r="C12" s="869" t="s">
        <v>97</v>
      </c>
      <c r="D12" s="870" t="s">
        <v>97</v>
      </c>
      <c r="E12" s="870" t="s">
        <v>97</v>
      </c>
      <c r="F12" s="865"/>
      <c r="G12" s="865"/>
      <c r="H12" s="379" t="s">
        <v>97</v>
      </c>
      <c r="I12" s="379" t="s">
        <v>896</v>
      </c>
      <c r="J12" s="379"/>
      <c r="K12" s="865"/>
    </row>
    <row r="13" spans="1:11" x14ac:dyDescent="0.25">
      <c r="A13" s="1108" t="s">
        <v>490</v>
      </c>
      <c r="B13" s="1108"/>
      <c r="C13" s="869" t="s">
        <v>97</v>
      </c>
      <c r="D13" s="870" t="s">
        <v>97</v>
      </c>
      <c r="E13" s="870" t="s">
        <v>97</v>
      </c>
      <c r="F13" s="865"/>
      <c r="G13" s="865"/>
      <c r="H13" s="379" t="s">
        <v>97</v>
      </c>
      <c r="I13" s="379" t="s">
        <v>94</v>
      </c>
      <c r="J13" s="379"/>
      <c r="K13" s="865"/>
    </row>
    <row r="14" spans="1:11" x14ac:dyDescent="0.25">
      <c r="A14" s="1108" t="s">
        <v>491</v>
      </c>
      <c r="B14" s="1108"/>
      <c r="C14" s="869" t="s">
        <v>97</v>
      </c>
      <c r="D14" s="870" t="s">
        <v>97</v>
      </c>
      <c r="E14" s="870" t="s">
        <v>97</v>
      </c>
      <c r="F14" s="865"/>
      <c r="G14" s="865"/>
      <c r="H14" s="379" t="s">
        <v>97</v>
      </c>
      <c r="I14" s="379" t="s">
        <v>896</v>
      </c>
      <c r="J14" s="379"/>
      <c r="K14" s="865"/>
    </row>
    <row r="15" spans="1:11" x14ac:dyDescent="0.25">
      <c r="A15" s="1108" t="s">
        <v>492</v>
      </c>
      <c r="B15" s="1108"/>
      <c r="C15" s="869" t="s">
        <v>97</v>
      </c>
      <c r="D15" s="870" t="s">
        <v>97</v>
      </c>
      <c r="E15" s="870" t="s">
        <v>97</v>
      </c>
      <c r="F15" s="865"/>
      <c r="G15" s="865"/>
      <c r="H15" s="379" t="s">
        <v>97</v>
      </c>
      <c r="I15" s="379" t="s">
        <v>896</v>
      </c>
      <c r="J15" s="379"/>
      <c r="K15" s="865"/>
    </row>
    <row r="16" spans="1:11" x14ac:dyDescent="0.25">
      <c r="A16" s="1108" t="s">
        <v>494</v>
      </c>
      <c r="B16" s="1108"/>
      <c r="C16" s="869" t="s">
        <v>97</v>
      </c>
      <c r="D16" s="870" t="s">
        <v>97</v>
      </c>
      <c r="E16" s="870" t="s">
        <v>97</v>
      </c>
      <c r="F16" s="865"/>
      <c r="G16" s="865"/>
      <c r="H16" s="379" t="s">
        <v>97</v>
      </c>
      <c r="I16" s="379" t="s">
        <v>94</v>
      </c>
      <c r="J16" s="379"/>
      <c r="K16" s="865"/>
    </row>
    <row r="17" spans="1:11" x14ac:dyDescent="0.25">
      <c r="A17" s="1108" t="s">
        <v>495</v>
      </c>
      <c r="B17" s="1108"/>
      <c r="C17" s="869" t="s">
        <v>97</v>
      </c>
      <c r="D17" s="870" t="s">
        <v>97</v>
      </c>
      <c r="E17" s="870" t="s">
        <v>97</v>
      </c>
      <c r="F17" s="865"/>
      <c r="G17" s="865"/>
      <c r="H17" s="379" t="s">
        <v>97</v>
      </c>
      <c r="I17" s="379" t="s">
        <v>97</v>
      </c>
      <c r="J17" s="379"/>
      <c r="K17" s="865"/>
    </row>
    <row r="18" spans="1:11" x14ac:dyDescent="0.25">
      <c r="A18" s="1108" t="s">
        <v>496</v>
      </c>
      <c r="B18" s="1108"/>
      <c r="C18" s="869" t="s">
        <v>194</v>
      </c>
      <c r="D18" s="870" t="s">
        <v>94</v>
      </c>
      <c r="E18" s="870" t="s">
        <v>194</v>
      </c>
      <c r="F18" s="865"/>
      <c r="G18" s="865"/>
      <c r="H18" s="379" t="s">
        <v>97</v>
      </c>
      <c r="I18" s="379" t="s">
        <v>194</v>
      </c>
      <c r="J18" s="379"/>
      <c r="K18" s="865"/>
    </row>
    <row r="19" spans="1:11" x14ac:dyDescent="0.25">
      <c r="A19" s="1108" t="s">
        <v>497</v>
      </c>
      <c r="B19" s="1108"/>
      <c r="C19" s="869" t="s">
        <v>97</v>
      </c>
      <c r="D19" s="870" t="s">
        <v>97</v>
      </c>
      <c r="E19" s="870" t="s">
        <v>97</v>
      </c>
      <c r="F19" s="865"/>
      <c r="G19" s="865"/>
      <c r="H19" s="379" t="s">
        <v>94</v>
      </c>
      <c r="I19" s="379" t="s">
        <v>897</v>
      </c>
      <c r="J19" s="379"/>
      <c r="K19" s="865"/>
    </row>
    <row r="20" spans="1:11" ht="15" customHeight="1" x14ac:dyDescent="0.25">
      <c r="A20" s="1108" t="s">
        <v>498</v>
      </c>
      <c r="B20" s="1108"/>
      <c r="C20" s="869" t="s">
        <v>411</v>
      </c>
      <c r="D20" s="870" t="s">
        <v>97</v>
      </c>
      <c r="E20" s="870" t="s">
        <v>97</v>
      </c>
      <c r="F20" s="865"/>
      <c r="G20" s="865"/>
      <c r="H20" s="379" t="s">
        <v>194</v>
      </c>
      <c r="I20" s="379" t="s">
        <v>194</v>
      </c>
      <c r="J20" s="379"/>
      <c r="K20" s="865"/>
    </row>
    <row r="21" spans="1:11" ht="15" customHeight="1" x14ac:dyDescent="0.25">
      <c r="A21" s="1108" t="s">
        <v>500</v>
      </c>
      <c r="B21" s="1108"/>
      <c r="C21" s="869" t="s">
        <v>411</v>
      </c>
      <c r="D21" s="870" t="s">
        <v>97</v>
      </c>
      <c r="E21" s="870" t="s">
        <v>97</v>
      </c>
      <c r="F21" s="865"/>
      <c r="G21" s="865"/>
      <c r="H21" s="379" t="s">
        <v>194</v>
      </c>
      <c r="I21" s="379" t="s">
        <v>194</v>
      </c>
      <c r="J21" s="865"/>
      <c r="K21" s="865"/>
    </row>
    <row r="22" spans="1:11" x14ac:dyDescent="0.25">
      <c r="A22" s="1108" t="s">
        <v>502</v>
      </c>
      <c r="B22" s="1108"/>
      <c r="C22" s="869" t="s">
        <v>94</v>
      </c>
      <c r="D22" s="870" t="s">
        <v>94</v>
      </c>
      <c r="E22" s="870" t="s">
        <v>94</v>
      </c>
      <c r="F22" s="865"/>
      <c r="G22" s="865"/>
      <c r="H22" s="379" t="s">
        <v>194</v>
      </c>
      <c r="I22" s="379" t="s">
        <v>194</v>
      </c>
      <c r="J22" s="865"/>
      <c r="K22" s="865"/>
    </row>
    <row r="25" spans="1:11" ht="45" x14ac:dyDescent="0.25">
      <c r="A25" s="1122" t="s">
        <v>485</v>
      </c>
      <c r="B25" s="1123"/>
      <c r="C25" s="1124"/>
      <c r="D25" s="871" t="s">
        <v>10</v>
      </c>
      <c r="E25" s="867" t="s">
        <v>26</v>
      </c>
      <c r="F25" s="868" t="s">
        <v>9</v>
      </c>
      <c r="G25" s="872" t="s">
        <v>8</v>
      </c>
    </row>
    <row r="26" spans="1:11" x14ac:dyDescent="0.25">
      <c r="A26" s="393"/>
      <c r="B26" s="1108" t="s">
        <v>669</v>
      </c>
      <c r="C26" s="1108"/>
      <c r="D26" s="869" t="s">
        <v>97</v>
      </c>
      <c r="E26" s="870" t="s">
        <v>97</v>
      </c>
      <c r="F26" s="870" t="s">
        <v>97</v>
      </c>
      <c r="G26" s="870" t="s">
        <v>97</v>
      </c>
      <c r="H26" s="865"/>
      <c r="I26" s="379" t="s">
        <v>97</v>
      </c>
      <c r="J26" s="379" t="s">
        <v>898</v>
      </c>
      <c r="K26" s="379"/>
    </row>
    <row r="27" spans="1:11" x14ac:dyDescent="0.25">
      <c r="A27" s="395"/>
      <c r="B27" s="1108" t="s">
        <v>670</v>
      </c>
      <c r="C27" s="1108"/>
      <c r="D27" s="869" t="s">
        <v>97</v>
      </c>
      <c r="E27" s="870" t="s">
        <v>97</v>
      </c>
      <c r="F27" s="870" t="s">
        <v>97</v>
      </c>
      <c r="G27" s="870" t="s">
        <v>97</v>
      </c>
      <c r="H27" s="865"/>
      <c r="I27" s="379" t="s">
        <v>97</v>
      </c>
      <c r="J27" s="379" t="s">
        <v>897</v>
      </c>
      <c r="K27" s="379"/>
    </row>
    <row r="28" spans="1:11" x14ac:dyDescent="0.25">
      <c r="A28" s="395"/>
      <c r="B28" s="1108" t="s">
        <v>671</v>
      </c>
      <c r="C28" s="1108"/>
      <c r="D28" s="869" t="s">
        <v>97</v>
      </c>
      <c r="E28" s="870" t="s">
        <v>97</v>
      </c>
      <c r="F28" s="870" t="s">
        <v>97</v>
      </c>
      <c r="G28" s="870" t="s">
        <v>97</v>
      </c>
      <c r="H28" s="865"/>
      <c r="I28" s="379" t="s">
        <v>97</v>
      </c>
      <c r="J28" s="379" t="s">
        <v>898</v>
      </c>
      <c r="K28" s="379"/>
    </row>
    <row r="29" spans="1:11" x14ac:dyDescent="0.25">
      <c r="A29" s="395"/>
      <c r="B29" s="1108" t="s">
        <v>672</v>
      </c>
      <c r="C29" s="1108"/>
      <c r="D29" s="869" t="s">
        <v>97</v>
      </c>
      <c r="E29" s="870" t="s">
        <v>97</v>
      </c>
      <c r="F29" s="870" t="s">
        <v>97</v>
      </c>
      <c r="G29" s="870" t="s">
        <v>97</v>
      </c>
      <c r="H29" s="865"/>
      <c r="I29" s="379" t="s">
        <v>97</v>
      </c>
      <c r="J29" s="379" t="s">
        <v>898</v>
      </c>
      <c r="K29" s="379"/>
    </row>
    <row r="30" spans="1:11" x14ac:dyDescent="0.25">
      <c r="A30" s="395"/>
      <c r="B30" s="1108" t="s">
        <v>673</v>
      </c>
      <c r="C30" s="1108"/>
      <c r="D30" s="869" t="s">
        <v>97</v>
      </c>
      <c r="E30" s="870" t="s">
        <v>97</v>
      </c>
      <c r="F30" s="870" t="s">
        <v>97</v>
      </c>
      <c r="G30" s="870" t="s">
        <v>97</v>
      </c>
      <c r="H30" s="865"/>
      <c r="I30" s="379" t="s">
        <v>97</v>
      </c>
      <c r="J30" s="379" t="s">
        <v>897</v>
      </c>
      <c r="K30" s="379"/>
    </row>
    <row r="31" spans="1:11" x14ac:dyDescent="0.25">
      <c r="A31" s="395"/>
      <c r="B31" s="1108" t="s">
        <v>495</v>
      </c>
      <c r="C31" s="1108"/>
      <c r="D31" s="869" t="s">
        <v>97</v>
      </c>
      <c r="E31" s="870" t="s">
        <v>97</v>
      </c>
      <c r="F31" s="870" t="s">
        <v>97</v>
      </c>
      <c r="G31" s="870" t="s">
        <v>97</v>
      </c>
      <c r="H31" s="865"/>
      <c r="I31" s="379" t="s">
        <v>97</v>
      </c>
      <c r="J31" s="379" t="s">
        <v>898</v>
      </c>
      <c r="K31" s="379"/>
    </row>
    <row r="32" spans="1:11" x14ac:dyDescent="0.25">
      <c r="A32" s="395"/>
      <c r="B32" s="1108" t="s">
        <v>496</v>
      </c>
      <c r="C32" s="1108"/>
      <c r="D32" s="869" t="s">
        <v>94</v>
      </c>
      <c r="E32" s="870" t="s">
        <v>94</v>
      </c>
      <c r="F32" s="870" t="s">
        <v>94</v>
      </c>
      <c r="G32" s="870" t="s">
        <v>97</v>
      </c>
      <c r="H32" s="865"/>
      <c r="I32" s="379" t="s">
        <v>97</v>
      </c>
      <c r="J32" s="379" t="s">
        <v>194</v>
      </c>
      <c r="K32" s="379"/>
    </row>
    <row r="33" spans="1:11" x14ac:dyDescent="0.25">
      <c r="A33" s="395"/>
      <c r="B33" s="1108" t="s">
        <v>674</v>
      </c>
      <c r="C33" s="1108"/>
      <c r="D33" s="869" t="s">
        <v>97</v>
      </c>
      <c r="E33" s="870" t="s">
        <v>97</v>
      </c>
      <c r="F33" s="870" t="s">
        <v>97</v>
      </c>
      <c r="G33" s="870" t="s">
        <v>97</v>
      </c>
      <c r="H33" s="865"/>
      <c r="I33" s="379" t="s">
        <v>97</v>
      </c>
      <c r="J33" s="379" t="s">
        <v>898</v>
      </c>
      <c r="K33" s="379"/>
    </row>
    <row r="34" spans="1:11" x14ac:dyDescent="0.25">
      <c r="A34" s="395"/>
      <c r="B34" s="1108" t="s">
        <v>675</v>
      </c>
      <c r="C34" s="1108"/>
      <c r="D34" s="869" t="s">
        <v>97</v>
      </c>
      <c r="E34" s="870" t="s">
        <v>97</v>
      </c>
      <c r="F34" s="870" t="s">
        <v>97</v>
      </c>
      <c r="G34" s="870" t="s">
        <v>94</v>
      </c>
      <c r="H34" s="865"/>
      <c r="I34" s="865"/>
      <c r="J34" s="865"/>
      <c r="K34" s="865"/>
    </row>
    <row r="35" spans="1:11" x14ac:dyDescent="0.25">
      <c r="A35" s="395"/>
      <c r="B35" s="1108" t="s">
        <v>676</v>
      </c>
      <c r="C35" s="1108"/>
      <c r="D35" s="869" t="s">
        <v>97</v>
      </c>
      <c r="E35" s="870" t="s">
        <v>97</v>
      </c>
      <c r="F35" s="870" t="s">
        <v>97</v>
      </c>
      <c r="G35" s="870" t="s">
        <v>94</v>
      </c>
      <c r="H35" s="865"/>
      <c r="I35" s="865"/>
      <c r="J35" s="865"/>
      <c r="K35" s="865"/>
    </row>
    <row r="36" spans="1:11" x14ac:dyDescent="0.25">
      <c r="A36" s="395"/>
      <c r="B36" s="1108" t="s">
        <v>502</v>
      </c>
      <c r="C36" s="1108"/>
      <c r="D36" s="869" t="s">
        <v>94</v>
      </c>
      <c r="E36" s="870" t="s">
        <v>94</v>
      </c>
      <c r="F36" s="870" t="s">
        <v>94</v>
      </c>
      <c r="G36" s="870" t="s">
        <v>94</v>
      </c>
      <c r="H36" s="865"/>
      <c r="I36" s="379" t="s">
        <v>94</v>
      </c>
      <c r="J36" s="379" t="s">
        <v>194</v>
      </c>
      <c r="K36" s="379"/>
    </row>
    <row r="38" spans="1:11" x14ac:dyDescent="0.25">
      <c r="A38">
        <v>2012</v>
      </c>
    </row>
    <row r="39" spans="1:11" ht="45" x14ac:dyDescent="0.25">
      <c r="A39" s="1316" t="s">
        <v>485</v>
      </c>
      <c r="B39" s="1317"/>
      <c r="C39" s="1318"/>
      <c r="D39" s="873" t="s">
        <v>10</v>
      </c>
      <c r="E39" s="874" t="s">
        <v>26</v>
      </c>
      <c r="F39" s="875" t="s">
        <v>9</v>
      </c>
      <c r="G39" s="876" t="s">
        <v>8</v>
      </c>
      <c r="I39" t="s">
        <v>24</v>
      </c>
      <c r="J39" t="s">
        <v>83</v>
      </c>
    </row>
    <row r="40" spans="1:11" x14ac:dyDescent="0.25">
      <c r="A40" s="593"/>
      <c r="B40" s="1314" t="s">
        <v>669</v>
      </c>
      <c r="C40" s="1314"/>
      <c r="D40" s="877" t="s">
        <v>97</v>
      </c>
      <c r="E40" s="230" t="s">
        <v>97</v>
      </c>
      <c r="F40" s="230" t="s">
        <v>97</v>
      </c>
      <c r="G40" s="230" t="s">
        <v>97</v>
      </c>
      <c r="H40" s="2"/>
      <c r="I40" s="878" t="s">
        <v>97</v>
      </c>
      <c r="J40" s="878" t="s">
        <v>898</v>
      </c>
      <c r="K40" s="878"/>
    </row>
    <row r="41" spans="1:11" x14ac:dyDescent="0.25">
      <c r="A41" s="596"/>
      <c r="B41" s="1314" t="s">
        <v>670</v>
      </c>
      <c r="C41" s="1314"/>
      <c r="D41" s="877" t="s">
        <v>97</v>
      </c>
      <c r="E41" s="230" t="s">
        <v>97</v>
      </c>
      <c r="F41" s="230" t="s">
        <v>97</v>
      </c>
      <c r="G41" s="230" t="s">
        <v>97</v>
      </c>
      <c r="H41" s="2"/>
      <c r="I41" s="878" t="s">
        <v>97</v>
      </c>
      <c r="J41" s="878" t="s">
        <v>897</v>
      </c>
      <c r="K41" s="878"/>
    </row>
    <row r="42" spans="1:11" x14ac:dyDescent="0.25">
      <c r="A42" s="596"/>
      <c r="B42" s="1314" t="s">
        <v>671</v>
      </c>
      <c r="C42" s="1314"/>
      <c r="D42" s="877" t="s">
        <v>97</v>
      </c>
      <c r="E42" s="230" t="s">
        <v>97</v>
      </c>
      <c r="F42" s="230" t="s">
        <v>97</v>
      </c>
      <c r="G42" s="230" t="s">
        <v>97</v>
      </c>
      <c r="H42" s="2"/>
      <c r="I42" s="878" t="s">
        <v>97</v>
      </c>
      <c r="J42" s="878" t="s">
        <v>898</v>
      </c>
      <c r="K42" s="878"/>
    </row>
    <row r="43" spans="1:11" x14ac:dyDescent="0.25">
      <c r="A43" s="596"/>
      <c r="B43" s="1314" t="s">
        <v>672</v>
      </c>
      <c r="C43" s="1314"/>
      <c r="D43" s="877" t="s">
        <v>97</v>
      </c>
      <c r="E43" s="230" t="s">
        <v>97</v>
      </c>
      <c r="F43" s="230" t="s">
        <v>97</v>
      </c>
      <c r="G43" s="230" t="s">
        <v>97</v>
      </c>
      <c r="H43" s="2"/>
      <c r="I43" s="878" t="s">
        <v>97</v>
      </c>
      <c r="J43" s="878" t="s">
        <v>898</v>
      </c>
      <c r="K43" s="878"/>
    </row>
    <row r="44" spans="1:11" x14ac:dyDescent="0.25">
      <c r="A44" s="596"/>
      <c r="B44" s="1314" t="s">
        <v>673</v>
      </c>
      <c r="C44" s="1314"/>
      <c r="D44" s="877" t="s">
        <v>97</v>
      </c>
      <c r="E44" s="230" t="s">
        <v>97</v>
      </c>
      <c r="F44" s="230" t="s">
        <v>97</v>
      </c>
      <c r="G44" s="230" t="s">
        <v>97</v>
      </c>
      <c r="H44" s="2"/>
      <c r="I44" s="878" t="s">
        <v>97</v>
      </c>
      <c r="J44" s="878" t="s">
        <v>897</v>
      </c>
      <c r="K44" s="878"/>
    </row>
    <row r="45" spans="1:11" x14ac:dyDescent="0.25">
      <c r="A45" s="596"/>
      <c r="B45" s="1314" t="s">
        <v>495</v>
      </c>
      <c r="C45" s="1314"/>
      <c r="D45" s="877" t="s">
        <v>97</v>
      </c>
      <c r="E45" s="230" t="s">
        <v>97</v>
      </c>
      <c r="F45" s="230" t="s">
        <v>97</v>
      </c>
      <c r="G45" s="230" t="s">
        <v>97</v>
      </c>
      <c r="H45" s="2"/>
      <c r="I45" s="878" t="s">
        <v>97</v>
      </c>
      <c r="J45" s="878" t="s">
        <v>898</v>
      </c>
      <c r="K45" s="878"/>
    </row>
    <row r="46" spans="1:11" x14ac:dyDescent="0.25">
      <c r="A46" s="596"/>
      <c r="B46" s="1314" t="s">
        <v>496</v>
      </c>
      <c r="C46" s="1314"/>
      <c r="D46" s="877" t="s">
        <v>94</v>
      </c>
      <c r="E46" s="230" t="s">
        <v>94</v>
      </c>
      <c r="F46" s="230" t="s">
        <v>94</v>
      </c>
      <c r="G46" s="230" t="s">
        <v>97</v>
      </c>
      <c r="H46" s="2"/>
      <c r="I46" s="878" t="s">
        <v>97</v>
      </c>
      <c r="J46" s="878" t="s">
        <v>194</v>
      </c>
      <c r="K46" s="878"/>
    </row>
    <row r="47" spans="1:11" x14ac:dyDescent="0.25">
      <c r="A47" s="596"/>
      <c r="B47" s="1314" t="s">
        <v>674</v>
      </c>
      <c r="C47" s="1314"/>
      <c r="D47" s="877" t="s">
        <v>97</v>
      </c>
      <c r="E47" s="230" t="s">
        <v>97</v>
      </c>
      <c r="F47" s="230" t="s">
        <v>97</v>
      </c>
      <c r="G47" s="230" t="s">
        <v>97</v>
      </c>
      <c r="H47" s="2"/>
      <c r="I47" s="878" t="s">
        <v>97</v>
      </c>
      <c r="J47" s="878" t="s">
        <v>898</v>
      </c>
      <c r="K47" s="878"/>
    </row>
    <row r="48" spans="1:11" x14ac:dyDescent="0.25">
      <c r="A48" s="596"/>
      <c r="B48" s="1314" t="s">
        <v>675</v>
      </c>
      <c r="C48" s="1314"/>
      <c r="D48" s="877" t="s">
        <v>97</v>
      </c>
      <c r="E48" s="230" t="s">
        <v>97</v>
      </c>
      <c r="F48" s="230" t="s">
        <v>97</v>
      </c>
      <c r="G48" s="230" t="s">
        <v>94</v>
      </c>
      <c r="H48" s="2"/>
      <c r="I48" s="2"/>
      <c r="J48" s="2"/>
      <c r="K48" s="878"/>
    </row>
    <row r="49" spans="1:11" x14ac:dyDescent="0.25">
      <c r="A49" s="596"/>
      <c r="B49" s="1314" t="s">
        <v>676</v>
      </c>
      <c r="C49" s="1314"/>
      <c r="D49" s="877" t="s">
        <v>97</v>
      </c>
      <c r="E49" s="230" t="s">
        <v>97</v>
      </c>
      <c r="F49" s="230" t="s">
        <v>97</v>
      </c>
      <c r="G49" s="230" t="s">
        <v>94</v>
      </c>
      <c r="H49" s="2"/>
      <c r="I49" s="2"/>
      <c r="J49" s="2"/>
      <c r="K49" s="2"/>
    </row>
    <row r="50" spans="1:11" x14ac:dyDescent="0.25">
      <c r="A50" s="596"/>
      <c r="B50" s="1314" t="s">
        <v>502</v>
      </c>
      <c r="C50" s="1314"/>
      <c r="D50" s="877" t="s">
        <v>94</v>
      </c>
      <c r="E50" s="230" t="s">
        <v>94</v>
      </c>
      <c r="F50" s="230" t="s">
        <v>94</v>
      </c>
      <c r="G50" s="230" t="s">
        <v>94</v>
      </c>
      <c r="H50" s="2"/>
      <c r="I50" s="878" t="s">
        <v>94</v>
      </c>
      <c r="J50" s="878" t="s">
        <v>194</v>
      </c>
      <c r="K50" s="2"/>
    </row>
    <row r="52" spans="1:11" x14ac:dyDescent="0.25">
      <c r="A52">
        <v>2013</v>
      </c>
    </row>
    <row r="53" spans="1:11" ht="45" x14ac:dyDescent="0.25">
      <c r="A53" s="1502" t="s">
        <v>485</v>
      </c>
      <c r="B53" s="1503"/>
      <c r="C53" s="1504"/>
      <c r="D53" s="879" t="s">
        <v>10</v>
      </c>
      <c r="E53" s="880" t="s">
        <v>26</v>
      </c>
      <c r="F53" s="881" t="s">
        <v>9</v>
      </c>
      <c r="G53" s="882" t="s">
        <v>8</v>
      </c>
      <c r="I53" s="136" t="s">
        <v>24</v>
      </c>
      <c r="J53" s="136" t="s">
        <v>83</v>
      </c>
    </row>
    <row r="54" spans="1:11" x14ac:dyDescent="0.25">
      <c r="A54" s="787"/>
      <c r="B54" s="1500" t="s">
        <v>845</v>
      </c>
      <c r="C54" s="1500"/>
      <c r="D54" s="883" t="s">
        <v>97</v>
      </c>
      <c r="E54" s="884" t="s">
        <v>97</v>
      </c>
      <c r="F54" s="884" t="s">
        <v>97</v>
      </c>
      <c r="G54" s="884" t="s">
        <v>97</v>
      </c>
      <c r="H54" s="2"/>
      <c r="I54" s="885" t="s">
        <v>97</v>
      </c>
      <c r="J54" s="886" t="s">
        <v>898</v>
      </c>
      <c r="K54" s="886"/>
    </row>
    <row r="55" spans="1:11" x14ac:dyDescent="0.25">
      <c r="A55" s="790"/>
      <c r="B55" s="1500" t="s">
        <v>846</v>
      </c>
      <c r="C55" s="1500"/>
      <c r="D55" s="883" t="s">
        <v>97</v>
      </c>
      <c r="E55" s="884" t="s">
        <v>97</v>
      </c>
      <c r="F55" s="884" t="s">
        <v>97</v>
      </c>
      <c r="G55" s="884" t="s">
        <v>97</v>
      </c>
      <c r="H55" s="2"/>
      <c r="I55" s="885" t="s">
        <v>97</v>
      </c>
      <c r="J55" s="886" t="s">
        <v>897</v>
      </c>
      <c r="K55" s="886"/>
    </row>
    <row r="56" spans="1:11" x14ac:dyDescent="0.25">
      <c r="A56" s="790"/>
      <c r="B56" s="1500" t="s">
        <v>847</v>
      </c>
      <c r="C56" s="1500"/>
      <c r="D56" s="883" t="s">
        <v>97</v>
      </c>
      <c r="E56" s="884" t="s">
        <v>97</v>
      </c>
      <c r="F56" s="884" t="s">
        <v>97</v>
      </c>
      <c r="G56" s="884" t="s">
        <v>97</v>
      </c>
      <c r="H56" s="2"/>
      <c r="I56" s="885" t="s">
        <v>97</v>
      </c>
      <c r="J56" s="886" t="s">
        <v>898</v>
      </c>
      <c r="K56" s="886"/>
    </row>
    <row r="57" spans="1:11" x14ac:dyDescent="0.25">
      <c r="A57" s="790"/>
      <c r="B57" s="1500" t="s">
        <v>848</v>
      </c>
      <c r="C57" s="1500"/>
      <c r="D57" s="883" t="s">
        <v>97</v>
      </c>
      <c r="E57" s="884" t="s">
        <v>97</v>
      </c>
      <c r="F57" s="884" t="s">
        <v>97</v>
      </c>
      <c r="G57" s="884" t="s">
        <v>97</v>
      </c>
      <c r="H57" s="2"/>
      <c r="I57" s="885" t="s">
        <v>97</v>
      </c>
      <c r="J57" s="886" t="s">
        <v>898</v>
      </c>
      <c r="K57" s="886"/>
    </row>
    <row r="58" spans="1:11" x14ac:dyDescent="0.25">
      <c r="A58" s="790"/>
      <c r="B58" s="1500" t="s">
        <v>849</v>
      </c>
      <c r="C58" s="1500"/>
      <c r="D58" s="883" t="s">
        <v>97</v>
      </c>
      <c r="E58" s="884" t="s">
        <v>97</v>
      </c>
      <c r="F58" s="884" t="s">
        <v>97</v>
      </c>
      <c r="G58" s="884" t="s">
        <v>97</v>
      </c>
      <c r="H58" s="2"/>
      <c r="I58" s="885" t="s">
        <v>97</v>
      </c>
      <c r="J58" s="886" t="s">
        <v>897</v>
      </c>
      <c r="K58" s="886"/>
    </row>
    <row r="59" spans="1:11" x14ac:dyDescent="0.25">
      <c r="A59" s="790"/>
      <c r="B59" s="1500" t="s">
        <v>495</v>
      </c>
      <c r="C59" s="1500"/>
      <c r="D59" s="883" t="s">
        <v>97</v>
      </c>
      <c r="E59" s="884" t="s">
        <v>97</v>
      </c>
      <c r="F59" s="884" t="s">
        <v>97</v>
      </c>
      <c r="G59" s="884" t="s">
        <v>97</v>
      </c>
      <c r="H59" s="2"/>
      <c r="I59" s="885" t="s">
        <v>97</v>
      </c>
      <c r="J59" s="886" t="s">
        <v>898</v>
      </c>
      <c r="K59" s="886"/>
    </row>
    <row r="60" spans="1:11" ht="15" customHeight="1" x14ac:dyDescent="0.25">
      <c r="A60" s="790"/>
      <c r="B60" s="1500" t="s">
        <v>496</v>
      </c>
      <c r="C60" s="1500"/>
      <c r="D60" s="883" t="s">
        <v>94</v>
      </c>
      <c r="E60" s="884" t="s">
        <v>94</v>
      </c>
      <c r="F60" s="884" t="s">
        <v>94</v>
      </c>
      <c r="G60" s="884" t="s">
        <v>97</v>
      </c>
      <c r="H60" s="2"/>
      <c r="I60" s="885" t="s">
        <v>97</v>
      </c>
      <c r="J60" s="886" t="s">
        <v>194</v>
      </c>
      <c r="K60" s="886"/>
    </row>
    <row r="61" spans="1:11" x14ac:dyDescent="0.25">
      <c r="A61" s="790"/>
      <c r="B61" s="1500" t="s">
        <v>850</v>
      </c>
      <c r="C61" s="1500"/>
      <c r="D61" s="883" t="s">
        <v>97</v>
      </c>
      <c r="E61" s="884" t="s">
        <v>97</v>
      </c>
      <c r="F61" s="884" t="s">
        <v>97</v>
      </c>
      <c r="G61" s="884" t="s">
        <v>97</v>
      </c>
      <c r="H61" s="2"/>
      <c r="I61" s="885" t="s">
        <v>97</v>
      </c>
      <c r="J61" s="886" t="s">
        <v>898</v>
      </c>
      <c r="K61" s="886"/>
    </row>
    <row r="62" spans="1:11" ht="15" customHeight="1" x14ac:dyDescent="0.25">
      <c r="A62" s="790"/>
      <c r="B62" s="1500" t="s">
        <v>851</v>
      </c>
      <c r="C62" s="1500"/>
      <c r="D62" s="883" t="s">
        <v>97</v>
      </c>
      <c r="E62" s="884" t="s">
        <v>97</v>
      </c>
      <c r="F62" s="884" t="s">
        <v>97</v>
      </c>
      <c r="G62" s="884" t="s">
        <v>94</v>
      </c>
      <c r="H62" s="2"/>
      <c r="I62" s="2"/>
      <c r="J62" s="2"/>
      <c r="K62" s="886"/>
    </row>
    <row r="63" spans="1:11" x14ac:dyDescent="0.25">
      <c r="A63" s="790"/>
      <c r="B63" s="1500" t="s">
        <v>852</v>
      </c>
      <c r="C63" s="1500"/>
      <c r="D63" s="883" t="s">
        <v>97</v>
      </c>
      <c r="E63" s="884" t="s">
        <v>97</v>
      </c>
      <c r="F63" s="884" t="s">
        <v>97</v>
      </c>
      <c r="G63" s="884" t="s">
        <v>94</v>
      </c>
      <c r="H63" s="2"/>
      <c r="I63" s="2"/>
      <c r="J63" s="2"/>
      <c r="K63" s="2"/>
    </row>
    <row r="64" spans="1:11" x14ac:dyDescent="0.25">
      <c r="A64" s="790"/>
      <c r="B64" s="1500" t="s">
        <v>502</v>
      </c>
      <c r="C64" s="1500"/>
      <c r="D64" s="883" t="s">
        <v>94</v>
      </c>
      <c r="E64" s="884" t="s">
        <v>94</v>
      </c>
      <c r="F64" s="884" t="s">
        <v>94</v>
      </c>
      <c r="G64" s="884" t="s">
        <v>94</v>
      </c>
      <c r="H64" s="2"/>
      <c r="I64" s="885" t="s">
        <v>94</v>
      </c>
      <c r="J64" s="886" t="s">
        <v>194</v>
      </c>
      <c r="K64" s="2"/>
    </row>
    <row r="65" spans="4:11" x14ac:dyDescent="0.25">
      <c r="D65" s="2"/>
      <c r="E65" s="2"/>
      <c r="F65" s="2"/>
      <c r="G65" s="2"/>
      <c r="H65" s="2"/>
      <c r="I65" s="2"/>
      <c r="J65" s="2"/>
      <c r="K65" s="2"/>
    </row>
  </sheetData>
  <mergeCells count="55">
    <mergeCell ref="A6:B6"/>
    <mergeCell ref="A1:B1"/>
    <mergeCell ref="A2:B2"/>
    <mergeCell ref="A3:B3"/>
    <mergeCell ref="A4:B4"/>
    <mergeCell ref="A5:B5"/>
    <mergeCell ref="A14:B14"/>
    <mergeCell ref="A15:B15"/>
    <mergeCell ref="A16:B16"/>
    <mergeCell ref="A7:B7"/>
    <mergeCell ref="A8:B8"/>
    <mergeCell ref="A12:B12"/>
    <mergeCell ref="A13:B13"/>
    <mergeCell ref="A20:B20"/>
    <mergeCell ref="A21:B21"/>
    <mergeCell ref="A22:B22"/>
    <mergeCell ref="A17:B17"/>
    <mergeCell ref="A18:B18"/>
    <mergeCell ref="A19:B19"/>
    <mergeCell ref="B27:C27"/>
    <mergeCell ref="B28:C28"/>
    <mergeCell ref="B29:C29"/>
    <mergeCell ref="A25:C25"/>
    <mergeCell ref="B26:C26"/>
    <mergeCell ref="B36:C36"/>
    <mergeCell ref="B33:C33"/>
    <mergeCell ref="B34:C34"/>
    <mergeCell ref="B35:C35"/>
    <mergeCell ref="B30:C30"/>
    <mergeCell ref="B31:C31"/>
    <mergeCell ref="B32:C32"/>
    <mergeCell ref="B42:C42"/>
    <mergeCell ref="B43:C43"/>
    <mergeCell ref="B44:C44"/>
    <mergeCell ref="A39:C39"/>
    <mergeCell ref="B40:C40"/>
    <mergeCell ref="B41:C41"/>
    <mergeCell ref="B48:C48"/>
    <mergeCell ref="B49:C49"/>
    <mergeCell ref="B50:C50"/>
    <mergeCell ref="B45:C45"/>
    <mergeCell ref="B46:C46"/>
    <mergeCell ref="B47:C47"/>
    <mergeCell ref="B55:C55"/>
    <mergeCell ref="B56:C56"/>
    <mergeCell ref="B57:C57"/>
    <mergeCell ref="A53:C53"/>
    <mergeCell ref="B54:C54"/>
    <mergeCell ref="B64:C64"/>
    <mergeCell ref="B61:C61"/>
    <mergeCell ref="B62:C62"/>
    <mergeCell ref="B63:C63"/>
    <mergeCell ref="B58:C58"/>
    <mergeCell ref="B59:C59"/>
    <mergeCell ref="B60:C6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Data</vt:lpstr>
      <vt:lpstr>Ethiopia</vt:lpstr>
      <vt:lpstr>2009 Survey</vt:lpstr>
      <vt:lpstr>2010 Survey</vt:lpstr>
      <vt:lpstr>2011 Survey</vt:lpstr>
      <vt:lpstr>2012 Survey</vt:lpstr>
      <vt:lpstr>2013 Survey</vt:lpstr>
      <vt:lpstr>Sheet6</vt:lpstr>
      <vt:lpstr>'2012 Survey'!Print_Area</vt:lpstr>
      <vt:lpstr>'2013 Survey'!Print_Area</vt:lpstr>
      <vt:lpstr>Ethiopia!Print_Area</vt:lpstr>
      <vt:lpstr>YearPicked</vt:lpstr>
      <vt:lpstr>YearSelected</vt:lpstr>
    </vt:vector>
  </TitlesOfParts>
  <Company>John Snow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estewart</dc:creator>
  <cp:lastModifiedBy>Clodong, Helen</cp:lastModifiedBy>
  <cp:lastPrinted>2013-11-14T22:24:35Z</cp:lastPrinted>
  <dcterms:created xsi:type="dcterms:W3CDTF">2012-08-23T19:40:39Z</dcterms:created>
  <dcterms:modified xsi:type="dcterms:W3CDTF">2014-01-29T14:31:45Z</dcterms:modified>
</cp:coreProperties>
</file>