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comments29.xml" ContentType="application/vnd.openxmlformats-officedocument.spreadsheetml.comments+xml"/>
  <Override PartName="/xl/drawings/drawing35.xml" ContentType="application/vnd.openxmlformats-officedocument.drawing+xml"/>
  <Override PartName="/xl/comments30.xml" ContentType="application/vnd.openxmlformats-officedocument.spreadsheetml.comments+xml"/>
  <Override PartName="/xl/drawings/drawing36.xml" ContentType="application/vnd.openxmlformats-officedocument.drawing+xml"/>
  <Override PartName="/xl/comments31.xml" ContentType="application/vnd.openxmlformats-officedocument.spreadsheetml.comments+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comments33.xml" ContentType="application/vnd.openxmlformats-officedocument.spreadsheetml.comments+xml"/>
  <Override PartName="/xl/drawings/drawing39.xml" ContentType="application/vnd.openxmlformats-officedocument.drawing+xml"/>
  <Override PartName="/xl/comments34.xml" ContentType="application/vnd.openxmlformats-officedocument.spreadsheetml.comments+xml"/>
  <Override PartName="/xl/drawings/drawing40.xml" ContentType="application/vnd.openxmlformats-officedocument.drawing+xml"/>
  <Override PartName="/xl/comments35.xml" ContentType="application/vnd.openxmlformats-officedocument.spreadsheetml.comments+xml"/>
  <Override PartName="/xl/drawings/drawing41.xml" ContentType="application/vnd.openxmlformats-officedocument.drawing+xml"/>
  <Override PartName="/xl/comments36.xml" ContentType="application/vnd.openxmlformats-officedocument.spreadsheetml.comments+xml"/>
  <Override PartName="/xl/drawings/drawing42.xml" ContentType="application/vnd.openxmlformats-officedocument.drawing+xml"/>
  <Override PartName="/xl/comments37.xml" ContentType="application/vnd.openxmlformats-officedocument.spreadsheetml.comments+xml"/>
  <Override PartName="/xl/drawings/drawing43.xml" ContentType="application/vnd.openxmlformats-officedocument.drawing+xml"/>
  <Override PartName="/xl/comments38.xml" ContentType="application/vnd.openxmlformats-officedocument.spreadsheetml.comments+xml"/>
  <Override PartName="/xl/drawings/drawing44.xml" ContentType="application/vnd.openxmlformats-officedocument.drawing+xml"/>
  <Override PartName="/xl/comments39.xml" ContentType="application/vnd.openxmlformats-officedocument.spreadsheetml.comments+xml"/>
  <Override PartName="/xl/drawings/drawing45.xml" ContentType="application/vnd.openxmlformats-officedocument.drawing+xml"/>
  <Override PartName="/xl/comments40.xml" ContentType="application/vnd.openxmlformats-officedocument.spreadsheetml.comments+xml"/>
  <Override PartName="/xl/drawings/drawing46.xml" ContentType="application/vnd.openxmlformats-officedocument.drawing+xml"/>
  <Override PartName="/xl/comments41.xml" ContentType="application/vnd.openxmlformats-officedocument.spreadsheetml.comments+xml"/>
  <Override PartName="/xl/drawings/drawing47.xml" ContentType="application/vnd.openxmlformats-officedocument.drawing+xml"/>
  <Override PartName="/xl/comments42.xml" ContentType="application/vnd.openxmlformats-officedocument.spreadsheetml.comments+xml"/>
  <Override PartName="/xl/drawings/drawing48.xml" ContentType="application/vnd.openxmlformats-officedocument.drawing+xml"/>
  <Override PartName="/xl/comments43.xml" ContentType="application/vnd.openxmlformats-officedocument.spreadsheetml.comments+xml"/>
  <Override PartName="/xl/drawings/drawing49.xml" ContentType="application/vnd.openxmlformats-officedocument.drawing+xml"/>
  <Override PartName="/xl/comments44.xml" ContentType="application/vnd.openxmlformats-officedocument.spreadsheetml.comments+xml"/>
  <Override PartName="/xl/drawings/drawing50.xml" ContentType="application/vnd.openxmlformats-officedocument.drawing+xml"/>
  <Override PartName="/xl/comments45.xml" ContentType="application/vnd.openxmlformats-officedocument.spreadsheetml.comments+xml"/>
  <Override PartName="/xl/drawings/drawing51.xml" ContentType="application/vnd.openxmlformats-officedocument.drawing+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Shared\SID\"/>
    </mc:Choice>
  </mc:AlternateContent>
  <bookViews>
    <workbookView xWindow="0" yWindow="0" windowWidth="28800" windowHeight="12135" tabRatio="648"/>
  </bookViews>
  <sheets>
    <sheet name="Introduction" sheetId="223" r:id="rId1"/>
    <sheet name="All countries 2014" sheetId="170" r:id="rId2"/>
    <sheet name="FAQ and Survey tips " sheetId="254" r:id="rId3"/>
    <sheet name="2014 Blank Survey" sheetId="251" r:id="rId4"/>
    <sheet name="Afghanistan 2014" sheetId="248" r:id="rId5"/>
    <sheet name="Armenia 2014" sheetId="226" r:id="rId6"/>
    <sheet name="Bangladesh 2014" sheetId="227" r:id="rId7"/>
    <sheet name="Benin 2014" sheetId="252" r:id="rId8"/>
    <sheet name="Burkina Faso 2014" sheetId="274" r:id="rId9"/>
    <sheet name="Burundi 2014" sheetId="267" r:id="rId10"/>
    <sheet name="Cameroon 2014" sheetId="257" r:id="rId11"/>
    <sheet name="Cape Verde 2014" sheetId="250" r:id="rId12"/>
    <sheet name="DR Congo 2014" sheetId="275" r:id="rId13"/>
    <sheet name="Dominican Republic 2014" sheetId="253" r:id="rId14"/>
    <sheet name="El Salvador 2014" sheetId="270" r:id="rId15"/>
    <sheet name="Ethiopia 2014" sheetId="228" r:id="rId16"/>
    <sheet name="Georgia 2014" sheetId="255" r:id="rId17"/>
    <sheet name="Ghana 2014" sheetId="225" r:id="rId18"/>
    <sheet name="Guatemala 2014" sheetId="229" r:id="rId19"/>
    <sheet name="Guinea 2014" sheetId="258" r:id="rId20"/>
    <sheet name="Haiti 2014" sheetId="256" r:id="rId21"/>
    <sheet name="Honduras 2014" sheetId="276" r:id="rId22"/>
    <sheet name="India 2014" sheetId="259" r:id="rId23"/>
    <sheet name="Kenya 2014" sheetId="230" r:id="rId24"/>
    <sheet name="Liberia 2014" sheetId="231" r:id="rId25"/>
    <sheet name="Madagascar 2014" sheetId="261" r:id="rId26"/>
    <sheet name="Malawi 2014" sheetId="233" r:id="rId27"/>
    <sheet name="Mali 2014" sheetId="260" r:id="rId28"/>
    <sheet name="Mauritania 2014" sheetId="249" r:id="rId29"/>
    <sheet name="Mozambique 2014" sheetId="262" r:id="rId30"/>
    <sheet name="Nepal 2014" sheetId="234" r:id="rId31"/>
    <sheet name="Nicaragua 2014" sheetId="268" r:id="rId32"/>
    <sheet name="Niger 2014" sheetId="273" r:id="rId33"/>
    <sheet name="Nigeria 2014" sheetId="235" r:id="rId34"/>
    <sheet name="Pakistan 2014" sheetId="236" r:id="rId35"/>
    <sheet name="Paraguay 2014" sheetId="237" r:id="rId36"/>
    <sheet name="Peru 2014" sheetId="238" r:id="rId37"/>
    <sheet name="Philippines 2014" sheetId="239" r:id="rId38"/>
    <sheet name="Russia 2014" sheetId="263" r:id="rId39"/>
    <sheet name="Rwanda 2014" sheetId="240" r:id="rId40"/>
    <sheet name="Senegal 2014" sheetId="264" r:id="rId41"/>
    <sheet name="Sierra Leone 2014" sheetId="265" r:id="rId42"/>
    <sheet name="South Africa 2014" sheetId="241" r:id="rId43"/>
    <sheet name="South Sudan 2014" sheetId="271" r:id="rId44"/>
    <sheet name="Tanzania 2014" sheetId="242" r:id="rId45"/>
    <sheet name="Togo 2014" sheetId="266" r:id="rId46"/>
    <sheet name="Uganda 2014" sheetId="243" r:id="rId47"/>
    <sheet name="Ukraine 2014" sheetId="244" r:id="rId48"/>
    <sheet name="Yemen 2014" sheetId="245" r:id="rId49"/>
    <sheet name="Zambia 2014" sheetId="246" r:id="rId50"/>
    <sheet name="Zimbabwe 2014" sheetId="247" r:id="rId51"/>
  </sheets>
  <externalReferences>
    <externalReference r:id="rId52"/>
  </externalReferences>
  <definedNames>
    <definedName name="_xlnm._FilterDatabase" localSheetId="1" hidden="1">'All countries 2014'!$A$4:$HL$51</definedName>
    <definedName name="_xlnm.Print_Area" localSheetId="3">'2014 Blank Survey'!$A$1:$I$156</definedName>
    <definedName name="_xlnm.Print_Area" localSheetId="4">'Afghanistan 2014'!$A$1:$H$154</definedName>
    <definedName name="_xlnm.Print_Area" localSheetId="1">'All countries 2014'!$A$2:$HL$51</definedName>
    <definedName name="_xlnm.Print_Area" localSheetId="5">'Armenia 2014'!$A$1:$H$154</definedName>
    <definedName name="_xlnm.Print_Area" localSheetId="6">'Bangladesh 2014'!$A$1:$H$154</definedName>
    <definedName name="_xlnm.Print_Area" localSheetId="7">'Benin 2014'!$A$1:$I$156</definedName>
    <definedName name="_xlnm.Print_Area" localSheetId="8">'Burkina Faso 2014'!$A$1:$I$156</definedName>
    <definedName name="_xlnm.Print_Area" localSheetId="9">'Burundi 2014'!$A$1:$I$156</definedName>
    <definedName name="_xlnm.Print_Area" localSheetId="10">'Cameroon 2014'!$A$1:$I$156</definedName>
    <definedName name="_xlnm.Print_Area" localSheetId="11">'Cape Verde 2014'!$A$1:$I$156</definedName>
    <definedName name="_xlnm.Print_Area" localSheetId="12">'DR Congo 2014'!$A$1:$I$156</definedName>
    <definedName name="_xlnm.Print_Area" localSheetId="15">'Ethiopia 2014'!$A$1:$H$154</definedName>
    <definedName name="_xlnm.Print_Area" localSheetId="2">'FAQ and Survey tips '!$A$1:$S$84</definedName>
    <definedName name="_xlnm.Print_Area" localSheetId="16">'Georgia 2014'!$A$1:$H$154</definedName>
    <definedName name="_xlnm.Print_Area" localSheetId="17">'Ghana 2014'!$A$1:$H$154</definedName>
    <definedName name="_xlnm.Print_Area" localSheetId="19">'Guinea 2014'!$A$1:$H$154</definedName>
    <definedName name="_xlnm.Print_Area" localSheetId="20">'Haiti 2014'!$A$1:$H$154</definedName>
    <definedName name="_xlnm.Print_Area" localSheetId="22">'India 2014'!$A$1:$H$154</definedName>
    <definedName name="_xlnm.Print_Area" localSheetId="0">Introduction!$A$1:$S$42</definedName>
    <definedName name="_xlnm.Print_Area" localSheetId="23">'Kenya 2014'!$A$1:$H$154</definedName>
    <definedName name="_xlnm.Print_Area" localSheetId="24">'Liberia 2014'!$A$1:$H$154</definedName>
    <definedName name="_xlnm.Print_Area" localSheetId="25">'Madagascar 2014'!$A$1:$H$154</definedName>
    <definedName name="_xlnm.Print_Area" localSheetId="26">'Malawi 2014'!$A$1:$H$154</definedName>
    <definedName name="_xlnm.Print_Area" localSheetId="27">'Mali 2014'!$A$1:$I$156</definedName>
    <definedName name="_xlnm.Print_Area" localSheetId="28">'Mauritania 2014'!$A$1:$H$154</definedName>
    <definedName name="_xlnm.Print_Area" localSheetId="29">'Mozambique 2014'!$A$1:$H$154</definedName>
    <definedName name="_xlnm.Print_Area" localSheetId="30">'Nepal 2014'!$A$1:$H$154</definedName>
    <definedName name="_xlnm.Print_Area" localSheetId="32">'Niger 2014'!$A$1:$I$156</definedName>
    <definedName name="_xlnm.Print_Area" localSheetId="33">'Nigeria 2014'!$A$1:$H$154</definedName>
    <definedName name="_xlnm.Print_Area" localSheetId="34">'Pakistan 2014'!$A$1:$H$154</definedName>
    <definedName name="_xlnm.Print_Area" localSheetId="37">'Philippines 2014'!$A$1:$H$154</definedName>
    <definedName name="_xlnm.Print_Area" localSheetId="38">'Russia 2014'!$A$1:$I$156</definedName>
    <definedName name="_xlnm.Print_Area" localSheetId="39">'Rwanda 2014'!$A$1:$H$154</definedName>
    <definedName name="_xlnm.Print_Area" localSheetId="40">'Senegal 2014'!$A$1:$H$154</definedName>
    <definedName name="_xlnm.Print_Area" localSheetId="41">'Sierra Leone 2014'!$A$1:$H$154</definedName>
    <definedName name="_xlnm.Print_Area" localSheetId="42">'South Africa 2014'!$A$1:$I$156</definedName>
    <definedName name="_xlnm.Print_Area" localSheetId="43">'South Sudan 2014'!$A$1:$H$154</definedName>
    <definedName name="_xlnm.Print_Area" localSheetId="44">'Tanzania 2014'!$A$1:$H$154</definedName>
    <definedName name="_xlnm.Print_Area" localSheetId="45">'Togo 2014'!$A$1:$H$154</definedName>
    <definedName name="_xlnm.Print_Area" localSheetId="46">'Uganda 2014'!$A$1:$H$154</definedName>
    <definedName name="_xlnm.Print_Area" localSheetId="47">'Ukraine 2014'!$A$1:$H$154</definedName>
    <definedName name="_xlnm.Print_Area" localSheetId="48">'Yemen 2014'!$A$1:$H$154</definedName>
    <definedName name="_xlnm.Print_Area" localSheetId="49">'Zambia 2014'!$A$1:$H$154</definedName>
    <definedName name="_xlnm.Print_Area" localSheetId="50">'Zimbabwe 2014'!$A$1:$H$154</definedName>
    <definedName name="Z_225AFF09_E781_4940_8293_2E317AF19DCB_.wvu.Cols" localSheetId="17" hidden="1">'Ghana 2014'!$I:$Y</definedName>
    <definedName name="Z_225AFF09_E781_4940_8293_2E317AF19DCB_.wvu.PrintArea" localSheetId="17" hidden="1">'Ghana 2014'!$A$1:$H$156</definedName>
    <definedName name="Z_225AFF09_E781_4940_8293_2E317AF19DCB_.wvu.Rows" localSheetId="17" hidden="1">'Ghana 2014'!$130:$136,'Ghana 2014'!$138:$138</definedName>
    <definedName name="Z_6A4A896B_0040_4D82_8842_1A7506EBE176_.wvu.Cols" localSheetId="17" hidden="1">'Ghana 2014'!$I:$Y</definedName>
    <definedName name="Z_6A4A896B_0040_4D82_8842_1A7506EBE176_.wvu.PrintArea" localSheetId="17" hidden="1">'Ghana 2014'!$A$1:$H$156</definedName>
    <definedName name="Z_6A4A896B_0040_4D82_8842_1A7506EBE176_.wvu.Rows" localSheetId="17" hidden="1">'Ghana 2014'!$130:$136,'Ghana 2014'!$138:$138</definedName>
  </definedNames>
  <calcPr calcId="152511"/>
  <customWorkbookViews>
    <customWorkbookView name="a" guid="{77A1396A-E514-456B-81EE-C0D92F59020F}" includePrintSettings="0" includeHiddenRowCol="0" maximized="1" windowWidth="1280" windowHeight="799" tabRatio="782" activeSheetId="220"/>
    <customWorkbookView name="ssacher - Personal View" guid="{32F23C6E-4D26-4BCE-9BF5-05AF0088B6C1}" mergeInterval="0" personalView="1" maximized="1" windowWidth="1020" windowHeight="517" tabRatio="648" activeSheetId="44"/>
  </customWorkbookViews>
  <fileRecoveryPr autoRecover="0"/>
</workbook>
</file>

<file path=xl/calcChain.xml><?xml version="1.0" encoding="utf-8"?>
<calcChain xmlns="http://schemas.openxmlformats.org/spreadsheetml/2006/main">
  <c r="HJ59" i="170" l="1"/>
  <c r="HJ58" i="170"/>
  <c r="HJ60" i="170" s="1"/>
  <c r="HJ61" i="170" s="1"/>
  <c r="HJ57" i="170"/>
  <c r="HJ56" i="170"/>
  <c r="HI59" i="170"/>
  <c r="HI58" i="170"/>
  <c r="HI60" i="170" s="1"/>
  <c r="HI57" i="170"/>
  <c r="HI56" i="170"/>
  <c r="HI61" i="170" s="1"/>
  <c r="HF59" i="170"/>
  <c r="HE59" i="170"/>
  <c r="HD59" i="170"/>
  <c r="HC59" i="170"/>
  <c r="HB59" i="170"/>
  <c r="HA59" i="170"/>
  <c r="GZ59" i="170"/>
  <c r="GY59" i="170"/>
  <c r="GX59" i="170"/>
  <c r="GW59" i="170"/>
  <c r="HF58" i="170"/>
  <c r="HF60" i="170" s="1"/>
  <c r="HE58" i="170"/>
  <c r="HE60" i="170" s="1"/>
  <c r="HD58" i="170"/>
  <c r="HD60" i="170" s="1"/>
  <c r="HD61" i="170" s="1"/>
  <c r="HC58" i="170"/>
  <c r="HC60" i="170" s="1"/>
  <c r="HB58" i="170"/>
  <c r="HB60" i="170" s="1"/>
  <c r="HA58" i="170"/>
  <c r="HA60" i="170" s="1"/>
  <c r="GZ58" i="170"/>
  <c r="GZ60" i="170" s="1"/>
  <c r="GZ61" i="170" s="1"/>
  <c r="GY58" i="170"/>
  <c r="GY60" i="170" s="1"/>
  <c r="GX58" i="170"/>
  <c r="GX60" i="170" s="1"/>
  <c r="GW58" i="170"/>
  <c r="GW60" i="170" s="1"/>
  <c r="HF57" i="170"/>
  <c r="HE57" i="170"/>
  <c r="HD57" i="170"/>
  <c r="HC57" i="170"/>
  <c r="HB57" i="170"/>
  <c r="HA57" i="170"/>
  <c r="GZ57" i="170"/>
  <c r="GY57" i="170"/>
  <c r="GX57" i="170"/>
  <c r="GW57" i="170"/>
  <c r="HF56" i="170"/>
  <c r="HE56" i="170"/>
  <c r="HE61" i="170" s="1"/>
  <c r="HD56" i="170"/>
  <c r="HC56" i="170"/>
  <c r="HC61" i="170" s="1"/>
  <c r="HB56" i="170"/>
  <c r="HB61" i="170" s="1"/>
  <c r="HA56" i="170"/>
  <c r="HA61" i="170" s="1"/>
  <c r="GZ56" i="170"/>
  <c r="GY56" i="170"/>
  <c r="GY61" i="170" s="1"/>
  <c r="GX56" i="170"/>
  <c r="GX61" i="170" s="1"/>
  <c r="GW56" i="170"/>
  <c r="GW61" i="170" s="1"/>
  <c r="GT59" i="170"/>
  <c r="GT58" i="170"/>
  <c r="GT60" i="170" s="1"/>
  <c r="GT61" i="170" s="1"/>
  <c r="GT57" i="170"/>
  <c r="GT56" i="170"/>
  <c r="GS59" i="170"/>
  <c r="GS58" i="170"/>
  <c r="GS60" i="170" s="1"/>
  <c r="GS61" i="170" s="1"/>
  <c r="GS57" i="170"/>
  <c r="GS56" i="170"/>
  <c r="GR59" i="170"/>
  <c r="GR58" i="170"/>
  <c r="GR60" i="170" s="1"/>
  <c r="GR57" i="170"/>
  <c r="GR56" i="170"/>
  <c r="GR61" i="170" s="1"/>
  <c r="GQ59" i="170"/>
  <c r="GQ58" i="170"/>
  <c r="GQ60" i="170" s="1"/>
  <c r="GQ61" i="170" s="1"/>
  <c r="GQ57" i="170"/>
  <c r="GQ56" i="170"/>
  <c r="GK59" i="170"/>
  <c r="GK58" i="170"/>
  <c r="GK60" i="170" s="1"/>
  <c r="GK57" i="170"/>
  <c r="GK56" i="170"/>
  <c r="GK61" i="170" s="1"/>
  <c r="GJ59" i="170"/>
  <c r="GJ58" i="170"/>
  <c r="GJ60" i="170" s="1"/>
  <c r="GJ57" i="170"/>
  <c r="GJ56" i="170"/>
  <c r="GI59" i="170"/>
  <c r="GI58" i="170"/>
  <c r="GI60" i="170" s="1"/>
  <c r="GI61" i="170" s="1"/>
  <c r="GI57" i="170"/>
  <c r="GI56" i="170"/>
  <c r="GH59" i="170"/>
  <c r="GH58" i="170"/>
  <c r="GH60" i="170" s="1"/>
  <c r="GH57" i="170"/>
  <c r="GH56" i="170"/>
  <c r="GH61" i="170" s="1"/>
  <c r="GG59" i="170"/>
  <c r="GG58" i="170"/>
  <c r="GG60" i="170" s="1"/>
  <c r="GG57" i="170"/>
  <c r="GG56" i="170"/>
  <c r="GG61" i="170" s="1"/>
  <c r="GF59" i="170"/>
  <c r="GF58" i="170"/>
  <c r="GF60" i="170" s="1"/>
  <c r="GF57" i="170"/>
  <c r="GF56" i="170"/>
  <c r="GF61" i="170" s="1"/>
  <c r="GE59" i="170"/>
  <c r="GE58" i="170"/>
  <c r="GE60" i="170" s="1"/>
  <c r="GE57" i="170"/>
  <c r="GE56" i="170"/>
  <c r="GD59" i="170"/>
  <c r="GD58" i="170"/>
  <c r="GD60" i="170" s="1"/>
  <c r="GD61" i="170" s="1"/>
  <c r="GD57" i="170"/>
  <c r="GD56" i="170"/>
  <c r="GC59" i="170"/>
  <c r="GC58" i="170"/>
  <c r="GC60" i="170" s="1"/>
  <c r="GC57" i="170"/>
  <c r="GC56" i="170"/>
  <c r="GB59" i="170"/>
  <c r="GB58" i="170"/>
  <c r="GB60" i="170" s="1"/>
  <c r="GB57" i="170"/>
  <c r="GB56" i="170"/>
  <c r="GB61" i="170" s="1"/>
  <c r="FZ59" i="170"/>
  <c r="FZ60" i="170" s="1"/>
  <c r="FZ58" i="170"/>
  <c r="FZ57" i="170"/>
  <c r="FZ56" i="170"/>
  <c r="FY59" i="170"/>
  <c r="FY58" i="170"/>
  <c r="FY60" i="170" s="1"/>
  <c r="FY61" i="170" s="1"/>
  <c r="FY57" i="170"/>
  <c r="FY56" i="170"/>
  <c r="FX59" i="170"/>
  <c r="FX58" i="170"/>
  <c r="FX60" i="170" s="1"/>
  <c r="FX61" i="170" s="1"/>
  <c r="FX57" i="170"/>
  <c r="FX56" i="170"/>
  <c r="FU59" i="170"/>
  <c r="FU58" i="170"/>
  <c r="FU60" i="170" s="1"/>
  <c r="FU61" i="170" s="1"/>
  <c r="FU57" i="170"/>
  <c r="FU56" i="170"/>
  <c r="FR59" i="170"/>
  <c r="FR58" i="170"/>
  <c r="FR60" i="170" s="1"/>
  <c r="FR61" i="170" s="1"/>
  <c r="FR57" i="170"/>
  <c r="FR56" i="170"/>
  <c r="FO59" i="170"/>
  <c r="FO58" i="170"/>
  <c r="FO60" i="170" s="1"/>
  <c r="FO61" i="170" s="1"/>
  <c r="FO57" i="170"/>
  <c r="FO56" i="170"/>
  <c r="EV59" i="170"/>
  <c r="EV58" i="170"/>
  <c r="EV60" i="170" s="1"/>
  <c r="EV61" i="170" s="1"/>
  <c r="EV57" i="170"/>
  <c r="EV56" i="170"/>
  <c r="ET59" i="170"/>
  <c r="ET58" i="170"/>
  <c r="ET60" i="170" s="1"/>
  <c r="ET61" i="170" s="1"/>
  <c r="ET57" i="170"/>
  <c r="ET56" i="170"/>
  <c r="EQ59" i="170"/>
  <c r="EQ58" i="170"/>
  <c r="EQ60" i="170" s="1"/>
  <c r="EQ57" i="170"/>
  <c r="EQ56" i="170"/>
  <c r="EQ61" i="170" s="1"/>
  <c r="EP59" i="170"/>
  <c r="EP58" i="170"/>
  <c r="EP60" i="170" s="1"/>
  <c r="EP57" i="170"/>
  <c r="EP56" i="170"/>
  <c r="EO59" i="170"/>
  <c r="EO58" i="170"/>
  <c r="EO57" i="170"/>
  <c r="EO56" i="170"/>
  <c r="EL59" i="170"/>
  <c r="EL58" i="170"/>
  <c r="EL60" i="170" s="1"/>
  <c r="EL57" i="170"/>
  <c r="EL56" i="170"/>
  <c r="CO59" i="170"/>
  <c r="CP59" i="170"/>
  <c r="CQ59" i="170"/>
  <c r="CR59" i="170"/>
  <c r="CS59" i="170"/>
  <c r="CT59" i="170"/>
  <c r="CU59" i="170"/>
  <c r="CV59" i="170"/>
  <c r="CW59" i="170"/>
  <c r="CX59" i="170"/>
  <c r="CY59" i="170"/>
  <c r="CZ59" i="170"/>
  <c r="DA59" i="170"/>
  <c r="DB59" i="170"/>
  <c r="DC59" i="170"/>
  <c r="DD59" i="170"/>
  <c r="DE59" i="170"/>
  <c r="DF59" i="170"/>
  <c r="DG59" i="170"/>
  <c r="DH59" i="170"/>
  <c r="DI59" i="170"/>
  <c r="DJ59" i="170"/>
  <c r="DK59" i="170"/>
  <c r="DL59" i="170"/>
  <c r="DM59" i="170"/>
  <c r="DN59" i="170"/>
  <c r="DO59" i="170"/>
  <c r="DP59" i="170"/>
  <c r="DQ59" i="170"/>
  <c r="DR59" i="170"/>
  <c r="DS59" i="170"/>
  <c r="DT59" i="170"/>
  <c r="DU59" i="170"/>
  <c r="DV59" i="170"/>
  <c r="DW59" i="170"/>
  <c r="DX59" i="170"/>
  <c r="DY59" i="170"/>
  <c r="DZ59" i="170"/>
  <c r="EA59" i="170"/>
  <c r="EB59" i="170"/>
  <c r="EC59" i="170"/>
  <c r="ED59" i="170"/>
  <c r="EE59" i="170"/>
  <c r="EF59" i="170"/>
  <c r="EG59" i="170"/>
  <c r="EH59" i="170"/>
  <c r="EI59" i="170"/>
  <c r="CN59" i="170"/>
  <c r="CO58" i="170"/>
  <c r="CO60" i="170" s="1"/>
  <c r="CP58" i="170"/>
  <c r="CQ58" i="170"/>
  <c r="CR58" i="170"/>
  <c r="CR60" i="170" s="1"/>
  <c r="CS58" i="170"/>
  <c r="CS60" i="170" s="1"/>
  <c r="CT58" i="170"/>
  <c r="CU58" i="170"/>
  <c r="CV58" i="170"/>
  <c r="CV60" i="170" s="1"/>
  <c r="CW58" i="170"/>
  <c r="CW60" i="170" s="1"/>
  <c r="CX58" i="170"/>
  <c r="CY58" i="170"/>
  <c r="CZ58" i="170"/>
  <c r="CZ60" i="170" s="1"/>
  <c r="DA58" i="170"/>
  <c r="DA60" i="170" s="1"/>
  <c r="DB58" i="170"/>
  <c r="DC58" i="170"/>
  <c r="DD58" i="170"/>
  <c r="DD60" i="170" s="1"/>
  <c r="DE58" i="170"/>
  <c r="DE60" i="170" s="1"/>
  <c r="DF58" i="170"/>
  <c r="DG58" i="170"/>
  <c r="DH58" i="170"/>
  <c r="DH60" i="170" s="1"/>
  <c r="DI58" i="170"/>
  <c r="DI60" i="170" s="1"/>
  <c r="DJ58" i="170"/>
  <c r="DK58" i="170"/>
  <c r="DL58" i="170"/>
  <c r="DL60" i="170" s="1"/>
  <c r="DM58" i="170"/>
  <c r="DM60" i="170" s="1"/>
  <c r="DN58" i="170"/>
  <c r="DO58" i="170"/>
  <c r="DP58" i="170"/>
  <c r="DP60" i="170" s="1"/>
  <c r="DQ58" i="170"/>
  <c r="DQ60" i="170" s="1"/>
  <c r="DR58" i="170"/>
  <c r="DS58" i="170"/>
  <c r="DT58" i="170"/>
  <c r="DT60" i="170" s="1"/>
  <c r="DU58" i="170"/>
  <c r="DU60" i="170" s="1"/>
  <c r="DV58" i="170"/>
  <c r="DW58" i="170"/>
  <c r="DX58" i="170"/>
  <c r="DX60" i="170" s="1"/>
  <c r="DY58" i="170"/>
  <c r="DY60" i="170" s="1"/>
  <c r="DZ58" i="170"/>
  <c r="EA58" i="170"/>
  <c r="EB58" i="170"/>
  <c r="EB60" i="170" s="1"/>
  <c r="EC58" i="170"/>
  <c r="EC60" i="170" s="1"/>
  <c r="ED58" i="170"/>
  <c r="EE58" i="170"/>
  <c r="EF58" i="170"/>
  <c r="EF60" i="170" s="1"/>
  <c r="EG58" i="170"/>
  <c r="EG60" i="170" s="1"/>
  <c r="EH58" i="170"/>
  <c r="EI58" i="170"/>
  <c r="CP60" i="170"/>
  <c r="CP61" i="170" s="1"/>
  <c r="CT60" i="170"/>
  <c r="CX60" i="170"/>
  <c r="DB60" i="170"/>
  <c r="DF60" i="170"/>
  <c r="DF61" i="170" s="1"/>
  <c r="DJ60" i="170"/>
  <c r="DN60" i="170"/>
  <c r="DR60" i="170"/>
  <c r="DV60" i="170"/>
  <c r="DV61" i="170" s="1"/>
  <c r="DZ60" i="170"/>
  <c r="ED60" i="170"/>
  <c r="EH60" i="170"/>
  <c r="CN58" i="170"/>
  <c r="EI57" i="170"/>
  <c r="EH57" i="170"/>
  <c r="EG57" i="170"/>
  <c r="EF57" i="170"/>
  <c r="EE57" i="170"/>
  <c r="ED57" i="170"/>
  <c r="EC57" i="170"/>
  <c r="EB57" i="170"/>
  <c r="EA57" i="170"/>
  <c r="DZ57" i="170"/>
  <c r="DY57" i="170"/>
  <c r="DX57" i="170"/>
  <c r="DW57" i="170"/>
  <c r="DV57" i="170"/>
  <c r="DU57" i="170"/>
  <c r="DT57" i="170"/>
  <c r="DS57" i="170"/>
  <c r="DR57" i="170"/>
  <c r="DQ57" i="170"/>
  <c r="DP57" i="170"/>
  <c r="DO57" i="170"/>
  <c r="DN57" i="170"/>
  <c r="DM57" i="170"/>
  <c r="DL57" i="170"/>
  <c r="DK57" i="170"/>
  <c r="DJ57" i="170"/>
  <c r="DI57" i="170"/>
  <c r="DH57" i="170"/>
  <c r="DG57" i="170"/>
  <c r="DF57" i="170"/>
  <c r="DE57" i="170"/>
  <c r="DD57" i="170"/>
  <c r="DC57" i="170"/>
  <c r="DB57" i="170"/>
  <c r="DA57" i="170"/>
  <c r="CZ57" i="170"/>
  <c r="CY57" i="170"/>
  <c r="CX57" i="170"/>
  <c r="CW57" i="170"/>
  <c r="CV57" i="170"/>
  <c r="CU57" i="170"/>
  <c r="CT57" i="170"/>
  <c r="CS57" i="170"/>
  <c r="CR57" i="170"/>
  <c r="CQ57" i="170"/>
  <c r="CP57" i="170"/>
  <c r="CO57" i="170"/>
  <c r="CN57" i="170"/>
  <c r="EI56" i="170"/>
  <c r="EH56" i="170"/>
  <c r="EG56" i="170"/>
  <c r="EF56" i="170"/>
  <c r="EE56" i="170"/>
  <c r="ED56" i="170"/>
  <c r="EC56" i="170"/>
  <c r="EB56" i="170"/>
  <c r="EA56" i="170"/>
  <c r="DZ56" i="170"/>
  <c r="DY56" i="170"/>
  <c r="DX56" i="170"/>
  <c r="DW56" i="170"/>
  <c r="DV56" i="170"/>
  <c r="DU56" i="170"/>
  <c r="DT56" i="170"/>
  <c r="DS56" i="170"/>
  <c r="DR56" i="170"/>
  <c r="DQ56" i="170"/>
  <c r="DP56" i="170"/>
  <c r="DO56" i="170"/>
  <c r="DN56" i="170"/>
  <c r="DM56" i="170"/>
  <c r="DL56" i="170"/>
  <c r="DK56" i="170"/>
  <c r="DJ56" i="170"/>
  <c r="DI56" i="170"/>
  <c r="DH56" i="170"/>
  <c r="DG56" i="170"/>
  <c r="DF56" i="170"/>
  <c r="DE56" i="170"/>
  <c r="DD56" i="170"/>
  <c r="DC56" i="170"/>
  <c r="DB56" i="170"/>
  <c r="DA56" i="170"/>
  <c r="CZ56" i="170"/>
  <c r="CY56" i="170"/>
  <c r="CX56" i="170"/>
  <c r="CW56" i="170"/>
  <c r="CV56" i="170"/>
  <c r="CU56" i="170"/>
  <c r="CT56" i="170"/>
  <c r="CS56" i="170"/>
  <c r="CR56" i="170"/>
  <c r="CQ56" i="170"/>
  <c r="CP56" i="170"/>
  <c r="CO56" i="170"/>
  <c r="CN56" i="170"/>
  <c r="CG56" i="170"/>
  <c r="BT56" i="170"/>
  <c r="BO56" i="170"/>
  <c r="BI56" i="170"/>
  <c r="BA56" i="170"/>
  <c r="AU56" i="170"/>
  <c r="AT56" i="170"/>
  <c r="AI56" i="170"/>
  <c r="AH56" i="170"/>
  <c r="Y56" i="170"/>
  <c r="X56" i="170"/>
  <c r="U56" i="170"/>
  <c r="S56" i="170"/>
  <c r="Q56" i="170"/>
  <c r="O56" i="170"/>
  <c r="M56" i="170"/>
  <c r="K56" i="170"/>
  <c r="I56" i="170"/>
  <c r="G56" i="170"/>
  <c r="E56" i="170"/>
  <c r="C56" i="170"/>
  <c r="HF61" i="170" l="1"/>
  <c r="GJ61" i="170"/>
  <c r="GE61" i="170"/>
  <c r="GC61" i="170"/>
  <c r="FZ61" i="170"/>
  <c r="EP61" i="170"/>
  <c r="EH61" i="170"/>
  <c r="DR61" i="170"/>
  <c r="DB61" i="170"/>
  <c r="EO60" i="170"/>
  <c r="EB61" i="170"/>
  <c r="DT61" i="170"/>
  <c r="DL61" i="170"/>
  <c r="DH61" i="170"/>
  <c r="CZ61" i="170"/>
  <c r="CR61" i="170"/>
  <c r="EE60" i="170"/>
  <c r="EE61" i="170" s="1"/>
  <c r="EA60" i="170"/>
  <c r="EA61" i="170" s="1"/>
  <c r="DS60" i="170"/>
  <c r="DS61" i="170" s="1"/>
  <c r="DO60" i="170"/>
  <c r="DO61" i="170" s="1"/>
  <c r="DG60" i="170"/>
  <c r="DG61" i="170" s="1"/>
  <c r="DC60" i="170"/>
  <c r="DC61" i="170" s="1"/>
  <c r="CY60" i="170"/>
  <c r="CY61" i="170" s="1"/>
  <c r="CU60" i="170"/>
  <c r="CU61" i="170" s="1"/>
  <c r="CQ60" i="170"/>
  <c r="CQ61" i="170" s="1"/>
  <c r="ED61" i="170"/>
  <c r="DN61" i="170"/>
  <c r="CX61" i="170"/>
  <c r="EL61" i="170"/>
  <c r="EF61" i="170"/>
  <c r="DX61" i="170"/>
  <c r="DP61" i="170"/>
  <c r="DD61" i="170"/>
  <c r="CV61" i="170"/>
  <c r="CN60" i="170"/>
  <c r="CN61" i="170" s="1"/>
  <c r="EI60" i="170"/>
  <c r="EI61" i="170" s="1"/>
  <c r="DW60" i="170"/>
  <c r="DW61" i="170" s="1"/>
  <c r="DK60" i="170"/>
  <c r="DK61" i="170" s="1"/>
  <c r="DZ61" i="170"/>
  <c r="DJ61" i="170"/>
  <c r="CT61" i="170"/>
  <c r="EG61" i="170"/>
  <c r="EC61" i="170"/>
  <c r="DY61" i="170"/>
  <c r="DU61" i="170"/>
  <c r="DQ61" i="170"/>
  <c r="DM61" i="170"/>
  <c r="DI61" i="170"/>
  <c r="DE61" i="170"/>
  <c r="DA61" i="170"/>
  <c r="CW61" i="170"/>
  <c r="CS61" i="170"/>
  <c r="CO61" i="170"/>
  <c r="EO61" i="170"/>
  <c r="Y138" i="276" l="1"/>
  <c r="J138" i="276"/>
  <c r="X157" i="276" l="1"/>
  <c r="O154" i="276"/>
  <c r="K154" i="276"/>
  <c r="Y153" i="276"/>
  <c r="J153" i="276"/>
  <c r="Y152" i="276"/>
  <c r="J152" i="276"/>
  <c r="R150" i="276"/>
  <c r="Q150" i="276"/>
  <c r="R149" i="276"/>
  <c r="Q149" i="276"/>
  <c r="Y148" i="276"/>
  <c r="J148" i="276"/>
  <c r="Y147" i="276"/>
  <c r="J147" i="276"/>
  <c r="Y146" i="276"/>
  <c r="J146" i="276"/>
  <c r="Y145" i="276"/>
  <c r="J145" i="276"/>
  <c r="Y144" i="276"/>
  <c r="J144" i="276"/>
  <c r="Y143" i="276"/>
  <c r="J143" i="276"/>
  <c r="Y142" i="276"/>
  <c r="J142" i="276"/>
  <c r="Y141" i="276"/>
  <c r="J141" i="276"/>
  <c r="Y140" i="276"/>
  <c r="J140" i="276"/>
  <c r="X139" i="276"/>
  <c r="O129" i="276"/>
  <c r="K129" i="276"/>
  <c r="O128" i="276"/>
  <c r="K128" i="276"/>
  <c r="R127" i="276"/>
  <c r="J127" i="276"/>
  <c r="R126" i="276"/>
  <c r="J126" i="276"/>
  <c r="Y125" i="276"/>
  <c r="J125" i="276"/>
  <c r="Y124" i="276"/>
  <c r="J124" i="276"/>
  <c r="Y123" i="276"/>
  <c r="J123" i="276"/>
  <c r="Y122" i="276"/>
  <c r="J122" i="276"/>
  <c r="Y121" i="276"/>
  <c r="J121" i="276"/>
  <c r="Y120" i="276"/>
  <c r="J120" i="276"/>
  <c r="Y119" i="276"/>
  <c r="J119" i="276"/>
  <c r="Y118" i="276"/>
  <c r="J118" i="276"/>
  <c r="Y117" i="276"/>
  <c r="J117" i="276"/>
  <c r="Y116" i="276"/>
  <c r="J116" i="276"/>
  <c r="X115" i="276"/>
  <c r="O114" i="276"/>
  <c r="K114" i="276"/>
  <c r="Y113" i="276"/>
  <c r="J113" i="276"/>
  <c r="Y112" i="276"/>
  <c r="J112" i="276"/>
  <c r="Y111" i="276"/>
  <c r="J111" i="276"/>
  <c r="X110" i="276"/>
  <c r="K109" i="276"/>
  <c r="V108" i="276"/>
  <c r="M108" i="276"/>
  <c r="K108" i="276"/>
  <c r="V107" i="276"/>
  <c r="M107" i="276"/>
  <c r="K107" i="276"/>
  <c r="V106" i="276"/>
  <c r="M106" i="276"/>
  <c r="K106" i="276"/>
  <c r="V105" i="276"/>
  <c r="K105" i="276"/>
  <c r="K104" i="276"/>
  <c r="O103" i="276"/>
  <c r="K103" i="276"/>
  <c r="T102" i="276"/>
  <c r="J102" i="276"/>
  <c r="T101" i="276"/>
  <c r="J101" i="276"/>
  <c r="T100" i="276"/>
  <c r="J100" i="276"/>
  <c r="T99" i="276"/>
  <c r="J99" i="276"/>
  <c r="T98" i="276"/>
  <c r="J98" i="276"/>
  <c r="T97" i="276"/>
  <c r="J97" i="276"/>
  <c r="T96" i="276"/>
  <c r="J96" i="276"/>
  <c r="T95" i="276"/>
  <c r="J95" i="276"/>
  <c r="T94" i="276"/>
  <c r="J94" i="276"/>
  <c r="Y93" i="276"/>
  <c r="O92" i="276"/>
  <c r="K92" i="276"/>
  <c r="I91" i="276"/>
  <c r="O90" i="276"/>
  <c r="K90" i="276"/>
  <c r="I89" i="276"/>
  <c r="P88" i="276"/>
  <c r="N88" i="276"/>
  <c r="P87" i="276"/>
  <c r="N87" i="276"/>
  <c r="R86" i="276"/>
  <c r="Q86" i="276"/>
  <c r="S85" i="276"/>
  <c r="M85" i="276"/>
  <c r="K85" i="276"/>
  <c r="J85" i="276"/>
  <c r="S84" i="276"/>
  <c r="M84" i="276"/>
  <c r="K84" i="276"/>
  <c r="J84" i="276"/>
  <c r="I82" i="276"/>
  <c r="O80" i="276"/>
  <c r="K80" i="276"/>
  <c r="K79" i="276"/>
  <c r="K78" i="276"/>
  <c r="K77" i="276"/>
  <c r="K76" i="276"/>
  <c r="K75" i="276"/>
  <c r="K74" i="276"/>
  <c r="K73" i="276"/>
  <c r="K72" i="276"/>
  <c r="K71" i="276"/>
  <c r="K70" i="276"/>
  <c r="K69" i="276"/>
  <c r="K68" i="276"/>
  <c r="K67" i="276"/>
  <c r="X66" i="276"/>
  <c r="O64" i="276"/>
  <c r="K64" i="276"/>
  <c r="R63" i="276"/>
  <c r="Q63" i="276"/>
  <c r="R62" i="276"/>
  <c r="Q62" i="276"/>
  <c r="M62" i="276"/>
  <c r="R61" i="276"/>
  <c r="Q61" i="276"/>
  <c r="K60" i="276"/>
  <c r="R59" i="276"/>
  <c r="J59" i="276"/>
  <c r="R58" i="276"/>
  <c r="J58" i="276"/>
  <c r="R57" i="276"/>
  <c r="J57" i="276"/>
  <c r="R56" i="276"/>
  <c r="J56" i="276"/>
  <c r="X55" i="276"/>
  <c r="K54" i="276"/>
  <c r="K53" i="276"/>
  <c r="E53" i="276"/>
  <c r="K52" i="276"/>
  <c r="K51" i="276"/>
  <c r="O50" i="276"/>
  <c r="K50" i="276"/>
  <c r="K49" i="276"/>
  <c r="K48" i="276"/>
  <c r="X47" i="276"/>
  <c r="K46" i="276"/>
  <c r="K45" i="276"/>
  <c r="E45" i="276"/>
  <c r="F57" i="276" s="1"/>
  <c r="O44" i="276"/>
  <c r="K44" i="276"/>
  <c r="K43" i="276"/>
  <c r="O42" i="276"/>
  <c r="K42" i="276"/>
  <c r="K41" i="276"/>
  <c r="K40" i="276"/>
  <c r="X39" i="276"/>
  <c r="I38" i="276"/>
  <c r="K37" i="276"/>
  <c r="K36" i="276"/>
  <c r="K35" i="276"/>
  <c r="K34" i="276"/>
  <c r="X33" i="276"/>
  <c r="I32" i="276"/>
  <c r="I31" i="276"/>
  <c r="Y30" i="276"/>
  <c r="M30" i="276"/>
  <c r="J30" i="276"/>
  <c r="Y29" i="276"/>
  <c r="M29" i="276"/>
  <c r="J29" i="276"/>
  <c r="K28" i="276"/>
  <c r="K26" i="276"/>
  <c r="I25" i="276"/>
  <c r="I24" i="276"/>
  <c r="Q23" i="276"/>
  <c r="K23" i="276"/>
  <c r="Q22" i="276"/>
  <c r="K22" i="276"/>
  <c r="Q21" i="276"/>
  <c r="K21" i="276"/>
  <c r="Q20" i="276"/>
  <c r="K20" i="276"/>
  <c r="Q19" i="276"/>
  <c r="K19" i="276"/>
  <c r="Q18" i="276"/>
  <c r="K18" i="276"/>
  <c r="Q17" i="276"/>
  <c r="K17" i="276"/>
  <c r="Q16" i="276"/>
  <c r="K16" i="276"/>
  <c r="Q15" i="276"/>
  <c r="K15" i="276"/>
  <c r="K14" i="276"/>
  <c r="O13" i="276"/>
  <c r="L13" i="276"/>
  <c r="K13" i="276"/>
  <c r="I12" i="276"/>
  <c r="X10" i="276"/>
  <c r="X9" i="276"/>
  <c r="K8" i="276"/>
  <c r="X7" i="276"/>
  <c r="F56" i="276" l="1"/>
  <c r="F58" i="276"/>
  <c r="E53" i="271" l="1"/>
  <c r="X10" i="275" l="1"/>
  <c r="X8" i="275"/>
  <c r="K7" i="275"/>
  <c r="X6" i="275"/>
  <c r="X156" i="275" l="1"/>
  <c r="O154" i="275"/>
  <c r="K154" i="275"/>
  <c r="Y153" i="275"/>
  <c r="J153" i="275"/>
  <c r="Y152" i="275"/>
  <c r="J152" i="275"/>
  <c r="R150" i="275"/>
  <c r="Q150" i="275"/>
  <c r="R149" i="275"/>
  <c r="Q149" i="275"/>
  <c r="Y148" i="275"/>
  <c r="J148" i="275"/>
  <c r="Y147" i="275"/>
  <c r="J147" i="275"/>
  <c r="Y146" i="275"/>
  <c r="J146" i="275"/>
  <c r="Y145" i="275"/>
  <c r="J145" i="275"/>
  <c r="Y144" i="275"/>
  <c r="J144" i="275"/>
  <c r="Y143" i="275"/>
  <c r="J143" i="275"/>
  <c r="Y142" i="275"/>
  <c r="J142" i="275"/>
  <c r="Y141" i="275"/>
  <c r="J141" i="275"/>
  <c r="Y140" i="275"/>
  <c r="J140" i="275"/>
  <c r="X139" i="275"/>
  <c r="Y138" i="275"/>
  <c r="J138" i="275"/>
  <c r="O136" i="275"/>
  <c r="K136" i="275"/>
  <c r="Y135" i="275"/>
  <c r="J135" i="275"/>
  <c r="Y134" i="275"/>
  <c r="J134" i="275"/>
  <c r="Y133" i="275"/>
  <c r="J133" i="275"/>
  <c r="Y132" i="275"/>
  <c r="J132" i="275"/>
  <c r="R131" i="275"/>
  <c r="J131" i="275"/>
  <c r="X130" i="275"/>
  <c r="O129" i="275"/>
  <c r="K129" i="275"/>
  <c r="O128" i="275"/>
  <c r="K128" i="275"/>
  <c r="R127" i="275"/>
  <c r="J127" i="275"/>
  <c r="R126" i="275"/>
  <c r="J126" i="275"/>
  <c r="Y125" i="275"/>
  <c r="J125" i="275"/>
  <c r="Y124" i="275"/>
  <c r="J124" i="275"/>
  <c r="Y123" i="275"/>
  <c r="J123" i="275"/>
  <c r="Y122" i="275"/>
  <c r="J122" i="275"/>
  <c r="Y121" i="275"/>
  <c r="J121" i="275"/>
  <c r="Y120" i="275"/>
  <c r="J120" i="275"/>
  <c r="Y119" i="275"/>
  <c r="J119" i="275"/>
  <c r="Y118" i="275"/>
  <c r="J118" i="275"/>
  <c r="Y117" i="275"/>
  <c r="J117" i="275"/>
  <c r="Y116" i="275"/>
  <c r="J116" i="275"/>
  <c r="X115" i="275"/>
  <c r="O114" i="275"/>
  <c r="K114" i="275"/>
  <c r="Y113" i="275"/>
  <c r="J113" i="275"/>
  <c r="Y112" i="275"/>
  <c r="J112" i="275"/>
  <c r="Y111" i="275"/>
  <c r="J111" i="275"/>
  <c r="X110" i="275"/>
  <c r="K109" i="275"/>
  <c r="V108" i="275"/>
  <c r="M108" i="275"/>
  <c r="K108" i="275"/>
  <c r="V107" i="275"/>
  <c r="M107" i="275"/>
  <c r="K107" i="275"/>
  <c r="V106" i="275"/>
  <c r="M106" i="275"/>
  <c r="K106" i="275"/>
  <c r="V105" i="275"/>
  <c r="K105" i="275"/>
  <c r="K104" i="275"/>
  <c r="O103" i="275"/>
  <c r="K103" i="275"/>
  <c r="T102" i="275"/>
  <c r="J102" i="275"/>
  <c r="T101" i="275"/>
  <c r="J101" i="275"/>
  <c r="T100" i="275"/>
  <c r="J100" i="275"/>
  <c r="T99" i="275"/>
  <c r="J99" i="275"/>
  <c r="T98" i="275"/>
  <c r="J98" i="275"/>
  <c r="T97" i="275"/>
  <c r="J97" i="275"/>
  <c r="T96" i="275"/>
  <c r="J96" i="275"/>
  <c r="T95" i="275"/>
  <c r="J95" i="275"/>
  <c r="T94" i="275"/>
  <c r="J94" i="275"/>
  <c r="Y93" i="275"/>
  <c r="O92" i="275"/>
  <c r="K92" i="275"/>
  <c r="I91" i="275"/>
  <c r="O90" i="275"/>
  <c r="K90" i="275"/>
  <c r="I89" i="275"/>
  <c r="P88" i="275"/>
  <c r="N88" i="275"/>
  <c r="P87" i="275"/>
  <c r="N87" i="275"/>
  <c r="R86" i="275"/>
  <c r="Q86" i="275"/>
  <c r="S85" i="275"/>
  <c r="M85" i="275"/>
  <c r="K85" i="275"/>
  <c r="J85" i="275"/>
  <c r="S84" i="275"/>
  <c r="M84" i="275"/>
  <c r="K84" i="275"/>
  <c r="J84" i="275"/>
  <c r="I82" i="275"/>
  <c r="O80" i="275"/>
  <c r="K80" i="275"/>
  <c r="K79" i="275"/>
  <c r="K78" i="275"/>
  <c r="K77" i="275"/>
  <c r="K76" i="275"/>
  <c r="K75" i="275"/>
  <c r="K74" i="275"/>
  <c r="K73" i="275"/>
  <c r="K72" i="275"/>
  <c r="K71" i="275"/>
  <c r="K70" i="275"/>
  <c r="K69" i="275"/>
  <c r="K68" i="275"/>
  <c r="K67" i="275"/>
  <c r="X66" i="275"/>
  <c r="O64" i="275"/>
  <c r="K64" i="275"/>
  <c r="R63" i="275"/>
  <c r="Q63" i="275"/>
  <c r="R62" i="275"/>
  <c r="Q62" i="275"/>
  <c r="M62" i="275"/>
  <c r="R61" i="275"/>
  <c r="Q61" i="275"/>
  <c r="K60" i="275"/>
  <c r="R59" i="275"/>
  <c r="J59" i="275"/>
  <c r="R58" i="275"/>
  <c r="J58" i="275"/>
  <c r="R57" i="275"/>
  <c r="J57" i="275"/>
  <c r="R56" i="275"/>
  <c r="J56" i="275"/>
  <c r="X55" i="275"/>
  <c r="K54" i="275"/>
  <c r="K53" i="275"/>
  <c r="E53" i="275"/>
  <c r="K52" i="275"/>
  <c r="K51" i="275"/>
  <c r="O50" i="275"/>
  <c r="K50" i="275"/>
  <c r="K49" i="275"/>
  <c r="K48" i="275"/>
  <c r="X47" i="275"/>
  <c r="K46" i="275"/>
  <c r="K45" i="275"/>
  <c r="E45" i="275"/>
  <c r="O44" i="275"/>
  <c r="K44" i="275"/>
  <c r="K43" i="275"/>
  <c r="O42" i="275"/>
  <c r="K42" i="275"/>
  <c r="K41" i="275"/>
  <c r="K40" i="275"/>
  <c r="X39" i="275"/>
  <c r="I38" i="275"/>
  <c r="K37" i="275"/>
  <c r="E37" i="275"/>
  <c r="K36" i="275"/>
  <c r="K35" i="275"/>
  <c r="K34" i="275"/>
  <c r="X33" i="275"/>
  <c r="I32" i="275"/>
  <c r="I31" i="275"/>
  <c r="Y30" i="275"/>
  <c r="M30" i="275"/>
  <c r="J30" i="275"/>
  <c r="Y29" i="275"/>
  <c r="M29" i="275"/>
  <c r="J29" i="275"/>
  <c r="K28" i="275"/>
  <c r="K26" i="275"/>
  <c r="I25" i="275"/>
  <c r="I24" i="275"/>
  <c r="Q23" i="275"/>
  <c r="K23" i="275"/>
  <c r="Q22" i="275"/>
  <c r="K22" i="275"/>
  <c r="Q21" i="275"/>
  <c r="K21" i="275"/>
  <c r="Q20" i="275"/>
  <c r="K20" i="275"/>
  <c r="Q19" i="275"/>
  <c r="K19" i="275"/>
  <c r="Q18" i="275"/>
  <c r="K18" i="275"/>
  <c r="Q17" i="275"/>
  <c r="K17" i="275"/>
  <c r="Q16" i="275"/>
  <c r="K16" i="275"/>
  <c r="Q15" i="275"/>
  <c r="K15" i="275"/>
  <c r="K14" i="275"/>
  <c r="O13" i="275"/>
  <c r="L13" i="275"/>
  <c r="K13" i="275"/>
  <c r="I12" i="275"/>
  <c r="F58" i="275" l="1"/>
  <c r="F57" i="275"/>
  <c r="F56" i="275"/>
  <c r="X10" i="274" l="1"/>
  <c r="X8" i="274"/>
  <c r="K7" i="274"/>
  <c r="X6" i="274"/>
  <c r="X156" i="274"/>
  <c r="O154" i="274"/>
  <c r="K154" i="274"/>
  <c r="Y153" i="274"/>
  <c r="J153" i="274"/>
  <c r="Y152" i="274"/>
  <c r="J152" i="274"/>
  <c r="R150" i="274"/>
  <c r="Q150" i="274"/>
  <c r="R149" i="274"/>
  <c r="Q149" i="274"/>
  <c r="Y148" i="274"/>
  <c r="J148" i="274"/>
  <c r="Y147" i="274"/>
  <c r="J147" i="274"/>
  <c r="Y146" i="274"/>
  <c r="J146" i="274"/>
  <c r="Y145" i="274"/>
  <c r="J145" i="274"/>
  <c r="Y144" i="274"/>
  <c r="J144" i="274"/>
  <c r="Y143" i="274"/>
  <c r="J143" i="274"/>
  <c r="Y142" i="274"/>
  <c r="J142" i="274"/>
  <c r="Y141" i="274"/>
  <c r="J141" i="274"/>
  <c r="Y140" i="274"/>
  <c r="J140" i="274"/>
  <c r="X139" i="274"/>
  <c r="Y138" i="274"/>
  <c r="J138" i="274"/>
  <c r="O136" i="274"/>
  <c r="K136" i="274"/>
  <c r="Y135" i="274"/>
  <c r="J135" i="274"/>
  <c r="Y134" i="274"/>
  <c r="J134" i="274"/>
  <c r="Y133" i="274"/>
  <c r="J133" i="274"/>
  <c r="Y132" i="274"/>
  <c r="J132" i="274"/>
  <c r="R131" i="274"/>
  <c r="J131" i="274"/>
  <c r="X130" i="274"/>
  <c r="O129" i="274"/>
  <c r="K129" i="274"/>
  <c r="O128" i="274"/>
  <c r="K128" i="274"/>
  <c r="R127" i="274"/>
  <c r="J127" i="274"/>
  <c r="R126" i="274"/>
  <c r="J126" i="274"/>
  <c r="Y125" i="274"/>
  <c r="J125" i="274"/>
  <c r="Y124" i="274"/>
  <c r="J124" i="274"/>
  <c r="Y123" i="274"/>
  <c r="J123" i="274"/>
  <c r="Y122" i="274"/>
  <c r="J122" i="274"/>
  <c r="Y121" i="274"/>
  <c r="J121" i="274"/>
  <c r="Y120" i="274"/>
  <c r="J120" i="274"/>
  <c r="Y119" i="274"/>
  <c r="J119" i="274"/>
  <c r="Y118" i="274"/>
  <c r="J118" i="274"/>
  <c r="Y117" i="274"/>
  <c r="J117" i="274"/>
  <c r="Y116" i="274"/>
  <c r="J116" i="274"/>
  <c r="X115" i="274"/>
  <c r="O114" i="274"/>
  <c r="K114" i="274"/>
  <c r="Y113" i="274"/>
  <c r="J113" i="274"/>
  <c r="Y112" i="274"/>
  <c r="J112" i="274"/>
  <c r="Y111" i="274"/>
  <c r="J111" i="274"/>
  <c r="X110" i="274"/>
  <c r="K109" i="274"/>
  <c r="V108" i="274"/>
  <c r="M108" i="274"/>
  <c r="K108" i="274"/>
  <c r="V107" i="274"/>
  <c r="M107" i="274"/>
  <c r="K107" i="274"/>
  <c r="V106" i="274"/>
  <c r="M106" i="274"/>
  <c r="K106" i="274"/>
  <c r="V105" i="274"/>
  <c r="K105" i="274"/>
  <c r="K104" i="274"/>
  <c r="O103" i="274"/>
  <c r="K103" i="274"/>
  <c r="T102" i="274"/>
  <c r="J102" i="274"/>
  <c r="T101" i="274"/>
  <c r="J101" i="274"/>
  <c r="T100" i="274"/>
  <c r="J100" i="274"/>
  <c r="T99" i="274"/>
  <c r="J99" i="274"/>
  <c r="T98" i="274"/>
  <c r="J98" i="274"/>
  <c r="T97" i="274"/>
  <c r="J97" i="274"/>
  <c r="T96" i="274"/>
  <c r="J96" i="274"/>
  <c r="T95" i="274"/>
  <c r="J95" i="274"/>
  <c r="T94" i="274"/>
  <c r="J94" i="274"/>
  <c r="Y93" i="274"/>
  <c r="O92" i="274"/>
  <c r="K92" i="274"/>
  <c r="I91" i="274"/>
  <c r="O90" i="274"/>
  <c r="K90" i="274"/>
  <c r="I89" i="274"/>
  <c r="P88" i="274"/>
  <c r="N88" i="274"/>
  <c r="P87" i="274"/>
  <c r="N87" i="274"/>
  <c r="R86" i="274"/>
  <c r="Q86" i="274"/>
  <c r="S85" i="274"/>
  <c r="M85" i="274"/>
  <c r="K85" i="274"/>
  <c r="J85" i="274"/>
  <c r="S84" i="274"/>
  <c r="M84" i="274"/>
  <c r="K84" i="274"/>
  <c r="J84" i="274"/>
  <c r="I82" i="274"/>
  <c r="O80" i="274"/>
  <c r="K80" i="274"/>
  <c r="K79" i="274"/>
  <c r="K78" i="274"/>
  <c r="K77" i="274"/>
  <c r="K76" i="274"/>
  <c r="K75" i="274"/>
  <c r="K74" i="274"/>
  <c r="K73" i="274"/>
  <c r="K72" i="274"/>
  <c r="K71" i="274"/>
  <c r="K70" i="274"/>
  <c r="K69" i="274"/>
  <c r="K68" i="274"/>
  <c r="K67" i="274"/>
  <c r="X66" i="274"/>
  <c r="O64" i="274"/>
  <c r="K64" i="274"/>
  <c r="R63" i="274"/>
  <c r="Q63" i="274"/>
  <c r="R62" i="274"/>
  <c r="Q62" i="274"/>
  <c r="M62" i="274"/>
  <c r="R61" i="274"/>
  <c r="Q61" i="274"/>
  <c r="K60" i="274"/>
  <c r="R59" i="274"/>
  <c r="J59" i="274"/>
  <c r="R58" i="274"/>
  <c r="J58" i="274"/>
  <c r="R57" i="274"/>
  <c r="J57" i="274"/>
  <c r="R56" i="274"/>
  <c r="J56" i="274"/>
  <c r="X55" i="274"/>
  <c r="K54" i="274"/>
  <c r="K53" i="274"/>
  <c r="E53" i="274"/>
  <c r="K52" i="274"/>
  <c r="K51" i="274"/>
  <c r="O50" i="274"/>
  <c r="K50" i="274"/>
  <c r="K49" i="274"/>
  <c r="K48" i="274"/>
  <c r="X47" i="274"/>
  <c r="K46" i="274"/>
  <c r="K45" i="274"/>
  <c r="E45" i="274"/>
  <c r="F58" i="274" s="1"/>
  <c r="O44" i="274"/>
  <c r="K44" i="274"/>
  <c r="K43" i="274"/>
  <c r="O42" i="274"/>
  <c r="K42" i="274"/>
  <c r="K41" i="274"/>
  <c r="K40" i="274"/>
  <c r="X39" i="274"/>
  <c r="I38" i="274"/>
  <c r="K37" i="274"/>
  <c r="E37" i="274"/>
  <c r="K36" i="274"/>
  <c r="K35" i="274"/>
  <c r="K34" i="274"/>
  <c r="X33" i="274"/>
  <c r="I32" i="274"/>
  <c r="I31" i="274"/>
  <c r="Y30" i="274"/>
  <c r="M30" i="274"/>
  <c r="J30" i="274"/>
  <c r="Y29" i="274"/>
  <c r="M29" i="274"/>
  <c r="J29" i="274"/>
  <c r="K28" i="274"/>
  <c r="K26" i="274"/>
  <c r="I25" i="274"/>
  <c r="I24" i="274"/>
  <c r="Q23" i="274"/>
  <c r="K23" i="274"/>
  <c r="Q22" i="274"/>
  <c r="K22" i="274"/>
  <c r="Q21" i="274"/>
  <c r="K21" i="274"/>
  <c r="Q20" i="274"/>
  <c r="K20" i="274"/>
  <c r="Q19" i="274"/>
  <c r="K19" i="274"/>
  <c r="Q18" i="274"/>
  <c r="K18" i="274"/>
  <c r="Q17" i="274"/>
  <c r="K17" i="274"/>
  <c r="Q16" i="274"/>
  <c r="K16" i="274"/>
  <c r="Q15" i="274"/>
  <c r="K15" i="274"/>
  <c r="K14" i="274"/>
  <c r="O13" i="274"/>
  <c r="L13" i="274"/>
  <c r="K13" i="274"/>
  <c r="I12" i="274"/>
  <c r="F57" i="274" l="1"/>
  <c r="F56" i="274"/>
  <c r="X156" i="273" l="1"/>
  <c r="O154" i="273"/>
  <c r="K154" i="273"/>
  <c r="Y153" i="273"/>
  <c r="J153" i="273"/>
  <c r="Y152" i="273"/>
  <c r="J152" i="273"/>
  <c r="R150" i="273"/>
  <c r="Q150" i="273"/>
  <c r="R149" i="273"/>
  <c r="Q149" i="273"/>
  <c r="Y148" i="273"/>
  <c r="J148" i="273"/>
  <c r="Y147" i="273"/>
  <c r="J147" i="273"/>
  <c r="Y146" i="273"/>
  <c r="J146" i="273"/>
  <c r="Y145" i="273"/>
  <c r="J145" i="273"/>
  <c r="Y144" i="273"/>
  <c r="J144" i="273"/>
  <c r="Y143" i="273"/>
  <c r="J143" i="273"/>
  <c r="Y142" i="273"/>
  <c r="J142" i="273"/>
  <c r="Y141" i="273"/>
  <c r="J141" i="273"/>
  <c r="Y140" i="273"/>
  <c r="J140" i="273"/>
  <c r="X139" i="273"/>
  <c r="Y138" i="273"/>
  <c r="J138" i="273"/>
  <c r="O136" i="273"/>
  <c r="K136" i="273"/>
  <c r="Y135" i="273"/>
  <c r="J135" i="273"/>
  <c r="Y134" i="273"/>
  <c r="J134" i="273"/>
  <c r="Y133" i="273"/>
  <c r="J133" i="273"/>
  <c r="Y132" i="273"/>
  <c r="J132" i="273"/>
  <c r="R131" i="273"/>
  <c r="J131" i="273"/>
  <c r="X130" i="273"/>
  <c r="O129" i="273"/>
  <c r="K129" i="273"/>
  <c r="O128" i="273"/>
  <c r="K128" i="273"/>
  <c r="R127" i="273"/>
  <c r="J127" i="273"/>
  <c r="R126" i="273"/>
  <c r="J126" i="273"/>
  <c r="Y125" i="273"/>
  <c r="J125" i="273"/>
  <c r="Y124" i="273"/>
  <c r="J124" i="273"/>
  <c r="Y123" i="273"/>
  <c r="J123" i="273"/>
  <c r="Y122" i="273"/>
  <c r="J122" i="273"/>
  <c r="Y121" i="273"/>
  <c r="J121" i="273"/>
  <c r="Y120" i="273"/>
  <c r="J120" i="273"/>
  <c r="Y119" i="273"/>
  <c r="J119" i="273"/>
  <c r="Y118" i="273"/>
  <c r="J118" i="273"/>
  <c r="Y117" i="273"/>
  <c r="J117" i="273"/>
  <c r="Y116" i="273"/>
  <c r="J116" i="273"/>
  <c r="X115" i="273"/>
  <c r="O114" i="273"/>
  <c r="K114" i="273"/>
  <c r="Y113" i="273"/>
  <c r="J113" i="273"/>
  <c r="Y112" i="273"/>
  <c r="J112" i="273"/>
  <c r="Y111" i="273"/>
  <c r="J111" i="273"/>
  <c r="X110" i="273"/>
  <c r="K109" i="273"/>
  <c r="V108" i="273"/>
  <c r="M108" i="273"/>
  <c r="K108" i="273"/>
  <c r="V107" i="273"/>
  <c r="M107" i="273"/>
  <c r="K107" i="273"/>
  <c r="V106" i="273"/>
  <c r="M106" i="273"/>
  <c r="K106" i="273"/>
  <c r="V105" i="273"/>
  <c r="K105" i="273"/>
  <c r="K104" i="273"/>
  <c r="O103" i="273"/>
  <c r="K103" i="273"/>
  <c r="T102" i="273"/>
  <c r="J102" i="273"/>
  <c r="T101" i="273"/>
  <c r="J101" i="273"/>
  <c r="T100" i="273"/>
  <c r="J100" i="273"/>
  <c r="T99" i="273"/>
  <c r="J99" i="273"/>
  <c r="T98" i="273"/>
  <c r="J98" i="273"/>
  <c r="T97" i="273"/>
  <c r="J97" i="273"/>
  <c r="T96" i="273"/>
  <c r="J96" i="273"/>
  <c r="T95" i="273"/>
  <c r="J95" i="273"/>
  <c r="T94" i="273"/>
  <c r="J94" i="273"/>
  <c r="Y93" i="273"/>
  <c r="O92" i="273"/>
  <c r="K92" i="273"/>
  <c r="I91" i="273"/>
  <c r="O90" i="273"/>
  <c r="K90" i="273"/>
  <c r="I89" i="273"/>
  <c r="P88" i="273"/>
  <c r="N88" i="273"/>
  <c r="P87" i="273"/>
  <c r="N87" i="273"/>
  <c r="R86" i="273"/>
  <c r="Q86" i="273"/>
  <c r="S85" i="273"/>
  <c r="M85" i="273"/>
  <c r="K85" i="273"/>
  <c r="J85" i="273"/>
  <c r="S84" i="273"/>
  <c r="M84" i="273"/>
  <c r="K84" i="273"/>
  <c r="J84" i="273"/>
  <c r="I82" i="273"/>
  <c r="O80" i="273"/>
  <c r="K80" i="273"/>
  <c r="K79" i="273"/>
  <c r="K78" i="273"/>
  <c r="K77" i="273"/>
  <c r="K76" i="273"/>
  <c r="K75" i="273"/>
  <c r="K74" i="273"/>
  <c r="K73" i="273"/>
  <c r="K72" i="273"/>
  <c r="K71" i="273"/>
  <c r="K70" i="273"/>
  <c r="K69" i="273"/>
  <c r="K68" i="273"/>
  <c r="K67" i="273"/>
  <c r="X66" i="273"/>
  <c r="O64" i="273"/>
  <c r="K64" i="273"/>
  <c r="R63" i="273"/>
  <c r="Q63" i="273"/>
  <c r="R62" i="273"/>
  <c r="Q62" i="273"/>
  <c r="M62" i="273"/>
  <c r="R61" i="273"/>
  <c r="Q61" i="273"/>
  <c r="K60" i="273"/>
  <c r="R59" i="273"/>
  <c r="J59" i="273"/>
  <c r="R58" i="273"/>
  <c r="J58" i="273"/>
  <c r="R57" i="273"/>
  <c r="J57" i="273"/>
  <c r="R56" i="273"/>
  <c r="J56" i="273"/>
  <c r="X55" i="273"/>
  <c r="K54" i="273"/>
  <c r="K53" i="273"/>
  <c r="E53" i="273"/>
  <c r="K52" i="273"/>
  <c r="K51" i="273"/>
  <c r="O50" i="273"/>
  <c r="K50" i="273"/>
  <c r="K49" i="273"/>
  <c r="K48" i="273"/>
  <c r="X47" i="273"/>
  <c r="K46" i="273"/>
  <c r="K45" i="273"/>
  <c r="E45" i="273"/>
  <c r="O44" i="273"/>
  <c r="K44" i="273"/>
  <c r="K43" i="273"/>
  <c r="O42" i="273"/>
  <c r="K42" i="273"/>
  <c r="K41" i="273"/>
  <c r="K40" i="273"/>
  <c r="X39" i="273"/>
  <c r="I38" i="273"/>
  <c r="K37" i="273"/>
  <c r="E37" i="273"/>
  <c r="K36" i="273"/>
  <c r="K35" i="273"/>
  <c r="K34" i="273"/>
  <c r="X33" i="273"/>
  <c r="I32" i="273"/>
  <c r="I31" i="273"/>
  <c r="Y30" i="273"/>
  <c r="M30" i="273"/>
  <c r="J30" i="273"/>
  <c r="Y29" i="273"/>
  <c r="M29" i="273"/>
  <c r="J29" i="273"/>
  <c r="K28" i="273"/>
  <c r="K26" i="273"/>
  <c r="I25" i="273"/>
  <c r="I24" i="273"/>
  <c r="Q23" i="273"/>
  <c r="K23" i="273"/>
  <c r="Q22" i="273"/>
  <c r="K22" i="273"/>
  <c r="Q21" i="273"/>
  <c r="K21" i="273"/>
  <c r="Q20" i="273"/>
  <c r="K20" i="273"/>
  <c r="Q19" i="273"/>
  <c r="K19" i="273"/>
  <c r="Q18" i="273"/>
  <c r="K18" i="273"/>
  <c r="Q17" i="273"/>
  <c r="K17" i="273"/>
  <c r="Q16" i="273"/>
  <c r="K16" i="273"/>
  <c r="Q15" i="273"/>
  <c r="K15" i="273"/>
  <c r="K14" i="273"/>
  <c r="O13" i="273"/>
  <c r="L13" i="273"/>
  <c r="K13" i="273"/>
  <c r="I12" i="273"/>
  <c r="X10" i="273"/>
  <c r="X9" i="273"/>
  <c r="F58" i="273" l="1"/>
  <c r="F56" i="273"/>
  <c r="X10" i="228" l="1"/>
  <c r="X8" i="228"/>
  <c r="K7" i="228"/>
  <c r="X6" i="228"/>
  <c r="X10" i="255"/>
  <c r="X8" i="255"/>
  <c r="K7" i="255"/>
  <c r="X6" i="255"/>
  <c r="X10" i="225"/>
  <c r="X8" i="225"/>
  <c r="K7" i="225"/>
  <c r="X6" i="225"/>
  <c r="X10" i="229"/>
  <c r="X8" i="229"/>
  <c r="K7" i="229"/>
  <c r="X6" i="229"/>
  <c r="X10" i="258"/>
  <c r="X8" i="258"/>
  <c r="K7" i="258"/>
  <c r="X6" i="258"/>
  <c r="X10" i="256"/>
  <c r="X8" i="256"/>
  <c r="K7" i="256"/>
  <c r="X6" i="256"/>
  <c r="X10" i="259"/>
  <c r="X8" i="259"/>
  <c r="K7" i="259"/>
  <c r="X6" i="259"/>
  <c r="X10" i="230"/>
  <c r="X8" i="230"/>
  <c r="K7" i="230"/>
  <c r="X6" i="230"/>
  <c r="X10" i="231"/>
  <c r="X8" i="231"/>
  <c r="K7" i="231"/>
  <c r="X6" i="231"/>
  <c r="X10" i="261"/>
  <c r="X8" i="261"/>
  <c r="K7" i="261"/>
  <c r="X6" i="261"/>
  <c r="X10" i="233"/>
  <c r="X8" i="233"/>
  <c r="K7" i="233"/>
  <c r="X6" i="233"/>
  <c r="X10" i="260"/>
  <c r="X8" i="260"/>
  <c r="K7" i="260"/>
  <c r="X6" i="260"/>
  <c r="X10" i="249"/>
  <c r="X8" i="249"/>
  <c r="K7" i="249"/>
  <c r="X6" i="249"/>
  <c r="X10" i="262"/>
  <c r="X8" i="262"/>
  <c r="K7" i="262"/>
  <c r="X6" i="262"/>
  <c r="X10" i="234"/>
  <c r="X8" i="234"/>
  <c r="K7" i="234"/>
  <c r="X6" i="234"/>
  <c r="X10" i="268"/>
  <c r="X8" i="268"/>
  <c r="K7" i="268"/>
  <c r="X6" i="268"/>
  <c r="X10" i="235"/>
  <c r="X8" i="235"/>
  <c r="K7" i="235"/>
  <c r="X6" i="235"/>
  <c r="X10" i="236"/>
  <c r="X8" i="236"/>
  <c r="K7" i="236"/>
  <c r="X6" i="236"/>
  <c r="X10" i="237"/>
  <c r="X8" i="237"/>
  <c r="K7" i="237"/>
  <c r="X6" i="237"/>
  <c r="X10" i="238"/>
  <c r="X8" i="238"/>
  <c r="K7" i="238"/>
  <c r="X6" i="238"/>
  <c r="X10" i="239"/>
  <c r="X8" i="239"/>
  <c r="K7" i="239"/>
  <c r="X6" i="239"/>
  <c r="X10" i="263"/>
  <c r="X8" i="263"/>
  <c r="K7" i="263"/>
  <c r="X6" i="263"/>
  <c r="X10" i="240"/>
  <c r="X8" i="240"/>
  <c r="K7" i="240"/>
  <c r="X6" i="240"/>
  <c r="X10" i="264"/>
  <c r="X8" i="264"/>
  <c r="K7" i="264"/>
  <c r="X6" i="264"/>
  <c r="X10" i="265"/>
  <c r="X8" i="265"/>
  <c r="K7" i="265"/>
  <c r="X6" i="265"/>
  <c r="X10" i="241"/>
  <c r="X8" i="241"/>
  <c r="K7" i="241"/>
  <c r="X6" i="241"/>
  <c r="X10" i="271"/>
  <c r="X8" i="271"/>
  <c r="K7" i="271"/>
  <c r="X6" i="271"/>
  <c r="X10" i="242"/>
  <c r="X8" i="242"/>
  <c r="K7" i="242"/>
  <c r="X6" i="242"/>
  <c r="X10" i="266"/>
  <c r="X8" i="266"/>
  <c r="K7" i="266"/>
  <c r="X6" i="266"/>
  <c r="X10" i="243"/>
  <c r="X8" i="243"/>
  <c r="K7" i="243"/>
  <c r="X6" i="243"/>
  <c r="X10" i="244"/>
  <c r="X8" i="244"/>
  <c r="K7" i="244"/>
  <c r="X6" i="244"/>
  <c r="X10" i="245"/>
  <c r="X8" i="245"/>
  <c r="K7" i="245"/>
  <c r="X6" i="245"/>
  <c r="X10" i="246"/>
  <c r="X8" i="246"/>
  <c r="K7" i="246"/>
  <c r="X6" i="246"/>
  <c r="X10" i="247"/>
  <c r="X8" i="247"/>
  <c r="K7" i="247"/>
  <c r="X6" i="247"/>
  <c r="X10" i="270"/>
  <c r="X8" i="270"/>
  <c r="K7" i="270"/>
  <c r="X6" i="270"/>
  <c r="X6" i="252"/>
  <c r="K7" i="252"/>
  <c r="X8" i="252"/>
  <c r="X10" i="252"/>
  <c r="X10" i="253"/>
  <c r="X8" i="253"/>
  <c r="K7" i="253"/>
  <c r="X6" i="253"/>
  <c r="X10" i="250"/>
  <c r="X8" i="250"/>
  <c r="K7" i="250"/>
  <c r="X6" i="250"/>
  <c r="X10" i="257"/>
  <c r="X8" i="257"/>
  <c r="K7" i="257"/>
  <c r="X6" i="257"/>
  <c r="X10" i="267"/>
  <c r="X8" i="267"/>
  <c r="K7" i="267"/>
  <c r="X6" i="267"/>
  <c r="X10" i="227"/>
  <c r="X8" i="227"/>
  <c r="K7" i="227"/>
  <c r="X6" i="227"/>
  <c r="X10" i="226"/>
  <c r="X8" i="226"/>
  <c r="K7" i="226"/>
  <c r="X6" i="226"/>
  <c r="X10" i="248"/>
  <c r="X8" i="248"/>
  <c r="K7" i="248"/>
  <c r="X6" i="248"/>
  <c r="X156" i="271" l="1"/>
  <c r="O154" i="271"/>
  <c r="K154" i="271"/>
  <c r="Y153" i="271"/>
  <c r="J153" i="271"/>
  <c r="Y152" i="271"/>
  <c r="J152" i="271"/>
  <c r="R150" i="271"/>
  <c r="Q150" i="271"/>
  <c r="R149" i="271"/>
  <c r="Q149" i="271"/>
  <c r="Y148" i="271"/>
  <c r="J148" i="271"/>
  <c r="Y147" i="271"/>
  <c r="J147" i="271"/>
  <c r="Y146" i="271"/>
  <c r="J146" i="271"/>
  <c r="Y145" i="271"/>
  <c r="J145" i="271"/>
  <c r="Y144" i="271"/>
  <c r="J144" i="271"/>
  <c r="Y143" i="271"/>
  <c r="J143" i="271"/>
  <c r="Y142" i="271"/>
  <c r="J142" i="271"/>
  <c r="Y141" i="271"/>
  <c r="J141" i="271"/>
  <c r="Y140" i="271"/>
  <c r="J140" i="271"/>
  <c r="X139" i="271"/>
  <c r="Y138" i="271"/>
  <c r="J138" i="271"/>
  <c r="O136" i="271"/>
  <c r="K136" i="271"/>
  <c r="Y135" i="271"/>
  <c r="J135" i="271"/>
  <c r="Y134" i="271"/>
  <c r="J134" i="271"/>
  <c r="Y133" i="271"/>
  <c r="J133" i="271"/>
  <c r="Y132" i="271"/>
  <c r="J132" i="271"/>
  <c r="R131" i="271"/>
  <c r="J131" i="271"/>
  <c r="X130" i="271"/>
  <c r="O129" i="271"/>
  <c r="K129" i="271"/>
  <c r="O128" i="271"/>
  <c r="K128" i="271"/>
  <c r="R127" i="271"/>
  <c r="J127" i="271"/>
  <c r="R126" i="271"/>
  <c r="J126" i="271"/>
  <c r="Y125" i="271"/>
  <c r="J125" i="271"/>
  <c r="Y124" i="271"/>
  <c r="J124" i="271"/>
  <c r="Y123" i="271"/>
  <c r="J123" i="271"/>
  <c r="Y122" i="271"/>
  <c r="J122" i="271"/>
  <c r="Y121" i="271"/>
  <c r="J121" i="271"/>
  <c r="Y120" i="271"/>
  <c r="J120" i="271"/>
  <c r="Y119" i="271"/>
  <c r="J119" i="271"/>
  <c r="Y118" i="271"/>
  <c r="J118" i="271"/>
  <c r="Y117" i="271"/>
  <c r="J117" i="271"/>
  <c r="Y116" i="271"/>
  <c r="J116" i="271"/>
  <c r="X115" i="271"/>
  <c r="O114" i="271"/>
  <c r="K114" i="271"/>
  <c r="Y113" i="271"/>
  <c r="J113" i="271"/>
  <c r="Y112" i="271"/>
  <c r="J112" i="271"/>
  <c r="Y111" i="271"/>
  <c r="J111" i="271"/>
  <c r="X110" i="271"/>
  <c r="K109" i="271"/>
  <c r="V108" i="271"/>
  <c r="M108" i="271"/>
  <c r="K108" i="271"/>
  <c r="V107" i="271"/>
  <c r="M107" i="271"/>
  <c r="K107" i="271"/>
  <c r="V106" i="271"/>
  <c r="M106" i="271"/>
  <c r="K106" i="271"/>
  <c r="V105" i="271"/>
  <c r="K105" i="271"/>
  <c r="K104" i="271"/>
  <c r="O103" i="271"/>
  <c r="K103" i="271"/>
  <c r="T102" i="271"/>
  <c r="J102" i="271"/>
  <c r="T101" i="271"/>
  <c r="J101" i="271"/>
  <c r="T100" i="271"/>
  <c r="J100" i="271"/>
  <c r="T99" i="271"/>
  <c r="J99" i="271"/>
  <c r="T98" i="271"/>
  <c r="J98" i="271"/>
  <c r="T97" i="271"/>
  <c r="J97" i="271"/>
  <c r="T96" i="271"/>
  <c r="J96" i="271"/>
  <c r="T95" i="271"/>
  <c r="J95" i="271"/>
  <c r="T94" i="271"/>
  <c r="J94" i="271"/>
  <c r="Y93" i="271"/>
  <c r="O92" i="271"/>
  <c r="K92" i="271"/>
  <c r="I91" i="271"/>
  <c r="O90" i="271"/>
  <c r="K90" i="271"/>
  <c r="I89" i="271"/>
  <c r="P88" i="271"/>
  <c r="N88" i="271"/>
  <c r="P87" i="271"/>
  <c r="N87" i="271"/>
  <c r="R86" i="271"/>
  <c r="Q86" i="271"/>
  <c r="S85" i="271"/>
  <c r="M85" i="271"/>
  <c r="K85" i="271"/>
  <c r="J85" i="271"/>
  <c r="S84" i="271"/>
  <c r="M84" i="271"/>
  <c r="K84" i="271"/>
  <c r="J84" i="271"/>
  <c r="I82" i="271"/>
  <c r="O80" i="271"/>
  <c r="K80" i="271"/>
  <c r="K79" i="271"/>
  <c r="K78" i="271"/>
  <c r="K77" i="271"/>
  <c r="K76" i="271"/>
  <c r="K75" i="271"/>
  <c r="K74" i="271"/>
  <c r="K73" i="271"/>
  <c r="K72" i="271"/>
  <c r="K71" i="271"/>
  <c r="K70" i="271"/>
  <c r="K69" i="271"/>
  <c r="K68" i="271"/>
  <c r="K67" i="271"/>
  <c r="X66" i="271"/>
  <c r="O64" i="271"/>
  <c r="K64" i="271"/>
  <c r="R63" i="271"/>
  <c r="Q63" i="271"/>
  <c r="R62" i="271"/>
  <c r="Q62" i="271"/>
  <c r="M62" i="271"/>
  <c r="R61" i="271"/>
  <c r="Q61" i="271"/>
  <c r="K60" i="271"/>
  <c r="R59" i="271"/>
  <c r="J59" i="271"/>
  <c r="R58" i="271"/>
  <c r="J58" i="271"/>
  <c r="R57" i="271"/>
  <c r="J57" i="271"/>
  <c r="R56" i="271"/>
  <c r="J56" i="271"/>
  <c r="X55" i="271"/>
  <c r="K54" i="271"/>
  <c r="K53" i="271"/>
  <c r="K52" i="271"/>
  <c r="K51" i="271"/>
  <c r="O50" i="271"/>
  <c r="K50" i="271"/>
  <c r="K49" i="271"/>
  <c r="K48" i="271"/>
  <c r="X47" i="271"/>
  <c r="K46" i="271"/>
  <c r="K45" i="271"/>
  <c r="E45" i="271"/>
  <c r="O44" i="271"/>
  <c r="K44" i="271"/>
  <c r="K43" i="271"/>
  <c r="O42" i="271"/>
  <c r="K42" i="271"/>
  <c r="K41" i="271"/>
  <c r="K40" i="271"/>
  <c r="X39" i="271"/>
  <c r="I38" i="271"/>
  <c r="K37" i="271"/>
  <c r="E37" i="271"/>
  <c r="K36" i="271"/>
  <c r="K35" i="271"/>
  <c r="K34" i="271"/>
  <c r="X33" i="271"/>
  <c r="I32" i="271"/>
  <c r="I31" i="271"/>
  <c r="Y30" i="271"/>
  <c r="M30" i="271"/>
  <c r="J30" i="271"/>
  <c r="Y29" i="271"/>
  <c r="M29" i="271"/>
  <c r="J29" i="271"/>
  <c r="K28" i="271"/>
  <c r="K26" i="271"/>
  <c r="I25" i="271"/>
  <c r="I24" i="271"/>
  <c r="Q23" i="271"/>
  <c r="K23" i="271"/>
  <c r="Q22" i="271"/>
  <c r="K22" i="271"/>
  <c r="Q21" i="271"/>
  <c r="K21" i="271"/>
  <c r="Q20" i="271"/>
  <c r="K20" i="271"/>
  <c r="Q19" i="271"/>
  <c r="K19" i="271"/>
  <c r="Q18" i="271"/>
  <c r="K18" i="271"/>
  <c r="Q17" i="271"/>
  <c r="K17" i="271"/>
  <c r="Q16" i="271"/>
  <c r="K16" i="271"/>
  <c r="Q15" i="271"/>
  <c r="K15" i="271"/>
  <c r="K14" i="271"/>
  <c r="O13" i="271"/>
  <c r="L13" i="271"/>
  <c r="K13" i="271"/>
  <c r="I12" i="271"/>
  <c r="O136" i="238" l="1"/>
  <c r="K136" i="238"/>
  <c r="Y135" i="238"/>
  <c r="J135" i="238"/>
  <c r="Y134" i="238"/>
  <c r="J134" i="238"/>
  <c r="Y133" i="238"/>
  <c r="J133" i="238"/>
  <c r="Y132" i="238"/>
  <c r="J132" i="238"/>
  <c r="R131" i="238"/>
  <c r="J131" i="238"/>
  <c r="X130" i="238"/>
  <c r="O136" i="237"/>
  <c r="K136" i="237"/>
  <c r="Y135" i="237"/>
  <c r="J135" i="237"/>
  <c r="Y134" i="237"/>
  <c r="J134" i="237"/>
  <c r="Y133" i="237"/>
  <c r="J133" i="237"/>
  <c r="Y132" i="237"/>
  <c r="J132" i="237"/>
  <c r="R131" i="237"/>
  <c r="J131" i="237"/>
  <c r="X130" i="237"/>
  <c r="O136" i="268"/>
  <c r="K136" i="268"/>
  <c r="Y135" i="268"/>
  <c r="J135" i="268"/>
  <c r="Y134" i="268"/>
  <c r="J134" i="268"/>
  <c r="Y133" i="268"/>
  <c r="J133" i="268"/>
  <c r="Y132" i="268"/>
  <c r="J132" i="268"/>
  <c r="R131" i="268"/>
  <c r="J131" i="268"/>
  <c r="X130" i="268"/>
  <c r="O136" i="229"/>
  <c r="K136" i="229"/>
  <c r="Y135" i="229"/>
  <c r="J135" i="229"/>
  <c r="Y134" i="229"/>
  <c r="J134" i="229"/>
  <c r="Y133" i="229"/>
  <c r="J133" i="229"/>
  <c r="Y132" i="229"/>
  <c r="J132" i="229"/>
  <c r="R131" i="229"/>
  <c r="J131" i="229"/>
  <c r="X130" i="229"/>
  <c r="O136" i="270"/>
  <c r="K136" i="270"/>
  <c r="Y135" i="270"/>
  <c r="J135" i="270"/>
  <c r="Y134" i="270"/>
  <c r="J134" i="270"/>
  <c r="Y133" i="270"/>
  <c r="J133" i="270"/>
  <c r="Y132" i="270"/>
  <c r="J132" i="270"/>
  <c r="R131" i="270"/>
  <c r="J131" i="270"/>
  <c r="X130" i="270"/>
  <c r="O136" i="253"/>
  <c r="K136" i="253"/>
  <c r="Y135" i="253"/>
  <c r="J135" i="253"/>
  <c r="Y134" i="253"/>
  <c r="J134" i="253"/>
  <c r="Y133" i="253"/>
  <c r="J133" i="253"/>
  <c r="Y132" i="253"/>
  <c r="J132" i="253"/>
  <c r="R131" i="253"/>
  <c r="J131" i="253"/>
  <c r="X130" i="253"/>
  <c r="X157" i="270"/>
  <c r="O154" i="270"/>
  <c r="K154" i="270"/>
  <c r="Y153" i="270"/>
  <c r="J153" i="270"/>
  <c r="Y152" i="270"/>
  <c r="J152" i="270"/>
  <c r="R150" i="270"/>
  <c r="Q150" i="270"/>
  <c r="R149" i="270"/>
  <c r="Q149" i="270"/>
  <c r="Y148" i="270"/>
  <c r="J148" i="270"/>
  <c r="Y147" i="270"/>
  <c r="J147" i="270"/>
  <c r="Y146" i="270"/>
  <c r="J146" i="270"/>
  <c r="Y145" i="270"/>
  <c r="J145" i="270"/>
  <c r="Y144" i="270"/>
  <c r="J144" i="270"/>
  <c r="Y143" i="270"/>
  <c r="J143" i="270"/>
  <c r="Y142" i="270"/>
  <c r="J142" i="270"/>
  <c r="Y141" i="270"/>
  <c r="J141" i="270"/>
  <c r="Y140" i="270"/>
  <c r="J140" i="270"/>
  <c r="X139" i="270"/>
  <c r="O129" i="270"/>
  <c r="K129" i="270"/>
  <c r="O128" i="270"/>
  <c r="K128" i="270"/>
  <c r="R127" i="270"/>
  <c r="J127" i="270"/>
  <c r="R126" i="270"/>
  <c r="J126" i="270"/>
  <c r="Y125" i="270"/>
  <c r="J125" i="270"/>
  <c r="Y124" i="270"/>
  <c r="J124" i="270"/>
  <c r="Y123" i="270"/>
  <c r="J123" i="270"/>
  <c r="Y122" i="270"/>
  <c r="J122" i="270"/>
  <c r="Y121" i="270"/>
  <c r="J121" i="270"/>
  <c r="Y120" i="270"/>
  <c r="J120" i="270"/>
  <c r="Y119" i="270"/>
  <c r="J119" i="270"/>
  <c r="Y118" i="270"/>
  <c r="J118" i="270"/>
  <c r="Y117" i="270"/>
  <c r="J117" i="270"/>
  <c r="Y116" i="270"/>
  <c r="J116" i="270"/>
  <c r="X115" i="270"/>
  <c r="O114" i="270"/>
  <c r="K114" i="270"/>
  <c r="Y113" i="270"/>
  <c r="J113" i="270"/>
  <c r="Y112" i="270"/>
  <c r="J112" i="270"/>
  <c r="Y111" i="270"/>
  <c r="J111" i="270"/>
  <c r="X110" i="270"/>
  <c r="K109" i="270"/>
  <c r="V108" i="270"/>
  <c r="M108" i="270"/>
  <c r="K108" i="270"/>
  <c r="V107" i="270"/>
  <c r="M107" i="270"/>
  <c r="K107" i="270"/>
  <c r="V106" i="270"/>
  <c r="M106" i="270"/>
  <c r="K106" i="270"/>
  <c r="V105" i="270"/>
  <c r="K105" i="270"/>
  <c r="K104" i="270"/>
  <c r="O103" i="270"/>
  <c r="K103" i="270"/>
  <c r="T102" i="270"/>
  <c r="J102" i="270"/>
  <c r="T101" i="270"/>
  <c r="J101" i="270"/>
  <c r="T100" i="270"/>
  <c r="J100" i="270"/>
  <c r="T99" i="270"/>
  <c r="J99" i="270"/>
  <c r="T98" i="270"/>
  <c r="J98" i="270"/>
  <c r="T97" i="270"/>
  <c r="J97" i="270"/>
  <c r="T96" i="270"/>
  <c r="J96" i="270"/>
  <c r="T95" i="270"/>
  <c r="J95" i="270"/>
  <c r="T94" i="270"/>
  <c r="J94" i="270"/>
  <c r="Y93" i="270"/>
  <c r="O92" i="270"/>
  <c r="K92" i="270"/>
  <c r="I91" i="270"/>
  <c r="O90" i="270"/>
  <c r="K90" i="270"/>
  <c r="I89" i="270"/>
  <c r="P88" i="270"/>
  <c r="N88" i="270"/>
  <c r="P87" i="270"/>
  <c r="N87" i="270"/>
  <c r="R86" i="270"/>
  <c r="Q86" i="270"/>
  <c r="S85" i="270"/>
  <c r="M85" i="270"/>
  <c r="K85" i="270"/>
  <c r="J85" i="270"/>
  <c r="S84" i="270"/>
  <c r="M84" i="270"/>
  <c r="K84" i="270"/>
  <c r="J84" i="270"/>
  <c r="I82" i="270"/>
  <c r="O80" i="270"/>
  <c r="K80" i="270"/>
  <c r="K79" i="270"/>
  <c r="K78" i="270"/>
  <c r="K77" i="270"/>
  <c r="K76" i="270"/>
  <c r="K75" i="270"/>
  <c r="K74" i="270"/>
  <c r="K73" i="270"/>
  <c r="K72" i="270"/>
  <c r="K71" i="270"/>
  <c r="K70" i="270"/>
  <c r="K69" i="270"/>
  <c r="K68" i="270"/>
  <c r="K67" i="270"/>
  <c r="X66" i="270"/>
  <c r="O64" i="270"/>
  <c r="K64" i="270"/>
  <c r="R63" i="270"/>
  <c r="Q63" i="270"/>
  <c r="R62" i="270"/>
  <c r="Q62" i="270"/>
  <c r="M62" i="270"/>
  <c r="R61" i="270"/>
  <c r="Q61" i="270"/>
  <c r="K60" i="270"/>
  <c r="R59" i="270"/>
  <c r="J59" i="270"/>
  <c r="R58" i="270"/>
  <c r="J58" i="270"/>
  <c r="R57" i="270"/>
  <c r="J57" i="270"/>
  <c r="R56" i="270"/>
  <c r="J56" i="270"/>
  <c r="X55" i="270"/>
  <c r="K54" i="270"/>
  <c r="K53" i="270"/>
  <c r="E53" i="270"/>
  <c r="K52" i="270"/>
  <c r="K51" i="270"/>
  <c r="O50" i="270"/>
  <c r="K50" i="270"/>
  <c r="K49" i="270"/>
  <c r="K48" i="270"/>
  <c r="X47" i="270"/>
  <c r="K46" i="270"/>
  <c r="K45" i="270"/>
  <c r="E45" i="270"/>
  <c r="F57" i="270" s="1"/>
  <c r="O44" i="270"/>
  <c r="K44" i="270"/>
  <c r="K43" i="270"/>
  <c r="O42" i="270"/>
  <c r="K42" i="270"/>
  <c r="K41" i="270"/>
  <c r="K40" i="270"/>
  <c r="X39" i="270"/>
  <c r="I38" i="270"/>
  <c r="K37" i="270"/>
  <c r="E37" i="270"/>
  <c r="K36" i="270"/>
  <c r="K35" i="270"/>
  <c r="K34" i="270"/>
  <c r="X33" i="270"/>
  <c r="I32" i="270"/>
  <c r="I31" i="270"/>
  <c r="Y30" i="270"/>
  <c r="M30" i="270"/>
  <c r="J30" i="270"/>
  <c r="Y29" i="270"/>
  <c r="M29" i="270"/>
  <c r="J29" i="270"/>
  <c r="K28" i="270"/>
  <c r="K26" i="270"/>
  <c r="I25" i="270"/>
  <c r="I24" i="270"/>
  <c r="Q23" i="270"/>
  <c r="K23" i="270"/>
  <c r="Q22" i="270"/>
  <c r="K22" i="270"/>
  <c r="Q21" i="270"/>
  <c r="K21" i="270"/>
  <c r="Q20" i="270"/>
  <c r="K20" i="270"/>
  <c r="Q19" i="270"/>
  <c r="K19" i="270"/>
  <c r="Q18" i="270"/>
  <c r="K18" i="270"/>
  <c r="Q17" i="270"/>
  <c r="K17" i="270"/>
  <c r="Q16" i="270"/>
  <c r="K16" i="270"/>
  <c r="Q15" i="270"/>
  <c r="K15" i="270"/>
  <c r="K14" i="270"/>
  <c r="O13" i="270"/>
  <c r="L13" i="270"/>
  <c r="K13" i="270"/>
  <c r="I12" i="270"/>
  <c r="F56" i="270" l="1"/>
  <c r="F58" i="270"/>
  <c r="X157" i="268" l="1"/>
  <c r="O154" i="268"/>
  <c r="K154" i="268"/>
  <c r="Y153" i="268"/>
  <c r="J153" i="268"/>
  <c r="Y152" i="268"/>
  <c r="J152" i="268"/>
  <c r="R150" i="268"/>
  <c r="Q150" i="268"/>
  <c r="R149" i="268"/>
  <c r="Q149" i="268"/>
  <c r="Y148" i="268"/>
  <c r="J148" i="268"/>
  <c r="Y147" i="268"/>
  <c r="J147" i="268"/>
  <c r="Y146" i="268"/>
  <c r="J146" i="268"/>
  <c r="Y145" i="268"/>
  <c r="J145" i="268"/>
  <c r="Y144" i="268"/>
  <c r="J144" i="268"/>
  <c r="Y143" i="268"/>
  <c r="J143" i="268"/>
  <c r="Y142" i="268"/>
  <c r="J142" i="268"/>
  <c r="Y141" i="268"/>
  <c r="J141" i="268"/>
  <c r="Y140" i="268"/>
  <c r="J140" i="268"/>
  <c r="X139" i="268"/>
  <c r="O129" i="268"/>
  <c r="K129" i="268"/>
  <c r="O128" i="268"/>
  <c r="K128" i="268"/>
  <c r="R127" i="268"/>
  <c r="J127" i="268"/>
  <c r="R126" i="268"/>
  <c r="J126" i="268"/>
  <c r="Y125" i="268"/>
  <c r="J125" i="268"/>
  <c r="Y124" i="268"/>
  <c r="J124" i="268"/>
  <c r="Y123" i="268"/>
  <c r="J123" i="268"/>
  <c r="Y122" i="268"/>
  <c r="J122" i="268"/>
  <c r="Y121" i="268"/>
  <c r="J121" i="268"/>
  <c r="Y120" i="268"/>
  <c r="J120" i="268"/>
  <c r="Y119" i="268"/>
  <c r="J119" i="268"/>
  <c r="Y118" i="268"/>
  <c r="J118" i="268"/>
  <c r="Y117" i="268"/>
  <c r="J117" i="268"/>
  <c r="Y116" i="268"/>
  <c r="J116" i="268"/>
  <c r="X115" i="268"/>
  <c r="O114" i="268"/>
  <c r="K114" i="268"/>
  <c r="Y113" i="268"/>
  <c r="J113" i="268"/>
  <c r="Y112" i="268"/>
  <c r="J112" i="268"/>
  <c r="Y111" i="268"/>
  <c r="J111" i="268"/>
  <c r="X110" i="268"/>
  <c r="K109" i="268"/>
  <c r="V108" i="268"/>
  <c r="M108" i="268"/>
  <c r="K108" i="268"/>
  <c r="V107" i="268"/>
  <c r="M107" i="268"/>
  <c r="K107" i="268"/>
  <c r="V106" i="268"/>
  <c r="M106" i="268"/>
  <c r="K106" i="268"/>
  <c r="V105" i="268"/>
  <c r="K105" i="268"/>
  <c r="K104" i="268"/>
  <c r="O103" i="268"/>
  <c r="K103" i="268"/>
  <c r="T102" i="268"/>
  <c r="J102" i="268"/>
  <c r="T101" i="268"/>
  <c r="J101" i="268"/>
  <c r="T100" i="268"/>
  <c r="J100" i="268"/>
  <c r="T99" i="268"/>
  <c r="J99" i="268"/>
  <c r="T98" i="268"/>
  <c r="J98" i="268"/>
  <c r="T97" i="268"/>
  <c r="J97" i="268"/>
  <c r="T96" i="268"/>
  <c r="J96" i="268"/>
  <c r="T95" i="268"/>
  <c r="J95" i="268"/>
  <c r="T94" i="268"/>
  <c r="J94" i="268"/>
  <c r="Y93" i="268"/>
  <c r="O92" i="268"/>
  <c r="K92" i="268"/>
  <c r="I91" i="268"/>
  <c r="O90" i="268"/>
  <c r="K90" i="268"/>
  <c r="I89" i="268"/>
  <c r="P88" i="268"/>
  <c r="N88" i="268"/>
  <c r="P87" i="268"/>
  <c r="N87" i="268"/>
  <c r="R86" i="268"/>
  <c r="Q86" i="268"/>
  <c r="S85" i="268"/>
  <c r="M85" i="268"/>
  <c r="K85" i="268"/>
  <c r="J85" i="268"/>
  <c r="S84" i="268"/>
  <c r="M84" i="268"/>
  <c r="K84" i="268"/>
  <c r="J84" i="268"/>
  <c r="I82" i="268"/>
  <c r="O80" i="268"/>
  <c r="K80" i="268"/>
  <c r="K79" i="268"/>
  <c r="K78" i="268"/>
  <c r="K77" i="268"/>
  <c r="K76" i="268"/>
  <c r="K75" i="268"/>
  <c r="K74" i="268"/>
  <c r="K73" i="268"/>
  <c r="K72" i="268"/>
  <c r="K71" i="268"/>
  <c r="K70" i="268"/>
  <c r="K69" i="268"/>
  <c r="K68" i="268"/>
  <c r="K67" i="268"/>
  <c r="X66" i="268"/>
  <c r="O64" i="268"/>
  <c r="K64" i="268"/>
  <c r="R63" i="268"/>
  <c r="Q63" i="268"/>
  <c r="R62" i="268"/>
  <c r="Q62" i="268"/>
  <c r="M62" i="268"/>
  <c r="R61" i="268"/>
  <c r="Q61" i="268"/>
  <c r="K60" i="268"/>
  <c r="R59" i="268"/>
  <c r="J59" i="268"/>
  <c r="R58" i="268"/>
  <c r="J58" i="268"/>
  <c r="R57" i="268"/>
  <c r="J57" i="268"/>
  <c r="R56" i="268"/>
  <c r="J56" i="268"/>
  <c r="X55" i="268"/>
  <c r="K54" i="268"/>
  <c r="K53" i="268"/>
  <c r="E53" i="268"/>
  <c r="K52" i="268"/>
  <c r="K51" i="268"/>
  <c r="O50" i="268"/>
  <c r="K50" i="268"/>
  <c r="K49" i="268"/>
  <c r="K48" i="268"/>
  <c r="X47" i="268"/>
  <c r="K46" i="268"/>
  <c r="K45" i="268"/>
  <c r="E45" i="268"/>
  <c r="O44" i="268"/>
  <c r="K44" i="268"/>
  <c r="K43" i="268"/>
  <c r="O42" i="268"/>
  <c r="K42" i="268"/>
  <c r="K41" i="268"/>
  <c r="K40" i="268"/>
  <c r="X39" i="268"/>
  <c r="I38" i="268"/>
  <c r="K37" i="268"/>
  <c r="E37" i="268"/>
  <c r="K36" i="268"/>
  <c r="K35" i="268"/>
  <c r="K34" i="268"/>
  <c r="X33" i="268"/>
  <c r="I32" i="268"/>
  <c r="I31" i="268"/>
  <c r="Y30" i="268"/>
  <c r="M30" i="268"/>
  <c r="J30" i="268"/>
  <c r="Y29" i="268"/>
  <c r="M29" i="268"/>
  <c r="J29" i="268"/>
  <c r="K28" i="268"/>
  <c r="K26" i="268"/>
  <c r="I25" i="268"/>
  <c r="I24" i="268"/>
  <c r="Q23" i="268"/>
  <c r="K23" i="268"/>
  <c r="Q22" i="268"/>
  <c r="K22" i="268"/>
  <c r="Q21" i="268"/>
  <c r="K21" i="268"/>
  <c r="Q20" i="268"/>
  <c r="K20" i="268"/>
  <c r="Q19" i="268"/>
  <c r="K19" i="268"/>
  <c r="Q18" i="268"/>
  <c r="K18" i="268"/>
  <c r="Q17" i="268"/>
  <c r="K17" i="268"/>
  <c r="Q16" i="268"/>
  <c r="K16" i="268"/>
  <c r="Q15" i="268"/>
  <c r="K15" i="268"/>
  <c r="K14" i="268"/>
  <c r="O13" i="268"/>
  <c r="L13" i="268"/>
  <c r="K13" i="268"/>
  <c r="I12" i="268"/>
  <c r="F57" i="268" l="1"/>
  <c r="F56" i="268"/>
  <c r="X156" i="267" l="1"/>
  <c r="O154" i="267"/>
  <c r="K154" i="267"/>
  <c r="Y153" i="267"/>
  <c r="J153" i="267"/>
  <c r="Y152" i="267"/>
  <c r="J152" i="267"/>
  <c r="R150" i="267"/>
  <c r="Q150" i="267"/>
  <c r="R149" i="267"/>
  <c r="Q149" i="267"/>
  <c r="Y148" i="267"/>
  <c r="J148" i="267"/>
  <c r="Y147" i="267"/>
  <c r="J147" i="267"/>
  <c r="Y146" i="267"/>
  <c r="J146" i="267"/>
  <c r="Y145" i="267"/>
  <c r="J145" i="267"/>
  <c r="Y144" i="267"/>
  <c r="J144" i="267"/>
  <c r="Y143" i="267"/>
  <c r="J143" i="267"/>
  <c r="Y142" i="267"/>
  <c r="J142" i="267"/>
  <c r="Y141" i="267"/>
  <c r="J141" i="267"/>
  <c r="Y140" i="267"/>
  <c r="J140" i="267"/>
  <c r="X139" i="267"/>
  <c r="Y138" i="267"/>
  <c r="J138" i="267"/>
  <c r="O136" i="267"/>
  <c r="K136" i="267"/>
  <c r="Y135" i="267"/>
  <c r="J135" i="267"/>
  <c r="Y134" i="267"/>
  <c r="J134" i="267"/>
  <c r="Y133" i="267"/>
  <c r="J133" i="267"/>
  <c r="Y132" i="267"/>
  <c r="J132" i="267"/>
  <c r="R131" i="267"/>
  <c r="J131" i="267"/>
  <c r="X130" i="267"/>
  <c r="O129" i="267"/>
  <c r="K129" i="267"/>
  <c r="O128" i="267"/>
  <c r="K128" i="267"/>
  <c r="R127" i="267"/>
  <c r="J127" i="267"/>
  <c r="R126" i="267"/>
  <c r="J126" i="267"/>
  <c r="Y125" i="267"/>
  <c r="J125" i="267"/>
  <c r="Y124" i="267"/>
  <c r="J124" i="267"/>
  <c r="Y123" i="267"/>
  <c r="J123" i="267"/>
  <c r="Y122" i="267"/>
  <c r="J122" i="267"/>
  <c r="Y121" i="267"/>
  <c r="J121" i="267"/>
  <c r="Y120" i="267"/>
  <c r="J120" i="267"/>
  <c r="Y119" i="267"/>
  <c r="J119" i="267"/>
  <c r="Y118" i="267"/>
  <c r="J118" i="267"/>
  <c r="Y117" i="267"/>
  <c r="J117" i="267"/>
  <c r="Y116" i="267"/>
  <c r="J116" i="267"/>
  <c r="X115" i="267"/>
  <c r="O114" i="267"/>
  <c r="K114" i="267"/>
  <c r="Y113" i="267"/>
  <c r="J113" i="267"/>
  <c r="Y112" i="267"/>
  <c r="J112" i="267"/>
  <c r="Y111" i="267"/>
  <c r="J111" i="267"/>
  <c r="X110" i="267"/>
  <c r="K109" i="267"/>
  <c r="V108" i="267"/>
  <c r="M108" i="267"/>
  <c r="K108" i="267"/>
  <c r="V107" i="267"/>
  <c r="M107" i="267"/>
  <c r="K107" i="267"/>
  <c r="V106" i="267"/>
  <c r="M106" i="267"/>
  <c r="K106" i="267"/>
  <c r="V105" i="267"/>
  <c r="K105" i="267"/>
  <c r="K104" i="267"/>
  <c r="O103" i="267"/>
  <c r="K103" i="267"/>
  <c r="T102" i="267"/>
  <c r="J102" i="267"/>
  <c r="T101" i="267"/>
  <c r="J101" i="267"/>
  <c r="T100" i="267"/>
  <c r="J100" i="267"/>
  <c r="T99" i="267"/>
  <c r="J99" i="267"/>
  <c r="T98" i="267"/>
  <c r="J98" i="267"/>
  <c r="T97" i="267"/>
  <c r="J97" i="267"/>
  <c r="T96" i="267"/>
  <c r="J96" i="267"/>
  <c r="T95" i="267"/>
  <c r="J95" i="267"/>
  <c r="T94" i="267"/>
  <c r="J94" i="267"/>
  <c r="Y93" i="267"/>
  <c r="O92" i="267"/>
  <c r="K92" i="267"/>
  <c r="I91" i="267"/>
  <c r="O90" i="267"/>
  <c r="K90" i="267"/>
  <c r="I89" i="267"/>
  <c r="P88" i="267"/>
  <c r="N88" i="267"/>
  <c r="P87" i="267"/>
  <c r="N87" i="267"/>
  <c r="R86" i="267"/>
  <c r="Q86" i="267"/>
  <c r="S85" i="267"/>
  <c r="M85" i="267"/>
  <c r="K85" i="267"/>
  <c r="J85" i="267"/>
  <c r="S84" i="267"/>
  <c r="M84" i="267"/>
  <c r="K84" i="267"/>
  <c r="J84" i="267"/>
  <c r="I82" i="267"/>
  <c r="O80" i="267"/>
  <c r="K80" i="267"/>
  <c r="K79" i="267"/>
  <c r="K78" i="267"/>
  <c r="K77" i="267"/>
  <c r="K76" i="267"/>
  <c r="K75" i="267"/>
  <c r="K74" i="267"/>
  <c r="K73" i="267"/>
  <c r="K72" i="267"/>
  <c r="K71" i="267"/>
  <c r="K70" i="267"/>
  <c r="K69" i="267"/>
  <c r="K68" i="267"/>
  <c r="K67" i="267"/>
  <c r="X66" i="267"/>
  <c r="O64" i="267"/>
  <c r="K64" i="267"/>
  <c r="R63" i="267"/>
  <c r="Q63" i="267"/>
  <c r="R62" i="267"/>
  <c r="Q62" i="267"/>
  <c r="M62" i="267"/>
  <c r="R61" i="267"/>
  <c r="Q61" i="267"/>
  <c r="K60" i="267"/>
  <c r="R59" i="267"/>
  <c r="J59" i="267"/>
  <c r="R58" i="267"/>
  <c r="J58" i="267"/>
  <c r="R57" i="267"/>
  <c r="J57" i="267"/>
  <c r="R56" i="267"/>
  <c r="J56" i="267"/>
  <c r="X55" i="267"/>
  <c r="K54" i="267"/>
  <c r="K53" i="267"/>
  <c r="K52" i="267"/>
  <c r="K51" i="267"/>
  <c r="O50" i="267"/>
  <c r="K50" i="267"/>
  <c r="K49" i="267"/>
  <c r="K48" i="267"/>
  <c r="X47" i="267"/>
  <c r="K46" i="267"/>
  <c r="K45" i="267"/>
  <c r="E45" i="267"/>
  <c r="O44" i="267"/>
  <c r="K44" i="267"/>
  <c r="K43" i="267"/>
  <c r="O42" i="267"/>
  <c r="K42" i="267"/>
  <c r="K41" i="267"/>
  <c r="K40" i="267"/>
  <c r="X39" i="267"/>
  <c r="I38" i="267"/>
  <c r="K37" i="267"/>
  <c r="E37" i="267"/>
  <c r="K36" i="267"/>
  <c r="K35" i="267"/>
  <c r="K34" i="267"/>
  <c r="X33" i="267"/>
  <c r="I32" i="267"/>
  <c r="I31" i="267"/>
  <c r="Y30" i="267"/>
  <c r="M30" i="267"/>
  <c r="J30" i="267"/>
  <c r="Y29" i="267"/>
  <c r="M29" i="267"/>
  <c r="J29" i="267"/>
  <c r="K28" i="267"/>
  <c r="K26" i="267"/>
  <c r="I25" i="267"/>
  <c r="I24" i="267"/>
  <c r="Q23" i="267"/>
  <c r="K23" i="267"/>
  <c r="Q22" i="267"/>
  <c r="K22" i="267"/>
  <c r="Q21" i="267"/>
  <c r="K21" i="267"/>
  <c r="Q20" i="267"/>
  <c r="K20" i="267"/>
  <c r="Q19" i="267"/>
  <c r="K19" i="267"/>
  <c r="Q18" i="267"/>
  <c r="K18" i="267"/>
  <c r="Q17" i="267"/>
  <c r="K17" i="267"/>
  <c r="Q16" i="267"/>
  <c r="K16" i="267"/>
  <c r="Q15" i="267"/>
  <c r="K15" i="267"/>
  <c r="K14" i="267"/>
  <c r="O13" i="267"/>
  <c r="L13" i="267"/>
  <c r="K13" i="267"/>
  <c r="I12" i="267"/>
  <c r="E53" i="244"/>
  <c r="E37" i="258"/>
  <c r="E49" i="267" l="1"/>
  <c r="F57" i="267"/>
  <c r="E53" i="267" l="1"/>
  <c r="F56" i="267" l="1"/>
  <c r="F58" i="267"/>
  <c r="X156" i="266"/>
  <c r="O154" i="266"/>
  <c r="K154" i="266"/>
  <c r="Y153" i="266"/>
  <c r="J153" i="266"/>
  <c r="Y152" i="266"/>
  <c r="J152" i="266"/>
  <c r="R150" i="266"/>
  <c r="Q150" i="266"/>
  <c r="R149" i="266"/>
  <c r="Q149" i="266"/>
  <c r="Y148" i="266"/>
  <c r="J148" i="266"/>
  <c r="Y147" i="266"/>
  <c r="J147" i="266"/>
  <c r="Y146" i="266"/>
  <c r="J146" i="266"/>
  <c r="Y145" i="266"/>
  <c r="J145" i="266"/>
  <c r="Y144" i="266"/>
  <c r="J144" i="266"/>
  <c r="Y143" i="266"/>
  <c r="J143" i="266"/>
  <c r="Y142" i="266"/>
  <c r="J142" i="266"/>
  <c r="Y141" i="266"/>
  <c r="J141" i="266"/>
  <c r="Y140" i="266"/>
  <c r="J140" i="266"/>
  <c r="X139" i="266"/>
  <c r="Y138" i="266"/>
  <c r="J138" i="266"/>
  <c r="O136" i="266"/>
  <c r="K136" i="266"/>
  <c r="Y135" i="266"/>
  <c r="J135" i="266"/>
  <c r="Y134" i="266"/>
  <c r="J134" i="266"/>
  <c r="Y133" i="266"/>
  <c r="J133" i="266"/>
  <c r="Y132" i="266"/>
  <c r="J132" i="266"/>
  <c r="R131" i="266"/>
  <c r="J131" i="266"/>
  <c r="X130" i="266"/>
  <c r="O129" i="266"/>
  <c r="K129" i="266"/>
  <c r="O128" i="266"/>
  <c r="K128" i="266"/>
  <c r="R127" i="266"/>
  <c r="J127" i="266"/>
  <c r="R126" i="266"/>
  <c r="J126" i="266"/>
  <c r="Y125" i="266"/>
  <c r="J125" i="266"/>
  <c r="Y124" i="266"/>
  <c r="J124" i="266"/>
  <c r="Y123" i="266"/>
  <c r="J123" i="266"/>
  <c r="Y122" i="266"/>
  <c r="J122" i="266"/>
  <c r="Y121" i="266"/>
  <c r="J121" i="266"/>
  <c r="Y120" i="266"/>
  <c r="J120" i="266"/>
  <c r="Y119" i="266"/>
  <c r="J119" i="266"/>
  <c r="Y118" i="266"/>
  <c r="J118" i="266"/>
  <c r="Y117" i="266"/>
  <c r="J117" i="266"/>
  <c r="Y116" i="266"/>
  <c r="J116" i="266"/>
  <c r="X115" i="266"/>
  <c r="O114" i="266"/>
  <c r="K114" i="266"/>
  <c r="Y113" i="266"/>
  <c r="J113" i="266"/>
  <c r="Y112" i="266"/>
  <c r="J112" i="266"/>
  <c r="Y111" i="266"/>
  <c r="J111" i="266"/>
  <c r="X110" i="266"/>
  <c r="K109" i="266"/>
  <c r="V108" i="266"/>
  <c r="M108" i="266"/>
  <c r="K108" i="266"/>
  <c r="V107" i="266"/>
  <c r="M107" i="266"/>
  <c r="K107" i="266"/>
  <c r="V106" i="266"/>
  <c r="M106" i="266"/>
  <c r="K106" i="266"/>
  <c r="V105" i="266"/>
  <c r="K105" i="266"/>
  <c r="K104" i="266"/>
  <c r="O103" i="266"/>
  <c r="K103" i="266"/>
  <c r="T102" i="266"/>
  <c r="J102" i="266"/>
  <c r="T101" i="266"/>
  <c r="J101" i="266"/>
  <c r="T100" i="266"/>
  <c r="J100" i="266"/>
  <c r="T99" i="266"/>
  <c r="J99" i="266"/>
  <c r="T98" i="266"/>
  <c r="J98" i="266"/>
  <c r="T97" i="266"/>
  <c r="J97" i="266"/>
  <c r="T96" i="266"/>
  <c r="J96" i="266"/>
  <c r="T95" i="266"/>
  <c r="J95" i="266"/>
  <c r="T94" i="266"/>
  <c r="J94" i="266"/>
  <c r="Y93" i="266"/>
  <c r="O92" i="266"/>
  <c r="K92" i="266"/>
  <c r="I91" i="266"/>
  <c r="O90" i="266"/>
  <c r="K90" i="266"/>
  <c r="I89" i="266"/>
  <c r="P88" i="266"/>
  <c r="N88" i="266"/>
  <c r="P87" i="266"/>
  <c r="N87" i="266"/>
  <c r="R86" i="266"/>
  <c r="Q86" i="266"/>
  <c r="S85" i="266"/>
  <c r="M85" i="266"/>
  <c r="K85" i="266"/>
  <c r="J85" i="266"/>
  <c r="S84" i="266"/>
  <c r="M84" i="266"/>
  <c r="K84" i="266"/>
  <c r="J84" i="266"/>
  <c r="I82" i="266"/>
  <c r="O80" i="266"/>
  <c r="K80" i="266"/>
  <c r="K79" i="266"/>
  <c r="K78" i="266"/>
  <c r="K77" i="266"/>
  <c r="K76" i="266"/>
  <c r="K75" i="266"/>
  <c r="K74" i="266"/>
  <c r="K73" i="266"/>
  <c r="K72" i="266"/>
  <c r="K71" i="266"/>
  <c r="K70" i="266"/>
  <c r="K69" i="266"/>
  <c r="K68" i="266"/>
  <c r="K67" i="266"/>
  <c r="X66" i="266"/>
  <c r="O64" i="266"/>
  <c r="K64" i="266"/>
  <c r="R63" i="266"/>
  <c r="Q63" i="266"/>
  <c r="R62" i="266"/>
  <c r="Q62" i="266"/>
  <c r="M62" i="266"/>
  <c r="R61" i="266"/>
  <c r="Q61" i="266"/>
  <c r="K60" i="266"/>
  <c r="R59" i="266"/>
  <c r="J59" i="266"/>
  <c r="R58" i="266"/>
  <c r="J58" i="266"/>
  <c r="R57" i="266"/>
  <c r="J57" i="266"/>
  <c r="R56" i="266"/>
  <c r="J56" i="266"/>
  <c r="X55" i="266"/>
  <c r="K54" i="266"/>
  <c r="K53" i="266"/>
  <c r="E53" i="266"/>
  <c r="F56" i="266" s="1"/>
  <c r="K52" i="266"/>
  <c r="K51" i="266"/>
  <c r="O50" i="266"/>
  <c r="K50" i="266"/>
  <c r="K49" i="266"/>
  <c r="K48" i="266"/>
  <c r="X47" i="266"/>
  <c r="K46" i="266"/>
  <c r="K45" i="266"/>
  <c r="O44" i="266"/>
  <c r="K44" i="266"/>
  <c r="K43" i="266"/>
  <c r="O42" i="266"/>
  <c r="K42" i="266"/>
  <c r="K41" i="266"/>
  <c r="K40" i="266"/>
  <c r="X39" i="266"/>
  <c r="I38" i="266"/>
  <c r="K37" i="266"/>
  <c r="E37" i="266"/>
  <c r="K36" i="266"/>
  <c r="K35" i="266"/>
  <c r="K34" i="266"/>
  <c r="X33" i="266"/>
  <c r="I32" i="266"/>
  <c r="I31" i="266"/>
  <c r="Y30" i="266"/>
  <c r="M30" i="266"/>
  <c r="J30" i="266"/>
  <c r="Y29" i="266"/>
  <c r="M29" i="266"/>
  <c r="J29" i="266"/>
  <c r="K28" i="266"/>
  <c r="K26" i="266"/>
  <c r="I25" i="266"/>
  <c r="I24" i="266"/>
  <c r="Q23" i="266"/>
  <c r="K23" i="266"/>
  <c r="Q22" i="266"/>
  <c r="K22" i="266"/>
  <c r="Q21" i="266"/>
  <c r="K21" i="266"/>
  <c r="Q20" i="266"/>
  <c r="K20" i="266"/>
  <c r="Q19" i="266"/>
  <c r="K19" i="266"/>
  <c r="Q18" i="266"/>
  <c r="K18" i="266"/>
  <c r="Q17" i="266"/>
  <c r="K17" i="266"/>
  <c r="Q16" i="266"/>
  <c r="K16" i="266"/>
  <c r="Q15" i="266"/>
  <c r="K15" i="266"/>
  <c r="K14" i="266"/>
  <c r="O13" i="266"/>
  <c r="L13" i="266"/>
  <c r="K13" i="266"/>
  <c r="I12" i="266"/>
  <c r="F58" i="266" l="1"/>
  <c r="X156" i="265" l="1"/>
  <c r="O154" i="265"/>
  <c r="K154" i="265"/>
  <c r="Y153" i="265"/>
  <c r="J153" i="265"/>
  <c r="Y152" i="265"/>
  <c r="J152" i="265"/>
  <c r="R150" i="265"/>
  <c r="Q150" i="265"/>
  <c r="R149" i="265"/>
  <c r="Q149" i="265"/>
  <c r="J149" i="265"/>
  <c r="Y148" i="265"/>
  <c r="J148" i="265"/>
  <c r="Y147" i="265"/>
  <c r="J147" i="265"/>
  <c r="Y146" i="265"/>
  <c r="J146" i="265"/>
  <c r="Y145" i="265"/>
  <c r="J145" i="265"/>
  <c r="Y144" i="265"/>
  <c r="J144" i="265"/>
  <c r="Y143" i="265"/>
  <c r="J143" i="265"/>
  <c r="Y142" i="265"/>
  <c r="J142" i="265"/>
  <c r="Y141" i="265"/>
  <c r="J141" i="265"/>
  <c r="Y140" i="265"/>
  <c r="J140" i="265"/>
  <c r="X139" i="265"/>
  <c r="Y138" i="265"/>
  <c r="J138" i="265"/>
  <c r="O136" i="265"/>
  <c r="K136" i="265"/>
  <c r="Y135" i="265"/>
  <c r="J135" i="265"/>
  <c r="Y134" i="265"/>
  <c r="J134" i="265"/>
  <c r="Y133" i="265"/>
  <c r="J133" i="265"/>
  <c r="Y132" i="265"/>
  <c r="J132" i="265"/>
  <c r="R131" i="265"/>
  <c r="J131" i="265"/>
  <c r="X130" i="265"/>
  <c r="O129" i="265"/>
  <c r="K129" i="265"/>
  <c r="O128" i="265"/>
  <c r="K128" i="265"/>
  <c r="R127" i="265"/>
  <c r="J127" i="265"/>
  <c r="R126" i="265"/>
  <c r="J126" i="265"/>
  <c r="Y125" i="265"/>
  <c r="J125" i="265"/>
  <c r="Y124" i="265"/>
  <c r="J124" i="265"/>
  <c r="Y123" i="265"/>
  <c r="J123" i="265"/>
  <c r="Y122" i="265"/>
  <c r="J122" i="265"/>
  <c r="Y121" i="265"/>
  <c r="J121" i="265"/>
  <c r="Y120" i="265"/>
  <c r="J120" i="265"/>
  <c r="Y119" i="265"/>
  <c r="J119" i="265"/>
  <c r="Y118" i="265"/>
  <c r="J118" i="265"/>
  <c r="Y117" i="265"/>
  <c r="J117" i="265"/>
  <c r="Y116" i="265"/>
  <c r="J116" i="265"/>
  <c r="X115" i="265"/>
  <c r="O114" i="265"/>
  <c r="K114" i="265"/>
  <c r="Y113" i="265"/>
  <c r="J113" i="265"/>
  <c r="Y112" i="265"/>
  <c r="J112" i="265"/>
  <c r="Y111" i="265"/>
  <c r="J111" i="265"/>
  <c r="X110" i="265"/>
  <c r="K109" i="265"/>
  <c r="V108" i="265"/>
  <c r="M108" i="265"/>
  <c r="K108" i="265"/>
  <c r="V107" i="265"/>
  <c r="M107" i="265"/>
  <c r="K107" i="265"/>
  <c r="V106" i="265"/>
  <c r="M106" i="265"/>
  <c r="K106" i="265"/>
  <c r="V105" i="265"/>
  <c r="K105" i="265"/>
  <c r="K104" i="265"/>
  <c r="O103" i="265"/>
  <c r="K103" i="265"/>
  <c r="T102" i="265"/>
  <c r="J102" i="265"/>
  <c r="T101" i="265"/>
  <c r="J101" i="265"/>
  <c r="T100" i="265"/>
  <c r="J100" i="265"/>
  <c r="T99" i="265"/>
  <c r="J99" i="265"/>
  <c r="T98" i="265"/>
  <c r="J98" i="265"/>
  <c r="T97" i="265"/>
  <c r="J97" i="265"/>
  <c r="T96" i="265"/>
  <c r="J96" i="265"/>
  <c r="T95" i="265"/>
  <c r="J95" i="265"/>
  <c r="T94" i="265"/>
  <c r="J94" i="265"/>
  <c r="Y93" i="265"/>
  <c r="O92" i="265"/>
  <c r="K92" i="265"/>
  <c r="I91" i="265"/>
  <c r="O90" i="265"/>
  <c r="K90" i="265"/>
  <c r="I89" i="265"/>
  <c r="P88" i="265"/>
  <c r="N88" i="265"/>
  <c r="P87" i="265"/>
  <c r="N87" i="265"/>
  <c r="R86" i="265"/>
  <c r="Q86" i="265"/>
  <c r="S85" i="265"/>
  <c r="M85" i="265"/>
  <c r="K85" i="265"/>
  <c r="J85" i="265"/>
  <c r="S84" i="265"/>
  <c r="M84" i="265"/>
  <c r="K84" i="265"/>
  <c r="J84" i="265"/>
  <c r="I82" i="265"/>
  <c r="O80" i="265"/>
  <c r="K80" i="265"/>
  <c r="K79" i="265"/>
  <c r="K78" i="265"/>
  <c r="K77" i="265"/>
  <c r="K76" i="265"/>
  <c r="K75" i="265"/>
  <c r="K74" i="265"/>
  <c r="K73" i="265"/>
  <c r="K72" i="265"/>
  <c r="K71" i="265"/>
  <c r="K70" i="265"/>
  <c r="K69" i="265"/>
  <c r="K68" i="265"/>
  <c r="K67" i="265"/>
  <c r="X66" i="265"/>
  <c r="O64" i="265"/>
  <c r="K64" i="265"/>
  <c r="R63" i="265"/>
  <c r="Q63" i="265"/>
  <c r="R62" i="265"/>
  <c r="Q62" i="265"/>
  <c r="M62" i="265"/>
  <c r="R61" i="265"/>
  <c r="Q61" i="265"/>
  <c r="K60" i="265"/>
  <c r="R59" i="265"/>
  <c r="J59" i="265"/>
  <c r="R58" i="265"/>
  <c r="J58" i="265"/>
  <c r="R57" i="265"/>
  <c r="J57" i="265"/>
  <c r="R56" i="265"/>
  <c r="J56" i="265"/>
  <c r="X55" i="265"/>
  <c r="K54" i="265"/>
  <c r="K53" i="265"/>
  <c r="E53" i="265"/>
  <c r="K52" i="265"/>
  <c r="K51" i="265"/>
  <c r="O50" i="265"/>
  <c r="K50" i="265"/>
  <c r="K49" i="265"/>
  <c r="K48" i="265"/>
  <c r="X47" i="265"/>
  <c r="K46" i="265"/>
  <c r="K45" i="265"/>
  <c r="E45" i="265"/>
  <c r="O44" i="265"/>
  <c r="K44" i="265"/>
  <c r="K43" i="265"/>
  <c r="O42" i="265"/>
  <c r="K42" i="265"/>
  <c r="K41" i="265"/>
  <c r="K40" i="265"/>
  <c r="X39" i="265"/>
  <c r="I38" i="265"/>
  <c r="K37" i="265"/>
  <c r="E37" i="265"/>
  <c r="K36" i="265"/>
  <c r="K35" i="265"/>
  <c r="K34" i="265"/>
  <c r="X33" i="265"/>
  <c r="I32" i="265"/>
  <c r="I31" i="265"/>
  <c r="Y30" i="265"/>
  <c r="M30" i="265"/>
  <c r="J30" i="265"/>
  <c r="Y29" i="265"/>
  <c r="M29" i="265"/>
  <c r="J29" i="265"/>
  <c r="K28" i="265"/>
  <c r="K26" i="265"/>
  <c r="I25" i="265"/>
  <c r="I24" i="265"/>
  <c r="Q23" i="265"/>
  <c r="K23" i="265"/>
  <c r="Q22" i="265"/>
  <c r="K22" i="265"/>
  <c r="Q21" i="265"/>
  <c r="K21" i="265"/>
  <c r="Q20" i="265"/>
  <c r="K20" i="265"/>
  <c r="Q19" i="265"/>
  <c r="K19" i="265"/>
  <c r="Q18" i="265"/>
  <c r="K18" i="265"/>
  <c r="Q17" i="265"/>
  <c r="K17" i="265"/>
  <c r="Q16" i="265"/>
  <c r="K16" i="265"/>
  <c r="Q15" i="265"/>
  <c r="K15" i="265"/>
  <c r="K14" i="265"/>
  <c r="O13" i="265"/>
  <c r="L13" i="265"/>
  <c r="K13" i="265"/>
  <c r="I12" i="265"/>
  <c r="F56" i="265" l="1"/>
  <c r="F58" i="265"/>
  <c r="X156" i="264"/>
  <c r="O154" i="264"/>
  <c r="K154" i="264"/>
  <c r="Y153" i="264"/>
  <c r="J153" i="264"/>
  <c r="Y152" i="264"/>
  <c r="J152" i="264"/>
  <c r="R150" i="264"/>
  <c r="Q150" i="264"/>
  <c r="R149" i="264"/>
  <c r="Q149" i="264"/>
  <c r="Y148" i="264"/>
  <c r="J148" i="264"/>
  <c r="Y147" i="264"/>
  <c r="J147" i="264"/>
  <c r="Y146" i="264"/>
  <c r="J146" i="264"/>
  <c r="Y145" i="264"/>
  <c r="J145" i="264"/>
  <c r="Y144" i="264"/>
  <c r="J144" i="264"/>
  <c r="Y143" i="264"/>
  <c r="J143" i="264"/>
  <c r="Y142" i="264"/>
  <c r="J142" i="264"/>
  <c r="Y141" i="264"/>
  <c r="J141" i="264"/>
  <c r="Y140" i="264"/>
  <c r="J140" i="264"/>
  <c r="X139" i="264"/>
  <c r="Y138" i="264"/>
  <c r="J138" i="264"/>
  <c r="O136" i="264"/>
  <c r="K136" i="264"/>
  <c r="Y135" i="264"/>
  <c r="J135" i="264"/>
  <c r="Y134" i="264"/>
  <c r="J134" i="264"/>
  <c r="Y133" i="264"/>
  <c r="J133" i="264"/>
  <c r="Y132" i="264"/>
  <c r="J132" i="264"/>
  <c r="R131" i="264"/>
  <c r="J131" i="264"/>
  <c r="X130" i="264"/>
  <c r="O129" i="264"/>
  <c r="K129" i="264"/>
  <c r="O128" i="264"/>
  <c r="K128" i="264"/>
  <c r="R127" i="264"/>
  <c r="J127" i="264"/>
  <c r="R126" i="264"/>
  <c r="J126" i="264"/>
  <c r="Y125" i="264"/>
  <c r="J125" i="264"/>
  <c r="Y124" i="264"/>
  <c r="J124" i="264"/>
  <c r="Y123" i="264"/>
  <c r="J123" i="264"/>
  <c r="Y122" i="264"/>
  <c r="J122" i="264"/>
  <c r="Y121" i="264"/>
  <c r="J121" i="264"/>
  <c r="Y120" i="264"/>
  <c r="J120" i="264"/>
  <c r="Y119" i="264"/>
  <c r="J119" i="264"/>
  <c r="Y118" i="264"/>
  <c r="J118" i="264"/>
  <c r="Y117" i="264"/>
  <c r="J117" i="264"/>
  <c r="Y116" i="264"/>
  <c r="J116" i="264"/>
  <c r="X115" i="264"/>
  <c r="O114" i="264"/>
  <c r="K114" i="264"/>
  <c r="Y113" i="264"/>
  <c r="J113" i="264"/>
  <c r="Y112" i="264"/>
  <c r="J112" i="264"/>
  <c r="Y111" i="264"/>
  <c r="J111" i="264"/>
  <c r="X110" i="264"/>
  <c r="K109" i="264"/>
  <c r="V108" i="264"/>
  <c r="M108" i="264"/>
  <c r="K108" i="264"/>
  <c r="V107" i="264"/>
  <c r="M107" i="264"/>
  <c r="K107" i="264"/>
  <c r="V106" i="264"/>
  <c r="M106" i="264"/>
  <c r="K106" i="264"/>
  <c r="V105" i="264"/>
  <c r="K105" i="264"/>
  <c r="K104" i="264"/>
  <c r="O103" i="264"/>
  <c r="K103" i="264"/>
  <c r="T102" i="264"/>
  <c r="J102" i="264"/>
  <c r="T101" i="264"/>
  <c r="J101" i="264"/>
  <c r="T100" i="264"/>
  <c r="J100" i="264"/>
  <c r="T99" i="264"/>
  <c r="J99" i="264"/>
  <c r="T98" i="264"/>
  <c r="J98" i="264"/>
  <c r="T97" i="264"/>
  <c r="J97" i="264"/>
  <c r="T96" i="264"/>
  <c r="J96" i="264"/>
  <c r="T95" i="264"/>
  <c r="J95" i="264"/>
  <c r="T94" i="264"/>
  <c r="J94" i="264"/>
  <c r="Y93" i="264"/>
  <c r="O92" i="264"/>
  <c r="K92" i="264"/>
  <c r="I91" i="264"/>
  <c r="O90" i="264"/>
  <c r="K90" i="264"/>
  <c r="I89" i="264"/>
  <c r="P88" i="264"/>
  <c r="N88" i="264"/>
  <c r="P87" i="264"/>
  <c r="N87" i="264"/>
  <c r="R86" i="264"/>
  <c r="Q86" i="264"/>
  <c r="S85" i="264"/>
  <c r="M85" i="264"/>
  <c r="K85" i="264"/>
  <c r="J85" i="264"/>
  <c r="S84" i="264"/>
  <c r="M84" i="264"/>
  <c r="K84" i="264"/>
  <c r="J84" i="264"/>
  <c r="I82" i="264"/>
  <c r="O80" i="264"/>
  <c r="K80" i="264"/>
  <c r="K79" i="264"/>
  <c r="K78" i="264"/>
  <c r="K77" i="264"/>
  <c r="K76" i="264"/>
  <c r="K75" i="264"/>
  <c r="K74" i="264"/>
  <c r="K73" i="264"/>
  <c r="K72" i="264"/>
  <c r="K71" i="264"/>
  <c r="K70" i="264"/>
  <c r="K69" i="264"/>
  <c r="K68" i="264"/>
  <c r="K67" i="264"/>
  <c r="X66" i="264"/>
  <c r="O64" i="264"/>
  <c r="K64" i="264"/>
  <c r="R63" i="264"/>
  <c r="Q63" i="264"/>
  <c r="R62" i="264"/>
  <c r="Q62" i="264"/>
  <c r="M62" i="264"/>
  <c r="R61" i="264"/>
  <c r="Q61" i="264"/>
  <c r="K60" i="264"/>
  <c r="R59" i="264"/>
  <c r="J59" i="264"/>
  <c r="R58" i="264"/>
  <c r="J58" i="264"/>
  <c r="R57" i="264"/>
  <c r="J57" i="264"/>
  <c r="R56" i="264"/>
  <c r="J56" i="264"/>
  <c r="X55" i="264"/>
  <c r="K54" i="264"/>
  <c r="K53" i="264"/>
  <c r="E53" i="264"/>
  <c r="K52" i="264"/>
  <c r="K51" i="264"/>
  <c r="O50" i="264"/>
  <c r="K50" i="264"/>
  <c r="K49" i="264"/>
  <c r="K48" i="264"/>
  <c r="X47" i="264"/>
  <c r="K46" i="264"/>
  <c r="K45" i="264"/>
  <c r="E45" i="264"/>
  <c r="O44" i="264"/>
  <c r="K44" i="264"/>
  <c r="K43" i="264"/>
  <c r="O42" i="264"/>
  <c r="K42" i="264"/>
  <c r="K41" i="264"/>
  <c r="K40" i="264"/>
  <c r="X39" i="264"/>
  <c r="I38" i="264"/>
  <c r="K37" i="264"/>
  <c r="E37" i="264"/>
  <c r="K36" i="264"/>
  <c r="K35" i="264"/>
  <c r="K34" i="264"/>
  <c r="X33" i="264"/>
  <c r="I32" i="264"/>
  <c r="I31" i="264"/>
  <c r="Y30" i="264"/>
  <c r="M30" i="264"/>
  <c r="J30" i="264"/>
  <c r="Y29" i="264"/>
  <c r="M29" i="264"/>
  <c r="J29" i="264"/>
  <c r="K28" i="264"/>
  <c r="K26" i="264"/>
  <c r="I25" i="264"/>
  <c r="I24" i="264"/>
  <c r="Q23" i="264"/>
  <c r="K23" i="264"/>
  <c r="Q22" i="264"/>
  <c r="K22" i="264"/>
  <c r="Q21" i="264"/>
  <c r="K21" i="264"/>
  <c r="Q20" i="264"/>
  <c r="K20" i="264"/>
  <c r="Q19" i="264"/>
  <c r="K19" i="264"/>
  <c r="Q18" i="264"/>
  <c r="K18" i="264"/>
  <c r="Q17" i="264"/>
  <c r="K17" i="264"/>
  <c r="Q16" i="264"/>
  <c r="K16" i="264"/>
  <c r="Q15" i="264"/>
  <c r="K15" i="264"/>
  <c r="K14" i="264"/>
  <c r="O13" i="264"/>
  <c r="L13" i="264"/>
  <c r="K13" i="264"/>
  <c r="I12" i="264"/>
  <c r="F58" i="264" l="1"/>
  <c r="F57" i="264"/>
  <c r="F56" i="264"/>
  <c r="X156" i="263" l="1"/>
  <c r="O154" i="263"/>
  <c r="K154" i="263"/>
  <c r="Y153" i="263"/>
  <c r="J153" i="263"/>
  <c r="Y152" i="263"/>
  <c r="J152" i="263"/>
  <c r="R150" i="263"/>
  <c r="Q150" i="263"/>
  <c r="R149" i="263"/>
  <c r="Q149" i="263"/>
  <c r="Y148" i="263"/>
  <c r="J148" i="263"/>
  <c r="Y147" i="263"/>
  <c r="J147" i="263"/>
  <c r="Y146" i="263"/>
  <c r="J146" i="263"/>
  <c r="Y145" i="263"/>
  <c r="J145" i="263"/>
  <c r="Y144" i="263"/>
  <c r="J144" i="263"/>
  <c r="Y143" i="263"/>
  <c r="J143" i="263"/>
  <c r="Y142" i="263"/>
  <c r="J142" i="263"/>
  <c r="Y141" i="263"/>
  <c r="J141" i="263"/>
  <c r="Y140" i="263"/>
  <c r="J140" i="263"/>
  <c r="X139" i="263"/>
  <c r="Y138" i="263"/>
  <c r="J138" i="263"/>
  <c r="O136" i="263"/>
  <c r="K136" i="263"/>
  <c r="Y135" i="263"/>
  <c r="J135" i="263"/>
  <c r="Y134" i="263"/>
  <c r="J134" i="263"/>
  <c r="Y133" i="263"/>
  <c r="J133" i="263"/>
  <c r="Y132" i="263"/>
  <c r="J132" i="263"/>
  <c r="R131" i="263"/>
  <c r="J131" i="263"/>
  <c r="X130" i="263"/>
  <c r="O129" i="263"/>
  <c r="K129" i="263"/>
  <c r="O128" i="263"/>
  <c r="K128" i="263"/>
  <c r="R127" i="263"/>
  <c r="J127" i="263"/>
  <c r="R126" i="263"/>
  <c r="J126" i="263"/>
  <c r="Y125" i="263"/>
  <c r="J125" i="263"/>
  <c r="Y124" i="263"/>
  <c r="J124" i="263"/>
  <c r="Y123" i="263"/>
  <c r="J123" i="263"/>
  <c r="Y122" i="263"/>
  <c r="J122" i="263"/>
  <c r="Y121" i="263"/>
  <c r="J121" i="263"/>
  <c r="Y120" i="263"/>
  <c r="J120" i="263"/>
  <c r="Y119" i="263"/>
  <c r="J119" i="263"/>
  <c r="Y118" i="263"/>
  <c r="J118" i="263"/>
  <c r="Y117" i="263"/>
  <c r="J117" i="263"/>
  <c r="Y116" i="263"/>
  <c r="J116" i="263"/>
  <c r="X115" i="263"/>
  <c r="O114" i="263"/>
  <c r="K114" i="263"/>
  <c r="Y113" i="263"/>
  <c r="J113" i="263"/>
  <c r="Y112" i="263"/>
  <c r="J112" i="263"/>
  <c r="Y111" i="263"/>
  <c r="J111" i="263"/>
  <c r="X110" i="263"/>
  <c r="K109" i="263"/>
  <c r="V108" i="263"/>
  <c r="M108" i="263"/>
  <c r="K108" i="263"/>
  <c r="V107" i="263"/>
  <c r="M107" i="263"/>
  <c r="K107" i="263"/>
  <c r="V106" i="263"/>
  <c r="M106" i="263"/>
  <c r="K106" i="263"/>
  <c r="V105" i="263"/>
  <c r="K105" i="263"/>
  <c r="K104" i="263"/>
  <c r="O103" i="263"/>
  <c r="K103" i="263"/>
  <c r="T102" i="263"/>
  <c r="J102" i="263"/>
  <c r="T101" i="263"/>
  <c r="J101" i="263"/>
  <c r="T100" i="263"/>
  <c r="J100" i="263"/>
  <c r="T99" i="263"/>
  <c r="J99" i="263"/>
  <c r="T98" i="263"/>
  <c r="J98" i="263"/>
  <c r="T97" i="263"/>
  <c r="J97" i="263"/>
  <c r="T96" i="263"/>
  <c r="J96" i="263"/>
  <c r="T95" i="263"/>
  <c r="J95" i="263"/>
  <c r="T94" i="263"/>
  <c r="J94" i="263"/>
  <c r="Y93" i="263"/>
  <c r="O92" i="263"/>
  <c r="K92" i="263"/>
  <c r="I91" i="263"/>
  <c r="O90" i="263"/>
  <c r="K90" i="263"/>
  <c r="I89" i="263"/>
  <c r="P88" i="263"/>
  <c r="N88" i="263"/>
  <c r="P87" i="263"/>
  <c r="N87" i="263"/>
  <c r="R86" i="263"/>
  <c r="Q86" i="263"/>
  <c r="S85" i="263"/>
  <c r="M85" i="263"/>
  <c r="K85" i="263"/>
  <c r="J85" i="263"/>
  <c r="S84" i="263"/>
  <c r="M84" i="263"/>
  <c r="K84" i="263"/>
  <c r="J84" i="263"/>
  <c r="I82" i="263"/>
  <c r="O80" i="263"/>
  <c r="K80" i="263"/>
  <c r="K79" i="263"/>
  <c r="K78" i="263"/>
  <c r="K77" i="263"/>
  <c r="K76" i="263"/>
  <c r="K75" i="263"/>
  <c r="K74" i="263"/>
  <c r="K73" i="263"/>
  <c r="K72" i="263"/>
  <c r="K71" i="263"/>
  <c r="K70" i="263"/>
  <c r="K69" i="263"/>
  <c r="K68" i="263"/>
  <c r="K67" i="263"/>
  <c r="X66" i="263"/>
  <c r="O64" i="263"/>
  <c r="K64" i="263"/>
  <c r="R63" i="263"/>
  <c r="Q63" i="263"/>
  <c r="R62" i="263"/>
  <c r="Q62" i="263"/>
  <c r="M62" i="263"/>
  <c r="R61" i="263"/>
  <c r="Q61" i="263"/>
  <c r="K60" i="263"/>
  <c r="R59" i="263"/>
  <c r="J59" i="263"/>
  <c r="R58" i="263"/>
  <c r="J58" i="263"/>
  <c r="R57" i="263"/>
  <c r="J57" i="263"/>
  <c r="R56" i="263"/>
  <c r="J56" i="263"/>
  <c r="X55" i="263"/>
  <c r="K54" i="263"/>
  <c r="K53" i="263"/>
  <c r="E53" i="263"/>
  <c r="K52" i="263"/>
  <c r="K51" i="263"/>
  <c r="O50" i="263"/>
  <c r="K50" i="263"/>
  <c r="K49" i="263"/>
  <c r="K48" i="263"/>
  <c r="X47" i="263"/>
  <c r="K46" i="263"/>
  <c r="K45" i="263"/>
  <c r="E45" i="263"/>
  <c r="O44" i="263"/>
  <c r="K44" i="263"/>
  <c r="K43" i="263"/>
  <c r="O42" i="263"/>
  <c r="K42" i="263"/>
  <c r="K41" i="263"/>
  <c r="K40" i="263"/>
  <c r="X39" i="263"/>
  <c r="I38" i="263"/>
  <c r="K37" i="263"/>
  <c r="K36" i="263"/>
  <c r="K35" i="263"/>
  <c r="K34" i="263"/>
  <c r="X33" i="263"/>
  <c r="I32" i="263"/>
  <c r="I31" i="263"/>
  <c r="Y30" i="263"/>
  <c r="M30" i="263"/>
  <c r="J30" i="263"/>
  <c r="Y29" i="263"/>
  <c r="M29" i="263"/>
  <c r="J29" i="263"/>
  <c r="K28" i="263"/>
  <c r="K26" i="263"/>
  <c r="I25" i="263"/>
  <c r="I24" i="263"/>
  <c r="Q23" i="263"/>
  <c r="K23" i="263"/>
  <c r="Q22" i="263"/>
  <c r="K22" i="263"/>
  <c r="Q21" i="263"/>
  <c r="K21" i="263"/>
  <c r="Q20" i="263"/>
  <c r="K20" i="263"/>
  <c r="Q19" i="263"/>
  <c r="K19" i="263"/>
  <c r="Q18" i="263"/>
  <c r="K18" i="263"/>
  <c r="Q17" i="263"/>
  <c r="K17" i="263"/>
  <c r="Q16" i="263"/>
  <c r="K16" i="263"/>
  <c r="Q15" i="263"/>
  <c r="K15" i="263"/>
  <c r="K14" i="263"/>
  <c r="O13" i="263"/>
  <c r="L13" i="263"/>
  <c r="K13" i="263"/>
  <c r="I12" i="263"/>
  <c r="X156" i="262" l="1"/>
  <c r="O154" i="262"/>
  <c r="K154" i="262"/>
  <c r="Y153" i="262"/>
  <c r="J153" i="262"/>
  <c r="Y152" i="262"/>
  <c r="J152" i="262"/>
  <c r="R150" i="262"/>
  <c r="Q150" i="262"/>
  <c r="R149" i="262"/>
  <c r="Q149" i="262"/>
  <c r="J149" i="262"/>
  <c r="Y148" i="262"/>
  <c r="J148" i="262"/>
  <c r="Y147" i="262"/>
  <c r="J147" i="262"/>
  <c r="Y146" i="262"/>
  <c r="J146" i="262"/>
  <c r="Y145" i="262"/>
  <c r="J145" i="262"/>
  <c r="Y144" i="262"/>
  <c r="J144" i="262"/>
  <c r="Y143" i="262"/>
  <c r="J143" i="262"/>
  <c r="Y142" i="262"/>
  <c r="J142" i="262"/>
  <c r="Y141" i="262"/>
  <c r="J141" i="262"/>
  <c r="Y140" i="262"/>
  <c r="J140" i="262"/>
  <c r="X139" i="262"/>
  <c r="Y138" i="262"/>
  <c r="J138" i="262"/>
  <c r="O136" i="262"/>
  <c r="K136" i="262"/>
  <c r="Y135" i="262"/>
  <c r="J135" i="262"/>
  <c r="Y134" i="262"/>
  <c r="J134" i="262"/>
  <c r="Y133" i="262"/>
  <c r="J133" i="262"/>
  <c r="Y132" i="262"/>
  <c r="J132" i="262"/>
  <c r="R131" i="262"/>
  <c r="J131" i="262"/>
  <c r="X130" i="262"/>
  <c r="O129" i="262"/>
  <c r="K129" i="262"/>
  <c r="O128" i="262"/>
  <c r="K128" i="262"/>
  <c r="R127" i="262"/>
  <c r="J127" i="262"/>
  <c r="R126" i="262"/>
  <c r="J126" i="262"/>
  <c r="Y125" i="262"/>
  <c r="J125" i="262"/>
  <c r="Y124" i="262"/>
  <c r="J124" i="262"/>
  <c r="Y123" i="262"/>
  <c r="J123" i="262"/>
  <c r="Y122" i="262"/>
  <c r="J122" i="262"/>
  <c r="Y121" i="262"/>
  <c r="J121" i="262"/>
  <c r="Y120" i="262"/>
  <c r="J120" i="262"/>
  <c r="Y119" i="262"/>
  <c r="J119" i="262"/>
  <c r="Y118" i="262"/>
  <c r="J118" i="262"/>
  <c r="Y117" i="262"/>
  <c r="J117" i="262"/>
  <c r="Y116" i="262"/>
  <c r="J116" i="262"/>
  <c r="X115" i="262"/>
  <c r="O114" i="262"/>
  <c r="K114" i="262"/>
  <c r="Y113" i="262"/>
  <c r="J113" i="262"/>
  <c r="Y112" i="262"/>
  <c r="J112" i="262"/>
  <c r="Y111" i="262"/>
  <c r="J111" i="262"/>
  <c r="X110" i="262"/>
  <c r="K109" i="262"/>
  <c r="V108" i="262"/>
  <c r="M108" i="262"/>
  <c r="K108" i="262"/>
  <c r="V107" i="262"/>
  <c r="M107" i="262"/>
  <c r="K107" i="262"/>
  <c r="V106" i="262"/>
  <c r="M106" i="262"/>
  <c r="K106" i="262"/>
  <c r="V105" i="262"/>
  <c r="K105" i="262"/>
  <c r="K104" i="262"/>
  <c r="O103" i="262"/>
  <c r="K103" i="262"/>
  <c r="T102" i="262"/>
  <c r="J102" i="262"/>
  <c r="T101" i="262"/>
  <c r="J101" i="262"/>
  <c r="T100" i="262"/>
  <c r="J100" i="262"/>
  <c r="T99" i="262"/>
  <c r="J99" i="262"/>
  <c r="T98" i="262"/>
  <c r="J98" i="262"/>
  <c r="T97" i="262"/>
  <c r="J97" i="262"/>
  <c r="T96" i="262"/>
  <c r="J96" i="262"/>
  <c r="T95" i="262"/>
  <c r="J95" i="262"/>
  <c r="T94" i="262"/>
  <c r="J94" i="262"/>
  <c r="Y93" i="262"/>
  <c r="O92" i="262"/>
  <c r="K92" i="262"/>
  <c r="I91" i="262"/>
  <c r="O90" i="262"/>
  <c r="K90" i="262"/>
  <c r="I89" i="262"/>
  <c r="P88" i="262"/>
  <c r="N88" i="262"/>
  <c r="P87" i="262"/>
  <c r="N87" i="262"/>
  <c r="R86" i="262"/>
  <c r="Q86" i="262"/>
  <c r="S85" i="262"/>
  <c r="M85" i="262"/>
  <c r="K85" i="262"/>
  <c r="J85" i="262"/>
  <c r="S84" i="262"/>
  <c r="M84" i="262"/>
  <c r="K84" i="262"/>
  <c r="J84" i="262"/>
  <c r="I82" i="262"/>
  <c r="O80" i="262"/>
  <c r="K80" i="262"/>
  <c r="K79" i="262"/>
  <c r="K78" i="262"/>
  <c r="K77" i="262"/>
  <c r="K76" i="262"/>
  <c r="K75" i="262"/>
  <c r="K74" i="262"/>
  <c r="K73" i="262"/>
  <c r="K72" i="262"/>
  <c r="K71" i="262"/>
  <c r="K70" i="262"/>
  <c r="K69" i="262"/>
  <c r="K68" i="262"/>
  <c r="K67" i="262"/>
  <c r="X66" i="262"/>
  <c r="O64" i="262"/>
  <c r="K64" i="262"/>
  <c r="R63" i="262"/>
  <c r="Q63" i="262"/>
  <c r="R62" i="262"/>
  <c r="Q62" i="262"/>
  <c r="M62" i="262"/>
  <c r="R61" i="262"/>
  <c r="Q61" i="262"/>
  <c r="K60" i="262"/>
  <c r="R59" i="262"/>
  <c r="J59" i="262"/>
  <c r="R58" i="262"/>
  <c r="J58" i="262"/>
  <c r="R57" i="262"/>
  <c r="J57" i="262"/>
  <c r="R56" i="262"/>
  <c r="J56" i="262"/>
  <c r="X55" i="262"/>
  <c r="K54" i="262"/>
  <c r="K53" i="262"/>
  <c r="E53" i="262"/>
  <c r="K52" i="262"/>
  <c r="K51" i="262"/>
  <c r="O50" i="262"/>
  <c r="K50" i="262"/>
  <c r="K49" i="262"/>
  <c r="K48" i="262"/>
  <c r="X47" i="262"/>
  <c r="K46" i="262"/>
  <c r="K45" i="262"/>
  <c r="E45" i="262"/>
  <c r="O44" i="262"/>
  <c r="K44" i="262"/>
  <c r="K43" i="262"/>
  <c r="O42" i="262"/>
  <c r="K42" i="262"/>
  <c r="K41" i="262"/>
  <c r="K40" i="262"/>
  <c r="X39" i="262"/>
  <c r="I38" i="262"/>
  <c r="K37" i="262"/>
  <c r="E37" i="262"/>
  <c r="K36" i="262"/>
  <c r="K35" i="262"/>
  <c r="K34" i="262"/>
  <c r="X33" i="262"/>
  <c r="I32" i="262"/>
  <c r="I31" i="262"/>
  <c r="Y30" i="262"/>
  <c r="M30" i="262"/>
  <c r="J30" i="262"/>
  <c r="Y29" i="262"/>
  <c r="M29" i="262"/>
  <c r="J29" i="262"/>
  <c r="K28" i="262"/>
  <c r="K26" i="262"/>
  <c r="I25" i="262"/>
  <c r="I24" i="262"/>
  <c r="Q23" i="262"/>
  <c r="K23" i="262"/>
  <c r="Q22" i="262"/>
  <c r="K22" i="262"/>
  <c r="Q21" i="262"/>
  <c r="K21" i="262"/>
  <c r="Q20" i="262"/>
  <c r="K20" i="262"/>
  <c r="Q19" i="262"/>
  <c r="K19" i="262"/>
  <c r="Q18" i="262"/>
  <c r="K18" i="262"/>
  <c r="Q17" i="262"/>
  <c r="K17" i="262"/>
  <c r="Q16" i="262"/>
  <c r="K16" i="262"/>
  <c r="Q15" i="262"/>
  <c r="K15" i="262"/>
  <c r="K14" i="262"/>
  <c r="O13" i="262"/>
  <c r="L13" i="262"/>
  <c r="K13" i="262"/>
  <c r="I12" i="262"/>
  <c r="F57" i="262" l="1"/>
  <c r="F56" i="262"/>
  <c r="F58" i="262"/>
  <c r="X156" i="261" l="1"/>
  <c r="O154" i="261"/>
  <c r="K154" i="261"/>
  <c r="Y153" i="261"/>
  <c r="J153" i="261"/>
  <c r="Y152" i="261"/>
  <c r="J152" i="261"/>
  <c r="R150" i="261"/>
  <c r="Q150" i="261"/>
  <c r="R149" i="261"/>
  <c r="Q149" i="261"/>
  <c r="Y148" i="261"/>
  <c r="J148" i="261"/>
  <c r="Y147" i="261"/>
  <c r="J147" i="261"/>
  <c r="Y146" i="261"/>
  <c r="J146" i="261"/>
  <c r="Y145" i="261"/>
  <c r="J145" i="261"/>
  <c r="Y144" i="261"/>
  <c r="J144" i="261"/>
  <c r="Y143" i="261"/>
  <c r="J143" i="261"/>
  <c r="Y142" i="261"/>
  <c r="J142" i="261"/>
  <c r="Y141" i="261"/>
  <c r="J141" i="261"/>
  <c r="Y140" i="261"/>
  <c r="J140" i="261"/>
  <c r="X139" i="261"/>
  <c r="Y138" i="261"/>
  <c r="J138" i="261"/>
  <c r="O136" i="261"/>
  <c r="K136" i="261"/>
  <c r="Y135" i="261"/>
  <c r="J135" i="261"/>
  <c r="Y134" i="261"/>
  <c r="J134" i="261"/>
  <c r="Y133" i="261"/>
  <c r="J133" i="261"/>
  <c r="Y132" i="261"/>
  <c r="J132" i="261"/>
  <c r="R131" i="261"/>
  <c r="J131" i="261"/>
  <c r="X130" i="261"/>
  <c r="O129" i="261"/>
  <c r="K129" i="261"/>
  <c r="O128" i="261"/>
  <c r="K128" i="261"/>
  <c r="R127" i="261"/>
  <c r="J127" i="261"/>
  <c r="R126" i="261"/>
  <c r="J126" i="261"/>
  <c r="Y125" i="261"/>
  <c r="J125" i="261"/>
  <c r="Y124" i="261"/>
  <c r="J124" i="261"/>
  <c r="Y123" i="261"/>
  <c r="J123" i="261"/>
  <c r="Y122" i="261"/>
  <c r="J122" i="261"/>
  <c r="Y121" i="261"/>
  <c r="J121" i="261"/>
  <c r="Y120" i="261"/>
  <c r="J120" i="261"/>
  <c r="Y119" i="261"/>
  <c r="J119" i="261"/>
  <c r="Y118" i="261"/>
  <c r="J118" i="261"/>
  <c r="Y117" i="261"/>
  <c r="J117" i="261"/>
  <c r="Y116" i="261"/>
  <c r="J116" i="261"/>
  <c r="X115" i="261"/>
  <c r="O114" i="261"/>
  <c r="K114" i="261"/>
  <c r="Y113" i="261"/>
  <c r="J113" i="261"/>
  <c r="Y112" i="261"/>
  <c r="J112" i="261"/>
  <c r="Y111" i="261"/>
  <c r="J111" i="261"/>
  <c r="X110" i="261"/>
  <c r="K109" i="261"/>
  <c r="V108" i="261"/>
  <c r="M108" i="261"/>
  <c r="K108" i="261"/>
  <c r="V107" i="261"/>
  <c r="M107" i="261"/>
  <c r="K107" i="261"/>
  <c r="V106" i="261"/>
  <c r="M106" i="261"/>
  <c r="K106" i="261"/>
  <c r="V105" i="261"/>
  <c r="K105" i="261"/>
  <c r="K104" i="261"/>
  <c r="O103" i="261"/>
  <c r="K103" i="261"/>
  <c r="T102" i="261"/>
  <c r="J102" i="261"/>
  <c r="T101" i="261"/>
  <c r="J101" i="261"/>
  <c r="T100" i="261"/>
  <c r="J100" i="261"/>
  <c r="T99" i="261"/>
  <c r="J99" i="261"/>
  <c r="T98" i="261"/>
  <c r="J98" i="261"/>
  <c r="T97" i="261"/>
  <c r="J97" i="261"/>
  <c r="T96" i="261"/>
  <c r="J96" i="261"/>
  <c r="T95" i="261"/>
  <c r="J95" i="261"/>
  <c r="T94" i="261"/>
  <c r="J94" i="261"/>
  <c r="Y93" i="261"/>
  <c r="O92" i="261"/>
  <c r="K92" i="261"/>
  <c r="I91" i="261"/>
  <c r="O90" i="261"/>
  <c r="K90" i="261"/>
  <c r="I89" i="261"/>
  <c r="P88" i="261"/>
  <c r="N88" i="261"/>
  <c r="P87" i="261"/>
  <c r="N87" i="261"/>
  <c r="R86" i="261"/>
  <c r="Q86" i="261"/>
  <c r="S85" i="261"/>
  <c r="M85" i="261"/>
  <c r="K85" i="261"/>
  <c r="J85" i="261"/>
  <c r="S84" i="261"/>
  <c r="M84" i="261"/>
  <c r="K84" i="261"/>
  <c r="J84" i="261"/>
  <c r="I82" i="261"/>
  <c r="O80" i="261"/>
  <c r="K80" i="261"/>
  <c r="K79" i="261"/>
  <c r="K78" i="261"/>
  <c r="K77" i="261"/>
  <c r="K76" i="261"/>
  <c r="K75" i="261"/>
  <c r="K74" i="261"/>
  <c r="K73" i="261"/>
  <c r="K72" i="261"/>
  <c r="K71" i="261"/>
  <c r="K70" i="261"/>
  <c r="K69" i="261"/>
  <c r="K68" i="261"/>
  <c r="K67" i="261"/>
  <c r="X66" i="261"/>
  <c r="O64" i="261"/>
  <c r="K64" i="261"/>
  <c r="R63" i="261"/>
  <c r="Q63" i="261"/>
  <c r="R62" i="261"/>
  <c r="Q62" i="261"/>
  <c r="M62" i="261"/>
  <c r="R61" i="261"/>
  <c r="Q61" i="261"/>
  <c r="K60" i="261"/>
  <c r="R59" i="261"/>
  <c r="J59" i="261"/>
  <c r="R58" i="261"/>
  <c r="J58" i="261"/>
  <c r="R57" i="261"/>
  <c r="J57" i="261"/>
  <c r="R56" i="261"/>
  <c r="J56" i="261"/>
  <c r="X55" i="261"/>
  <c r="K54" i="261"/>
  <c r="K53" i="261"/>
  <c r="E53" i="261"/>
  <c r="K52" i="261"/>
  <c r="K51" i="261"/>
  <c r="O50" i="261"/>
  <c r="K50" i="261"/>
  <c r="K49" i="261"/>
  <c r="K48" i="261"/>
  <c r="X47" i="261"/>
  <c r="K46" i="261"/>
  <c r="K45" i="261"/>
  <c r="E45" i="261"/>
  <c r="O44" i="261"/>
  <c r="K44" i="261"/>
  <c r="K43" i="261"/>
  <c r="O42" i="261"/>
  <c r="K42" i="261"/>
  <c r="K41" i="261"/>
  <c r="K40" i="261"/>
  <c r="X39" i="261"/>
  <c r="I38" i="261"/>
  <c r="K37" i="261"/>
  <c r="E37" i="261"/>
  <c r="K36" i="261"/>
  <c r="K35" i="261"/>
  <c r="K34" i="261"/>
  <c r="X33" i="261"/>
  <c r="I32" i="261"/>
  <c r="I31" i="261"/>
  <c r="Y30" i="261"/>
  <c r="M30" i="261"/>
  <c r="J30" i="261"/>
  <c r="Y29" i="261"/>
  <c r="M29" i="261"/>
  <c r="J29" i="261"/>
  <c r="K28" i="261"/>
  <c r="K26" i="261"/>
  <c r="I25" i="261"/>
  <c r="I24" i="261"/>
  <c r="Q23" i="261"/>
  <c r="K23" i="261"/>
  <c r="Q22" i="261"/>
  <c r="K22" i="261"/>
  <c r="Q21" i="261"/>
  <c r="K21" i="261"/>
  <c r="Q20" i="261"/>
  <c r="K20" i="261"/>
  <c r="Q19" i="261"/>
  <c r="K19" i="261"/>
  <c r="Q18" i="261"/>
  <c r="K18" i="261"/>
  <c r="Q17" i="261"/>
  <c r="K17" i="261"/>
  <c r="Q16" i="261"/>
  <c r="K16" i="261"/>
  <c r="Q15" i="261"/>
  <c r="K15" i="261"/>
  <c r="K14" i="261"/>
  <c r="O13" i="261"/>
  <c r="L13" i="261"/>
  <c r="K13" i="261"/>
  <c r="I12" i="261"/>
  <c r="F56" i="261" l="1"/>
  <c r="F58" i="261"/>
  <c r="F57" i="261"/>
  <c r="X156" i="260" l="1"/>
  <c r="O154" i="260"/>
  <c r="K154" i="260"/>
  <c r="Y153" i="260"/>
  <c r="J153" i="260"/>
  <c r="Y152" i="260"/>
  <c r="J152" i="260"/>
  <c r="R150" i="260"/>
  <c r="Q150" i="260"/>
  <c r="R149" i="260"/>
  <c r="Q149" i="260"/>
  <c r="Y148" i="260"/>
  <c r="J148" i="260"/>
  <c r="Y147" i="260"/>
  <c r="J147" i="260"/>
  <c r="Y146" i="260"/>
  <c r="J146" i="260"/>
  <c r="Y145" i="260"/>
  <c r="J145" i="260"/>
  <c r="Y144" i="260"/>
  <c r="J144" i="260"/>
  <c r="Y143" i="260"/>
  <c r="J143" i="260"/>
  <c r="Y142" i="260"/>
  <c r="J142" i="260"/>
  <c r="Y141" i="260"/>
  <c r="J141" i="260"/>
  <c r="Y140" i="260"/>
  <c r="J140" i="260"/>
  <c r="X139" i="260"/>
  <c r="Y138" i="260"/>
  <c r="J138" i="260"/>
  <c r="O136" i="260"/>
  <c r="K136" i="260"/>
  <c r="Y135" i="260"/>
  <c r="J135" i="260"/>
  <c r="Y134" i="260"/>
  <c r="J134" i="260"/>
  <c r="Y133" i="260"/>
  <c r="J133" i="260"/>
  <c r="Y132" i="260"/>
  <c r="J132" i="260"/>
  <c r="R131" i="260"/>
  <c r="J131" i="260"/>
  <c r="X130" i="260"/>
  <c r="O129" i="260"/>
  <c r="K129" i="260"/>
  <c r="O128" i="260"/>
  <c r="K128" i="260"/>
  <c r="R127" i="260"/>
  <c r="J127" i="260"/>
  <c r="R126" i="260"/>
  <c r="J126" i="260"/>
  <c r="Y125" i="260"/>
  <c r="J125" i="260"/>
  <c r="Y124" i="260"/>
  <c r="J124" i="260"/>
  <c r="Y123" i="260"/>
  <c r="J123" i="260"/>
  <c r="Y122" i="260"/>
  <c r="J122" i="260"/>
  <c r="Y121" i="260"/>
  <c r="J121" i="260"/>
  <c r="Y120" i="260"/>
  <c r="J120" i="260"/>
  <c r="Y119" i="260"/>
  <c r="J119" i="260"/>
  <c r="Y118" i="260"/>
  <c r="J118" i="260"/>
  <c r="Y117" i="260"/>
  <c r="J117" i="260"/>
  <c r="Y116" i="260"/>
  <c r="J116" i="260"/>
  <c r="X115" i="260"/>
  <c r="O114" i="260"/>
  <c r="K114" i="260"/>
  <c r="Y113" i="260"/>
  <c r="J113" i="260"/>
  <c r="Y112" i="260"/>
  <c r="J112" i="260"/>
  <c r="Y111" i="260"/>
  <c r="J111" i="260"/>
  <c r="X110" i="260"/>
  <c r="K109" i="260"/>
  <c r="V108" i="260"/>
  <c r="M108" i="260"/>
  <c r="K108" i="260"/>
  <c r="V107" i="260"/>
  <c r="M107" i="260"/>
  <c r="K107" i="260"/>
  <c r="V106" i="260"/>
  <c r="M106" i="260"/>
  <c r="K106" i="260"/>
  <c r="V105" i="260"/>
  <c r="K105" i="260"/>
  <c r="K104" i="260"/>
  <c r="O103" i="260"/>
  <c r="K103" i="260"/>
  <c r="T102" i="260"/>
  <c r="J102" i="260"/>
  <c r="T101" i="260"/>
  <c r="J101" i="260"/>
  <c r="T100" i="260"/>
  <c r="J100" i="260"/>
  <c r="T99" i="260"/>
  <c r="J99" i="260"/>
  <c r="T98" i="260"/>
  <c r="J98" i="260"/>
  <c r="T97" i="260"/>
  <c r="J97" i="260"/>
  <c r="T96" i="260"/>
  <c r="J96" i="260"/>
  <c r="T95" i="260"/>
  <c r="J95" i="260"/>
  <c r="T94" i="260"/>
  <c r="J94" i="260"/>
  <c r="Y93" i="260"/>
  <c r="O92" i="260"/>
  <c r="K92" i="260"/>
  <c r="I91" i="260"/>
  <c r="O90" i="260"/>
  <c r="K90" i="260"/>
  <c r="I89" i="260"/>
  <c r="P88" i="260"/>
  <c r="N88" i="260"/>
  <c r="P87" i="260"/>
  <c r="N87" i="260"/>
  <c r="R86" i="260"/>
  <c r="Q86" i="260"/>
  <c r="S85" i="260"/>
  <c r="M85" i="260"/>
  <c r="K85" i="260"/>
  <c r="J85" i="260"/>
  <c r="S84" i="260"/>
  <c r="M84" i="260"/>
  <c r="K84" i="260"/>
  <c r="J84" i="260"/>
  <c r="I82" i="260"/>
  <c r="O80" i="260"/>
  <c r="K80" i="260"/>
  <c r="K79" i="260"/>
  <c r="K78" i="260"/>
  <c r="K77" i="260"/>
  <c r="K76" i="260"/>
  <c r="K75" i="260"/>
  <c r="K74" i="260"/>
  <c r="K73" i="260"/>
  <c r="K72" i="260"/>
  <c r="K71" i="260"/>
  <c r="K70" i="260"/>
  <c r="K69" i="260"/>
  <c r="K68" i="260"/>
  <c r="K67" i="260"/>
  <c r="X66" i="260"/>
  <c r="O64" i="260"/>
  <c r="K64" i="260"/>
  <c r="R63" i="260"/>
  <c r="Q63" i="260"/>
  <c r="R62" i="260"/>
  <c r="Q62" i="260"/>
  <c r="M62" i="260"/>
  <c r="R61" i="260"/>
  <c r="Q61" i="260"/>
  <c r="K60" i="260"/>
  <c r="R59" i="260"/>
  <c r="J59" i="260"/>
  <c r="R58" i="260"/>
  <c r="J58" i="260"/>
  <c r="R57" i="260"/>
  <c r="J57" i="260"/>
  <c r="R56" i="260"/>
  <c r="J56" i="260"/>
  <c r="X55" i="260"/>
  <c r="K54" i="260"/>
  <c r="K53" i="260"/>
  <c r="E53" i="260"/>
  <c r="K52" i="260"/>
  <c r="K51" i="260"/>
  <c r="O50" i="260"/>
  <c r="K50" i="260"/>
  <c r="K49" i="260"/>
  <c r="K48" i="260"/>
  <c r="X47" i="260"/>
  <c r="K46" i="260"/>
  <c r="K45" i="260"/>
  <c r="E45" i="260"/>
  <c r="O44" i="260"/>
  <c r="K44" i="260"/>
  <c r="K43" i="260"/>
  <c r="O42" i="260"/>
  <c r="K42" i="260"/>
  <c r="K41" i="260"/>
  <c r="K40" i="260"/>
  <c r="X39" i="260"/>
  <c r="I38" i="260"/>
  <c r="K37" i="260"/>
  <c r="E37" i="260"/>
  <c r="K36" i="260"/>
  <c r="K35" i="260"/>
  <c r="K34" i="260"/>
  <c r="X33" i="260"/>
  <c r="I32" i="260"/>
  <c r="I31" i="260"/>
  <c r="Y30" i="260"/>
  <c r="M30" i="260"/>
  <c r="J30" i="260"/>
  <c r="Y29" i="260"/>
  <c r="M29" i="260"/>
  <c r="J29" i="260"/>
  <c r="K28" i="260"/>
  <c r="K26" i="260"/>
  <c r="I25" i="260"/>
  <c r="I24" i="260"/>
  <c r="Q23" i="260"/>
  <c r="K23" i="260"/>
  <c r="Q22" i="260"/>
  <c r="K22" i="260"/>
  <c r="Q21" i="260"/>
  <c r="K21" i="260"/>
  <c r="Q20" i="260"/>
  <c r="K20" i="260"/>
  <c r="Q19" i="260"/>
  <c r="K19" i="260"/>
  <c r="Q18" i="260"/>
  <c r="K18" i="260"/>
  <c r="Q17" i="260"/>
  <c r="K17" i="260"/>
  <c r="Q16" i="260"/>
  <c r="K16" i="260"/>
  <c r="Q15" i="260"/>
  <c r="K15" i="260"/>
  <c r="K14" i="260"/>
  <c r="O13" i="260"/>
  <c r="L13" i="260"/>
  <c r="K13" i="260"/>
  <c r="I12" i="260"/>
  <c r="F56" i="260" l="1"/>
  <c r="X156" i="259" l="1"/>
  <c r="O154" i="259"/>
  <c r="K154" i="259"/>
  <c r="Y153" i="259"/>
  <c r="J153" i="259"/>
  <c r="Y152" i="259"/>
  <c r="J152" i="259"/>
  <c r="R150" i="259"/>
  <c r="Q150" i="259"/>
  <c r="R149" i="259"/>
  <c r="Q149" i="259"/>
  <c r="Y148" i="259"/>
  <c r="J148" i="259"/>
  <c r="Y147" i="259"/>
  <c r="J147" i="259"/>
  <c r="Y146" i="259"/>
  <c r="J146" i="259"/>
  <c r="Y145" i="259"/>
  <c r="J145" i="259"/>
  <c r="Y144" i="259"/>
  <c r="J144" i="259"/>
  <c r="Y143" i="259"/>
  <c r="J143" i="259"/>
  <c r="Y142" i="259"/>
  <c r="J142" i="259"/>
  <c r="Y141" i="259"/>
  <c r="J141" i="259"/>
  <c r="Y140" i="259"/>
  <c r="J140" i="259"/>
  <c r="X139" i="259"/>
  <c r="Y138" i="259"/>
  <c r="J138" i="259"/>
  <c r="O136" i="259"/>
  <c r="K136" i="259"/>
  <c r="Y135" i="259"/>
  <c r="J135" i="259"/>
  <c r="Y134" i="259"/>
  <c r="J134" i="259"/>
  <c r="Y133" i="259"/>
  <c r="J133" i="259"/>
  <c r="Y132" i="259"/>
  <c r="J132" i="259"/>
  <c r="R131" i="259"/>
  <c r="J131" i="259"/>
  <c r="X130" i="259"/>
  <c r="O129" i="259"/>
  <c r="K129" i="259"/>
  <c r="O128" i="259"/>
  <c r="K128" i="259"/>
  <c r="R127" i="259"/>
  <c r="J127" i="259"/>
  <c r="R126" i="259"/>
  <c r="J126" i="259"/>
  <c r="Y125" i="259"/>
  <c r="J125" i="259"/>
  <c r="Y124" i="259"/>
  <c r="J124" i="259"/>
  <c r="Y123" i="259"/>
  <c r="J123" i="259"/>
  <c r="Y122" i="259"/>
  <c r="J122" i="259"/>
  <c r="Y121" i="259"/>
  <c r="J121" i="259"/>
  <c r="Y120" i="259"/>
  <c r="J120" i="259"/>
  <c r="Y119" i="259"/>
  <c r="J119" i="259"/>
  <c r="Y118" i="259"/>
  <c r="J118" i="259"/>
  <c r="Y117" i="259"/>
  <c r="J117" i="259"/>
  <c r="Y116" i="259"/>
  <c r="J116" i="259"/>
  <c r="X115" i="259"/>
  <c r="O114" i="259"/>
  <c r="K114" i="259"/>
  <c r="Y113" i="259"/>
  <c r="J113" i="259"/>
  <c r="Y112" i="259"/>
  <c r="J112" i="259"/>
  <c r="Y111" i="259"/>
  <c r="J111" i="259"/>
  <c r="X110" i="259"/>
  <c r="K109" i="259"/>
  <c r="V108" i="259"/>
  <c r="M108" i="259"/>
  <c r="K108" i="259"/>
  <c r="V107" i="259"/>
  <c r="M107" i="259"/>
  <c r="K107" i="259"/>
  <c r="V106" i="259"/>
  <c r="M106" i="259"/>
  <c r="K106" i="259"/>
  <c r="V105" i="259"/>
  <c r="K105" i="259"/>
  <c r="K104" i="259"/>
  <c r="O103" i="259"/>
  <c r="K103" i="259"/>
  <c r="T102" i="259"/>
  <c r="J102" i="259"/>
  <c r="T101" i="259"/>
  <c r="J101" i="259"/>
  <c r="T100" i="259"/>
  <c r="J100" i="259"/>
  <c r="T99" i="259"/>
  <c r="J99" i="259"/>
  <c r="T98" i="259"/>
  <c r="J98" i="259"/>
  <c r="T97" i="259"/>
  <c r="J97" i="259"/>
  <c r="T96" i="259"/>
  <c r="J96" i="259"/>
  <c r="T95" i="259"/>
  <c r="J95" i="259"/>
  <c r="T94" i="259"/>
  <c r="J94" i="259"/>
  <c r="Y93" i="259"/>
  <c r="O92" i="259"/>
  <c r="K92" i="259"/>
  <c r="I91" i="259"/>
  <c r="O90" i="259"/>
  <c r="K90" i="259"/>
  <c r="I89" i="259"/>
  <c r="P88" i="259"/>
  <c r="N88" i="259"/>
  <c r="P87" i="259"/>
  <c r="N87" i="259"/>
  <c r="R86" i="259"/>
  <c r="Q86" i="259"/>
  <c r="S85" i="259"/>
  <c r="M85" i="259"/>
  <c r="K85" i="259"/>
  <c r="J85" i="259"/>
  <c r="S84" i="259"/>
  <c r="M84" i="259"/>
  <c r="K84" i="259"/>
  <c r="J84" i="259"/>
  <c r="I82" i="259"/>
  <c r="O80" i="259"/>
  <c r="K80" i="259"/>
  <c r="K79" i="259"/>
  <c r="K78" i="259"/>
  <c r="K77" i="259"/>
  <c r="K76" i="259"/>
  <c r="K75" i="259"/>
  <c r="K74" i="259"/>
  <c r="K73" i="259"/>
  <c r="K72" i="259"/>
  <c r="K71" i="259"/>
  <c r="K70" i="259"/>
  <c r="K69" i="259"/>
  <c r="K68" i="259"/>
  <c r="K67" i="259"/>
  <c r="X66" i="259"/>
  <c r="O64" i="259"/>
  <c r="K64" i="259"/>
  <c r="R63" i="259"/>
  <c r="Q63" i="259"/>
  <c r="R62" i="259"/>
  <c r="Q62" i="259"/>
  <c r="M62" i="259"/>
  <c r="R61" i="259"/>
  <c r="Q61" i="259"/>
  <c r="K60" i="259"/>
  <c r="R59" i="259"/>
  <c r="J59" i="259"/>
  <c r="R58" i="259"/>
  <c r="J58" i="259"/>
  <c r="R57" i="259"/>
  <c r="J57" i="259"/>
  <c r="R56" i="259"/>
  <c r="J56" i="259"/>
  <c r="X55" i="259"/>
  <c r="K54" i="259"/>
  <c r="K53" i="259"/>
  <c r="E53" i="259"/>
  <c r="K52" i="259"/>
  <c r="K51" i="259"/>
  <c r="O50" i="259"/>
  <c r="K50" i="259"/>
  <c r="K49" i="259"/>
  <c r="K48" i="259"/>
  <c r="X47" i="259"/>
  <c r="K46" i="259"/>
  <c r="K45" i="259"/>
  <c r="O44" i="259"/>
  <c r="K44" i="259"/>
  <c r="K43" i="259"/>
  <c r="O42" i="259"/>
  <c r="K42" i="259"/>
  <c r="K41" i="259"/>
  <c r="K40" i="259"/>
  <c r="X39" i="259"/>
  <c r="I38" i="259"/>
  <c r="K37" i="259"/>
  <c r="K36" i="259"/>
  <c r="K35" i="259"/>
  <c r="K34" i="259"/>
  <c r="X33" i="259"/>
  <c r="I32" i="259"/>
  <c r="I31" i="259"/>
  <c r="Y30" i="259"/>
  <c r="M30" i="259"/>
  <c r="J30" i="259"/>
  <c r="Y29" i="259"/>
  <c r="M29" i="259"/>
  <c r="J29" i="259"/>
  <c r="K28" i="259"/>
  <c r="K26" i="259"/>
  <c r="I25" i="259"/>
  <c r="I24" i="259"/>
  <c r="Q23" i="259"/>
  <c r="K23" i="259"/>
  <c r="Q22" i="259"/>
  <c r="K22" i="259"/>
  <c r="Q21" i="259"/>
  <c r="K21" i="259"/>
  <c r="Q20" i="259"/>
  <c r="K20" i="259"/>
  <c r="Q19" i="259"/>
  <c r="K19" i="259"/>
  <c r="Q18" i="259"/>
  <c r="K18" i="259"/>
  <c r="Q17" i="259"/>
  <c r="K17" i="259"/>
  <c r="Q16" i="259"/>
  <c r="K16" i="259"/>
  <c r="Q15" i="259"/>
  <c r="K15" i="259"/>
  <c r="K14" i="259"/>
  <c r="O13" i="259"/>
  <c r="L13" i="259"/>
  <c r="K13" i="259"/>
  <c r="I12" i="259"/>
  <c r="X156" i="258" l="1"/>
  <c r="O154" i="258"/>
  <c r="K154" i="258"/>
  <c r="Y153" i="258"/>
  <c r="J153" i="258"/>
  <c r="Y152" i="258"/>
  <c r="J152" i="258"/>
  <c r="R150" i="258"/>
  <c r="Q150" i="258"/>
  <c r="R149" i="258"/>
  <c r="Q149" i="258"/>
  <c r="J149" i="258"/>
  <c r="Y148" i="258"/>
  <c r="J148" i="258"/>
  <c r="Y147" i="258"/>
  <c r="J147" i="258"/>
  <c r="Y146" i="258"/>
  <c r="J146" i="258"/>
  <c r="Y145" i="258"/>
  <c r="J145" i="258"/>
  <c r="Y144" i="258"/>
  <c r="J144" i="258"/>
  <c r="Y143" i="258"/>
  <c r="J143" i="258"/>
  <c r="Y142" i="258"/>
  <c r="J142" i="258"/>
  <c r="Y141" i="258"/>
  <c r="J141" i="258"/>
  <c r="Y140" i="258"/>
  <c r="J140" i="258"/>
  <c r="X139" i="258"/>
  <c r="Y138" i="258"/>
  <c r="J138" i="258"/>
  <c r="O136" i="258"/>
  <c r="K136" i="258"/>
  <c r="Y135" i="258"/>
  <c r="J135" i="258"/>
  <c r="Y134" i="258"/>
  <c r="J134" i="258"/>
  <c r="Y133" i="258"/>
  <c r="J133" i="258"/>
  <c r="Y132" i="258"/>
  <c r="J132" i="258"/>
  <c r="R131" i="258"/>
  <c r="J131" i="258"/>
  <c r="X130" i="258"/>
  <c r="O129" i="258"/>
  <c r="K129" i="258"/>
  <c r="O128" i="258"/>
  <c r="K128" i="258"/>
  <c r="R127" i="258"/>
  <c r="J127" i="258"/>
  <c r="R126" i="258"/>
  <c r="J126" i="258"/>
  <c r="Y125" i="258"/>
  <c r="J125" i="258"/>
  <c r="Y124" i="258"/>
  <c r="J124" i="258"/>
  <c r="Y123" i="258"/>
  <c r="J123" i="258"/>
  <c r="Y122" i="258"/>
  <c r="J122" i="258"/>
  <c r="Y121" i="258"/>
  <c r="J121" i="258"/>
  <c r="Y120" i="258"/>
  <c r="J120" i="258"/>
  <c r="Y119" i="258"/>
  <c r="J119" i="258"/>
  <c r="Y118" i="258"/>
  <c r="J118" i="258"/>
  <c r="Y117" i="258"/>
  <c r="J117" i="258"/>
  <c r="Y116" i="258"/>
  <c r="J116" i="258"/>
  <c r="X115" i="258"/>
  <c r="O114" i="258"/>
  <c r="K114" i="258"/>
  <c r="Y113" i="258"/>
  <c r="J113" i="258"/>
  <c r="Y112" i="258"/>
  <c r="J112" i="258"/>
  <c r="Y111" i="258"/>
  <c r="J111" i="258"/>
  <c r="X110" i="258"/>
  <c r="K109" i="258"/>
  <c r="V108" i="258"/>
  <c r="M108" i="258"/>
  <c r="K108" i="258"/>
  <c r="V107" i="258"/>
  <c r="M107" i="258"/>
  <c r="K107" i="258"/>
  <c r="V106" i="258"/>
  <c r="M106" i="258"/>
  <c r="K106" i="258"/>
  <c r="V105" i="258"/>
  <c r="K105" i="258"/>
  <c r="K104" i="258"/>
  <c r="O103" i="258"/>
  <c r="K103" i="258"/>
  <c r="T102" i="258"/>
  <c r="J102" i="258"/>
  <c r="T101" i="258"/>
  <c r="J101" i="258"/>
  <c r="T100" i="258"/>
  <c r="J100" i="258"/>
  <c r="T99" i="258"/>
  <c r="J99" i="258"/>
  <c r="T98" i="258"/>
  <c r="J98" i="258"/>
  <c r="T97" i="258"/>
  <c r="J97" i="258"/>
  <c r="T96" i="258"/>
  <c r="J96" i="258"/>
  <c r="T95" i="258"/>
  <c r="J95" i="258"/>
  <c r="T94" i="258"/>
  <c r="J94" i="258"/>
  <c r="Y93" i="258"/>
  <c r="O92" i="258"/>
  <c r="K92" i="258"/>
  <c r="I91" i="258"/>
  <c r="O90" i="258"/>
  <c r="K90" i="258"/>
  <c r="I89" i="258"/>
  <c r="P88" i="258"/>
  <c r="N88" i="258"/>
  <c r="P87" i="258"/>
  <c r="N87" i="258"/>
  <c r="R86" i="258"/>
  <c r="Q86" i="258"/>
  <c r="S85" i="258"/>
  <c r="M85" i="258"/>
  <c r="K85" i="258"/>
  <c r="J85" i="258"/>
  <c r="S84" i="258"/>
  <c r="M84" i="258"/>
  <c r="K84" i="258"/>
  <c r="J84" i="258"/>
  <c r="I82" i="258"/>
  <c r="O80" i="258"/>
  <c r="K80" i="258"/>
  <c r="K79" i="258"/>
  <c r="K78" i="258"/>
  <c r="K77" i="258"/>
  <c r="K76" i="258"/>
  <c r="K75" i="258"/>
  <c r="K74" i="258"/>
  <c r="K73" i="258"/>
  <c r="K72" i="258"/>
  <c r="K71" i="258"/>
  <c r="K70" i="258"/>
  <c r="K69" i="258"/>
  <c r="K68" i="258"/>
  <c r="K67" i="258"/>
  <c r="X66" i="258"/>
  <c r="O64" i="258"/>
  <c r="K64" i="258"/>
  <c r="R63" i="258"/>
  <c r="Q63" i="258"/>
  <c r="R62" i="258"/>
  <c r="Q62" i="258"/>
  <c r="M62" i="258"/>
  <c r="R61" i="258"/>
  <c r="Q61" i="258"/>
  <c r="K60" i="258"/>
  <c r="R59" i="258"/>
  <c r="J59" i="258"/>
  <c r="R58" i="258"/>
  <c r="J58" i="258"/>
  <c r="R57" i="258"/>
  <c r="J57" i="258"/>
  <c r="R56" i="258"/>
  <c r="J56" i="258"/>
  <c r="X55" i="258"/>
  <c r="K54" i="258"/>
  <c r="K53" i="258"/>
  <c r="E53" i="258"/>
  <c r="K52" i="258"/>
  <c r="K51" i="258"/>
  <c r="O50" i="258"/>
  <c r="K50" i="258"/>
  <c r="K49" i="258"/>
  <c r="K48" i="258"/>
  <c r="X47" i="258"/>
  <c r="K46" i="258"/>
  <c r="K45" i="258"/>
  <c r="E45" i="258"/>
  <c r="O44" i="258"/>
  <c r="K44" i="258"/>
  <c r="K43" i="258"/>
  <c r="O42" i="258"/>
  <c r="K42" i="258"/>
  <c r="K41" i="258"/>
  <c r="K40" i="258"/>
  <c r="X39" i="258"/>
  <c r="I38" i="258"/>
  <c r="K37" i="258"/>
  <c r="K36" i="258"/>
  <c r="K35" i="258"/>
  <c r="K34" i="258"/>
  <c r="X33" i="258"/>
  <c r="I32" i="258"/>
  <c r="I31" i="258"/>
  <c r="Y30" i="258"/>
  <c r="M30" i="258"/>
  <c r="J30" i="258"/>
  <c r="Y29" i="258"/>
  <c r="M29" i="258"/>
  <c r="J29" i="258"/>
  <c r="K28" i="258"/>
  <c r="K26" i="258"/>
  <c r="I25" i="258"/>
  <c r="I24" i="258"/>
  <c r="Q23" i="258"/>
  <c r="K23" i="258"/>
  <c r="Q22" i="258"/>
  <c r="K22" i="258"/>
  <c r="Q21" i="258"/>
  <c r="K21" i="258"/>
  <c r="Q20" i="258"/>
  <c r="K20" i="258"/>
  <c r="Q19" i="258"/>
  <c r="K19" i="258"/>
  <c r="Q18" i="258"/>
  <c r="K18" i="258"/>
  <c r="Q17" i="258"/>
  <c r="K17" i="258"/>
  <c r="Q16" i="258"/>
  <c r="K16" i="258"/>
  <c r="Q15" i="258"/>
  <c r="K15" i="258"/>
  <c r="K14" i="258"/>
  <c r="O13" i="258"/>
  <c r="L13" i="258"/>
  <c r="K13" i="258"/>
  <c r="I12" i="258"/>
  <c r="F56" i="258" l="1"/>
  <c r="X156" i="257" l="1"/>
  <c r="O154" i="257"/>
  <c r="K154" i="257"/>
  <c r="Y153" i="257"/>
  <c r="J153" i="257"/>
  <c r="Y152" i="257"/>
  <c r="J152" i="257"/>
  <c r="R150" i="257"/>
  <c r="Q150" i="257"/>
  <c r="R149" i="257"/>
  <c r="Q149" i="257"/>
  <c r="Y148" i="257"/>
  <c r="J148" i="257"/>
  <c r="Y147" i="257"/>
  <c r="J147" i="257"/>
  <c r="Y146" i="257"/>
  <c r="J146" i="257"/>
  <c r="Y145" i="257"/>
  <c r="J145" i="257"/>
  <c r="Y144" i="257"/>
  <c r="J144" i="257"/>
  <c r="Y143" i="257"/>
  <c r="J143" i="257"/>
  <c r="Y142" i="257"/>
  <c r="J142" i="257"/>
  <c r="Y141" i="257"/>
  <c r="J141" i="257"/>
  <c r="Y140" i="257"/>
  <c r="J140" i="257"/>
  <c r="X139" i="257"/>
  <c r="Y138" i="257"/>
  <c r="J138" i="257"/>
  <c r="O136" i="257"/>
  <c r="K136" i="257"/>
  <c r="Y135" i="257"/>
  <c r="J135" i="257"/>
  <c r="Y134" i="257"/>
  <c r="J134" i="257"/>
  <c r="Y133" i="257"/>
  <c r="J133" i="257"/>
  <c r="Y132" i="257"/>
  <c r="J132" i="257"/>
  <c r="R131" i="257"/>
  <c r="J131" i="257"/>
  <c r="X130" i="257"/>
  <c r="O129" i="257"/>
  <c r="K129" i="257"/>
  <c r="O128" i="257"/>
  <c r="K128" i="257"/>
  <c r="R127" i="257"/>
  <c r="J127" i="257"/>
  <c r="R126" i="257"/>
  <c r="J126" i="257"/>
  <c r="Y125" i="257"/>
  <c r="J125" i="257"/>
  <c r="Y124" i="257"/>
  <c r="J124" i="257"/>
  <c r="Y123" i="257"/>
  <c r="J123" i="257"/>
  <c r="Y122" i="257"/>
  <c r="J122" i="257"/>
  <c r="Y121" i="257"/>
  <c r="J121" i="257"/>
  <c r="Y120" i="257"/>
  <c r="J120" i="257"/>
  <c r="Y119" i="257"/>
  <c r="J119" i="257"/>
  <c r="Y118" i="257"/>
  <c r="J118" i="257"/>
  <c r="Y117" i="257"/>
  <c r="J117" i="257"/>
  <c r="Y116" i="257"/>
  <c r="J116" i="257"/>
  <c r="X115" i="257"/>
  <c r="O114" i="257"/>
  <c r="K114" i="257"/>
  <c r="Y113" i="257"/>
  <c r="J113" i="257"/>
  <c r="Y112" i="257"/>
  <c r="J112" i="257"/>
  <c r="Y111" i="257"/>
  <c r="J111" i="257"/>
  <c r="X110" i="257"/>
  <c r="K109" i="257"/>
  <c r="V108" i="257"/>
  <c r="M108" i="257"/>
  <c r="K108" i="257"/>
  <c r="V107" i="257"/>
  <c r="M107" i="257"/>
  <c r="K107" i="257"/>
  <c r="V106" i="257"/>
  <c r="M106" i="257"/>
  <c r="K106" i="257"/>
  <c r="V105" i="257"/>
  <c r="K105" i="257"/>
  <c r="K104" i="257"/>
  <c r="O103" i="257"/>
  <c r="K103" i="257"/>
  <c r="T102" i="257"/>
  <c r="J102" i="257"/>
  <c r="T101" i="257"/>
  <c r="J101" i="257"/>
  <c r="T100" i="257"/>
  <c r="J100" i="257"/>
  <c r="T99" i="257"/>
  <c r="J99" i="257"/>
  <c r="T98" i="257"/>
  <c r="J98" i="257"/>
  <c r="T97" i="257"/>
  <c r="J97" i="257"/>
  <c r="T96" i="257"/>
  <c r="J96" i="257"/>
  <c r="T95" i="257"/>
  <c r="J95" i="257"/>
  <c r="T94" i="257"/>
  <c r="J94" i="257"/>
  <c r="Y93" i="257"/>
  <c r="O92" i="257"/>
  <c r="K92" i="257"/>
  <c r="I91" i="257"/>
  <c r="O90" i="257"/>
  <c r="K90" i="257"/>
  <c r="I89" i="257"/>
  <c r="P88" i="257"/>
  <c r="N88" i="257"/>
  <c r="P87" i="257"/>
  <c r="N87" i="257"/>
  <c r="R86" i="257"/>
  <c r="Q86" i="257"/>
  <c r="S85" i="257"/>
  <c r="M85" i="257"/>
  <c r="K85" i="257"/>
  <c r="J85" i="257"/>
  <c r="S84" i="257"/>
  <c r="M84" i="257"/>
  <c r="K84" i="257"/>
  <c r="J84" i="257"/>
  <c r="I82" i="257"/>
  <c r="O80" i="257"/>
  <c r="K80" i="257"/>
  <c r="K79" i="257"/>
  <c r="K78" i="257"/>
  <c r="K77" i="257"/>
  <c r="K76" i="257"/>
  <c r="K75" i="257"/>
  <c r="K74" i="257"/>
  <c r="K73" i="257"/>
  <c r="K72" i="257"/>
  <c r="K71" i="257"/>
  <c r="K70" i="257"/>
  <c r="K69" i="257"/>
  <c r="K68" i="257"/>
  <c r="K67" i="257"/>
  <c r="X66" i="257"/>
  <c r="O64" i="257"/>
  <c r="K64" i="257"/>
  <c r="R63" i="257"/>
  <c r="Q63" i="257"/>
  <c r="R62" i="257"/>
  <c r="Q62" i="257"/>
  <c r="M62" i="257"/>
  <c r="R61" i="257"/>
  <c r="Q61" i="257"/>
  <c r="K60" i="257"/>
  <c r="R59" i="257"/>
  <c r="J59" i="257"/>
  <c r="R58" i="257"/>
  <c r="J58" i="257"/>
  <c r="R57" i="257"/>
  <c r="J57" i="257"/>
  <c r="R56" i="257"/>
  <c r="J56" i="257"/>
  <c r="X55" i="257"/>
  <c r="K54" i="257"/>
  <c r="K53" i="257"/>
  <c r="E53" i="257"/>
  <c r="K52" i="257"/>
  <c r="K51" i="257"/>
  <c r="O50" i="257"/>
  <c r="K50" i="257"/>
  <c r="K49" i="257"/>
  <c r="K48" i="257"/>
  <c r="X47" i="257"/>
  <c r="K46" i="257"/>
  <c r="K45" i="257"/>
  <c r="E45" i="257"/>
  <c r="O44" i="257"/>
  <c r="K44" i="257"/>
  <c r="K43" i="257"/>
  <c r="O42" i="257"/>
  <c r="K42" i="257"/>
  <c r="K41" i="257"/>
  <c r="K40" i="257"/>
  <c r="X39" i="257"/>
  <c r="I38" i="257"/>
  <c r="K37" i="257"/>
  <c r="E37" i="257"/>
  <c r="K36" i="257"/>
  <c r="K35" i="257"/>
  <c r="K34" i="257"/>
  <c r="X33" i="257"/>
  <c r="I32" i="257"/>
  <c r="I31" i="257"/>
  <c r="Y30" i="257"/>
  <c r="M30" i="257"/>
  <c r="J30" i="257"/>
  <c r="Y29" i="257"/>
  <c r="M29" i="257"/>
  <c r="J29" i="257"/>
  <c r="K28" i="257"/>
  <c r="K26" i="257"/>
  <c r="I25" i="257"/>
  <c r="I24" i="257"/>
  <c r="Q23" i="257"/>
  <c r="K23" i="257"/>
  <c r="Q22" i="257"/>
  <c r="K22" i="257"/>
  <c r="Q21" i="257"/>
  <c r="K21" i="257"/>
  <c r="Q20" i="257"/>
  <c r="K20" i="257"/>
  <c r="Q19" i="257"/>
  <c r="K19" i="257"/>
  <c r="Q18" i="257"/>
  <c r="K18" i="257"/>
  <c r="Q17" i="257"/>
  <c r="K17" i="257"/>
  <c r="Q16" i="257"/>
  <c r="K16" i="257"/>
  <c r="Q15" i="257"/>
  <c r="K15" i="257"/>
  <c r="K14" i="257"/>
  <c r="O13" i="257"/>
  <c r="L13" i="257"/>
  <c r="K13" i="257"/>
  <c r="I12" i="257"/>
  <c r="F56" i="257" l="1"/>
  <c r="X156" i="256" l="1"/>
  <c r="O154" i="256"/>
  <c r="K154" i="256"/>
  <c r="Y153" i="256"/>
  <c r="J153" i="256"/>
  <c r="Y152" i="256"/>
  <c r="J152" i="256"/>
  <c r="R150" i="256"/>
  <c r="Q150" i="256"/>
  <c r="J150" i="256"/>
  <c r="R149" i="256"/>
  <c r="Q149" i="256"/>
  <c r="J149" i="256"/>
  <c r="Y148" i="256"/>
  <c r="J148" i="256"/>
  <c r="Y147" i="256"/>
  <c r="J147" i="256"/>
  <c r="Y146" i="256"/>
  <c r="J146" i="256"/>
  <c r="Y145" i="256"/>
  <c r="J145" i="256"/>
  <c r="Y144" i="256"/>
  <c r="J144" i="256"/>
  <c r="Y143" i="256"/>
  <c r="J143" i="256"/>
  <c r="Y142" i="256"/>
  <c r="J142" i="256"/>
  <c r="Y141" i="256"/>
  <c r="J141" i="256"/>
  <c r="Y140" i="256"/>
  <c r="J140" i="256"/>
  <c r="X139" i="256"/>
  <c r="Y138" i="256"/>
  <c r="J138" i="256"/>
  <c r="O136" i="256"/>
  <c r="K136" i="256"/>
  <c r="Y135" i="256"/>
  <c r="J135" i="256"/>
  <c r="Y134" i="256"/>
  <c r="J134" i="256"/>
  <c r="Y133" i="256"/>
  <c r="J133" i="256"/>
  <c r="Y132" i="256"/>
  <c r="J132" i="256"/>
  <c r="R131" i="256"/>
  <c r="J131" i="256"/>
  <c r="X130" i="256"/>
  <c r="O129" i="256"/>
  <c r="K129" i="256"/>
  <c r="O128" i="256"/>
  <c r="K128" i="256"/>
  <c r="R127" i="256"/>
  <c r="J127" i="256"/>
  <c r="R126" i="256"/>
  <c r="J126" i="256"/>
  <c r="Y125" i="256"/>
  <c r="J125" i="256"/>
  <c r="Y124" i="256"/>
  <c r="J124" i="256"/>
  <c r="Y123" i="256"/>
  <c r="J123" i="256"/>
  <c r="Y122" i="256"/>
  <c r="J122" i="256"/>
  <c r="Y121" i="256"/>
  <c r="J121" i="256"/>
  <c r="Y120" i="256"/>
  <c r="J120" i="256"/>
  <c r="Y119" i="256"/>
  <c r="J119" i="256"/>
  <c r="Y118" i="256"/>
  <c r="J118" i="256"/>
  <c r="Y117" i="256"/>
  <c r="J117" i="256"/>
  <c r="Y116" i="256"/>
  <c r="J116" i="256"/>
  <c r="X115" i="256"/>
  <c r="O114" i="256"/>
  <c r="K114" i="256"/>
  <c r="Y113" i="256"/>
  <c r="J113" i="256"/>
  <c r="Y112" i="256"/>
  <c r="J112" i="256"/>
  <c r="Y111" i="256"/>
  <c r="J111" i="256"/>
  <c r="X110" i="256"/>
  <c r="K109" i="256"/>
  <c r="V108" i="256"/>
  <c r="M108" i="256"/>
  <c r="K108" i="256"/>
  <c r="V107" i="256"/>
  <c r="M107" i="256"/>
  <c r="K107" i="256"/>
  <c r="V106" i="256"/>
  <c r="M106" i="256"/>
  <c r="K106" i="256"/>
  <c r="V105" i="256"/>
  <c r="K105" i="256"/>
  <c r="K104" i="256"/>
  <c r="O103" i="256"/>
  <c r="K103" i="256"/>
  <c r="T102" i="256"/>
  <c r="J102" i="256"/>
  <c r="T101" i="256"/>
  <c r="J101" i="256"/>
  <c r="T100" i="256"/>
  <c r="J100" i="256"/>
  <c r="T99" i="256"/>
  <c r="J99" i="256"/>
  <c r="T98" i="256"/>
  <c r="J98" i="256"/>
  <c r="T97" i="256"/>
  <c r="J97" i="256"/>
  <c r="T96" i="256"/>
  <c r="J96" i="256"/>
  <c r="T95" i="256"/>
  <c r="J95" i="256"/>
  <c r="T94" i="256"/>
  <c r="J94" i="256"/>
  <c r="Y93" i="256"/>
  <c r="O92" i="256"/>
  <c r="K92" i="256"/>
  <c r="I91" i="256"/>
  <c r="O90" i="256"/>
  <c r="K90" i="256"/>
  <c r="I89" i="256"/>
  <c r="P88" i="256"/>
  <c r="N88" i="256"/>
  <c r="P87" i="256"/>
  <c r="N87" i="256"/>
  <c r="R86" i="256"/>
  <c r="Q86" i="256"/>
  <c r="S85" i="256"/>
  <c r="M85" i="256"/>
  <c r="K85" i="256"/>
  <c r="J85" i="256"/>
  <c r="S84" i="256"/>
  <c r="M84" i="256"/>
  <c r="K84" i="256"/>
  <c r="J84" i="256"/>
  <c r="I82" i="256"/>
  <c r="O80" i="256"/>
  <c r="K80" i="256"/>
  <c r="K79" i="256"/>
  <c r="K78" i="256"/>
  <c r="K77" i="256"/>
  <c r="K76" i="256"/>
  <c r="K75" i="256"/>
  <c r="K74" i="256"/>
  <c r="K73" i="256"/>
  <c r="K72" i="256"/>
  <c r="K71" i="256"/>
  <c r="K70" i="256"/>
  <c r="K69" i="256"/>
  <c r="K68" i="256"/>
  <c r="K67" i="256"/>
  <c r="X66" i="256"/>
  <c r="O64" i="256"/>
  <c r="K64" i="256"/>
  <c r="R63" i="256"/>
  <c r="Q63" i="256"/>
  <c r="R62" i="256"/>
  <c r="Q62" i="256"/>
  <c r="M62" i="256"/>
  <c r="R61" i="256"/>
  <c r="Q61" i="256"/>
  <c r="K60" i="256"/>
  <c r="R59" i="256"/>
  <c r="J59" i="256"/>
  <c r="R58" i="256"/>
  <c r="J58" i="256"/>
  <c r="R57" i="256"/>
  <c r="J57" i="256"/>
  <c r="R56" i="256"/>
  <c r="J56" i="256"/>
  <c r="X55" i="256"/>
  <c r="K54" i="256"/>
  <c r="K53" i="256"/>
  <c r="E53" i="256"/>
  <c r="K52" i="256"/>
  <c r="K51" i="256"/>
  <c r="O50" i="256"/>
  <c r="K50" i="256"/>
  <c r="K49" i="256"/>
  <c r="K48" i="256"/>
  <c r="X47" i="256"/>
  <c r="K46" i="256"/>
  <c r="K45" i="256"/>
  <c r="E45" i="256"/>
  <c r="O44" i="256"/>
  <c r="K44" i="256"/>
  <c r="K43" i="256"/>
  <c r="O42" i="256"/>
  <c r="K42" i="256"/>
  <c r="K41" i="256"/>
  <c r="K40" i="256"/>
  <c r="X39" i="256"/>
  <c r="I38" i="256"/>
  <c r="K37" i="256"/>
  <c r="E37" i="256"/>
  <c r="K36" i="256"/>
  <c r="K35" i="256"/>
  <c r="K34" i="256"/>
  <c r="X33" i="256"/>
  <c r="I32" i="256"/>
  <c r="I31" i="256"/>
  <c r="Y30" i="256"/>
  <c r="M30" i="256"/>
  <c r="J30" i="256"/>
  <c r="Y29" i="256"/>
  <c r="M29" i="256"/>
  <c r="J29" i="256"/>
  <c r="K28" i="256"/>
  <c r="K26" i="256"/>
  <c r="I25" i="256"/>
  <c r="I24" i="256"/>
  <c r="Q23" i="256"/>
  <c r="K23" i="256"/>
  <c r="Q22" i="256"/>
  <c r="K22" i="256"/>
  <c r="Q21" i="256"/>
  <c r="K21" i="256"/>
  <c r="Q20" i="256"/>
  <c r="K20" i="256"/>
  <c r="Q19" i="256"/>
  <c r="K19" i="256"/>
  <c r="Q18" i="256"/>
  <c r="K18" i="256"/>
  <c r="Q17" i="256"/>
  <c r="K17" i="256"/>
  <c r="Q16" i="256"/>
  <c r="K16" i="256"/>
  <c r="Q15" i="256"/>
  <c r="K15" i="256"/>
  <c r="K14" i="256"/>
  <c r="O13" i="256"/>
  <c r="L13" i="256"/>
  <c r="K13" i="256"/>
  <c r="I12" i="256"/>
  <c r="F56" i="256" l="1"/>
  <c r="F58" i="256"/>
  <c r="X156" i="255" l="1"/>
  <c r="O154" i="255"/>
  <c r="K154" i="255"/>
  <c r="Y153" i="255"/>
  <c r="J153" i="255"/>
  <c r="Y152" i="255"/>
  <c r="J152" i="255"/>
  <c r="R150" i="255"/>
  <c r="Q150" i="255"/>
  <c r="R149" i="255"/>
  <c r="Q149" i="255"/>
  <c r="Y148" i="255"/>
  <c r="J148" i="255"/>
  <c r="Y147" i="255"/>
  <c r="J147" i="255"/>
  <c r="Y146" i="255"/>
  <c r="J146" i="255"/>
  <c r="Y145" i="255"/>
  <c r="J145" i="255"/>
  <c r="Y144" i="255"/>
  <c r="J144" i="255"/>
  <c r="Y143" i="255"/>
  <c r="J143" i="255"/>
  <c r="Y142" i="255"/>
  <c r="J142" i="255"/>
  <c r="Y141" i="255"/>
  <c r="J141" i="255"/>
  <c r="Y140" i="255"/>
  <c r="J140" i="255"/>
  <c r="X139" i="255"/>
  <c r="Y138" i="255"/>
  <c r="J138" i="255"/>
  <c r="O136" i="255"/>
  <c r="K136" i="255"/>
  <c r="Y135" i="255"/>
  <c r="J135" i="255"/>
  <c r="Y134" i="255"/>
  <c r="J134" i="255"/>
  <c r="Y133" i="255"/>
  <c r="J133" i="255"/>
  <c r="Y132" i="255"/>
  <c r="J132" i="255"/>
  <c r="R131" i="255"/>
  <c r="J131" i="255"/>
  <c r="X130" i="255"/>
  <c r="O129" i="255"/>
  <c r="K129" i="255"/>
  <c r="O128" i="255"/>
  <c r="K128" i="255"/>
  <c r="R127" i="255"/>
  <c r="J127" i="255"/>
  <c r="R126" i="255"/>
  <c r="J126" i="255"/>
  <c r="Y125" i="255"/>
  <c r="J125" i="255"/>
  <c r="Y124" i="255"/>
  <c r="J124" i="255"/>
  <c r="Y123" i="255"/>
  <c r="J123" i="255"/>
  <c r="Y122" i="255"/>
  <c r="J122" i="255"/>
  <c r="Y121" i="255"/>
  <c r="J121" i="255"/>
  <c r="Y120" i="255"/>
  <c r="J120" i="255"/>
  <c r="Y119" i="255"/>
  <c r="J119" i="255"/>
  <c r="Y118" i="255"/>
  <c r="J118" i="255"/>
  <c r="Y117" i="255"/>
  <c r="J117" i="255"/>
  <c r="Y116" i="255"/>
  <c r="J116" i="255"/>
  <c r="X115" i="255"/>
  <c r="O114" i="255"/>
  <c r="K114" i="255"/>
  <c r="Y113" i="255"/>
  <c r="J113" i="255"/>
  <c r="Y112" i="255"/>
  <c r="J112" i="255"/>
  <c r="Y111" i="255"/>
  <c r="J111" i="255"/>
  <c r="X110" i="255"/>
  <c r="K109" i="255"/>
  <c r="V108" i="255"/>
  <c r="M108" i="255"/>
  <c r="K108" i="255"/>
  <c r="V107" i="255"/>
  <c r="M107" i="255"/>
  <c r="K107" i="255"/>
  <c r="V106" i="255"/>
  <c r="M106" i="255"/>
  <c r="K106" i="255"/>
  <c r="V105" i="255"/>
  <c r="K105" i="255"/>
  <c r="K104" i="255"/>
  <c r="O103" i="255"/>
  <c r="K103" i="255"/>
  <c r="T102" i="255"/>
  <c r="J102" i="255"/>
  <c r="T101" i="255"/>
  <c r="J101" i="255"/>
  <c r="T100" i="255"/>
  <c r="J100" i="255"/>
  <c r="T99" i="255"/>
  <c r="J99" i="255"/>
  <c r="T98" i="255"/>
  <c r="J98" i="255"/>
  <c r="T97" i="255"/>
  <c r="J97" i="255"/>
  <c r="T96" i="255"/>
  <c r="J96" i="255"/>
  <c r="T95" i="255"/>
  <c r="J95" i="255"/>
  <c r="T94" i="255"/>
  <c r="J94" i="255"/>
  <c r="Y93" i="255"/>
  <c r="O92" i="255"/>
  <c r="K92" i="255"/>
  <c r="I91" i="255"/>
  <c r="O90" i="255"/>
  <c r="K90" i="255"/>
  <c r="I89" i="255"/>
  <c r="P88" i="255"/>
  <c r="N88" i="255"/>
  <c r="P87" i="255"/>
  <c r="N87" i="255"/>
  <c r="R86" i="255"/>
  <c r="Q86" i="255"/>
  <c r="S85" i="255"/>
  <c r="M85" i="255"/>
  <c r="K85" i="255"/>
  <c r="J85" i="255"/>
  <c r="S84" i="255"/>
  <c r="M84" i="255"/>
  <c r="K84" i="255"/>
  <c r="J84" i="255"/>
  <c r="I82" i="255"/>
  <c r="O80" i="255"/>
  <c r="K80" i="255"/>
  <c r="K79" i="255"/>
  <c r="K78" i="255"/>
  <c r="K77" i="255"/>
  <c r="K76" i="255"/>
  <c r="K75" i="255"/>
  <c r="K74" i="255"/>
  <c r="K73" i="255"/>
  <c r="K72" i="255"/>
  <c r="K71" i="255"/>
  <c r="K70" i="255"/>
  <c r="K69" i="255"/>
  <c r="K68" i="255"/>
  <c r="K67" i="255"/>
  <c r="X66" i="255"/>
  <c r="O64" i="255"/>
  <c r="K64" i="255"/>
  <c r="R63" i="255"/>
  <c r="Q63" i="255"/>
  <c r="R62" i="255"/>
  <c r="Q62" i="255"/>
  <c r="M62" i="255"/>
  <c r="R61" i="255"/>
  <c r="Q61" i="255"/>
  <c r="K60" i="255"/>
  <c r="R59" i="255"/>
  <c r="J59" i="255"/>
  <c r="R58" i="255"/>
  <c r="J58" i="255"/>
  <c r="R57" i="255"/>
  <c r="J57" i="255"/>
  <c r="R56" i="255"/>
  <c r="J56" i="255"/>
  <c r="X55" i="255"/>
  <c r="K54" i="255"/>
  <c r="K53" i="255"/>
  <c r="E53" i="255"/>
  <c r="K52" i="255"/>
  <c r="K51" i="255"/>
  <c r="O50" i="255"/>
  <c r="K50" i="255"/>
  <c r="K49" i="255"/>
  <c r="K48" i="255"/>
  <c r="X47" i="255"/>
  <c r="K46" i="255"/>
  <c r="K45" i="255"/>
  <c r="E45" i="255"/>
  <c r="O44" i="255"/>
  <c r="K44" i="255"/>
  <c r="K43" i="255"/>
  <c r="O42" i="255"/>
  <c r="K42" i="255"/>
  <c r="K41" i="255"/>
  <c r="K40" i="255"/>
  <c r="X39" i="255"/>
  <c r="I38" i="255"/>
  <c r="K37" i="255"/>
  <c r="E37" i="255"/>
  <c r="K36" i="255"/>
  <c r="K35" i="255"/>
  <c r="K34" i="255"/>
  <c r="X33" i="255"/>
  <c r="I32" i="255"/>
  <c r="I31" i="255"/>
  <c r="Y30" i="255"/>
  <c r="M30" i="255"/>
  <c r="J30" i="255"/>
  <c r="Y29" i="255"/>
  <c r="M29" i="255"/>
  <c r="J29" i="255"/>
  <c r="K28" i="255"/>
  <c r="K26" i="255"/>
  <c r="I25" i="255"/>
  <c r="I24" i="255"/>
  <c r="Q23" i="255"/>
  <c r="K23" i="255"/>
  <c r="Q22" i="255"/>
  <c r="K22" i="255"/>
  <c r="Q21" i="255"/>
  <c r="K21" i="255"/>
  <c r="Q20" i="255"/>
  <c r="K20" i="255"/>
  <c r="Q19" i="255"/>
  <c r="K19" i="255"/>
  <c r="Q18" i="255"/>
  <c r="K18" i="255"/>
  <c r="Q17" i="255"/>
  <c r="K17" i="255"/>
  <c r="Q16" i="255"/>
  <c r="K16" i="255"/>
  <c r="Q15" i="255"/>
  <c r="K15" i="255"/>
  <c r="K14" i="255"/>
  <c r="O13" i="255"/>
  <c r="L13" i="255"/>
  <c r="K13" i="255"/>
  <c r="I12" i="255"/>
  <c r="F56" i="255" l="1"/>
  <c r="X157" i="253"/>
  <c r="O154" i="253"/>
  <c r="K154" i="253"/>
  <c r="Y153" i="253"/>
  <c r="J153" i="253"/>
  <c r="Y152" i="253"/>
  <c r="J152" i="253"/>
  <c r="R150" i="253"/>
  <c r="Q150" i="253"/>
  <c r="R149" i="253"/>
  <c r="Q149" i="253"/>
  <c r="Y148" i="253"/>
  <c r="J148" i="253"/>
  <c r="Y147" i="253"/>
  <c r="J147" i="253"/>
  <c r="Y146" i="253"/>
  <c r="J146" i="253"/>
  <c r="Y145" i="253"/>
  <c r="J145" i="253"/>
  <c r="Y144" i="253"/>
  <c r="J144" i="253"/>
  <c r="Y143" i="253"/>
  <c r="J143" i="253"/>
  <c r="Y142" i="253"/>
  <c r="J142" i="253"/>
  <c r="Y141" i="253"/>
  <c r="J141" i="253"/>
  <c r="Y140" i="253"/>
  <c r="J140" i="253"/>
  <c r="X139" i="253"/>
  <c r="O129" i="253"/>
  <c r="K129" i="253"/>
  <c r="O128" i="253"/>
  <c r="K128" i="253"/>
  <c r="R127" i="253"/>
  <c r="J127" i="253"/>
  <c r="R126" i="253"/>
  <c r="J126" i="253"/>
  <c r="Y125" i="253"/>
  <c r="J125" i="253"/>
  <c r="Y124" i="253"/>
  <c r="J124" i="253"/>
  <c r="Y123" i="253"/>
  <c r="J123" i="253"/>
  <c r="Y122" i="253"/>
  <c r="J122" i="253"/>
  <c r="Y121" i="253"/>
  <c r="J121" i="253"/>
  <c r="Y120" i="253"/>
  <c r="J120" i="253"/>
  <c r="Y119" i="253"/>
  <c r="J119" i="253"/>
  <c r="Y118" i="253"/>
  <c r="J118" i="253"/>
  <c r="Y117" i="253"/>
  <c r="J117" i="253"/>
  <c r="Y116" i="253"/>
  <c r="J116" i="253"/>
  <c r="X115" i="253"/>
  <c r="O114" i="253"/>
  <c r="K114" i="253"/>
  <c r="Y113" i="253"/>
  <c r="J113" i="253"/>
  <c r="Y112" i="253"/>
  <c r="J112" i="253"/>
  <c r="Y111" i="253"/>
  <c r="J111" i="253"/>
  <c r="X110" i="253"/>
  <c r="K109" i="253"/>
  <c r="V108" i="253"/>
  <c r="M108" i="253"/>
  <c r="K108" i="253"/>
  <c r="V107" i="253"/>
  <c r="M107" i="253"/>
  <c r="K107" i="253"/>
  <c r="V106" i="253"/>
  <c r="M106" i="253"/>
  <c r="K106" i="253"/>
  <c r="V105" i="253"/>
  <c r="K105" i="253"/>
  <c r="K104" i="253"/>
  <c r="O103" i="253"/>
  <c r="K103" i="253"/>
  <c r="T102" i="253"/>
  <c r="J102" i="253"/>
  <c r="T101" i="253"/>
  <c r="J101" i="253"/>
  <c r="T100" i="253"/>
  <c r="J100" i="253"/>
  <c r="T99" i="253"/>
  <c r="J99" i="253"/>
  <c r="T98" i="253"/>
  <c r="J98" i="253"/>
  <c r="T97" i="253"/>
  <c r="J97" i="253"/>
  <c r="T96" i="253"/>
  <c r="J96" i="253"/>
  <c r="T95" i="253"/>
  <c r="J95" i="253"/>
  <c r="T94" i="253"/>
  <c r="J94" i="253"/>
  <c r="Y93" i="253"/>
  <c r="O92" i="253"/>
  <c r="K92" i="253"/>
  <c r="I91" i="253"/>
  <c r="O90" i="253"/>
  <c r="K90" i="253"/>
  <c r="I89" i="253"/>
  <c r="P88" i="253"/>
  <c r="N88" i="253"/>
  <c r="P87" i="253"/>
  <c r="N87" i="253"/>
  <c r="R86" i="253"/>
  <c r="Q86" i="253"/>
  <c r="S85" i="253"/>
  <c r="M85" i="253"/>
  <c r="K85" i="253"/>
  <c r="J85" i="253"/>
  <c r="S84" i="253"/>
  <c r="M84" i="253"/>
  <c r="K84" i="253"/>
  <c r="J84" i="253"/>
  <c r="I82" i="253"/>
  <c r="O80" i="253"/>
  <c r="K80" i="253"/>
  <c r="K79" i="253"/>
  <c r="K78" i="253"/>
  <c r="K77" i="253"/>
  <c r="K76" i="253"/>
  <c r="K75" i="253"/>
  <c r="K74" i="253"/>
  <c r="K73" i="253"/>
  <c r="K72" i="253"/>
  <c r="K71" i="253"/>
  <c r="K70" i="253"/>
  <c r="K69" i="253"/>
  <c r="K68" i="253"/>
  <c r="K67" i="253"/>
  <c r="X66" i="253"/>
  <c r="O64" i="253"/>
  <c r="K64" i="253"/>
  <c r="R63" i="253"/>
  <c r="Q63" i="253"/>
  <c r="R62" i="253"/>
  <c r="Q62" i="253"/>
  <c r="M62" i="253"/>
  <c r="R61" i="253"/>
  <c r="Q61" i="253"/>
  <c r="K60" i="253"/>
  <c r="R59" i="253"/>
  <c r="J59" i="253"/>
  <c r="R58" i="253"/>
  <c r="J58" i="253"/>
  <c r="R57" i="253"/>
  <c r="J57" i="253"/>
  <c r="R56" i="253"/>
  <c r="J56" i="253"/>
  <c r="X55" i="253"/>
  <c r="K54" i="253"/>
  <c r="K53" i="253"/>
  <c r="E53" i="253"/>
  <c r="K52" i="253"/>
  <c r="K51" i="253"/>
  <c r="O50" i="253"/>
  <c r="K50" i="253"/>
  <c r="K49" i="253"/>
  <c r="K48" i="253"/>
  <c r="X47" i="253"/>
  <c r="K46" i="253"/>
  <c r="K45" i="253"/>
  <c r="E45" i="253"/>
  <c r="O44" i="253"/>
  <c r="K44" i="253"/>
  <c r="K43" i="253"/>
  <c r="O42" i="253"/>
  <c r="K42" i="253"/>
  <c r="K41" i="253"/>
  <c r="K40" i="253"/>
  <c r="X39" i="253"/>
  <c r="I38" i="253"/>
  <c r="K37" i="253"/>
  <c r="E37" i="253"/>
  <c r="K36" i="253"/>
  <c r="K35" i="253"/>
  <c r="K34" i="253"/>
  <c r="X33" i="253"/>
  <c r="I32" i="253"/>
  <c r="I31" i="253"/>
  <c r="Y30" i="253"/>
  <c r="M30" i="253"/>
  <c r="J30" i="253"/>
  <c r="Y29" i="253"/>
  <c r="M29" i="253"/>
  <c r="J29" i="253"/>
  <c r="K28" i="253"/>
  <c r="K26" i="253"/>
  <c r="I25" i="253"/>
  <c r="I24" i="253"/>
  <c r="Q23" i="253"/>
  <c r="K23" i="253"/>
  <c r="Q22" i="253"/>
  <c r="K22" i="253"/>
  <c r="Q21" i="253"/>
  <c r="K21" i="253"/>
  <c r="Q20" i="253"/>
  <c r="K20" i="253"/>
  <c r="Q19" i="253"/>
  <c r="K19" i="253"/>
  <c r="Q18" i="253"/>
  <c r="K18" i="253"/>
  <c r="Q17" i="253"/>
  <c r="K17" i="253"/>
  <c r="Q16" i="253"/>
  <c r="K16" i="253"/>
  <c r="Q15" i="253"/>
  <c r="K15" i="253"/>
  <c r="K14" i="253"/>
  <c r="O13" i="253"/>
  <c r="L13" i="253"/>
  <c r="K13" i="253"/>
  <c r="I12" i="253"/>
  <c r="X156" i="252"/>
  <c r="O154" i="252"/>
  <c r="K154" i="252"/>
  <c r="Y153" i="252"/>
  <c r="J153" i="252"/>
  <c r="Y152" i="252"/>
  <c r="J152" i="252"/>
  <c r="R150" i="252"/>
  <c r="Q150" i="252"/>
  <c r="R149" i="252"/>
  <c r="Q149" i="252"/>
  <c r="Y148" i="252"/>
  <c r="J148" i="252"/>
  <c r="Y147" i="252"/>
  <c r="J147" i="252"/>
  <c r="Y146" i="252"/>
  <c r="J146" i="252"/>
  <c r="Y145" i="252"/>
  <c r="J145" i="252"/>
  <c r="Y144" i="252"/>
  <c r="J144" i="252"/>
  <c r="Y143" i="252"/>
  <c r="J143" i="252"/>
  <c r="Y142" i="252"/>
  <c r="J142" i="252"/>
  <c r="Y141" i="252"/>
  <c r="J141" i="252"/>
  <c r="Y140" i="252"/>
  <c r="J140" i="252"/>
  <c r="X139" i="252"/>
  <c r="Y138" i="252"/>
  <c r="J138" i="252"/>
  <c r="O136" i="252"/>
  <c r="K136" i="252"/>
  <c r="Y135" i="252"/>
  <c r="J135" i="252"/>
  <c r="Y134" i="252"/>
  <c r="J134" i="252"/>
  <c r="Y133" i="252"/>
  <c r="J133" i="252"/>
  <c r="Y132" i="252"/>
  <c r="J132" i="252"/>
  <c r="R131" i="252"/>
  <c r="J131" i="252"/>
  <c r="X130" i="252"/>
  <c r="O129" i="252"/>
  <c r="K129" i="252"/>
  <c r="O128" i="252"/>
  <c r="K128" i="252"/>
  <c r="R127" i="252"/>
  <c r="J127" i="252"/>
  <c r="R126" i="252"/>
  <c r="J126" i="252"/>
  <c r="Y125" i="252"/>
  <c r="J125" i="252"/>
  <c r="Y124" i="252"/>
  <c r="J124" i="252"/>
  <c r="Y123" i="252"/>
  <c r="J123" i="252"/>
  <c r="Y122" i="252"/>
  <c r="J122" i="252"/>
  <c r="Y121" i="252"/>
  <c r="J121" i="252"/>
  <c r="Y120" i="252"/>
  <c r="J120" i="252"/>
  <c r="Y119" i="252"/>
  <c r="J119" i="252"/>
  <c r="Y118" i="252"/>
  <c r="J118" i="252"/>
  <c r="Y117" i="252"/>
  <c r="J117" i="252"/>
  <c r="Y116" i="252"/>
  <c r="J116" i="252"/>
  <c r="X115" i="252"/>
  <c r="O114" i="252"/>
  <c r="K114" i="252"/>
  <c r="Y113" i="252"/>
  <c r="J113" i="252"/>
  <c r="Y112" i="252"/>
  <c r="J112" i="252"/>
  <c r="Y111" i="252"/>
  <c r="J111" i="252"/>
  <c r="X110" i="252"/>
  <c r="K109" i="252"/>
  <c r="V108" i="252"/>
  <c r="M108" i="252"/>
  <c r="K108" i="252"/>
  <c r="V107" i="252"/>
  <c r="M107" i="252"/>
  <c r="K107" i="252"/>
  <c r="V106" i="252"/>
  <c r="M106" i="252"/>
  <c r="K106" i="252"/>
  <c r="V105" i="252"/>
  <c r="K105" i="252"/>
  <c r="K104" i="252"/>
  <c r="O103" i="252"/>
  <c r="K103" i="252"/>
  <c r="T102" i="252"/>
  <c r="J102" i="252"/>
  <c r="T101" i="252"/>
  <c r="J101" i="252"/>
  <c r="T100" i="252"/>
  <c r="J100" i="252"/>
  <c r="T99" i="252"/>
  <c r="J99" i="252"/>
  <c r="T98" i="252"/>
  <c r="J98" i="252"/>
  <c r="T97" i="252"/>
  <c r="J97" i="252"/>
  <c r="T96" i="252"/>
  <c r="J96" i="252"/>
  <c r="T95" i="252"/>
  <c r="J95" i="252"/>
  <c r="T94" i="252"/>
  <c r="J94" i="252"/>
  <c r="Y93" i="252"/>
  <c r="O92" i="252"/>
  <c r="K92" i="252"/>
  <c r="I91" i="252"/>
  <c r="O90" i="252"/>
  <c r="K90" i="252"/>
  <c r="I89" i="252"/>
  <c r="P88" i="252"/>
  <c r="N88" i="252"/>
  <c r="P87" i="252"/>
  <c r="N87" i="252"/>
  <c r="R86" i="252"/>
  <c r="Q86" i="252"/>
  <c r="S85" i="252"/>
  <c r="M85" i="252"/>
  <c r="K85" i="252"/>
  <c r="J85" i="252"/>
  <c r="S84" i="252"/>
  <c r="M84" i="252"/>
  <c r="K84" i="252"/>
  <c r="J84" i="252"/>
  <c r="I82" i="252"/>
  <c r="O80" i="252"/>
  <c r="K80" i="252"/>
  <c r="K79" i="252"/>
  <c r="K78" i="252"/>
  <c r="K77" i="252"/>
  <c r="K76" i="252"/>
  <c r="K75" i="252"/>
  <c r="K74" i="252"/>
  <c r="K73" i="252"/>
  <c r="K72" i="252"/>
  <c r="K71" i="252"/>
  <c r="K70" i="252"/>
  <c r="K69" i="252"/>
  <c r="K68" i="252"/>
  <c r="K67" i="252"/>
  <c r="X66" i="252"/>
  <c r="O64" i="252"/>
  <c r="K64" i="252"/>
  <c r="R63" i="252"/>
  <c r="Q63" i="252"/>
  <c r="R62" i="252"/>
  <c r="Q62" i="252"/>
  <c r="M62" i="252"/>
  <c r="R61" i="252"/>
  <c r="Q61" i="252"/>
  <c r="K60" i="252"/>
  <c r="R59" i="252"/>
  <c r="J59" i="252"/>
  <c r="R58" i="252"/>
  <c r="J58" i="252"/>
  <c r="R57" i="252"/>
  <c r="J57" i="252"/>
  <c r="R56" i="252"/>
  <c r="J56" i="252"/>
  <c r="X55" i="252"/>
  <c r="K54" i="252"/>
  <c r="K53" i="252"/>
  <c r="E53" i="252"/>
  <c r="K52" i="252"/>
  <c r="K51" i="252"/>
  <c r="O50" i="252"/>
  <c r="K50" i="252"/>
  <c r="K49" i="252"/>
  <c r="K48" i="252"/>
  <c r="X47" i="252"/>
  <c r="K46" i="252"/>
  <c r="K45" i="252"/>
  <c r="E45" i="252"/>
  <c r="O44" i="252"/>
  <c r="K44" i="252"/>
  <c r="K43" i="252"/>
  <c r="O42" i="252"/>
  <c r="K42" i="252"/>
  <c r="K41" i="252"/>
  <c r="K40" i="252"/>
  <c r="X39" i="252"/>
  <c r="I38" i="252"/>
  <c r="K37" i="252"/>
  <c r="E37" i="252"/>
  <c r="K36" i="252"/>
  <c r="K35" i="252"/>
  <c r="K34" i="252"/>
  <c r="X33" i="252"/>
  <c r="I32" i="252"/>
  <c r="I31" i="252"/>
  <c r="Y30" i="252"/>
  <c r="M30" i="252"/>
  <c r="J30" i="252"/>
  <c r="Y29" i="252"/>
  <c r="M29" i="252"/>
  <c r="J29" i="252"/>
  <c r="K28" i="252"/>
  <c r="K26" i="252"/>
  <c r="I25" i="252"/>
  <c r="I24" i="252"/>
  <c r="Q23" i="252"/>
  <c r="K23" i="252"/>
  <c r="Q22" i="252"/>
  <c r="K22" i="252"/>
  <c r="Q21" i="252"/>
  <c r="K21" i="252"/>
  <c r="Q20" i="252"/>
  <c r="K20" i="252"/>
  <c r="Q19" i="252"/>
  <c r="K19" i="252"/>
  <c r="Q18" i="252"/>
  <c r="K18" i="252"/>
  <c r="Q17" i="252"/>
  <c r="K17" i="252"/>
  <c r="Q16" i="252"/>
  <c r="K16" i="252"/>
  <c r="Q15" i="252"/>
  <c r="K15" i="252"/>
  <c r="K14" i="252"/>
  <c r="O13" i="252"/>
  <c r="L13" i="252"/>
  <c r="K13" i="252"/>
  <c r="I12" i="252"/>
  <c r="F58" i="252" l="1"/>
  <c r="F57" i="253"/>
  <c r="F56" i="252"/>
  <c r="F57" i="252"/>
  <c r="F56" i="253"/>
  <c r="F58" i="253"/>
  <c r="X156" i="251" l="1"/>
  <c r="O154" i="251"/>
  <c r="K154" i="251"/>
  <c r="Y153" i="251"/>
  <c r="J153" i="251"/>
  <c r="Y152" i="251"/>
  <c r="J152" i="251"/>
  <c r="R150" i="251"/>
  <c r="Q150" i="251"/>
  <c r="R149" i="251"/>
  <c r="Q149" i="251"/>
  <c r="Y148" i="251"/>
  <c r="J148" i="251"/>
  <c r="Y147" i="251"/>
  <c r="J147" i="251"/>
  <c r="Y146" i="251"/>
  <c r="J146" i="251"/>
  <c r="Y145" i="251"/>
  <c r="J145" i="251"/>
  <c r="Y144" i="251"/>
  <c r="J144" i="251"/>
  <c r="Y143" i="251"/>
  <c r="J143" i="251"/>
  <c r="Y142" i="251"/>
  <c r="J142" i="251"/>
  <c r="Y141" i="251"/>
  <c r="J141" i="251"/>
  <c r="Y140" i="251"/>
  <c r="J140" i="251"/>
  <c r="X139" i="251"/>
  <c r="Y138" i="251"/>
  <c r="J138" i="251"/>
  <c r="O136" i="251"/>
  <c r="K136" i="251"/>
  <c r="Y135" i="251"/>
  <c r="J135" i="251"/>
  <c r="Y134" i="251"/>
  <c r="J134" i="251"/>
  <c r="Y133" i="251"/>
  <c r="J133" i="251"/>
  <c r="Y132" i="251"/>
  <c r="J132" i="251"/>
  <c r="R131" i="251"/>
  <c r="J131" i="251"/>
  <c r="X130" i="251"/>
  <c r="O129" i="251"/>
  <c r="K129" i="251"/>
  <c r="O128" i="251"/>
  <c r="K128" i="251"/>
  <c r="R127" i="251"/>
  <c r="J127" i="251"/>
  <c r="R126" i="251"/>
  <c r="J126" i="251"/>
  <c r="Y125" i="251"/>
  <c r="J125" i="251"/>
  <c r="Y124" i="251"/>
  <c r="J124" i="251"/>
  <c r="Y123" i="251"/>
  <c r="J123" i="251"/>
  <c r="Y122" i="251"/>
  <c r="J122" i="251"/>
  <c r="Y121" i="251"/>
  <c r="J121" i="251"/>
  <c r="Y120" i="251"/>
  <c r="J120" i="251"/>
  <c r="Y119" i="251"/>
  <c r="J119" i="251"/>
  <c r="Y118" i="251"/>
  <c r="J118" i="251"/>
  <c r="Y117" i="251"/>
  <c r="J117" i="251"/>
  <c r="Y116" i="251"/>
  <c r="J116" i="251"/>
  <c r="X115" i="251"/>
  <c r="O114" i="251"/>
  <c r="K114" i="251"/>
  <c r="Y113" i="251"/>
  <c r="J113" i="251"/>
  <c r="Y112" i="251"/>
  <c r="J112" i="251"/>
  <c r="Y111" i="251"/>
  <c r="J111" i="251"/>
  <c r="X110" i="251"/>
  <c r="K109" i="251"/>
  <c r="V108" i="251"/>
  <c r="M108" i="251"/>
  <c r="K108" i="251"/>
  <c r="V107" i="251"/>
  <c r="M107" i="251"/>
  <c r="K107" i="251"/>
  <c r="V106" i="251"/>
  <c r="M106" i="251"/>
  <c r="K106" i="251"/>
  <c r="V105" i="251"/>
  <c r="K105" i="251"/>
  <c r="K104" i="251"/>
  <c r="O103" i="251"/>
  <c r="K103" i="251"/>
  <c r="T102" i="251"/>
  <c r="J102" i="251"/>
  <c r="T101" i="251"/>
  <c r="J101" i="251"/>
  <c r="T100" i="251"/>
  <c r="J100" i="251"/>
  <c r="T99" i="251"/>
  <c r="J99" i="251"/>
  <c r="T98" i="251"/>
  <c r="J98" i="251"/>
  <c r="T97" i="251"/>
  <c r="J97" i="251"/>
  <c r="T96" i="251"/>
  <c r="J96" i="251"/>
  <c r="T95" i="251"/>
  <c r="J95" i="251"/>
  <c r="T94" i="251"/>
  <c r="J94" i="251"/>
  <c r="Y93" i="251"/>
  <c r="O92" i="251"/>
  <c r="K92" i="251"/>
  <c r="O90" i="251"/>
  <c r="K90" i="251"/>
  <c r="P88" i="251"/>
  <c r="N88" i="251"/>
  <c r="P87" i="251"/>
  <c r="N87" i="251"/>
  <c r="R86" i="251"/>
  <c r="Q86" i="251"/>
  <c r="S85" i="251"/>
  <c r="M85" i="251"/>
  <c r="K85" i="251"/>
  <c r="J85" i="251"/>
  <c r="S84" i="251"/>
  <c r="M84" i="251"/>
  <c r="K84" i="251"/>
  <c r="J84" i="251"/>
  <c r="I82" i="251"/>
  <c r="O80" i="251"/>
  <c r="K80" i="251"/>
  <c r="K79" i="251"/>
  <c r="K78" i="251"/>
  <c r="K77" i="251"/>
  <c r="K76" i="251"/>
  <c r="K75" i="251"/>
  <c r="K74" i="251"/>
  <c r="K73" i="251"/>
  <c r="K72" i="251"/>
  <c r="K71" i="251"/>
  <c r="K70" i="251"/>
  <c r="K69" i="251"/>
  <c r="K68" i="251"/>
  <c r="K67" i="251"/>
  <c r="X66" i="251"/>
  <c r="O64" i="251"/>
  <c r="K64" i="251"/>
  <c r="R63" i="251"/>
  <c r="Q63" i="251"/>
  <c r="R62" i="251"/>
  <c r="Q62" i="251"/>
  <c r="M62" i="251"/>
  <c r="R61" i="251"/>
  <c r="Q61" i="251"/>
  <c r="K60" i="251"/>
  <c r="R59" i="251"/>
  <c r="J59" i="251"/>
  <c r="R58" i="251"/>
  <c r="J58" i="251"/>
  <c r="R57" i="251"/>
  <c r="J57" i="251"/>
  <c r="R56" i="251"/>
  <c r="J56" i="251"/>
  <c r="X55" i="251"/>
  <c r="K54" i="251"/>
  <c r="K53" i="251"/>
  <c r="E53" i="251"/>
  <c r="F56" i="251" s="1"/>
  <c r="K52" i="251"/>
  <c r="K51" i="251"/>
  <c r="O50" i="251"/>
  <c r="K50" i="251"/>
  <c r="K49" i="251"/>
  <c r="K48" i="251"/>
  <c r="X47" i="251"/>
  <c r="K46" i="251"/>
  <c r="K45" i="251"/>
  <c r="E45" i="251"/>
  <c r="O44" i="251"/>
  <c r="K44" i="251"/>
  <c r="K43" i="251"/>
  <c r="O42" i="251"/>
  <c r="K42" i="251"/>
  <c r="K41" i="251"/>
  <c r="K40" i="251"/>
  <c r="X39" i="251"/>
  <c r="I38" i="251"/>
  <c r="K37" i="251"/>
  <c r="E37" i="251"/>
  <c r="K36" i="251"/>
  <c r="K35" i="251"/>
  <c r="K34" i="251"/>
  <c r="X33" i="251"/>
  <c r="I32" i="251"/>
  <c r="I31" i="251"/>
  <c r="Y30" i="251"/>
  <c r="M30" i="251"/>
  <c r="J30" i="251"/>
  <c r="Y29" i="251"/>
  <c r="M29" i="251"/>
  <c r="J29" i="251"/>
  <c r="K28" i="251"/>
  <c r="K26" i="251"/>
  <c r="I25" i="251"/>
  <c r="I24" i="251"/>
  <c r="Q23" i="251"/>
  <c r="K23" i="251"/>
  <c r="Q22" i="251"/>
  <c r="K22" i="251"/>
  <c r="Q21" i="251"/>
  <c r="K21" i="251"/>
  <c r="Q20" i="251"/>
  <c r="K20" i="251"/>
  <c r="Q19" i="251"/>
  <c r="K19" i="251"/>
  <c r="Q18" i="251"/>
  <c r="K18" i="251"/>
  <c r="Q17" i="251"/>
  <c r="K17" i="251"/>
  <c r="Q16" i="251"/>
  <c r="K16" i="251"/>
  <c r="Q15" i="251"/>
  <c r="K15" i="251"/>
  <c r="K14" i="251"/>
  <c r="O13" i="251"/>
  <c r="L13" i="251"/>
  <c r="K13" i="251"/>
  <c r="I12" i="251"/>
  <c r="X10" i="251"/>
  <c r="X9" i="251"/>
  <c r="F58" i="251" l="1"/>
  <c r="F57" i="251"/>
  <c r="X156" i="250"/>
  <c r="O154" i="250"/>
  <c r="K154" i="250"/>
  <c r="Y153" i="250"/>
  <c r="J153" i="250"/>
  <c r="Y152" i="250"/>
  <c r="J152" i="250"/>
  <c r="R150" i="250"/>
  <c r="Q150" i="250"/>
  <c r="R149" i="250"/>
  <c r="Q149" i="250"/>
  <c r="Y148" i="250"/>
  <c r="J148" i="250"/>
  <c r="Y147" i="250"/>
  <c r="J147" i="250"/>
  <c r="Y146" i="250"/>
  <c r="J146" i="250"/>
  <c r="Y145" i="250"/>
  <c r="J145" i="250"/>
  <c r="Y144" i="250"/>
  <c r="J144" i="250"/>
  <c r="Y143" i="250"/>
  <c r="J143" i="250"/>
  <c r="Y142" i="250"/>
  <c r="J142" i="250"/>
  <c r="Y141" i="250"/>
  <c r="J141" i="250"/>
  <c r="Y140" i="250"/>
  <c r="J140" i="250"/>
  <c r="X139" i="250"/>
  <c r="Y138" i="250"/>
  <c r="J138" i="250"/>
  <c r="O136" i="250"/>
  <c r="K136" i="250"/>
  <c r="Y135" i="250"/>
  <c r="J135" i="250"/>
  <c r="Y134" i="250"/>
  <c r="J134" i="250"/>
  <c r="Y133" i="250"/>
  <c r="J133" i="250"/>
  <c r="Y132" i="250"/>
  <c r="J132" i="250"/>
  <c r="R131" i="250"/>
  <c r="J131" i="250"/>
  <c r="X130" i="250"/>
  <c r="O129" i="250"/>
  <c r="K129" i="250"/>
  <c r="O128" i="250"/>
  <c r="K128" i="250"/>
  <c r="R127" i="250"/>
  <c r="J127" i="250"/>
  <c r="R126" i="250"/>
  <c r="J126" i="250"/>
  <c r="Y125" i="250"/>
  <c r="J125" i="250"/>
  <c r="Y124" i="250"/>
  <c r="J124" i="250"/>
  <c r="Y123" i="250"/>
  <c r="J123" i="250"/>
  <c r="Y122" i="250"/>
  <c r="J122" i="250"/>
  <c r="Y121" i="250"/>
  <c r="J121" i="250"/>
  <c r="Y120" i="250"/>
  <c r="J120" i="250"/>
  <c r="Y119" i="250"/>
  <c r="J119" i="250"/>
  <c r="Y118" i="250"/>
  <c r="J118" i="250"/>
  <c r="Y117" i="250"/>
  <c r="J117" i="250"/>
  <c r="Y116" i="250"/>
  <c r="J116" i="250"/>
  <c r="X115" i="250"/>
  <c r="O114" i="250"/>
  <c r="K114" i="250"/>
  <c r="Y113" i="250"/>
  <c r="J113" i="250"/>
  <c r="Y112" i="250"/>
  <c r="J112" i="250"/>
  <c r="Y111" i="250"/>
  <c r="J111" i="250"/>
  <c r="X110" i="250"/>
  <c r="K109" i="250"/>
  <c r="V108" i="250"/>
  <c r="M108" i="250"/>
  <c r="K108" i="250"/>
  <c r="V107" i="250"/>
  <c r="M107" i="250"/>
  <c r="K107" i="250"/>
  <c r="V106" i="250"/>
  <c r="M106" i="250"/>
  <c r="K106" i="250"/>
  <c r="V105" i="250"/>
  <c r="K105" i="250"/>
  <c r="K104" i="250"/>
  <c r="O103" i="250"/>
  <c r="K103" i="250"/>
  <c r="T102" i="250"/>
  <c r="J102" i="250"/>
  <c r="T101" i="250"/>
  <c r="J101" i="250"/>
  <c r="T100" i="250"/>
  <c r="J100" i="250"/>
  <c r="T99" i="250"/>
  <c r="J99" i="250"/>
  <c r="T98" i="250"/>
  <c r="J98" i="250"/>
  <c r="T97" i="250"/>
  <c r="J97" i="250"/>
  <c r="T96" i="250"/>
  <c r="J96" i="250"/>
  <c r="T95" i="250"/>
  <c r="J95" i="250"/>
  <c r="T94" i="250"/>
  <c r="J94" i="250"/>
  <c r="Y93" i="250"/>
  <c r="O92" i="250"/>
  <c r="K92" i="250"/>
  <c r="I91" i="250"/>
  <c r="O90" i="250"/>
  <c r="K90" i="250"/>
  <c r="I89" i="250"/>
  <c r="P88" i="250"/>
  <c r="N88" i="250"/>
  <c r="P87" i="250"/>
  <c r="N87" i="250"/>
  <c r="R86" i="250"/>
  <c r="Q86" i="250"/>
  <c r="S85" i="250"/>
  <c r="M85" i="250"/>
  <c r="K85" i="250"/>
  <c r="J85" i="250"/>
  <c r="S84" i="250"/>
  <c r="M84" i="250"/>
  <c r="K84" i="250"/>
  <c r="J84" i="250"/>
  <c r="I82" i="250"/>
  <c r="O80" i="250"/>
  <c r="K80" i="250"/>
  <c r="K79" i="250"/>
  <c r="K78" i="250"/>
  <c r="K77" i="250"/>
  <c r="K76" i="250"/>
  <c r="K75" i="250"/>
  <c r="K74" i="250"/>
  <c r="K73" i="250"/>
  <c r="K72" i="250"/>
  <c r="K71" i="250"/>
  <c r="K70" i="250"/>
  <c r="K69" i="250"/>
  <c r="K68" i="250"/>
  <c r="K67" i="250"/>
  <c r="X66" i="250"/>
  <c r="O64" i="250"/>
  <c r="K64" i="250"/>
  <c r="R63" i="250"/>
  <c r="Q63" i="250"/>
  <c r="R62" i="250"/>
  <c r="Q62" i="250"/>
  <c r="M62" i="250"/>
  <c r="R61" i="250"/>
  <c r="Q61" i="250"/>
  <c r="K60" i="250"/>
  <c r="R59" i="250"/>
  <c r="J59" i="250"/>
  <c r="R58" i="250"/>
  <c r="J58" i="250"/>
  <c r="R57" i="250"/>
  <c r="J57" i="250"/>
  <c r="R56" i="250"/>
  <c r="J56" i="250"/>
  <c r="X55" i="250"/>
  <c r="K54" i="250"/>
  <c r="K53" i="250"/>
  <c r="E53" i="250"/>
  <c r="K52" i="250"/>
  <c r="K51" i="250"/>
  <c r="O50" i="250"/>
  <c r="K50" i="250"/>
  <c r="K49" i="250"/>
  <c r="K48" i="250"/>
  <c r="X47" i="250"/>
  <c r="K46" i="250"/>
  <c r="K45" i="250"/>
  <c r="E45" i="250"/>
  <c r="O44" i="250"/>
  <c r="K44" i="250"/>
  <c r="K43" i="250"/>
  <c r="O42" i="250"/>
  <c r="K42" i="250"/>
  <c r="K41" i="250"/>
  <c r="K40" i="250"/>
  <c r="X39" i="250"/>
  <c r="I38" i="250"/>
  <c r="K37" i="250"/>
  <c r="E37" i="250"/>
  <c r="K36" i="250"/>
  <c r="K35" i="250"/>
  <c r="K34" i="250"/>
  <c r="X33" i="250"/>
  <c r="I32" i="250"/>
  <c r="I31" i="250"/>
  <c r="Y30" i="250"/>
  <c r="M30" i="250"/>
  <c r="J30" i="250"/>
  <c r="Y29" i="250"/>
  <c r="M29" i="250"/>
  <c r="J29" i="250"/>
  <c r="K28" i="250"/>
  <c r="K26" i="250"/>
  <c r="I25" i="250"/>
  <c r="I24" i="250"/>
  <c r="Q23" i="250"/>
  <c r="K23" i="250"/>
  <c r="Q22" i="250"/>
  <c r="K22" i="250"/>
  <c r="Q21" i="250"/>
  <c r="K21" i="250"/>
  <c r="Q20" i="250"/>
  <c r="K20" i="250"/>
  <c r="Q19" i="250"/>
  <c r="K19" i="250"/>
  <c r="Q18" i="250"/>
  <c r="K18" i="250"/>
  <c r="Q17" i="250"/>
  <c r="K17" i="250"/>
  <c r="Q16" i="250"/>
  <c r="K16" i="250"/>
  <c r="Q15" i="250"/>
  <c r="K15" i="250"/>
  <c r="K14" i="250"/>
  <c r="O13" i="250"/>
  <c r="L13" i="250"/>
  <c r="K13" i="250"/>
  <c r="I12" i="250"/>
  <c r="F58" i="250" l="1"/>
  <c r="F57" i="250"/>
  <c r="F56" i="250"/>
  <c r="X156" i="249" l="1"/>
  <c r="O154" i="249"/>
  <c r="K154" i="249"/>
  <c r="Y153" i="249"/>
  <c r="J153" i="249"/>
  <c r="Y152" i="249"/>
  <c r="J152" i="249"/>
  <c r="R150" i="249"/>
  <c r="Q150" i="249"/>
  <c r="J150" i="249"/>
  <c r="R149" i="249"/>
  <c r="Q149" i="249"/>
  <c r="J149" i="249"/>
  <c r="Y148" i="249"/>
  <c r="J148" i="249"/>
  <c r="Y147" i="249"/>
  <c r="J147" i="249"/>
  <c r="Y146" i="249"/>
  <c r="J146" i="249"/>
  <c r="Y145" i="249"/>
  <c r="J145" i="249"/>
  <c r="Y144" i="249"/>
  <c r="J144" i="249"/>
  <c r="Y143" i="249"/>
  <c r="J143" i="249"/>
  <c r="Y142" i="249"/>
  <c r="J142" i="249"/>
  <c r="Y141" i="249"/>
  <c r="J141" i="249"/>
  <c r="Y140" i="249"/>
  <c r="J140" i="249"/>
  <c r="X139" i="249"/>
  <c r="Y138" i="249"/>
  <c r="J138" i="249"/>
  <c r="O136" i="249"/>
  <c r="K136" i="249"/>
  <c r="Y135" i="249"/>
  <c r="J135" i="249"/>
  <c r="Y134" i="249"/>
  <c r="J134" i="249"/>
  <c r="Y133" i="249"/>
  <c r="J133" i="249"/>
  <c r="Y132" i="249"/>
  <c r="J132" i="249"/>
  <c r="R131" i="249"/>
  <c r="J131" i="249"/>
  <c r="X130" i="249"/>
  <c r="O129" i="249"/>
  <c r="K129" i="249"/>
  <c r="O128" i="249"/>
  <c r="K128" i="249"/>
  <c r="R127" i="249"/>
  <c r="J127" i="249"/>
  <c r="R126" i="249"/>
  <c r="J126" i="249"/>
  <c r="Y125" i="249"/>
  <c r="J125" i="249"/>
  <c r="Y124" i="249"/>
  <c r="J124" i="249"/>
  <c r="Y123" i="249"/>
  <c r="J123" i="249"/>
  <c r="Y122" i="249"/>
  <c r="J122" i="249"/>
  <c r="Y121" i="249"/>
  <c r="J121" i="249"/>
  <c r="Y120" i="249"/>
  <c r="J120" i="249"/>
  <c r="Y119" i="249"/>
  <c r="J119" i="249"/>
  <c r="Y118" i="249"/>
  <c r="J118" i="249"/>
  <c r="Y117" i="249"/>
  <c r="J117" i="249"/>
  <c r="Y116" i="249"/>
  <c r="J116" i="249"/>
  <c r="X115" i="249"/>
  <c r="O114" i="249"/>
  <c r="K114" i="249"/>
  <c r="Y113" i="249"/>
  <c r="J113" i="249"/>
  <c r="Y112" i="249"/>
  <c r="J112" i="249"/>
  <c r="Y111" i="249"/>
  <c r="J111" i="249"/>
  <c r="X110" i="249"/>
  <c r="K109" i="249"/>
  <c r="V108" i="249"/>
  <c r="M108" i="249"/>
  <c r="K108" i="249"/>
  <c r="V107" i="249"/>
  <c r="M107" i="249"/>
  <c r="K107" i="249"/>
  <c r="V106" i="249"/>
  <c r="M106" i="249"/>
  <c r="K106" i="249"/>
  <c r="V105" i="249"/>
  <c r="K105" i="249"/>
  <c r="K104" i="249"/>
  <c r="O103" i="249"/>
  <c r="K103" i="249"/>
  <c r="T102" i="249"/>
  <c r="J102" i="249"/>
  <c r="T101" i="249"/>
  <c r="J101" i="249"/>
  <c r="T100" i="249"/>
  <c r="J100" i="249"/>
  <c r="T99" i="249"/>
  <c r="J99" i="249"/>
  <c r="T98" i="249"/>
  <c r="J98" i="249"/>
  <c r="T97" i="249"/>
  <c r="J97" i="249"/>
  <c r="T96" i="249"/>
  <c r="J96" i="249"/>
  <c r="T95" i="249"/>
  <c r="J95" i="249"/>
  <c r="T94" i="249"/>
  <c r="J94" i="249"/>
  <c r="Y93" i="249"/>
  <c r="O92" i="249"/>
  <c r="K92" i="249"/>
  <c r="I91" i="249"/>
  <c r="O90" i="249"/>
  <c r="K90" i="249"/>
  <c r="I89" i="249"/>
  <c r="P88" i="249"/>
  <c r="N88" i="249"/>
  <c r="P87" i="249"/>
  <c r="N87" i="249"/>
  <c r="R86" i="249"/>
  <c r="Q86" i="249"/>
  <c r="S85" i="249"/>
  <c r="M85" i="249"/>
  <c r="K85" i="249"/>
  <c r="J85" i="249"/>
  <c r="S84" i="249"/>
  <c r="M84" i="249"/>
  <c r="K84" i="249"/>
  <c r="J84" i="249"/>
  <c r="I82" i="249"/>
  <c r="O80" i="249"/>
  <c r="K80" i="249"/>
  <c r="K79" i="249"/>
  <c r="K78" i="249"/>
  <c r="K77" i="249"/>
  <c r="K76" i="249"/>
  <c r="K75" i="249"/>
  <c r="K74" i="249"/>
  <c r="K73" i="249"/>
  <c r="K72" i="249"/>
  <c r="K71" i="249"/>
  <c r="K70" i="249"/>
  <c r="K69" i="249"/>
  <c r="K68" i="249"/>
  <c r="K67" i="249"/>
  <c r="X66" i="249"/>
  <c r="O64" i="249"/>
  <c r="K64" i="249"/>
  <c r="R63" i="249"/>
  <c r="Q63" i="249"/>
  <c r="R62" i="249"/>
  <c r="Q62" i="249"/>
  <c r="M62" i="249"/>
  <c r="R61" i="249"/>
  <c r="Q61" i="249"/>
  <c r="K60" i="249"/>
  <c r="R59" i="249"/>
  <c r="J59" i="249"/>
  <c r="R58" i="249"/>
  <c r="J58" i="249"/>
  <c r="R57" i="249"/>
  <c r="J57" i="249"/>
  <c r="R56" i="249"/>
  <c r="J56" i="249"/>
  <c r="X55" i="249"/>
  <c r="K54" i="249"/>
  <c r="K53" i="249"/>
  <c r="E53" i="249"/>
  <c r="K52" i="249"/>
  <c r="K51" i="249"/>
  <c r="O50" i="249"/>
  <c r="K50" i="249"/>
  <c r="K49" i="249"/>
  <c r="K48" i="249"/>
  <c r="X47" i="249"/>
  <c r="K46" i="249"/>
  <c r="K45" i="249"/>
  <c r="E45" i="249"/>
  <c r="O44" i="249"/>
  <c r="K44" i="249"/>
  <c r="K43" i="249"/>
  <c r="O42" i="249"/>
  <c r="K42" i="249"/>
  <c r="K41" i="249"/>
  <c r="K40" i="249"/>
  <c r="X39" i="249"/>
  <c r="I38" i="249"/>
  <c r="K37" i="249"/>
  <c r="E37" i="249"/>
  <c r="K36" i="249"/>
  <c r="K35" i="249"/>
  <c r="K34" i="249"/>
  <c r="X33" i="249"/>
  <c r="I32" i="249"/>
  <c r="I31" i="249"/>
  <c r="Y30" i="249"/>
  <c r="M30" i="249"/>
  <c r="J30" i="249"/>
  <c r="Y29" i="249"/>
  <c r="M29" i="249"/>
  <c r="J29" i="249"/>
  <c r="K28" i="249"/>
  <c r="K26" i="249"/>
  <c r="I25" i="249"/>
  <c r="I24" i="249"/>
  <c r="Q23" i="249"/>
  <c r="K23" i="249"/>
  <c r="Q22" i="249"/>
  <c r="K22" i="249"/>
  <c r="Q21" i="249"/>
  <c r="K21" i="249"/>
  <c r="Q20" i="249"/>
  <c r="K20" i="249"/>
  <c r="Q19" i="249"/>
  <c r="K19" i="249"/>
  <c r="Q18" i="249"/>
  <c r="K18" i="249"/>
  <c r="Q17" i="249"/>
  <c r="K17" i="249"/>
  <c r="Q16" i="249"/>
  <c r="K16" i="249"/>
  <c r="Q15" i="249"/>
  <c r="K15" i="249"/>
  <c r="K14" i="249"/>
  <c r="O13" i="249"/>
  <c r="L13" i="249"/>
  <c r="K13" i="249"/>
  <c r="I12" i="249"/>
  <c r="F58" i="249" l="1"/>
  <c r="F56" i="249"/>
  <c r="X156" i="248" l="1"/>
  <c r="O154" i="248"/>
  <c r="K154" i="248"/>
  <c r="Y153" i="248"/>
  <c r="J153" i="248"/>
  <c r="Y152" i="248"/>
  <c r="J152" i="248"/>
  <c r="R150" i="248"/>
  <c r="Q150" i="248"/>
  <c r="J150" i="248"/>
  <c r="R149" i="248"/>
  <c r="Q149" i="248"/>
  <c r="J149" i="248"/>
  <c r="Y148" i="248"/>
  <c r="J148" i="248"/>
  <c r="Y147" i="248"/>
  <c r="J147" i="248"/>
  <c r="Y146" i="248"/>
  <c r="J146" i="248"/>
  <c r="Y145" i="248"/>
  <c r="J145" i="248"/>
  <c r="Y144" i="248"/>
  <c r="J144" i="248"/>
  <c r="Y143" i="248"/>
  <c r="J143" i="248"/>
  <c r="Y142" i="248"/>
  <c r="J142" i="248"/>
  <c r="Y141" i="248"/>
  <c r="J141" i="248"/>
  <c r="Y140" i="248"/>
  <c r="J140" i="248"/>
  <c r="X139" i="248"/>
  <c r="Y138" i="248"/>
  <c r="J138" i="248"/>
  <c r="O136" i="248"/>
  <c r="K136" i="248"/>
  <c r="Y135" i="248"/>
  <c r="J135" i="248"/>
  <c r="Y134" i="248"/>
  <c r="J134" i="248"/>
  <c r="Y133" i="248"/>
  <c r="J133" i="248"/>
  <c r="Y132" i="248"/>
  <c r="J132" i="248"/>
  <c r="R131" i="248"/>
  <c r="J131" i="248"/>
  <c r="X130" i="248"/>
  <c r="O129" i="248"/>
  <c r="K129" i="248"/>
  <c r="O128" i="248"/>
  <c r="K128" i="248"/>
  <c r="R127" i="248"/>
  <c r="J127" i="248"/>
  <c r="R126" i="248"/>
  <c r="J126" i="248"/>
  <c r="Y125" i="248"/>
  <c r="J125" i="248"/>
  <c r="Y124" i="248"/>
  <c r="J124" i="248"/>
  <c r="Y123" i="248"/>
  <c r="J123" i="248"/>
  <c r="Y122" i="248"/>
  <c r="J122" i="248"/>
  <c r="Y121" i="248"/>
  <c r="J121" i="248"/>
  <c r="Y120" i="248"/>
  <c r="J120" i="248"/>
  <c r="Y119" i="248"/>
  <c r="J119" i="248"/>
  <c r="Y118" i="248"/>
  <c r="J118" i="248"/>
  <c r="Y117" i="248"/>
  <c r="J117" i="248"/>
  <c r="Y116" i="248"/>
  <c r="J116" i="248"/>
  <c r="X115" i="248"/>
  <c r="O114" i="248"/>
  <c r="K114" i="248"/>
  <c r="Y113" i="248"/>
  <c r="J113" i="248"/>
  <c r="Y112" i="248"/>
  <c r="J112" i="248"/>
  <c r="Y111" i="248"/>
  <c r="J111" i="248"/>
  <c r="X110" i="248"/>
  <c r="K109" i="248"/>
  <c r="V108" i="248"/>
  <c r="M108" i="248"/>
  <c r="K108" i="248"/>
  <c r="V107" i="248"/>
  <c r="M107" i="248"/>
  <c r="K107" i="248"/>
  <c r="V106" i="248"/>
  <c r="M106" i="248"/>
  <c r="K106" i="248"/>
  <c r="V105" i="248"/>
  <c r="K105" i="248"/>
  <c r="K104" i="248"/>
  <c r="O103" i="248"/>
  <c r="K103" i="248"/>
  <c r="T102" i="248"/>
  <c r="J102" i="248"/>
  <c r="T101" i="248"/>
  <c r="J101" i="248"/>
  <c r="T100" i="248"/>
  <c r="J100" i="248"/>
  <c r="T99" i="248"/>
  <c r="J99" i="248"/>
  <c r="T98" i="248"/>
  <c r="J98" i="248"/>
  <c r="T97" i="248"/>
  <c r="J97" i="248"/>
  <c r="T96" i="248"/>
  <c r="J96" i="248"/>
  <c r="T95" i="248"/>
  <c r="J95" i="248"/>
  <c r="T94" i="248"/>
  <c r="J94" i="248"/>
  <c r="Y93" i="248"/>
  <c r="O92" i="248"/>
  <c r="K92" i="248"/>
  <c r="I91" i="248"/>
  <c r="O90" i="248"/>
  <c r="K90" i="248"/>
  <c r="I89" i="248"/>
  <c r="P88" i="248"/>
  <c r="N88" i="248"/>
  <c r="P87" i="248"/>
  <c r="N87" i="248"/>
  <c r="R86" i="248"/>
  <c r="Q86" i="248"/>
  <c r="S85" i="248"/>
  <c r="M85" i="248"/>
  <c r="K85" i="248"/>
  <c r="J85" i="248"/>
  <c r="S84" i="248"/>
  <c r="M84" i="248"/>
  <c r="K84" i="248"/>
  <c r="J84" i="248"/>
  <c r="I82" i="248"/>
  <c r="O80" i="248"/>
  <c r="K80" i="248"/>
  <c r="K79" i="248"/>
  <c r="K78" i="248"/>
  <c r="K77" i="248"/>
  <c r="K76" i="248"/>
  <c r="K75" i="248"/>
  <c r="K74" i="248"/>
  <c r="K73" i="248"/>
  <c r="K72" i="248"/>
  <c r="K71" i="248"/>
  <c r="K70" i="248"/>
  <c r="K69" i="248"/>
  <c r="K68" i="248"/>
  <c r="K67" i="248"/>
  <c r="X66" i="248"/>
  <c r="O64" i="248"/>
  <c r="K64" i="248"/>
  <c r="R63" i="248"/>
  <c r="Q63" i="248"/>
  <c r="R62" i="248"/>
  <c r="Q62" i="248"/>
  <c r="M62" i="248"/>
  <c r="R61" i="248"/>
  <c r="Q61" i="248"/>
  <c r="K60" i="248"/>
  <c r="R59" i="248"/>
  <c r="J59" i="248"/>
  <c r="R58" i="248"/>
  <c r="J58" i="248"/>
  <c r="R57" i="248"/>
  <c r="J57" i="248"/>
  <c r="R56" i="248"/>
  <c r="J56" i="248"/>
  <c r="X55" i="248"/>
  <c r="K54" i="248"/>
  <c r="K53" i="248"/>
  <c r="K52" i="248"/>
  <c r="K51" i="248"/>
  <c r="O50" i="248"/>
  <c r="K50" i="248"/>
  <c r="K49" i="248"/>
  <c r="K48" i="248"/>
  <c r="X47" i="248"/>
  <c r="K46" i="248"/>
  <c r="K45" i="248"/>
  <c r="E45" i="248"/>
  <c r="O44" i="248"/>
  <c r="K44" i="248"/>
  <c r="K43" i="248"/>
  <c r="O42" i="248"/>
  <c r="K42" i="248"/>
  <c r="K41" i="248"/>
  <c r="K40" i="248"/>
  <c r="X39" i="248"/>
  <c r="I38" i="248"/>
  <c r="K37" i="248"/>
  <c r="K36" i="248"/>
  <c r="K35" i="248"/>
  <c r="K34" i="248"/>
  <c r="X33" i="248"/>
  <c r="I32" i="248"/>
  <c r="I31" i="248"/>
  <c r="Y30" i="248"/>
  <c r="M30" i="248"/>
  <c r="J30" i="248"/>
  <c r="Y29" i="248"/>
  <c r="M29" i="248"/>
  <c r="J29" i="248"/>
  <c r="K28" i="248"/>
  <c r="K26" i="248"/>
  <c r="I25" i="248"/>
  <c r="I24" i="248"/>
  <c r="Q23" i="248"/>
  <c r="K23" i="248"/>
  <c r="Q22" i="248"/>
  <c r="K22" i="248"/>
  <c r="Q21" i="248"/>
  <c r="K21" i="248"/>
  <c r="Q20" i="248"/>
  <c r="K20" i="248"/>
  <c r="Q19" i="248"/>
  <c r="K19" i="248"/>
  <c r="Q18" i="248"/>
  <c r="K18" i="248"/>
  <c r="Q17" i="248"/>
  <c r="K17" i="248"/>
  <c r="Q16" i="248"/>
  <c r="K16" i="248"/>
  <c r="Q15" i="248"/>
  <c r="K15" i="248"/>
  <c r="K14" i="248"/>
  <c r="O13" i="248"/>
  <c r="L13" i="248"/>
  <c r="K13" i="248"/>
  <c r="I12" i="248"/>
  <c r="X156" i="247" l="1"/>
  <c r="O154" i="247"/>
  <c r="K154" i="247"/>
  <c r="Y153" i="247"/>
  <c r="J153" i="247"/>
  <c r="Y152" i="247"/>
  <c r="J152" i="247"/>
  <c r="R150" i="247"/>
  <c r="Q150" i="247"/>
  <c r="J150" i="247"/>
  <c r="R149" i="247"/>
  <c r="Q149" i="247"/>
  <c r="J149" i="247"/>
  <c r="Y148" i="247"/>
  <c r="J148" i="247"/>
  <c r="Y147" i="247"/>
  <c r="J147" i="247"/>
  <c r="Y146" i="247"/>
  <c r="J146" i="247"/>
  <c r="Y145" i="247"/>
  <c r="J145" i="247"/>
  <c r="Y144" i="247"/>
  <c r="J144" i="247"/>
  <c r="Y143" i="247"/>
  <c r="J143" i="247"/>
  <c r="Y142" i="247"/>
  <c r="J142" i="247"/>
  <c r="Y141" i="247"/>
  <c r="J141" i="247"/>
  <c r="Y140" i="247"/>
  <c r="J140" i="247"/>
  <c r="X139" i="247"/>
  <c r="Y138" i="247"/>
  <c r="J138" i="247"/>
  <c r="O136" i="247"/>
  <c r="K136" i="247"/>
  <c r="Y135" i="247"/>
  <c r="J135" i="247"/>
  <c r="Y134" i="247"/>
  <c r="J134" i="247"/>
  <c r="Y133" i="247"/>
  <c r="J133" i="247"/>
  <c r="Y132" i="247"/>
  <c r="J132" i="247"/>
  <c r="R131" i="247"/>
  <c r="J131" i="247"/>
  <c r="X130" i="247"/>
  <c r="O129" i="247"/>
  <c r="K129" i="247"/>
  <c r="O128" i="247"/>
  <c r="K128" i="247"/>
  <c r="R127" i="247"/>
  <c r="J127" i="247"/>
  <c r="R126" i="247"/>
  <c r="J126" i="247"/>
  <c r="Y125" i="247"/>
  <c r="J125" i="247"/>
  <c r="Y124" i="247"/>
  <c r="J124" i="247"/>
  <c r="Y123" i="247"/>
  <c r="J123" i="247"/>
  <c r="Y122" i="247"/>
  <c r="J122" i="247"/>
  <c r="Y121" i="247"/>
  <c r="J121" i="247"/>
  <c r="Y120" i="247"/>
  <c r="J120" i="247"/>
  <c r="Y119" i="247"/>
  <c r="J119" i="247"/>
  <c r="Y118" i="247"/>
  <c r="J118" i="247"/>
  <c r="Y117" i="247"/>
  <c r="J117" i="247"/>
  <c r="Y116" i="247"/>
  <c r="J116" i="247"/>
  <c r="X115" i="247"/>
  <c r="O114" i="247"/>
  <c r="K114" i="247"/>
  <c r="Y113" i="247"/>
  <c r="J113" i="247"/>
  <c r="Y112" i="247"/>
  <c r="J112" i="247"/>
  <c r="Y111" i="247"/>
  <c r="J111" i="247"/>
  <c r="X110" i="247"/>
  <c r="K109" i="247"/>
  <c r="V108" i="247"/>
  <c r="M108" i="247"/>
  <c r="K108" i="247"/>
  <c r="V107" i="247"/>
  <c r="M107" i="247"/>
  <c r="K107" i="247"/>
  <c r="V106" i="247"/>
  <c r="M106" i="247"/>
  <c r="K106" i="247"/>
  <c r="V105" i="247"/>
  <c r="K105" i="247"/>
  <c r="K104" i="247"/>
  <c r="O103" i="247"/>
  <c r="K103" i="247"/>
  <c r="T102" i="247"/>
  <c r="J102" i="247"/>
  <c r="T101" i="247"/>
  <c r="J101" i="247"/>
  <c r="T100" i="247"/>
  <c r="J100" i="247"/>
  <c r="T99" i="247"/>
  <c r="J99" i="247"/>
  <c r="T98" i="247"/>
  <c r="J98" i="247"/>
  <c r="T97" i="247"/>
  <c r="J97" i="247"/>
  <c r="T96" i="247"/>
  <c r="J96" i="247"/>
  <c r="T95" i="247"/>
  <c r="J95" i="247"/>
  <c r="T94" i="247"/>
  <c r="J94" i="247"/>
  <c r="Y93" i="247"/>
  <c r="O92" i="247"/>
  <c r="K92" i="247"/>
  <c r="I91" i="247"/>
  <c r="O90" i="247"/>
  <c r="K90" i="247"/>
  <c r="I89" i="247"/>
  <c r="P88" i="247"/>
  <c r="N88" i="247"/>
  <c r="P87" i="247"/>
  <c r="N87" i="247"/>
  <c r="R86" i="247"/>
  <c r="Q86" i="247"/>
  <c r="S85" i="247"/>
  <c r="M85" i="247"/>
  <c r="K85" i="247"/>
  <c r="J85" i="247"/>
  <c r="S84" i="247"/>
  <c r="M84" i="247"/>
  <c r="K84" i="247"/>
  <c r="J84" i="247"/>
  <c r="I82" i="247"/>
  <c r="O80" i="247"/>
  <c r="K80" i="247"/>
  <c r="K79" i="247"/>
  <c r="K78" i="247"/>
  <c r="K77" i="247"/>
  <c r="K76" i="247"/>
  <c r="K75" i="247"/>
  <c r="K74" i="247"/>
  <c r="K73" i="247"/>
  <c r="K72" i="247"/>
  <c r="K71" i="247"/>
  <c r="K70" i="247"/>
  <c r="K69" i="247"/>
  <c r="K68" i="247"/>
  <c r="K67" i="247"/>
  <c r="X66" i="247"/>
  <c r="O64" i="247"/>
  <c r="K64" i="247"/>
  <c r="R63" i="247"/>
  <c r="Q63" i="247"/>
  <c r="R62" i="247"/>
  <c r="Q62" i="247"/>
  <c r="M62" i="247"/>
  <c r="R61" i="247"/>
  <c r="Q61" i="247"/>
  <c r="K60" i="247"/>
  <c r="R59" i="247"/>
  <c r="J59" i="247"/>
  <c r="R58" i="247"/>
  <c r="J58" i="247"/>
  <c r="R57" i="247"/>
  <c r="J57" i="247"/>
  <c r="R56" i="247"/>
  <c r="J56" i="247"/>
  <c r="X55" i="247"/>
  <c r="K54" i="247"/>
  <c r="K53" i="247"/>
  <c r="E53" i="247"/>
  <c r="K52" i="247"/>
  <c r="K51" i="247"/>
  <c r="O50" i="247"/>
  <c r="K50" i="247"/>
  <c r="K49" i="247"/>
  <c r="K48" i="247"/>
  <c r="X47" i="247"/>
  <c r="K46" i="247"/>
  <c r="K45" i="247"/>
  <c r="E45" i="247"/>
  <c r="O44" i="247"/>
  <c r="K44" i="247"/>
  <c r="K43" i="247"/>
  <c r="O42" i="247"/>
  <c r="K42" i="247"/>
  <c r="K41" i="247"/>
  <c r="K40" i="247"/>
  <c r="X39" i="247"/>
  <c r="I38" i="247"/>
  <c r="K37" i="247"/>
  <c r="K36" i="247"/>
  <c r="K35" i="247"/>
  <c r="K34" i="247"/>
  <c r="X33" i="247"/>
  <c r="I32" i="247"/>
  <c r="I31" i="247"/>
  <c r="Y30" i="247"/>
  <c r="M30" i="247"/>
  <c r="J30" i="247"/>
  <c r="Y29" i="247"/>
  <c r="M29" i="247"/>
  <c r="J29" i="247"/>
  <c r="K28" i="247"/>
  <c r="K26" i="247"/>
  <c r="I25" i="247"/>
  <c r="I24" i="247"/>
  <c r="Q23" i="247"/>
  <c r="K23" i="247"/>
  <c r="Q22" i="247"/>
  <c r="K22" i="247"/>
  <c r="Q21" i="247"/>
  <c r="K21" i="247"/>
  <c r="Q20" i="247"/>
  <c r="K20" i="247"/>
  <c r="Q19" i="247"/>
  <c r="K19" i="247"/>
  <c r="Q18" i="247"/>
  <c r="K18" i="247"/>
  <c r="Q17" i="247"/>
  <c r="K17" i="247"/>
  <c r="Q16" i="247"/>
  <c r="K16" i="247"/>
  <c r="Q15" i="247"/>
  <c r="K15" i="247"/>
  <c r="K14" i="247"/>
  <c r="O13" i="247"/>
  <c r="L13" i="247"/>
  <c r="K13" i="247"/>
  <c r="I12" i="247"/>
  <c r="F56" i="247" l="1"/>
  <c r="F58" i="247"/>
  <c r="X156" i="246" l="1"/>
  <c r="O154" i="246"/>
  <c r="K154" i="246"/>
  <c r="Y153" i="246"/>
  <c r="J153" i="246"/>
  <c r="Y152" i="246"/>
  <c r="J152" i="246"/>
  <c r="R150" i="246"/>
  <c r="Q150" i="246"/>
  <c r="R149" i="246"/>
  <c r="Q149" i="246"/>
  <c r="Y148" i="246"/>
  <c r="J148" i="246"/>
  <c r="Y147" i="246"/>
  <c r="J147" i="246"/>
  <c r="Y146" i="246"/>
  <c r="J146" i="246"/>
  <c r="Y145" i="246"/>
  <c r="J145" i="246"/>
  <c r="Y144" i="246"/>
  <c r="J144" i="246"/>
  <c r="Y143" i="246"/>
  <c r="J143" i="246"/>
  <c r="Y142" i="246"/>
  <c r="J142" i="246"/>
  <c r="Y141" i="246"/>
  <c r="J141" i="246"/>
  <c r="Y140" i="246"/>
  <c r="J140" i="246"/>
  <c r="X139" i="246"/>
  <c r="Y138" i="246"/>
  <c r="J138" i="246"/>
  <c r="O136" i="246"/>
  <c r="K136" i="246"/>
  <c r="Y135" i="246"/>
  <c r="J135" i="246"/>
  <c r="Y134" i="246"/>
  <c r="J134" i="246"/>
  <c r="Y133" i="246"/>
  <c r="J133" i="246"/>
  <c r="Y132" i="246"/>
  <c r="J132" i="246"/>
  <c r="R131" i="246"/>
  <c r="J131" i="246"/>
  <c r="X130" i="246"/>
  <c r="O129" i="246"/>
  <c r="K129" i="246"/>
  <c r="O128" i="246"/>
  <c r="K128" i="246"/>
  <c r="R127" i="246"/>
  <c r="J127" i="246"/>
  <c r="R126" i="246"/>
  <c r="J126" i="246"/>
  <c r="Y125" i="246"/>
  <c r="J125" i="246"/>
  <c r="Y124" i="246"/>
  <c r="J124" i="246"/>
  <c r="Y123" i="246"/>
  <c r="J123" i="246"/>
  <c r="Y122" i="246"/>
  <c r="J122" i="246"/>
  <c r="Y121" i="246"/>
  <c r="J121" i="246"/>
  <c r="Y120" i="246"/>
  <c r="J120" i="246"/>
  <c r="Y119" i="246"/>
  <c r="J119" i="246"/>
  <c r="Y118" i="246"/>
  <c r="J118" i="246"/>
  <c r="Y117" i="246"/>
  <c r="J117" i="246"/>
  <c r="Y116" i="246"/>
  <c r="J116" i="246"/>
  <c r="X115" i="246"/>
  <c r="O114" i="246"/>
  <c r="K114" i="246"/>
  <c r="Y113" i="246"/>
  <c r="J113" i="246"/>
  <c r="Y112" i="246"/>
  <c r="J112" i="246"/>
  <c r="Y111" i="246"/>
  <c r="J111" i="246"/>
  <c r="X110" i="246"/>
  <c r="K109" i="246"/>
  <c r="V108" i="246"/>
  <c r="M108" i="246"/>
  <c r="K108" i="246"/>
  <c r="V107" i="246"/>
  <c r="M107" i="246"/>
  <c r="K107" i="246"/>
  <c r="V106" i="246"/>
  <c r="M106" i="246"/>
  <c r="K106" i="246"/>
  <c r="V105" i="246"/>
  <c r="K105" i="246"/>
  <c r="K104" i="246"/>
  <c r="O103" i="246"/>
  <c r="K103" i="246"/>
  <c r="T102" i="246"/>
  <c r="J102" i="246"/>
  <c r="T101" i="246"/>
  <c r="J101" i="246"/>
  <c r="T100" i="246"/>
  <c r="J100" i="246"/>
  <c r="T99" i="246"/>
  <c r="J99" i="246"/>
  <c r="T98" i="246"/>
  <c r="J98" i="246"/>
  <c r="T97" i="246"/>
  <c r="J97" i="246"/>
  <c r="T96" i="246"/>
  <c r="J96" i="246"/>
  <c r="T95" i="246"/>
  <c r="J95" i="246"/>
  <c r="T94" i="246"/>
  <c r="J94" i="246"/>
  <c r="Y93" i="246"/>
  <c r="O92" i="246"/>
  <c r="K92" i="246"/>
  <c r="I91" i="246"/>
  <c r="O90" i="246"/>
  <c r="K90" i="246"/>
  <c r="I89" i="246"/>
  <c r="P88" i="246"/>
  <c r="N88" i="246"/>
  <c r="P87" i="246"/>
  <c r="N87" i="246"/>
  <c r="R86" i="246"/>
  <c r="Q86" i="246"/>
  <c r="S85" i="246"/>
  <c r="M85" i="246"/>
  <c r="K85" i="246"/>
  <c r="J85" i="246"/>
  <c r="S84" i="246"/>
  <c r="M84" i="246"/>
  <c r="K84" i="246"/>
  <c r="J84" i="246"/>
  <c r="I82" i="246"/>
  <c r="O80" i="246"/>
  <c r="K80" i="246"/>
  <c r="K79" i="246"/>
  <c r="K78" i="246"/>
  <c r="K77" i="246"/>
  <c r="K76" i="246"/>
  <c r="K75" i="246"/>
  <c r="K74" i="246"/>
  <c r="K73" i="246"/>
  <c r="K72" i="246"/>
  <c r="K71" i="246"/>
  <c r="K70" i="246"/>
  <c r="K69" i="246"/>
  <c r="K68" i="246"/>
  <c r="K67" i="246"/>
  <c r="X66" i="246"/>
  <c r="O64" i="246"/>
  <c r="K64" i="246"/>
  <c r="R63" i="246"/>
  <c r="Q63" i="246"/>
  <c r="R62" i="246"/>
  <c r="Q62" i="246"/>
  <c r="M62" i="246"/>
  <c r="R61" i="246"/>
  <c r="Q61" i="246"/>
  <c r="K60" i="246"/>
  <c r="R59" i="246"/>
  <c r="J59" i="246"/>
  <c r="R58" i="246"/>
  <c r="J58" i="246"/>
  <c r="R57" i="246"/>
  <c r="J57" i="246"/>
  <c r="R56" i="246"/>
  <c r="J56" i="246"/>
  <c r="X55" i="246"/>
  <c r="K54" i="246"/>
  <c r="K53" i="246"/>
  <c r="E53" i="246"/>
  <c r="K52" i="246"/>
  <c r="K51" i="246"/>
  <c r="O50" i="246"/>
  <c r="K50" i="246"/>
  <c r="K49" i="246"/>
  <c r="K48" i="246"/>
  <c r="X47" i="246"/>
  <c r="K46" i="246"/>
  <c r="K45" i="246"/>
  <c r="E45" i="246"/>
  <c r="O44" i="246"/>
  <c r="K44" i="246"/>
  <c r="K43" i="246"/>
  <c r="O42" i="246"/>
  <c r="K42" i="246"/>
  <c r="K41" i="246"/>
  <c r="K40" i="246"/>
  <c r="X39" i="246"/>
  <c r="I38" i="246"/>
  <c r="K37" i="246"/>
  <c r="E37" i="246"/>
  <c r="K36" i="246"/>
  <c r="K35" i="246"/>
  <c r="K34" i="246"/>
  <c r="X33" i="246"/>
  <c r="I32" i="246"/>
  <c r="I31" i="246"/>
  <c r="Y30" i="246"/>
  <c r="M30" i="246"/>
  <c r="J30" i="246"/>
  <c r="Y29" i="246"/>
  <c r="M29" i="246"/>
  <c r="J29" i="246"/>
  <c r="K28" i="246"/>
  <c r="K26" i="246"/>
  <c r="I25" i="246"/>
  <c r="I24" i="246"/>
  <c r="Q23" i="246"/>
  <c r="K23" i="246"/>
  <c r="Q22" i="246"/>
  <c r="K22" i="246"/>
  <c r="Q21" i="246"/>
  <c r="K21" i="246"/>
  <c r="Q20" i="246"/>
  <c r="K20" i="246"/>
  <c r="Q19" i="246"/>
  <c r="K19" i="246"/>
  <c r="Q18" i="246"/>
  <c r="K18" i="246"/>
  <c r="Q17" i="246"/>
  <c r="K17" i="246"/>
  <c r="Q16" i="246"/>
  <c r="K16" i="246"/>
  <c r="Q15" i="246"/>
  <c r="K15" i="246"/>
  <c r="K14" i="246"/>
  <c r="O13" i="246"/>
  <c r="L13" i="246"/>
  <c r="K13" i="246"/>
  <c r="I12" i="246"/>
  <c r="F58" i="246" l="1"/>
  <c r="F56" i="246"/>
  <c r="F57" i="246"/>
  <c r="X156" i="245" l="1"/>
  <c r="O154" i="245"/>
  <c r="K154" i="245"/>
  <c r="Y153" i="245"/>
  <c r="J153" i="245"/>
  <c r="Y152" i="245"/>
  <c r="J152" i="245"/>
  <c r="R150" i="245"/>
  <c r="Q150" i="245"/>
  <c r="R149" i="245"/>
  <c r="Q149" i="245"/>
  <c r="Y148" i="245"/>
  <c r="J148" i="245"/>
  <c r="Y147" i="245"/>
  <c r="J147" i="245"/>
  <c r="Y146" i="245"/>
  <c r="J146" i="245"/>
  <c r="Y145" i="245"/>
  <c r="J145" i="245"/>
  <c r="Y144" i="245"/>
  <c r="J144" i="245"/>
  <c r="Y143" i="245"/>
  <c r="J143" i="245"/>
  <c r="Y142" i="245"/>
  <c r="J142" i="245"/>
  <c r="Y141" i="245"/>
  <c r="J141" i="245"/>
  <c r="Y140" i="245"/>
  <c r="J140" i="245"/>
  <c r="X139" i="245"/>
  <c r="Y138" i="245"/>
  <c r="J138" i="245"/>
  <c r="O136" i="245"/>
  <c r="K136" i="245"/>
  <c r="Y135" i="245"/>
  <c r="J135" i="245"/>
  <c r="Y134" i="245"/>
  <c r="J134" i="245"/>
  <c r="Y133" i="245"/>
  <c r="J133" i="245"/>
  <c r="Y132" i="245"/>
  <c r="J132" i="245"/>
  <c r="R131" i="245"/>
  <c r="J131" i="245"/>
  <c r="X130" i="245"/>
  <c r="O129" i="245"/>
  <c r="K129" i="245"/>
  <c r="O128" i="245"/>
  <c r="K128" i="245"/>
  <c r="R127" i="245"/>
  <c r="J127" i="245"/>
  <c r="R126" i="245"/>
  <c r="J126" i="245"/>
  <c r="Y125" i="245"/>
  <c r="J125" i="245"/>
  <c r="Y124" i="245"/>
  <c r="J124" i="245"/>
  <c r="Y123" i="245"/>
  <c r="J123" i="245"/>
  <c r="Y122" i="245"/>
  <c r="J122" i="245"/>
  <c r="Y121" i="245"/>
  <c r="J121" i="245"/>
  <c r="Y120" i="245"/>
  <c r="J120" i="245"/>
  <c r="Y119" i="245"/>
  <c r="J119" i="245"/>
  <c r="Y118" i="245"/>
  <c r="J118" i="245"/>
  <c r="Y117" i="245"/>
  <c r="J117" i="245"/>
  <c r="Y116" i="245"/>
  <c r="J116" i="245"/>
  <c r="X115" i="245"/>
  <c r="O114" i="245"/>
  <c r="K114" i="245"/>
  <c r="Y113" i="245"/>
  <c r="J113" i="245"/>
  <c r="Y112" i="245"/>
  <c r="J112" i="245"/>
  <c r="Y111" i="245"/>
  <c r="J111" i="245"/>
  <c r="X110" i="245"/>
  <c r="K109" i="245"/>
  <c r="V108" i="245"/>
  <c r="M108" i="245"/>
  <c r="K108" i="245"/>
  <c r="V107" i="245"/>
  <c r="M107" i="245"/>
  <c r="K107" i="245"/>
  <c r="V106" i="245"/>
  <c r="M106" i="245"/>
  <c r="K106" i="245"/>
  <c r="V105" i="245"/>
  <c r="K105" i="245"/>
  <c r="K104" i="245"/>
  <c r="O103" i="245"/>
  <c r="K103" i="245"/>
  <c r="T102" i="245"/>
  <c r="J102" i="245"/>
  <c r="T101" i="245"/>
  <c r="J101" i="245"/>
  <c r="T100" i="245"/>
  <c r="J100" i="245"/>
  <c r="T99" i="245"/>
  <c r="J99" i="245"/>
  <c r="T98" i="245"/>
  <c r="J98" i="245"/>
  <c r="T97" i="245"/>
  <c r="J97" i="245"/>
  <c r="T96" i="245"/>
  <c r="J96" i="245"/>
  <c r="T95" i="245"/>
  <c r="J95" i="245"/>
  <c r="T94" i="245"/>
  <c r="J94" i="245"/>
  <c r="Y93" i="245"/>
  <c r="O92" i="245"/>
  <c r="K92" i="245"/>
  <c r="I91" i="245"/>
  <c r="O90" i="245"/>
  <c r="K90" i="245"/>
  <c r="I89" i="245"/>
  <c r="P88" i="245"/>
  <c r="N88" i="245"/>
  <c r="P87" i="245"/>
  <c r="N87" i="245"/>
  <c r="R86" i="245"/>
  <c r="Q86" i="245"/>
  <c r="S85" i="245"/>
  <c r="M85" i="245"/>
  <c r="K85" i="245"/>
  <c r="J85" i="245"/>
  <c r="S84" i="245"/>
  <c r="M84" i="245"/>
  <c r="K84" i="245"/>
  <c r="J84" i="245"/>
  <c r="I82" i="245"/>
  <c r="O80" i="245"/>
  <c r="K80" i="245"/>
  <c r="K79" i="245"/>
  <c r="K78" i="245"/>
  <c r="K77" i="245"/>
  <c r="K76" i="245"/>
  <c r="K75" i="245"/>
  <c r="K74" i="245"/>
  <c r="K73" i="245"/>
  <c r="K72" i="245"/>
  <c r="K71" i="245"/>
  <c r="K70" i="245"/>
  <c r="K69" i="245"/>
  <c r="K68" i="245"/>
  <c r="K67" i="245"/>
  <c r="X66" i="245"/>
  <c r="O64" i="245"/>
  <c r="K64" i="245"/>
  <c r="R63" i="245"/>
  <c r="Q63" i="245"/>
  <c r="R62" i="245"/>
  <c r="Q62" i="245"/>
  <c r="M62" i="245"/>
  <c r="R61" i="245"/>
  <c r="Q61" i="245"/>
  <c r="K60" i="245"/>
  <c r="R59" i="245"/>
  <c r="J59" i="245"/>
  <c r="R58" i="245"/>
  <c r="J58" i="245"/>
  <c r="R57" i="245"/>
  <c r="J57" i="245"/>
  <c r="R56" i="245"/>
  <c r="J56" i="245"/>
  <c r="X55" i="245"/>
  <c r="K54" i="245"/>
  <c r="K53" i="245"/>
  <c r="E53" i="245"/>
  <c r="K52" i="245"/>
  <c r="K51" i="245"/>
  <c r="O50" i="245"/>
  <c r="K50" i="245"/>
  <c r="K49" i="245"/>
  <c r="K48" i="245"/>
  <c r="X47" i="245"/>
  <c r="K46" i="245"/>
  <c r="K45" i="245"/>
  <c r="E45" i="245"/>
  <c r="O44" i="245"/>
  <c r="K44" i="245"/>
  <c r="K43" i="245"/>
  <c r="O42" i="245"/>
  <c r="K42" i="245"/>
  <c r="K41" i="245"/>
  <c r="K40" i="245"/>
  <c r="X39" i="245"/>
  <c r="I38" i="245"/>
  <c r="K37" i="245"/>
  <c r="E37" i="245"/>
  <c r="K36" i="245"/>
  <c r="K35" i="245"/>
  <c r="K34" i="245"/>
  <c r="X33" i="245"/>
  <c r="I32" i="245"/>
  <c r="I31" i="245"/>
  <c r="Y30" i="245"/>
  <c r="M30" i="245"/>
  <c r="J30" i="245"/>
  <c r="Y29" i="245"/>
  <c r="M29" i="245"/>
  <c r="J29" i="245"/>
  <c r="K28" i="245"/>
  <c r="K26" i="245"/>
  <c r="I25" i="245"/>
  <c r="I24" i="245"/>
  <c r="Q23" i="245"/>
  <c r="K23" i="245"/>
  <c r="Q22" i="245"/>
  <c r="K22" i="245"/>
  <c r="Q21" i="245"/>
  <c r="K21" i="245"/>
  <c r="Q20" i="245"/>
  <c r="K20" i="245"/>
  <c r="Q19" i="245"/>
  <c r="K19" i="245"/>
  <c r="Q18" i="245"/>
  <c r="K18" i="245"/>
  <c r="Q17" i="245"/>
  <c r="K17" i="245"/>
  <c r="Q16" i="245"/>
  <c r="K16" i="245"/>
  <c r="Q15" i="245"/>
  <c r="K15" i="245"/>
  <c r="K14" i="245"/>
  <c r="O13" i="245"/>
  <c r="L13" i="245"/>
  <c r="K13" i="245"/>
  <c r="I12" i="245"/>
  <c r="F58" i="245" l="1"/>
  <c r="F56" i="245"/>
  <c r="X156" i="244" l="1"/>
  <c r="O154" i="244"/>
  <c r="K154" i="244"/>
  <c r="Y153" i="244"/>
  <c r="J153" i="244"/>
  <c r="Y152" i="244"/>
  <c r="J152" i="244"/>
  <c r="R150" i="244"/>
  <c r="Q150" i="244"/>
  <c r="R149" i="244"/>
  <c r="Q149" i="244"/>
  <c r="Y148" i="244"/>
  <c r="J148" i="244"/>
  <c r="Y147" i="244"/>
  <c r="J147" i="244"/>
  <c r="Y146" i="244"/>
  <c r="J146" i="244"/>
  <c r="Y145" i="244"/>
  <c r="J145" i="244"/>
  <c r="Y144" i="244"/>
  <c r="J144" i="244"/>
  <c r="Y143" i="244"/>
  <c r="J143" i="244"/>
  <c r="Y142" i="244"/>
  <c r="J142" i="244"/>
  <c r="Y141" i="244"/>
  <c r="J141" i="244"/>
  <c r="Y140" i="244"/>
  <c r="J140" i="244"/>
  <c r="X139" i="244"/>
  <c r="Y138" i="244"/>
  <c r="J138" i="244"/>
  <c r="O136" i="244"/>
  <c r="K136" i="244"/>
  <c r="Y135" i="244"/>
  <c r="J135" i="244"/>
  <c r="Y134" i="244"/>
  <c r="J134" i="244"/>
  <c r="Y133" i="244"/>
  <c r="J133" i="244"/>
  <c r="Y132" i="244"/>
  <c r="J132" i="244"/>
  <c r="R131" i="244"/>
  <c r="J131" i="244"/>
  <c r="X130" i="244"/>
  <c r="O129" i="244"/>
  <c r="K129" i="244"/>
  <c r="O128" i="244"/>
  <c r="K128" i="244"/>
  <c r="R127" i="244"/>
  <c r="J127" i="244"/>
  <c r="R126" i="244"/>
  <c r="J126" i="244"/>
  <c r="Y125" i="244"/>
  <c r="J125" i="244"/>
  <c r="Y124" i="244"/>
  <c r="J124" i="244"/>
  <c r="Y123" i="244"/>
  <c r="J123" i="244"/>
  <c r="Y122" i="244"/>
  <c r="J122" i="244"/>
  <c r="Y121" i="244"/>
  <c r="J121" i="244"/>
  <c r="Y120" i="244"/>
  <c r="J120" i="244"/>
  <c r="Y119" i="244"/>
  <c r="J119" i="244"/>
  <c r="Y118" i="244"/>
  <c r="J118" i="244"/>
  <c r="Y117" i="244"/>
  <c r="J117" i="244"/>
  <c r="Y116" i="244"/>
  <c r="J116" i="244"/>
  <c r="X115" i="244"/>
  <c r="O114" i="244"/>
  <c r="K114" i="244"/>
  <c r="Y113" i="244"/>
  <c r="J113" i="244"/>
  <c r="Y112" i="244"/>
  <c r="J112" i="244"/>
  <c r="Y111" i="244"/>
  <c r="J111" i="244"/>
  <c r="X110" i="244"/>
  <c r="K109" i="244"/>
  <c r="V108" i="244"/>
  <c r="M108" i="244"/>
  <c r="K108" i="244"/>
  <c r="V107" i="244"/>
  <c r="M107" i="244"/>
  <c r="K107" i="244"/>
  <c r="V106" i="244"/>
  <c r="M106" i="244"/>
  <c r="K106" i="244"/>
  <c r="V105" i="244"/>
  <c r="K105" i="244"/>
  <c r="K104" i="244"/>
  <c r="O103" i="244"/>
  <c r="K103" i="244"/>
  <c r="T102" i="244"/>
  <c r="J102" i="244"/>
  <c r="T101" i="244"/>
  <c r="J101" i="244"/>
  <c r="T100" i="244"/>
  <c r="J100" i="244"/>
  <c r="T99" i="244"/>
  <c r="J99" i="244"/>
  <c r="T98" i="244"/>
  <c r="J98" i="244"/>
  <c r="T97" i="244"/>
  <c r="J97" i="244"/>
  <c r="T96" i="244"/>
  <c r="J96" i="244"/>
  <c r="T95" i="244"/>
  <c r="J95" i="244"/>
  <c r="T94" i="244"/>
  <c r="J94" i="244"/>
  <c r="Y93" i="244"/>
  <c r="O92" i="244"/>
  <c r="K92" i="244"/>
  <c r="I91" i="244"/>
  <c r="O90" i="244"/>
  <c r="K90" i="244"/>
  <c r="I89" i="244"/>
  <c r="P88" i="244"/>
  <c r="N88" i="244"/>
  <c r="P87" i="244"/>
  <c r="N87" i="244"/>
  <c r="R86" i="244"/>
  <c r="Q86" i="244"/>
  <c r="S85" i="244"/>
  <c r="M85" i="244"/>
  <c r="K85" i="244"/>
  <c r="J85" i="244"/>
  <c r="S84" i="244"/>
  <c r="M84" i="244"/>
  <c r="K84" i="244"/>
  <c r="J84" i="244"/>
  <c r="I82" i="244"/>
  <c r="O80" i="244"/>
  <c r="K80" i="244"/>
  <c r="K79" i="244"/>
  <c r="K78" i="244"/>
  <c r="K77" i="244"/>
  <c r="K76" i="244"/>
  <c r="K75" i="244"/>
  <c r="K74" i="244"/>
  <c r="K73" i="244"/>
  <c r="K72" i="244"/>
  <c r="K71" i="244"/>
  <c r="K70" i="244"/>
  <c r="K69" i="244"/>
  <c r="K68" i="244"/>
  <c r="K67" i="244"/>
  <c r="X66" i="244"/>
  <c r="O64" i="244"/>
  <c r="K64" i="244"/>
  <c r="R63" i="244"/>
  <c r="Q63" i="244"/>
  <c r="R62" i="244"/>
  <c r="Q62" i="244"/>
  <c r="M62" i="244"/>
  <c r="R61" i="244"/>
  <c r="Q61" i="244"/>
  <c r="K60" i="244"/>
  <c r="R59" i="244"/>
  <c r="J59" i="244"/>
  <c r="R58" i="244"/>
  <c r="J58" i="244"/>
  <c r="R57" i="244"/>
  <c r="J57" i="244"/>
  <c r="R56" i="244"/>
  <c r="J56" i="244"/>
  <c r="X55" i="244"/>
  <c r="K54" i="244"/>
  <c r="K53" i="244"/>
  <c r="K52" i="244"/>
  <c r="K51" i="244"/>
  <c r="O50" i="244"/>
  <c r="K50" i="244"/>
  <c r="K49" i="244"/>
  <c r="K48" i="244"/>
  <c r="X47" i="244"/>
  <c r="K46" i="244"/>
  <c r="K45" i="244"/>
  <c r="E45" i="244"/>
  <c r="O44" i="244"/>
  <c r="K44" i="244"/>
  <c r="K43" i="244"/>
  <c r="O42" i="244"/>
  <c r="K42" i="244"/>
  <c r="K41" i="244"/>
  <c r="K40" i="244"/>
  <c r="X39" i="244"/>
  <c r="I38" i="244"/>
  <c r="K37" i="244"/>
  <c r="E37" i="244"/>
  <c r="K36" i="244"/>
  <c r="K35" i="244"/>
  <c r="K34" i="244"/>
  <c r="X33" i="244"/>
  <c r="I32" i="244"/>
  <c r="I31" i="244"/>
  <c r="Y30" i="244"/>
  <c r="M30" i="244"/>
  <c r="J30" i="244"/>
  <c r="Y29" i="244"/>
  <c r="M29" i="244"/>
  <c r="J29" i="244"/>
  <c r="K28" i="244"/>
  <c r="K26" i="244"/>
  <c r="I25" i="244"/>
  <c r="I24" i="244"/>
  <c r="Q23" i="244"/>
  <c r="K23" i="244"/>
  <c r="Q22" i="244"/>
  <c r="K22" i="244"/>
  <c r="Q21" i="244"/>
  <c r="K21" i="244"/>
  <c r="Q20" i="244"/>
  <c r="K20" i="244"/>
  <c r="Q19" i="244"/>
  <c r="K19" i="244"/>
  <c r="Q18" i="244"/>
  <c r="K18" i="244"/>
  <c r="Q17" i="244"/>
  <c r="K17" i="244"/>
  <c r="Q16" i="244"/>
  <c r="K16" i="244"/>
  <c r="Q15" i="244"/>
  <c r="K15" i="244"/>
  <c r="K14" i="244"/>
  <c r="O13" i="244"/>
  <c r="L13" i="244"/>
  <c r="K13" i="244"/>
  <c r="I12" i="244"/>
  <c r="F56" i="244" l="1"/>
  <c r="F58" i="244"/>
  <c r="F57" i="244"/>
  <c r="X156" i="243" l="1"/>
  <c r="O154" i="243"/>
  <c r="K154" i="243"/>
  <c r="Y153" i="243"/>
  <c r="J153" i="243"/>
  <c r="Y152" i="243"/>
  <c r="J152" i="243"/>
  <c r="R150" i="243"/>
  <c r="Q150" i="243"/>
  <c r="J150" i="243"/>
  <c r="R149" i="243"/>
  <c r="Q149" i="243"/>
  <c r="J149" i="243"/>
  <c r="Y148" i="243"/>
  <c r="J148" i="243"/>
  <c r="Y147" i="243"/>
  <c r="J147" i="243"/>
  <c r="Y146" i="243"/>
  <c r="J146" i="243"/>
  <c r="Y145" i="243"/>
  <c r="J145" i="243"/>
  <c r="Y144" i="243"/>
  <c r="J144" i="243"/>
  <c r="Y143" i="243"/>
  <c r="J143" i="243"/>
  <c r="Y142" i="243"/>
  <c r="J142" i="243"/>
  <c r="Y141" i="243"/>
  <c r="J141" i="243"/>
  <c r="Y140" i="243"/>
  <c r="J140" i="243"/>
  <c r="X139" i="243"/>
  <c r="Y138" i="243"/>
  <c r="J138" i="243"/>
  <c r="O136" i="243"/>
  <c r="K136" i="243"/>
  <c r="Y135" i="243"/>
  <c r="J135" i="243"/>
  <c r="Y134" i="243"/>
  <c r="J134" i="243"/>
  <c r="Y133" i="243"/>
  <c r="J133" i="243"/>
  <c r="Y132" i="243"/>
  <c r="J132" i="243"/>
  <c r="R131" i="243"/>
  <c r="J131" i="243"/>
  <c r="X130" i="243"/>
  <c r="O129" i="243"/>
  <c r="K129" i="243"/>
  <c r="O128" i="243"/>
  <c r="K128" i="243"/>
  <c r="R127" i="243"/>
  <c r="J127" i="243"/>
  <c r="R126" i="243"/>
  <c r="J126" i="243"/>
  <c r="Y125" i="243"/>
  <c r="J125" i="243"/>
  <c r="Y124" i="243"/>
  <c r="J124" i="243"/>
  <c r="Y123" i="243"/>
  <c r="J123" i="243"/>
  <c r="Y122" i="243"/>
  <c r="J122" i="243"/>
  <c r="Y121" i="243"/>
  <c r="J121" i="243"/>
  <c r="Y120" i="243"/>
  <c r="J120" i="243"/>
  <c r="Y119" i="243"/>
  <c r="J119" i="243"/>
  <c r="Y118" i="243"/>
  <c r="J118" i="243"/>
  <c r="Y117" i="243"/>
  <c r="J117" i="243"/>
  <c r="Y116" i="243"/>
  <c r="J116" i="243"/>
  <c r="X115" i="243"/>
  <c r="O114" i="243"/>
  <c r="K114" i="243"/>
  <c r="Y113" i="243"/>
  <c r="J113" i="243"/>
  <c r="Y112" i="243"/>
  <c r="J112" i="243"/>
  <c r="Y111" i="243"/>
  <c r="J111" i="243"/>
  <c r="X110" i="243"/>
  <c r="K109" i="243"/>
  <c r="V108" i="243"/>
  <c r="M108" i="243"/>
  <c r="K108" i="243"/>
  <c r="V107" i="243"/>
  <c r="M107" i="243"/>
  <c r="K107" i="243"/>
  <c r="V106" i="243"/>
  <c r="M106" i="243"/>
  <c r="K106" i="243"/>
  <c r="V105" i="243"/>
  <c r="K105" i="243"/>
  <c r="K104" i="243"/>
  <c r="O103" i="243"/>
  <c r="K103" i="243"/>
  <c r="T102" i="243"/>
  <c r="J102" i="243"/>
  <c r="T101" i="243"/>
  <c r="J101" i="243"/>
  <c r="T100" i="243"/>
  <c r="J100" i="243"/>
  <c r="T99" i="243"/>
  <c r="J99" i="243"/>
  <c r="T98" i="243"/>
  <c r="J98" i="243"/>
  <c r="T97" i="243"/>
  <c r="J97" i="243"/>
  <c r="T96" i="243"/>
  <c r="J96" i="243"/>
  <c r="T95" i="243"/>
  <c r="J95" i="243"/>
  <c r="T94" i="243"/>
  <c r="J94" i="243"/>
  <c r="Y93" i="243"/>
  <c r="O92" i="243"/>
  <c r="K92" i="243"/>
  <c r="I91" i="243"/>
  <c r="O90" i="243"/>
  <c r="K90" i="243"/>
  <c r="I89" i="243"/>
  <c r="P88" i="243"/>
  <c r="N88" i="243"/>
  <c r="P87" i="243"/>
  <c r="N87" i="243"/>
  <c r="R86" i="243"/>
  <c r="Q86" i="243"/>
  <c r="S85" i="243"/>
  <c r="M85" i="243"/>
  <c r="K85" i="243"/>
  <c r="J85" i="243"/>
  <c r="S84" i="243"/>
  <c r="M84" i="243"/>
  <c r="K84" i="243"/>
  <c r="J84" i="243"/>
  <c r="I82" i="243"/>
  <c r="O80" i="243"/>
  <c r="K80" i="243"/>
  <c r="K79" i="243"/>
  <c r="K78" i="243"/>
  <c r="K77" i="243"/>
  <c r="K76" i="243"/>
  <c r="K75" i="243"/>
  <c r="K74" i="243"/>
  <c r="K73" i="243"/>
  <c r="K72" i="243"/>
  <c r="K71" i="243"/>
  <c r="K70" i="243"/>
  <c r="K69" i="243"/>
  <c r="K68" i="243"/>
  <c r="K67" i="243"/>
  <c r="X66" i="243"/>
  <c r="O64" i="243"/>
  <c r="K64" i="243"/>
  <c r="R63" i="243"/>
  <c r="Q63" i="243"/>
  <c r="R62" i="243"/>
  <c r="Q62" i="243"/>
  <c r="M62" i="243"/>
  <c r="R61" i="243"/>
  <c r="Q61" i="243"/>
  <c r="K60" i="243"/>
  <c r="R59" i="243"/>
  <c r="J59" i="243"/>
  <c r="R58" i="243"/>
  <c r="J58" i="243"/>
  <c r="R57" i="243"/>
  <c r="J57" i="243"/>
  <c r="R56" i="243"/>
  <c r="J56" i="243"/>
  <c r="X55" i="243"/>
  <c r="K54" i="243"/>
  <c r="K53" i="243"/>
  <c r="E53" i="243"/>
  <c r="K52" i="243"/>
  <c r="K51" i="243"/>
  <c r="O50" i="243"/>
  <c r="K50" i="243"/>
  <c r="K49" i="243"/>
  <c r="K48" i="243"/>
  <c r="X47" i="243"/>
  <c r="K46" i="243"/>
  <c r="K45" i="243"/>
  <c r="E45" i="243"/>
  <c r="O44" i="243"/>
  <c r="K44" i="243"/>
  <c r="K43" i="243"/>
  <c r="O42" i="243"/>
  <c r="K42" i="243"/>
  <c r="K41" i="243"/>
  <c r="K40" i="243"/>
  <c r="X39" i="243"/>
  <c r="I38" i="243"/>
  <c r="K37" i="243"/>
  <c r="E37" i="243"/>
  <c r="K36" i="243"/>
  <c r="K35" i="243"/>
  <c r="K34" i="243"/>
  <c r="X33" i="243"/>
  <c r="I32" i="243"/>
  <c r="I31" i="243"/>
  <c r="Y30" i="243"/>
  <c r="M30" i="243"/>
  <c r="J30" i="243"/>
  <c r="Y29" i="243"/>
  <c r="M29" i="243"/>
  <c r="J29" i="243"/>
  <c r="K28" i="243"/>
  <c r="K26" i="243"/>
  <c r="I25" i="243"/>
  <c r="I24" i="243"/>
  <c r="Q23" i="243"/>
  <c r="K23" i="243"/>
  <c r="Q22" i="243"/>
  <c r="K22" i="243"/>
  <c r="Q21" i="243"/>
  <c r="K21" i="243"/>
  <c r="Q20" i="243"/>
  <c r="K20" i="243"/>
  <c r="Q19" i="243"/>
  <c r="K19" i="243"/>
  <c r="Q18" i="243"/>
  <c r="K18" i="243"/>
  <c r="Q17" i="243"/>
  <c r="K17" i="243"/>
  <c r="Q16" i="243"/>
  <c r="K16" i="243"/>
  <c r="Q15" i="243"/>
  <c r="K15" i="243"/>
  <c r="K14" i="243"/>
  <c r="O13" i="243"/>
  <c r="L13" i="243"/>
  <c r="K13" i="243"/>
  <c r="I12" i="243"/>
  <c r="F57" i="243" l="1"/>
  <c r="F56" i="243"/>
  <c r="F58" i="243"/>
  <c r="X156" i="242" l="1"/>
  <c r="O154" i="242"/>
  <c r="K154" i="242"/>
  <c r="Y153" i="242"/>
  <c r="J153" i="242"/>
  <c r="Y152" i="242"/>
  <c r="J152" i="242"/>
  <c r="R150" i="242"/>
  <c r="Q150" i="242"/>
  <c r="J150" i="242"/>
  <c r="R149" i="242"/>
  <c r="Q149" i="242"/>
  <c r="J149" i="242"/>
  <c r="Y148" i="242"/>
  <c r="J148" i="242"/>
  <c r="Y147" i="242"/>
  <c r="J147" i="242"/>
  <c r="Y146" i="242"/>
  <c r="J146" i="242"/>
  <c r="Y145" i="242"/>
  <c r="J145" i="242"/>
  <c r="Y144" i="242"/>
  <c r="J144" i="242"/>
  <c r="Y143" i="242"/>
  <c r="J143" i="242"/>
  <c r="Y142" i="242"/>
  <c r="J142" i="242"/>
  <c r="Y141" i="242"/>
  <c r="J141" i="242"/>
  <c r="Y140" i="242"/>
  <c r="J140" i="242"/>
  <c r="X139" i="242"/>
  <c r="Y138" i="242"/>
  <c r="J138" i="242"/>
  <c r="O136" i="242"/>
  <c r="K136" i="242"/>
  <c r="Y135" i="242"/>
  <c r="J135" i="242"/>
  <c r="Y134" i="242"/>
  <c r="J134" i="242"/>
  <c r="Y133" i="242"/>
  <c r="J133" i="242"/>
  <c r="Y132" i="242"/>
  <c r="J132" i="242"/>
  <c r="R131" i="242"/>
  <c r="J131" i="242"/>
  <c r="X130" i="242"/>
  <c r="O129" i="242"/>
  <c r="K129" i="242"/>
  <c r="O128" i="242"/>
  <c r="K128" i="242"/>
  <c r="R127" i="242"/>
  <c r="J127" i="242"/>
  <c r="R126" i="242"/>
  <c r="J126" i="242"/>
  <c r="Y125" i="242"/>
  <c r="J125" i="242"/>
  <c r="Y124" i="242"/>
  <c r="J124" i="242"/>
  <c r="Y123" i="242"/>
  <c r="J123" i="242"/>
  <c r="Y122" i="242"/>
  <c r="J122" i="242"/>
  <c r="Y121" i="242"/>
  <c r="J121" i="242"/>
  <c r="Y120" i="242"/>
  <c r="J120" i="242"/>
  <c r="Y119" i="242"/>
  <c r="J119" i="242"/>
  <c r="Y118" i="242"/>
  <c r="J118" i="242"/>
  <c r="Y117" i="242"/>
  <c r="J117" i="242"/>
  <c r="Y116" i="242"/>
  <c r="J116" i="242"/>
  <c r="X115" i="242"/>
  <c r="O114" i="242"/>
  <c r="K114" i="242"/>
  <c r="Y113" i="242"/>
  <c r="J113" i="242"/>
  <c r="Y112" i="242"/>
  <c r="J112" i="242"/>
  <c r="Y111" i="242"/>
  <c r="J111" i="242"/>
  <c r="X110" i="242"/>
  <c r="K109" i="242"/>
  <c r="V108" i="242"/>
  <c r="M108" i="242"/>
  <c r="K108" i="242"/>
  <c r="V107" i="242"/>
  <c r="M107" i="242"/>
  <c r="K107" i="242"/>
  <c r="V106" i="242"/>
  <c r="M106" i="242"/>
  <c r="K106" i="242"/>
  <c r="V105" i="242"/>
  <c r="K105" i="242"/>
  <c r="K104" i="242"/>
  <c r="O103" i="242"/>
  <c r="K103" i="242"/>
  <c r="T102" i="242"/>
  <c r="J102" i="242"/>
  <c r="T101" i="242"/>
  <c r="J101" i="242"/>
  <c r="T100" i="242"/>
  <c r="J100" i="242"/>
  <c r="T99" i="242"/>
  <c r="J99" i="242"/>
  <c r="T98" i="242"/>
  <c r="J98" i="242"/>
  <c r="T97" i="242"/>
  <c r="J97" i="242"/>
  <c r="T96" i="242"/>
  <c r="J96" i="242"/>
  <c r="T95" i="242"/>
  <c r="J95" i="242"/>
  <c r="T94" i="242"/>
  <c r="J94" i="242"/>
  <c r="Y93" i="242"/>
  <c r="O92" i="242"/>
  <c r="K92" i="242"/>
  <c r="I91" i="242"/>
  <c r="O90" i="242"/>
  <c r="K90" i="242"/>
  <c r="I89" i="242"/>
  <c r="P88" i="242"/>
  <c r="N88" i="242"/>
  <c r="P87" i="242"/>
  <c r="N87" i="242"/>
  <c r="R86" i="242"/>
  <c r="Q86" i="242"/>
  <c r="S85" i="242"/>
  <c r="M85" i="242"/>
  <c r="K85" i="242"/>
  <c r="J85" i="242"/>
  <c r="S84" i="242"/>
  <c r="M84" i="242"/>
  <c r="K84" i="242"/>
  <c r="J84" i="242"/>
  <c r="I82" i="242"/>
  <c r="O80" i="242"/>
  <c r="K80" i="242"/>
  <c r="K79" i="242"/>
  <c r="K78" i="242"/>
  <c r="K77" i="242"/>
  <c r="K76" i="242"/>
  <c r="K75" i="242"/>
  <c r="K74" i="242"/>
  <c r="K73" i="242"/>
  <c r="K72" i="242"/>
  <c r="K71" i="242"/>
  <c r="K70" i="242"/>
  <c r="K69" i="242"/>
  <c r="K68" i="242"/>
  <c r="K67" i="242"/>
  <c r="X66" i="242"/>
  <c r="O64" i="242"/>
  <c r="K64" i="242"/>
  <c r="R63" i="242"/>
  <c r="Q63" i="242"/>
  <c r="R62" i="242"/>
  <c r="Q62" i="242"/>
  <c r="M62" i="242"/>
  <c r="R61" i="242"/>
  <c r="Q61" i="242"/>
  <c r="K60" i="242"/>
  <c r="R59" i="242"/>
  <c r="J59" i="242"/>
  <c r="R58" i="242"/>
  <c r="J58" i="242"/>
  <c r="R57" i="242"/>
  <c r="J57" i="242"/>
  <c r="R56" i="242"/>
  <c r="J56" i="242"/>
  <c r="X55" i="242"/>
  <c r="K54" i="242"/>
  <c r="K53" i="242"/>
  <c r="E53" i="242"/>
  <c r="K52" i="242"/>
  <c r="K51" i="242"/>
  <c r="O50" i="242"/>
  <c r="K50" i="242"/>
  <c r="K49" i="242"/>
  <c r="K48" i="242"/>
  <c r="X47" i="242"/>
  <c r="K46" i="242"/>
  <c r="K45" i="242"/>
  <c r="E45" i="242"/>
  <c r="O44" i="242"/>
  <c r="K44" i="242"/>
  <c r="K43" i="242"/>
  <c r="O42" i="242"/>
  <c r="K42" i="242"/>
  <c r="K41" i="242"/>
  <c r="K40" i="242"/>
  <c r="X39" i="242"/>
  <c r="I38" i="242"/>
  <c r="K37" i="242"/>
  <c r="K36" i="242"/>
  <c r="E36" i="242"/>
  <c r="K35" i="242"/>
  <c r="K34" i="242"/>
  <c r="X33" i="242"/>
  <c r="I32" i="242"/>
  <c r="I31" i="242"/>
  <c r="Y30" i="242"/>
  <c r="M30" i="242"/>
  <c r="J30" i="242"/>
  <c r="Y29" i="242"/>
  <c r="M29" i="242"/>
  <c r="G29" i="242"/>
  <c r="K28" i="242"/>
  <c r="K26" i="242"/>
  <c r="I25" i="242"/>
  <c r="I24" i="242"/>
  <c r="Q23" i="242"/>
  <c r="K23" i="242"/>
  <c r="Q22" i="242"/>
  <c r="K22" i="242"/>
  <c r="Q21" i="242"/>
  <c r="K21" i="242"/>
  <c r="Q20" i="242"/>
  <c r="K20" i="242"/>
  <c r="Q19" i="242"/>
  <c r="K19" i="242"/>
  <c r="Q18" i="242"/>
  <c r="K18" i="242"/>
  <c r="Q17" i="242"/>
  <c r="K17" i="242"/>
  <c r="Q16" i="242"/>
  <c r="K16" i="242"/>
  <c r="Q15" i="242"/>
  <c r="K15" i="242"/>
  <c r="K14" i="242"/>
  <c r="O13" i="242"/>
  <c r="L13" i="242"/>
  <c r="K13" i="242"/>
  <c r="I12" i="242"/>
  <c r="X156" i="241"/>
  <c r="O154" i="241"/>
  <c r="K154" i="241"/>
  <c r="Y153" i="241"/>
  <c r="J153" i="241"/>
  <c r="Y152" i="241"/>
  <c r="J152" i="241"/>
  <c r="R150" i="241"/>
  <c r="Q150" i="241"/>
  <c r="R149" i="241"/>
  <c r="Q149" i="241"/>
  <c r="Y148" i="241"/>
  <c r="J148" i="241"/>
  <c r="Y147" i="241"/>
  <c r="J147" i="241"/>
  <c r="Y146" i="241"/>
  <c r="J146" i="241"/>
  <c r="Y145" i="241"/>
  <c r="J145" i="241"/>
  <c r="Y144" i="241"/>
  <c r="J144" i="241"/>
  <c r="Y143" i="241"/>
  <c r="J143" i="241"/>
  <c r="Y142" i="241"/>
  <c r="J142" i="241"/>
  <c r="Y141" i="241"/>
  <c r="J141" i="241"/>
  <c r="Y140" i="241"/>
  <c r="J140" i="241"/>
  <c r="X139" i="241"/>
  <c r="Y138" i="241"/>
  <c r="J138" i="241"/>
  <c r="O136" i="241"/>
  <c r="K136" i="241"/>
  <c r="Y135" i="241"/>
  <c r="J135" i="241"/>
  <c r="Y134" i="241"/>
  <c r="J134" i="241"/>
  <c r="Y133" i="241"/>
  <c r="J133" i="241"/>
  <c r="Y132" i="241"/>
  <c r="J132" i="241"/>
  <c r="R131" i="241"/>
  <c r="J131" i="241"/>
  <c r="X130" i="241"/>
  <c r="O129" i="241"/>
  <c r="K129" i="241"/>
  <c r="O128" i="241"/>
  <c r="K128" i="241"/>
  <c r="R127" i="241"/>
  <c r="J127" i="241"/>
  <c r="R126" i="241"/>
  <c r="J126" i="241"/>
  <c r="Y125" i="241"/>
  <c r="J125" i="241"/>
  <c r="Y124" i="241"/>
  <c r="J124" i="241"/>
  <c r="Y123" i="241"/>
  <c r="J123" i="241"/>
  <c r="Y122" i="241"/>
  <c r="J122" i="241"/>
  <c r="Y121" i="241"/>
  <c r="J121" i="241"/>
  <c r="Y120" i="241"/>
  <c r="J120" i="241"/>
  <c r="Y119" i="241"/>
  <c r="J119" i="241"/>
  <c r="Y118" i="241"/>
  <c r="J118" i="241"/>
  <c r="Y117" i="241"/>
  <c r="J117" i="241"/>
  <c r="Y116" i="241"/>
  <c r="J116" i="241"/>
  <c r="X115" i="241"/>
  <c r="O114" i="241"/>
  <c r="K114" i="241"/>
  <c r="Y113" i="241"/>
  <c r="J113" i="241"/>
  <c r="Y112" i="241"/>
  <c r="J112" i="241"/>
  <c r="Y111" i="241"/>
  <c r="J111" i="241"/>
  <c r="X110" i="241"/>
  <c r="K109" i="241"/>
  <c r="V108" i="241"/>
  <c r="M108" i="241"/>
  <c r="K108" i="241"/>
  <c r="V107" i="241"/>
  <c r="M107" i="241"/>
  <c r="K107" i="241"/>
  <c r="V106" i="241"/>
  <c r="M106" i="241"/>
  <c r="K106" i="241"/>
  <c r="V105" i="241"/>
  <c r="K105" i="241"/>
  <c r="K104" i="241"/>
  <c r="O103" i="241"/>
  <c r="K103" i="241"/>
  <c r="T102" i="241"/>
  <c r="J102" i="241"/>
  <c r="T101" i="241"/>
  <c r="J101" i="241"/>
  <c r="T100" i="241"/>
  <c r="J100" i="241"/>
  <c r="T99" i="241"/>
  <c r="J99" i="241"/>
  <c r="T98" i="241"/>
  <c r="J98" i="241"/>
  <c r="T97" i="241"/>
  <c r="J97" i="241"/>
  <c r="T96" i="241"/>
  <c r="J96" i="241"/>
  <c r="T95" i="241"/>
  <c r="J95" i="241"/>
  <c r="T94" i="241"/>
  <c r="J94" i="241"/>
  <c r="Y93" i="241"/>
  <c r="O92" i="241"/>
  <c r="K92" i="241"/>
  <c r="I91" i="241"/>
  <c r="O90" i="241"/>
  <c r="K90" i="241"/>
  <c r="I89" i="241"/>
  <c r="P88" i="241"/>
  <c r="N88" i="241"/>
  <c r="P87" i="241"/>
  <c r="N87" i="241"/>
  <c r="R86" i="241"/>
  <c r="Q86" i="241"/>
  <c r="S85" i="241"/>
  <c r="M85" i="241"/>
  <c r="K85" i="241"/>
  <c r="J85" i="241"/>
  <c r="S84" i="241"/>
  <c r="M84" i="241"/>
  <c r="K84" i="241"/>
  <c r="J84" i="241"/>
  <c r="I82" i="241"/>
  <c r="O80" i="241"/>
  <c r="K80" i="241"/>
  <c r="K79" i="241"/>
  <c r="K78" i="241"/>
  <c r="K77" i="241"/>
  <c r="K76" i="241"/>
  <c r="K75" i="241"/>
  <c r="K74" i="241"/>
  <c r="K73" i="241"/>
  <c r="K72" i="241"/>
  <c r="K71" i="241"/>
  <c r="K70" i="241"/>
  <c r="K69" i="241"/>
  <c r="K68" i="241"/>
  <c r="K67" i="241"/>
  <c r="X66" i="241"/>
  <c r="O64" i="241"/>
  <c r="K64" i="241"/>
  <c r="R63" i="241"/>
  <c r="Q63" i="241"/>
  <c r="R62" i="241"/>
  <c r="Q62" i="241"/>
  <c r="M62" i="241"/>
  <c r="R61" i="241"/>
  <c r="Q61" i="241"/>
  <c r="K60" i="241"/>
  <c r="R59" i="241"/>
  <c r="J59" i="241"/>
  <c r="R58" i="241"/>
  <c r="J58" i="241"/>
  <c r="R57" i="241"/>
  <c r="J57" i="241"/>
  <c r="R56" i="241"/>
  <c r="J56" i="241"/>
  <c r="X55" i="241"/>
  <c r="K54" i="241"/>
  <c r="K53" i="241"/>
  <c r="E53" i="241"/>
  <c r="K52" i="241"/>
  <c r="K51" i="241"/>
  <c r="O50" i="241"/>
  <c r="K50" i="241"/>
  <c r="K49" i="241"/>
  <c r="K48" i="241"/>
  <c r="X47" i="241"/>
  <c r="K46" i="241"/>
  <c r="K45" i="241"/>
  <c r="E45" i="241"/>
  <c r="O44" i="241"/>
  <c r="K44" i="241"/>
  <c r="K43" i="241"/>
  <c r="O42" i="241"/>
  <c r="K42" i="241"/>
  <c r="K41" i="241"/>
  <c r="K40" i="241"/>
  <c r="X39" i="241"/>
  <c r="I38" i="241"/>
  <c r="K37" i="241"/>
  <c r="K36" i="241"/>
  <c r="K35" i="241"/>
  <c r="K34" i="241"/>
  <c r="X33" i="241"/>
  <c r="I32" i="241"/>
  <c r="I31" i="241"/>
  <c r="Y30" i="241"/>
  <c r="M30" i="241"/>
  <c r="J30" i="241"/>
  <c r="Y29" i="241"/>
  <c r="M29" i="241"/>
  <c r="J29" i="241"/>
  <c r="K28" i="241"/>
  <c r="K26" i="241"/>
  <c r="I25" i="241"/>
  <c r="I24" i="241"/>
  <c r="Q23" i="241"/>
  <c r="K23" i="241"/>
  <c r="Q22" i="241"/>
  <c r="K22" i="241"/>
  <c r="Q21" i="241"/>
  <c r="K21" i="241"/>
  <c r="Q20" i="241"/>
  <c r="K20" i="241"/>
  <c r="Q19" i="241"/>
  <c r="K19" i="241"/>
  <c r="Q18" i="241"/>
  <c r="K18" i="241"/>
  <c r="Q17" i="241"/>
  <c r="K17" i="241"/>
  <c r="Q16" i="241"/>
  <c r="K16" i="241"/>
  <c r="Q15" i="241"/>
  <c r="K15" i="241"/>
  <c r="K14" i="241"/>
  <c r="O13" i="241"/>
  <c r="L13" i="241"/>
  <c r="K13" i="241"/>
  <c r="I12" i="241"/>
  <c r="J29" i="242" l="1"/>
  <c r="E37" i="242"/>
  <c r="F57" i="242"/>
  <c r="F56" i="242"/>
  <c r="F58" i="242"/>
  <c r="X156" i="240" l="1"/>
  <c r="O154" i="240"/>
  <c r="K154" i="240"/>
  <c r="Y153" i="240"/>
  <c r="J153" i="240"/>
  <c r="Y152" i="240"/>
  <c r="J152" i="240"/>
  <c r="R150" i="240"/>
  <c r="Q150" i="240"/>
  <c r="R149" i="240"/>
  <c r="Q149" i="240"/>
  <c r="J149" i="240"/>
  <c r="Y148" i="240"/>
  <c r="J148" i="240"/>
  <c r="Y147" i="240"/>
  <c r="J147" i="240"/>
  <c r="Y146" i="240"/>
  <c r="J146" i="240"/>
  <c r="Y145" i="240"/>
  <c r="J145" i="240"/>
  <c r="Y144" i="240"/>
  <c r="J144" i="240"/>
  <c r="Y143" i="240"/>
  <c r="J143" i="240"/>
  <c r="Y142" i="240"/>
  <c r="J142" i="240"/>
  <c r="Y141" i="240"/>
  <c r="J141" i="240"/>
  <c r="Y140" i="240"/>
  <c r="J140" i="240"/>
  <c r="X139" i="240"/>
  <c r="Y138" i="240"/>
  <c r="J138" i="240"/>
  <c r="O136" i="240"/>
  <c r="K136" i="240"/>
  <c r="Y135" i="240"/>
  <c r="J135" i="240"/>
  <c r="Y134" i="240"/>
  <c r="J134" i="240"/>
  <c r="Y133" i="240"/>
  <c r="J133" i="240"/>
  <c r="Y132" i="240"/>
  <c r="J132" i="240"/>
  <c r="R131" i="240"/>
  <c r="J131" i="240"/>
  <c r="X130" i="240"/>
  <c r="O129" i="240"/>
  <c r="K129" i="240"/>
  <c r="O128" i="240"/>
  <c r="K128" i="240"/>
  <c r="R127" i="240"/>
  <c r="J127" i="240"/>
  <c r="R126" i="240"/>
  <c r="J126" i="240"/>
  <c r="Y125" i="240"/>
  <c r="J125" i="240"/>
  <c r="Y124" i="240"/>
  <c r="J124" i="240"/>
  <c r="Y123" i="240"/>
  <c r="J123" i="240"/>
  <c r="Y122" i="240"/>
  <c r="J122" i="240"/>
  <c r="Y121" i="240"/>
  <c r="J121" i="240"/>
  <c r="Y120" i="240"/>
  <c r="J120" i="240"/>
  <c r="Y119" i="240"/>
  <c r="J119" i="240"/>
  <c r="Y118" i="240"/>
  <c r="J118" i="240"/>
  <c r="Y117" i="240"/>
  <c r="J117" i="240"/>
  <c r="Y116" i="240"/>
  <c r="J116" i="240"/>
  <c r="X115" i="240"/>
  <c r="O114" i="240"/>
  <c r="K114" i="240"/>
  <c r="Y113" i="240"/>
  <c r="J113" i="240"/>
  <c r="Y112" i="240"/>
  <c r="J112" i="240"/>
  <c r="Y111" i="240"/>
  <c r="J111" i="240"/>
  <c r="X110" i="240"/>
  <c r="K109" i="240"/>
  <c r="V108" i="240"/>
  <c r="M108" i="240"/>
  <c r="K108" i="240"/>
  <c r="V107" i="240"/>
  <c r="M107" i="240"/>
  <c r="K107" i="240"/>
  <c r="V106" i="240"/>
  <c r="M106" i="240"/>
  <c r="K106" i="240"/>
  <c r="V105" i="240"/>
  <c r="K105" i="240"/>
  <c r="K104" i="240"/>
  <c r="O103" i="240"/>
  <c r="K103" i="240"/>
  <c r="T102" i="240"/>
  <c r="J102" i="240"/>
  <c r="T101" i="240"/>
  <c r="J101" i="240"/>
  <c r="T100" i="240"/>
  <c r="J100" i="240"/>
  <c r="T99" i="240"/>
  <c r="J99" i="240"/>
  <c r="T98" i="240"/>
  <c r="J98" i="240"/>
  <c r="T97" i="240"/>
  <c r="J97" i="240"/>
  <c r="T96" i="240"/>
  <c r="J96" i="240"/>
  <c r="T95" i="240"/>
  <c r="J95" i="240"/>
  <c r="T94" i="240"/>
  <c r="J94" i="240"/>
  <c r="Y93" i="240"/>
  <c r="O92" i="240"/>
  <c r="K92" i="240"/>
  <c r="I91" i="240"/>
  <c r="O90" i="240"/>
  <c r="K90" i="240"/>
  <c r="I89" i="240"/>
  <c r="P88" i="240"/>
  <c r="N88" i="240"/>
  <c r="P87" i="240"/>
  <c r="N87" i="240"/>
  <c r="R86" i="240"/>
  <c r="Q86" i="240"/>
  <c r="S85" i="240"/>
  <c r="M85" i="240"/>
  <c r="K85" i="240"/>
  <c r="J85" i="240"/>
  <c r="S84" i="240"/>
  <c r="M84" i="240"/>
  <c r="K84" i="240"/>
  <c r="J84" i="240"/>
  <c r="I82" i="240"/>
  <c r="O80" i="240"/>
  <c r="K80" i="240"/>
  <c r="K79" i="240"/>
  <c r="K78" i="240"/>
  <c r="K77" i="240"/>
  <c r="K76" i="240"/>
  <c r="K75" i="240"/>
  <c r="K74" i="240"/>
  <c r="K73" i="240"/>
  <c r="K72" i="240"/>
  <c r="K71" i="240"/>
  <c r="K70" i="240"/>
  <c r="K69" i="240"/>
  <c r="K68" i="240"/>
  <c r="K67" i="240"/>
  <c r="X66" i="240"/>
  <c r="O64" i="240"/>
  <c r="K64" i="240"/>
  <c r="R63" i="240"/>
  <c r="Q63" i="240"/>
  <c r="R62" i="240"/>
  <c r="Q62" i="240"/>
  <c r="M62" i="240"/>
  <c r="R61" i="240"/>
  <c r="Q61" i="240"/>
  <c r="K60" i="240"/>
  <c r="R59" i="240"/>
  <c r="J59" i="240"/>
  <c r="R58" i="240"/>
  <c r="J58" i="240"/>
  <c r="R57" i="240"/>
  <c r="J57" i="240"/>
  <c r="R56" i="240"/>
  <c r="J56" i="240"/>
  <c r="X55" i="240"/>
  <c r="K54" i="240"/>
  <c r="K53" i="240"/>
  <c r="E53" i="240"/>
  <c r="K52" i="240"/>
  <c r="K51" i="240"/>
  <c r="O50" i="240"/>
  <c r="K50" i="240"/>
  <c r="K49" i="240"/>
  <c r="K48" i="240"/>
  <c r="X47" i="240"/>
  <c r="K46" i="240"/>
  <c r="K45" i="240"/>
  <c r="E45" i="240"/>
  <c r="O44" i="240"/>
  <c r="K44" i="240"/>
  <c r="K43" i="240"/>
  <c r="O42" i="240"/>
  <c r="K42" i="240"/>
  <c r="K41" i="240"/>
  <c r="K40" i="240"/>
  <c r="X39" i="240"/>
  <c r="I38" i="240"/>
  <c r="K37" i="240"/>
  <c r="E37" i="240"/>
  <c r="K36" i="240"/>
  <c r="K35" i="240"/>
  <c r="K34" i="240"/>
  <c r="X33" i="240"/>
  <c r="I32" i="240"/>
  <c r="I31" i="240"/>
  <c r="Y30" i="240"/>
  <c r="M30" i="240"/>
  <c r="J30" i="240"/>
  <c r="Y29" i="240"/>
  <c r="M29" i="240"/>
  <c r="J29" i="240"/>
  <c r="K28" i="240"/>
  <c r="K26" i="240"/>
  <c r="I25" i="240"/>
  <c r="I24" i="240"/>
  <c r="Q23" i="240"/>
  <c r="K23" i="240"/>
  <c r="Q22" i="240"/>
  <c r="K22" i="240"/>
  <c r="Q21" i="240"/>
  <c r="K21" i="240"/>
  <c r="Q20" i="240"/>
  <c r="K20" i="240"/>
  <c r="Q19" i="240"/>
  <c r="K19" i="240"/>
  <c r="Q18" i="240"/>
  <c r="K18" i="240"/>
  <c r="Q17" i="240"/>
  <c r="K17" i="240"/>
  <c r="Q16" i="240"/>
  <c r="K16" i="240"/>
  <c r="Q15" i="240"/>
  <c r="K15" i="240"/>
  <c r="K14" i="240"/>
  <c r="O13" i="240"/>
  <c r="L13" i="240"/>
  <c r="K13" i="240"/>
  <c r="I12" i="240"/>
  <c r="F57" i="240" l="1"/>
  <c r="F56" i="240"/>
  <c r="F58" i="240"/>
  <c r="X156" i="239" l="1"/>
  <c r="O154" i="239"/>
  <c r="K154" i="239"/>
  <c r="Y153" i="239"/>
  <c r="J153" i="239"/>
  <c r="Y152" i="239"/>
  <c r="J152" i="239"/>
  <c r="R150" i="239"/>
  <c r="Q150" i="239"/>
  <c r="J150" i="239"/>
  <c r="R149" i="239"/>
  <c r="Q149" i="239"/>
  <c r="J149" i="239"/>
  <c r="Y148" i="239"/>
  <c r="J148" i="239"/>
  <c r="Y147" i="239"/>
  <c r="J147" i="239"/>
  <c r="Y146" i="239"/>
  <c r="J146" i="239"/>
  <c r="Y145" i="239"/>
  <c r="J145" i="239"/>
  <c r="Y144" i="239"/>
  <c r="J144" i="239"/>
  <c r="Y143" i="239"/>
  <c r="J143" i="239"/>
  <c r="Y142" i="239"/>
  <c r="J142" i="239"/>
  <c r="Y141" i="239"/>
  <c r="J141" i="239"/>
  <c r="Y140" i="239"/>
  <c r="J140" i="239"/>
  <c r="X139" i="239"/>
  <c r="Y138" i="239"/>
  <c r="J138" i="239"/>
  <c r="O136" i="239"/>
  <c r="K136" i="239"/>
  <c r="Y135" i="239"/>
  <c r="J135" i="239"/>
  <c r="Y134" i="239"/>
  <c r="J134" i="239"/>
  <c r="Y133" i="239"/>
  <c r="J133" i="239"/>
  <c r="Y132" i="239"/>
  <c r="J132" i="239"/>
  <c r="R131" i="239"/>
  <c r="J131" i="239"/>
  <c r="X130" i="239"/>
  <c r="O129" i="239"/>
  <c r="K129" i="239"/>
  <c r="O128" i="239"/>
  <c r="K128" i="239"/>
  <c r="R127" i="239"/>
  <c r="J127" i="239"/>
  <c r="R126" i="239"/>
  <c r="J126" i="239"/>
  <c r="Y125" i="239"/>
  <c r="J125" i="239"/>
  <c r="Y124" i="239"/>
  <c r="J124" i="239"/>
  <c r="Y123" i="239"/>
  <c r="J123" i="239"/>
  <c r="Y122" i="239"/>
  <c r="J122" i="239"/>
  <c r="Y121" i="239"/>
  <c r="J121" i="239"/>
  <c r="Y120" i="239"/>
  <c r="J120" i="239"/>
  <c r="Y119" i="239"/>
  <c r="J119" i="239"/>
  <c r="Y118" i="239"/>
  <c r="J118" i="239"/>
  <c r="Y117" i="239"/>
  <c r="J117" i="239"/>
  <c r="Y116" i="239"/>
  <c r="J116" i="239"/>
  <c r="X115" i="239"/>
  <c r="O114" i="239"/>
  <c r="K114" i="239"/>
  <c r="Y113" i="239"/>
  <c r="J113" i="239"/>
  <c r="Y112" i="239"/>
  <c r="J112" i="239"/>
  <c r="Y111" i="239"/>
  <c r="J111" i="239"/>
  <c r="X110" i="239"/>
  <c r="K109" i="239"/>
  <c r="V108" i="239"/>
  <c r="M108" i="239"/>
  <c r="K108" i="239"/>
  <c r="V107" i="239"/>
  <c r="M107" i="239"/>
  <c r="K107" i="239"/>
  <c r="V106" i="239"/>
  <c r="M106" i="239"/>
  <c r="K106" i="239"/>
  <c r="V105" i="239"/>
  <c r="K105" i="239"/>
  <c r="K104" i="239"/>
  <c r="O103" i="239"/>
  <c r="K103" i="239"/>
  <c r="T102" i="239"/>
  <c r="J102" i="239"/>
  <c r="T101" i="239"/>
  <c r="J101" i="239"/>
  <c r="T100" i="239"/>
  <c r="J100" i="239"/>
  <c r="T99" i="239"/>
  <c r="J99" i="239"/>
  <c r="T98" i="239"/>
  <c r="J98" i="239"/>
  <c r="T97" i="239"/>
  <c r="J97" i="239"/>
  <c r="T96" i="239"/>
  <c r="J96" i="239"/>
  <c r="T95" i="239"/>
  <c r="J95" i="239"/>
  <c r="T94" i="239"/>
  <c r="J94" i="239"/>
  <c r="Y93" i="239"/>
  <c r="O92" i="239"/>
  <c r="K92" i="239"/>
  <c r="I91" i="239"/>
  <c r="O90" i="239"/>
  <c r="K90" i="239"/>
  <c r="I89" i="239"/>
  <c r="P88" i="239"/>
  <c r="N88" i="239"/>
  <c r="P87" i="239"/>
  <c r="N87" i="239"/>
  <c r="R86" i="239"/>
  <c r="Q86" i="239"/>
  <c r="S85" i="239"/>
  <c r="M85" i="239"/>
  <c r="K85" i="239"/>
  <c r="J85" i="239"/>
  <c r="S84" i="239"/>
  <c r="M84" i="239"/>
  <c r="K84" i="239"/>
  <c r="J84" i="239"/>
  <c r="I82" i="239"/>
  <c r="O80" i="239"/>
  <c r="K80" i="239"/>
  <c r="K79" i="239"/>
  <c r="K78" i="239"/>
  <c r="K77" i="239"/>
  <c r="K76" i="239"/>
  <c r="K75" i="239"/>
  <c r="K74" i="239"/>
  <c r="K73" i="239"/>
  <c r="K72" i="239"/>
  <c r="K71" i="239"/>
  <c r="K70" i="239"/>
  <c r="K69" i="239"/>
  <c r="K68" i="239"/>
  <c r="K67" i="239"/>
  <c r="X66" i="239"/>
  <c r="O64" i="239"/>
  <c r="K64" i="239"/>
  <c r="R63" i="239"/>
  <c r="Q63" i="239"/>
  <c r="R62" i="239"/>
  <c r="Q62" i="239"/>
  <c r="M62" i="239"/>
  <c r="R61" i="239"/>
  <c r="Q61" i="239"/>
  <c r="K60" i="239"/>
  <c r="R59" i="239"/>
  <c r="J59" i="239"/>
  <c r="R58" i="239"/>
  <c r="J58" i="239"/>
  <c r="R57" i="239"/>
  <c r="J57" i="239"/>
  <c r="R56" i="239"/>
  <c r="J56" i="239"/>
  <c r="X55" i="239"/>
  <c r="K54" i="239"/>
  <c r="K53" i="239"/>
  <c r="E53" i="239"/>
  <c r="K52" i="239"/>
  <c r="K51" i="239"/>
  <c r="O50" i="239"/>
  <c r="K50" i="239"/>
  <c r="K49" i="239"/>
  <c r="K48" i="239"/>
  <c r="X47" i="239"/>
  <c r="K46" i="239"/>
  <c r="K45" i="239"/>
  <c r="E45" i="239"/>
  <c r="O44" i="239"/>
  <c r="K44" i="239"/>
  <c r="K43" i="239"/>
  <c r="O42" i="239"/>
  <c r="K42" i="239"/>
  <c r="K41" i="239"/>
  <c r="K40" i="239"/>
  <c r="X39" i="239"/>
  <c r="I38" i="239"/>
  <c r="K37" i="239"/>
  <c r="E37" i="239"/>
  <c r="K36" i="239"/>
  <c r="K35" i="239"/>
  <c r="K34" i="239"/>
  <c r="X33" i="239"/>
  <c r="I32" i="239"/>
  <c r="I31" i="239"/>
  <c r="Y30" i="239"/>
  <c r="M30" i="239"/>
  <c r="J30" i="239"/>
  <c r="Y29" i="239"/>
  <c r="M29" i="239"/>
  <c r="J29" i="239"/>
  <c r="K28" i="239"/>
  <c r="K26" i="239"/>
  <c r="I25" i="239"/>
  <c r="I24" i="239"/>
  <c r="Q23" i="239"/>
  <c r="K23" i="239"/>
  <c r="Q22" i="239"/>
  <c r="K22" i="239"/>
  <c r="Q21" i="239"/>
  <c r="K21" i="239"/>
  <c r="Q20" i="239"/>
  <c r="K20" i="239"/>
  <c r="Q19" i="239"/>
  <c r="K19" i="239"/>
  <c r="Q18" i="239"/>
  <c r="K18" i="239"/>
  <c r="Q17" i="239"/>
  <c r="K17" i="239"/>
  <c r="Q16" i="239"/>
  <c r="K16" i="239"/>
  <c r="Q15" i="239"/>
  <c r="K15" i="239"/>
  <c r="K14" i="239"/>
  <c r="O13" i="239"/>
  <c r="L13" i="239"/>
  <c r="K13" i="239"/>
  <c r="I12" i="239"/>
  <c r="F56" i="239" l="1"/>
  <c r="F58" i="239"/>
  <c r="F57" i="239"/>
  <c r="X157" i="238" l="1"/>
  <c r="O154" i="238"/>
  <c r="K154" i="238"/>
  <c r="Y153" i="238"/>
  <c r="J153" i="238"/>
  <c r="Y152" i="238"/>
  <c r="J152" i="238"/>
  <c r="R150" i="238"/>
  <c r="Q150" i="238"/>
  <c r="R149" i="238"/>
  <c r="Q149" i="238"/>
  <c r="Y148" i="238"/>
  <c r="J148" i="238"/>
  <c r="Y147" i="238"/>
  <c r="J147" i="238"/>
  <c r="Y146" i="238"/>
  <c r="J146" i="238"/>
  <c r="Y145" i="238"/>
  <c r="J145" i="238"/>
  <c r="Y144" i="238"/>
  <c r="J144" i="238"/>
  <c r="Y143" i="238"/>
  <c r="J143" i="238"/>
  <c r="Y142" i="238"/>
  <c r="J142" i="238"/>
  <c r="Y141" i="238"/>
  <c r="J141" i="238"/>
  <c r="Y140" i="238"/>
  <c r="J140" i="238"/>
  <c r="X139" i="238"/>
  <c r="O129" i="238"/>
  <c r="K129" i="238"/>
  <c r="O128" i="238"/>
  <c r="K128" i="238"/>
  <c r="R127" i="238"/>
  <c r="J127" i="238"/>
  <c r="R126" i="238"/>
  <c r="J126" i="238"/>
  <c r="Y125" i="238"/>
  <c r="J125" i="238"/>
  <c r="Y124" i="238"/>
  <c r="J124" i="238"/>
  <c r="Y123" i="238"/>
  <c r="J123" i="238"/>
  <c r="Y122" i="238"/>
  <c r="J122" i="238"/>
  <c r="Y121" i="238"/>
  <c r="J121" i="238"/>
  <c r="Y120" i="238"/>
  <c r="J120" i="238"/>
  <c r="Y119" i="238"/>
  <c r="J119" i="238"/>
  <c r="Y118" i="238"/>
  <c r="J118" i="238"/>
  <c r="Y117" i="238"/>
  <c r="J117" i="238"/>
  <c r="Y116" i="238"/>
  <c r="J116" i="238"/>
  <c r="X115" i="238"/>
  <c r="O114" i="238"/>
  <c r="K114" i="238"/>
  <c r="Y113" i="238"/>
  <c r="J113" i="238"/>
  <c r="Y112" i="238"/>
  <c r="J112" i="238"/>
  <c r="Y111" i="238"/>
  <c r="J111" i="238"/>
  <c r="X110" i="238"/>
  <c r="K109" i="238"/>
  <c r="V108" i="238"/>
  <c r="M108" i="238"/>
  <c r="K108" i="238"/>
  <c r="V107" i="238"/>
  <c r="M107" i="238"/>
  <c r="K107" i="238"/>
  <c r="V106" i="238"/>
  <c r="M106" i="238"/>
  <c r="K106" i="238"/>
  <c r="V105" i="238"/>
  <c r="K105" i="238"/>
  <c r="K104" i="238"/>
  <c r="O103" i="238"/>
  <c r="K103" i="238"/>
  <c r="T102" i="238"/>
  <c r="J102" i="238"/>
  <c r="T101" i="238"/>
  <c r="J101" i="238"/>
  <c r="T100" i="238"/>
  <c r="J100" i="238"/>
  <c r="T99" i="238"/>
  <c r="J99" i="238"/>
  <c r="T98" i="238"/>
  <c r="J98" i="238"/>
  <c r="T97" i="238"/>
  <c r="J97" i="238"/>
  <c r="T96" i="238"/>
  <c r="J96" i="238"/>
  <c r="T95" i="238"/>
  <c r="J95" i="238"/>
  <c r="T94" i="238"/>
  <c r="J94" i="238"/>
  <c r="Y93" i="238"/>
  <c r="O92" i="238"/>
  <c r="K92" i="238"/>
  <c r="I91" i="238"/>
  <c r="O90" i="238"/>
  <c r="K90" i="238"/>
  <c r="I89" i="238"/>
  <c r="P88" i="238"/>
  <c r="N88" i="238"/>
  <c r="P87" i="238"/>
  <c r="N87" i="238"/>
  <c r="R86" i="238"/>
  <c r="Q86" i="238"/>
  <c r="S85" i="238"/>
  <c r="M85" i="238"/>
  <c r="K85" i="238"/>
  <c r="J85" i="238"/>
  <c r="S84" i="238"/>
  <c r="M84" i="238"/>
  <c r="K84" i="238"/>
  <c r="J84" i="238"/>
  <c r="I82" i="238"/>
  <c r="O80" i="238"/>
  <c r="K80" i="238"/>
  <c r="K79" i="238"/>
  <c r="K78" i="238"/>
  <c r="K77" i="238"/>
  <c r="K76" i="238"/>
  <c r="K75" i="238"/>
  <c r="K74" i="238"/>
  <c r="K73" i="238"/>
  <c r="K72" i="238"/>
  <c r="K71" i="238"/>
  <c r="K70" i="238"/>
  <c r="K69" i="238"/>
  <c r="K68" i="238"/>
  <c r="K67" i="238"/>
  <c r="X66" i="238"/>
  <c r="O64" i="238"/>
  <c r="K64" i="238"/>
  <c r="R63" i="238"/>
  <c r="Q63" i="238"/>
  <c r="R62" i="238"/>
  <c r="Q62" i="238"/>
  <c r="M62" i="238"/>
  <c r="R61" i="238"/>
  <c r="Q61" i="238"/>
  <c r="K60" i="238"/>
  <c r="R59" i="238"/>
  <c r="J59" i="238"/>
  <c r="R58" i="238"/>
  <c r="J58" i="238"/>
  <c r="R57" i="238"/>
  <c r="J57" i="238"/>
  <c r="R56" i="238"/>
  <c r="J56" i="238"/>
  <c r="X55" i="238"/>
  <c r="K54" i="238"/>
  <c r="K53" i="238"/>
  <c r="E53" i="238"/>
  <c r="K52" i="238"/>
  <c r="K51" i="238"/>
  <c r="O50" i="238"/>
  <c r="K50" i="238"/>
  <c r="K49" i="238"/>
  <c r="K48" i="238"/>
  <c r="X47" i="238"/>
  <c r="K46" i="238"/>
  <c r="K45" i="238"/>
  <c r="E45" i="238"/>
  <c r="O44" i="238"/>
  <c r="K44" i="238"/>
  <c r="K43" i="238"/>
  <c r="O42" i="238"/>
  <c r="K42" i="238"/>
  <c r="K41" i="238"/>
  <c r="K40" i="238"/>
  <c r="X39" i="238"/>
  <c r="I38" i="238"/>
  <c r="K37" i="238"/>
  <c r="E37" i="238"/>
  <c r="K36" i="238"/>
  <c r="K35" i="238"/>
  <c r="K34" i="238"/>
  <c r="X33" i="238"/>
  <c r="I32" i="238"/>
  <c r="I31" i="238"/>
  <c r="Y30" i="238"/>
  <c r="M30" i="238"/>
  <c r="J30" i="238"/>
  <c r="Y29" i="238"/>
  <c r="M29" i="238"/>
  <c r="J29" i="238"/>
  <c r="K28" i="238"/>
  <c r="K26" i="238"/>
  <c r="I25" i="238"/>
  <c r="I24" i="238"/>
  <c r="Q23" i="238"/>
  <c r="K23" i="238"/>
  <c r="Q22" i="238"/>
  <c r="K22" i="238"/>
  <c r="Q21" i="238"/>
  <c r="K21" i="238"/>
  <c r="Q20" i="238"/>
  <c r="K20" i="238"/>
  <c r="Q19" i="238"/>
  <c r="K19" i="238"/>
  <c r="Q18" i="238"/>
  <c r="K18" i="238"/>
  <c r="Q17" i="238"/>
  <c r="K17" i="238"/>
  <c r="Q16" i="238"/>
  <c r="K16" i="238"/>
  <c r="Q15" i="238"/>
  <c r="K15" i="238"/>
  <c r="K14" i="238"/>
  <c r="O13" i="238"/>
  <c r="L13" i="238"/>
  <c r="K13" i="238"/>
  <c r="I12" i="238"/>
  <c r="F58" i="238" l="1"/>
  <c r="F57" i="238"/>
  <c r="F56" i="238"/>
  <c r="X157" i="237" l="1"/>
  <c r="O154" i="237"/>
  <c r="K154" i="237"/>
  <c r="Y153" i="237"/>
  <c r="J153" i="237"/>
  <c r="Y152" i="237"/>
  <c r="J152" i="237"/>
  <c r="R150" i="237"/>
  <c r="Q150" i="237"/>
  <c r="R149" i="237"/>
  <c r="Q149" i="237"/>
  <c r="Y148" i="237"/>
  <c r="J148" i="237"/>
  <c r="Y147" i="237"/>
  <c r="J147" i="237"/>
  <c r="Y146" i="237"/>
  <c r="J146" i="237"/>
  <c r="Y145" i="237"/>
  <c r="J145" i="237"/>
  <c r="Y144" i="237"/>
  <c r="J144" i="237"/>
  <c r="Y143" i="237"/>
  <c r="J143" i="237"/>
  <c r="Y142" i="237"/>
  <c r="J142" i="237"/>
  <c r="Y141" i="237"/>
  <c r="J141" i="237"/>
  <c r="Y140" i="237"/>
  <c r="J140" i="237"/>
  <c r="X139" i="237"/>
  <c r="O129" i="237"/>
  <c r="K129" i="237"/>
  <c r="O128" i="237"/>
  <c r="K128" i="237"/>
  <c r="R127" i="237"/>
  <c r="J127" i="237"/>
  <c r="R126" i="237"/>
  <c r="J126" i="237"/>
  <c r="Y125" i="237"/>
  <c r="J125" i="237"/>
  <c r="Y124" i="237"/>
  <c r="J124" i="237"/>
  <c r="Y123" i="237"/>
  <c r="J123" i="237"/>
  <c r="Y122" i="237"/>
  <c r="J122" i="237"/>
  <c r="Y121" i="237"/>
  <c r="J121" i="237"/>
  <c r="Y120" i="237"/>
  <c r="J120" i="237"/>
  <c r="Y119" i="237"/>
  <c r="J119" i="237"/>
  <c r="Y118" i="237"/>
  <c r="J118" i="237"/>
  <c r="Y117" i="237"/>
  <c r="J117" i="237"/>
  <c r="Y116" i="237"/>
  <c r="J116" i="237"/>
  <c r="X115" i="237"/>
  <c r="O114" i="237"/>
  <c r="K114" i="237"/>
  <c r="Y113" i="237"/>
  <c r="J113" i="237"/>
  <c r="Y112" i="237"/>
  <c r="J112" i="237"/>
  <c r="Y111" i="237"/>
  <c r="J111" i="237"/>
  <c r="X110" i="237"/>
  <c r="K109" i="237"/>
  <c r="V108" i="237"/>
  <c r="M108" i="237"/>
  <c r="K108" i="237"/>
  <c r="V107" i="237"/>
  <c r="M107" i="237"/>
  <c r="K107" i="237"/>
  <c r="V106" i="237"/>
  <c r="M106" i="237"/>
  <c r="K106" i="237"/>
  <c r="V105" i="237"/>
  <c r="K105" i="237"/>
  <c r="K104" i="237"/>
  <c r="O103" i="237"/>
  <c r="K103" i="237"/>
  <c r="T102" i="237"/>
  <c r="J102" i="237"/>
  <c r="T101" i="237"/>
  <c r="J101" i="237"/>
  <c r="T100" i="237"/>
  <c r="J100" i="237"/>
  <c r="T99" i="237"/>
  <c r="J99" i="237"/>
  <c r="T98" i="237"/>
  <c r="J98" i="237"/>
  <c r="T97" i="237"/>
  <c r="J97" i="237"/>
  <c r="T96" i="237"/>
  <c r="J96" i="237"/>
  <c r="T95" i="237"/>
  <c r="J95" i="237"/>
  <c r="T94" i="237"/>
  <c r="J94" i="237"/>
  <c r="Y93" i="237"/>
  <c r="O92" i="237"/>
  <c r="K92" i="237"/>
  <c r="I91" i="237"/>
  <c r="O90" i="237"/>
  <c r="K90" i="237"/>
  <c r="I89" i="237"/>
  <c r="P88" i="237"/>
  <c r="N88" i="237"/>
  <c r="P87" i="237"/>
  <c r="N87" i="237"/>
  <c r="R86" i="237"/>
  <c r="Q86" i="237"/>
  <c r="S85" i="237"/>
  <c r="M85" i="237"/>
  <c r="K85" i="237"/>
  <c r="J85" i="237"/>
  <c r="S84" i="237"/>
  <c r="M84" i="237"/>
  <c r="K84" i="237"/>
  <c r="J84" i="237"/>
  <c r="I82" i="237"/>
  <c r="O80" i="237"/>
  <c r="K80" i="237"/>
  <c r="K79" i="237"/>
  <c r="K78" i="237"/>
  <c r="K77" i="237"/>
  <c r="K76" i="237"/>
  <c r="K75" i="237"/>
  <c r="K74" i="237"/>
  <c r="K73" i="237"/>
  <c r="K72" i="237"/>
  <c r="K71" i="237"/>
  <c r="K70" i="237"/>
  <c r="K69" i="237"/>
  <c r="K68" i="237"/>
  <c r="K67" i="237"/>
  <c r="X66" i="237"/>
  <c r="O64" i="237"/>
  <c r="K64" i="237"/>
  <c r="R63" i="237"/>
  <c r="Q63" i="237"/>
  <c r="R62" i="237"/>
  <c r="Q62" i="237"/>
  <c r="M62" i="237"/>
  <c r="R61" i="237"/>
  <c r="Q61" i="237"/>
  <c r="K60" i="237"/>
  <c r="R59" i="237"/>
  <c r="J59" i="237"/>
  <c r="R58" i="237"/>
  <c r="J58" i="237"/>
  <c r="R57" i="237"/>
  <c r="J57" i="237"/>
  <c r="R56" i="237"/>
  <c r="J56" i="237"/>
  <c r="X55" i="237"/>
  <c r="K54" i="237"/>
  <c r="K53" i="237"/>
  <c r="E53" i="237"/>
  <c r="K52" i="237"/>
  <c r="K51" i="237"/>
  <c r="O50" i="237"/>
  <c r="K50" i="237"/>
  <c r="K49" i="237"/>
  <c r="K48" i="237"/>
  <c r="X47" i="237"/>
  <c r="K46" i="237"/>
  <c r="K45" i="237"/>
  <c r="E45" i="237"/>
  <c r="O44" i="237"/>
  <c r="K44" i="237"/>
  <c r="K43" i="237"/>
  <c r="O42" i="237"/>
  <c r="K42" i="237"/>
  <c r="K41" i="237"/>
  <c r="K40" i="237"/>
  <c r="X39" i="237"/>
  <c r="I38" i="237"/>
  <c r="K37" i="237"/>
  <c r="E37" i="237"/>
  <c r="K36" i="237"/>
  <c r="K35" i="237"/>
  <c r="K34" i="237"/>
  <c r="X33" i="237"/>
  <c r="I32" i="237"/>
  <c r="I31" i="237"/>
  <c r="Y30" i="237"/>
  <c r="M30" i="237"/>
  <c r="J30" i="237"/>
  <c r="Y29" i="237"/>
  <c r="M29" i="237"/>
  <c r="J29" i="237"/>
  <c r="K28" i="237"/>
  <c r="K26" i="237"/>
  <c r="I25" i="237"/>
  <c r="I24" i="237"/>
  <c r="Q23" i="237"/>
  <c r="K23" i="237"/>
  <c r="Q22" i="237"/>
  <c r="K22" i="237"/>
  <c r="Q21" i="237"/>
  <c r="K21" i="237"/>
  <c r="Q20" i="237"/>
  <c r="K20" i="237"/>
  <c r="Q19" i="237"/>
  <c r="K19" i="237"/>
  <c r="Q18" i="237"/>
  <c r="K18" i="237"/>
  <c r="Q17" i="237"/>
  <c r="K17" i="237"/>
  <c r="Q16" i="237"/>
  <c r="K16" i="237"/>
  <c r="Q15" i="237"/>
  <c r="K15" i="237"/>
  <c r="K14" i="237"/>
  <c r="O13" i="237"/>
  <c r="L13" i="237"/>
  <c r="K13" i="237"/>
  <c r="I12" i="237"/>
  <c r="X156" i="236"/>
  <c r="O154" i="236"/>
  <c r="K154" i="236"/>
  <c r="Y153" i="236"/>
  <c r="J153" i="236"/>
  <c r="Y152" i="236"/>
  <c r="J152" i="236"/>
  <c r="R150" i="236"/>
  <c r="Q150" i="236"/>
  <c r="J150" i="236"/>
  <c r="R149" i="236"/>
  <c r="Q149" i="236"/>
  <c r="J149" i="236"/>
  <c r="Y148" i="236"/>
  <c r="J148" i="236"/>
  <c r="Y147" i="236"/>
  <c r="J147" i="236"/>
  <c r="Y146" i="236"/>
  <c r="J146" i="236"/>
  <c r="Y145" i="236"/>
  <c r="J145" i="236"/>
  <c r="Y144" i="236"/>
  <c r="J144" i="236"/>
  <c r="Y143" i="236"/>
  <c r="J143" i="236"/>
  <c r="Y142" i="236"/>
  <c r="J142" i="236"/>
  <c r="Y141" i="236"/>
  <c r="J141" i="236"/>
  <c r="Y140" i="236"/>
  <c r="J140" i="236"/>
  <c r="X139" i="236"/>
  <c r="Y138" i="236"/>
  <c r="J138" i="236"/>
  <c r="O136" i="236"/>
  <c r="K136" i="236"/>
  <c r="Y135" i="236"/>
  <c r="J135" i="236"/>
  <c r="Y134" i="236"/>
  <c r="J134" i="236"/>
  <c r="Y133" i="236"/>
  <c r="J133" i="236"/>
  <c r="Y132" i="236"/>
  <c r="J132" i="236"/>
  <c r="R131" i="236"/>
  <c r="J131" i="236"/>
  <c r="X130" i="236"/>
  <c r="O129" i="236"/>
  <c r="K129" i="236"/>
  <c r="O128" i="236"/>
  <c r="K128" i="236"/>
  <c r="R127" i="236"/>
  <c r="J127" i="236"/>
  <c r="R126" i="236"/>
  <c r="J126" i="236"/>
  <c r="Y125" i="236"/>
  <c r="J125" i="236"/>
  <c r="Y124" i="236"/>
  <c r="J124" i="236"/>
  <c r="Y123" i="236"/>
  <c r="J123" i="236"/>
  <c r="Y122" i="236"/>
  <c r="J122" i="236"/>
  <c r="Y121" i="236"/>
  <c r="J121" i="236"/>
  <c r="Y120" i="236"/>
  <c r="J120" i="236"/>
  <c r="Y119" i="236"/>
  <c r="J119" i="236"/>
  <c r="Y118" i="236"/>
  <c r="J118" i="236"/>
  <c r="Y117" i="236"/>
  <c r="J117" i="236"/>
  <c r="Y116" i="236"/>
  <c r="J116" i="236"/>
  <c r="X115" i="236"/>
  <c r="O114" i="236"/>
  <c r="K114" i="236"/>
  <c r="Y113" i="236"/>
  <c r="J113" i="236"/>
  <c r="Y112" i="236"/>
  <c r="J112" i="236"/>
  <c r="Y111" i="236"/>
  <c r="J111" i="236"/>
  <c r="X110" i="236"/>
  <c r="K109" i="236"/>
  <c r="V108" i="236"/>
  <c r="M108" i="236"/>
  <c r="K108" i="236"/>
  <c r="V107" i="236"/>
  <c r="M107" i="236"/>
  <c r="K107" i="236"/>
  <c r="V106" i="236"/>
  <c r="M106" i="236"/>
  <c r="K106" i="236"/>
  <c r="V105" i="236"/>
  <c r="K105" i="236"/>
  <c r="K104" i="236"/>
  <c r="O103" i="236"/>
  <c r="K103" i="236"/>
  <c r="T102" i="236"/>
  <c r="J102" i="236"/>
  <c r="T101" i="236"/>
  <c r="J101" i="236"/>
  <c r="T100" i="236"/>
  <c r="J100" i="236"/>
  <c r="T99" i="236"/>
  <c r="J99" i="236"/>
  <c r="T98" i="236"/>
  <c r="J98" i="236"/>
  <c r="T97" i="236"/>
  <c r="J97" i="236"/>
  <c r="T96" i="236"/>
  <c r="J96" i="236"/>
  <c r="T95" i="236"/>
  <c r="J95" i="236"/>
  <c r="T94" i="236"/>
  <c r="J94" i="236"/>
  <c r="Y93" i="236"/>
  <c r="O92" i="236"/>
  <c r="K92" i="236"/>
  <c r="I91" i="236"/>
  <c r="O90" i="236"/>
  <c r="K90" i="236"/>
  <c r="I89" i="236"/>
  <c r="P88" i="236"/>
  <c r="N88" i="236"/>
  <c r="P87" i="236"/>
  <c r="N87" i="236"/>
  <c r="R86" i="236"/>
  <c r="Q86" i="236"/>
  <c r="S85" i="236"/>
  <c r="M85" i="236"/>
  <c r="K85" i="236"/>
  <c r="J85" i="236"/>
  <c r="S84" i="236"/>
  <c r="M84" i="236"/>
  <c r="K84" i="236"/>
  <c r="J84" i="236"/>
  <c r="I82" i="236"/>
  <c r="O80" i="236"/>
  <c r="K80" i="236"/>
  <c r="K79" i="236"/>
  <c r="K78" i="236"/>
  <c r="K77" i="236"/>
  <c r="K76" i="236"/>
  <c r="K75" i="236"/>
  <c r="K74" i="236"/>
  <c r="K73" i="236"/>
  <c r="K72" i="236"/>
  <c r="K71" i="236"/>
  <c r="K70" i="236"/>
  <c r="K69" i="236"/>
  <c r="K68" i="236"/>
  <c r="K67" i="236"/>
  <c r="X66" i="236"/>
  <c r="O64" i="236"/>
  <c r="K64" i="236"/>
  <c r="R63" i="236"/>
  <c r="Q63" i="236"/>
  <c r="R62" i="236"/>
  <c r="Q62" i="236"/>
  <c r="M62" i="236"/>
  <c r="R61" i="236"/>
  <c r="Q61" i="236"/>
  <c r="K60" i="236"/>
  <c r="R59" i="236"/>
  <c r="J59" i="236"/>
  <c r="R58" i="236"/>
  <c r="J58" i="236"/>
  <c r="R57" i="236"/>
  <c r="J57" i="236"/>
  <c r="R56" i="236"/>
  <c r="J56" i="236"/>
  <c r="X55" i="236"/>
  <c r="K54" i="236"/>
  <c r="K53" i="236"/>
  <c r="E53" i="236"/>
  <c r="K52" i="236"/>
  <c r="K51" i="236"/>
  <c r="O50" i="236"/>
  <c r="K50" i="236"/>
  <c r="K49" i="236"/>
  <c r="K48" i="236"/>
  <c r="X47" i="236"/>
  <c r="K46" i="236"/>
  <c r="K45" i="236"/>
  <c r="E45" i="236"/>
  <c r="O44" i="236"/>
  <c r="K44" i="236"/>
  <c r="K43" i="236"/>
  <c r="O42" i="236"/>
  <c r="K42" i="236"/>
  <c r="K41" i="236"/>
  <c r="K40" i="236"/>
  <c r="X39" i="236"/>
  <c r="I38" i="236"/>
  <c r="K37" i="236"/>
  <c r="E37" i="236"/>
  <c r="K36" i="236"/>
  <c r="K35" i="236"/>
  <c r="K34" i="236"/>
  <c r="X33" i="236"/>
  <c r="I32" i="236"/>
  <c r="I31" i="236"/>
  <c r="Y30" i="236"/>
  <c r="M30" i="236"/>
  <c r="J30" i="236"/>
  <c r="Y29" i="236"/>
  <c r="M29" i="236"/>
  <c r="J29" i="236"/>
  <c r="K28" i="236"/>
  <c r="K26" i="236"/>
  <c r="I25" i="236"/>
  <c r="I24" i="236"/>
  <c r="Q23" i="236"/>
  <c r="K23" i="236"/>
  <c r="Q22" i="236"/>
  <c r="K22" i="236"/>
  <c r="Q21" i="236"/>
  <c r="K21" i="236"/>
  <c r="Q20" i="236"/>
  <c r="K20" i="236"/>
  <c r="Q19" i="236"/>
  <c r="K19" i="236"/>
  <c r="Q18" i="236"/>
  <c r="K18" i="236"/>
  <c r="Q17" i="236"/>
  <c r="K17" i="236"/>
  <c r="Q16" i="236"/>
  <c r="K16" i="236"/>
  <c r="Q15" i="236"/>
  <c r="K15" i="236"/>
  <c r="K14" i="236"/>
  <c r="O13" i="236"/>
  <c r="L13" i="236"/>
  <c r="K13" i="236"/>
  <c r="I12" i="236"/>
  <c r="F56" i="236" l="1"/>
  <c r="F58" i="236"/>
  <c r="F57" i="237"/>
  <c r="F56" i="237"/>
  <c r="F58" i="237"/>
  <c r="X156" i="235" l="1"/>
  <c r="O154" i="235"/>
  <c r="K154" i="235"/>
  <c r="Y153" i="235"/>
  <c r="J153" i="235"/>
  <c r="Y152" i="235"/>
  <c r="J152" i="235"/>
  <c r="R150" i="235"/>
  <c r="Q150" i="235"/>
  <c r="J150" i="235"/>
  <c r="R149" i="235"/>
  <c r="Q149" i="235"/>
  <c r="J149" i="235"/>
  <c r="Y148" i="235"/>
  <c r="J148" i="235"/>
  <c r="Y147" i="235"/>
  <c r="J147" i="235"/>
  <c r="Y146" i="235"/>
  <c r="J146" i="235"/>
  <c r="Y145" i="235"/>
  <c r="J145" i="235"/>
  <c r="Y144" i="235"/>
  <c r="J144" i="235"/>
  <c r="Y143" i="235"/>
  <c r="J143" i="235"/>
  <c r="Y142" i="235"/>
  <c r="J142" i="235"/>
  <c r="Y141" i="235"/>
  <c r="J141" i="235"/>
  <c r="Y140" i="235"/>
  <c r="J140" i="235"/>
  <c r="X139" i="235"/>
  <c r="Y138" i="235"/>
  <c r="J138" i="235"/>
  <c r="O136" i="235"/>
  <c r="K136" i="235"/>
  <c r="Y135" i="235"/>
  <c r="J135" i="235"/>
  <c r="Y134" i="235"/>
  <c r="J134" i="235"/>
  <c r="Y133" i="235"/>
  <c r="J133" i="235"/>
  <c r="Y132" i="235"/>
  <c r="J132" i="235"/>
  <c r="R131" i="235"/>
  <c r="J131" i="235"/>
  <c r="X130" i="235"/>
  <c r="O129" i="235"/>
  <c r="K129" i="235"/>
  <c r="O128" i="235"/>
  <c r="K128" i="235"/>
  <c r="R127" i="235"/>
  <c r="J127" i="235"/>
  <c r="R126" i="235"/>
  <c r="J126" i="235"/>
  <c r="Y125" i="235"/>
  <c r="J125" i="235"/>
  <c r="Y124" i="235"/>
  <c r="J124" i="235"/>
  <c r="Y123" i="235"/>
  <c r="J123" i="235"/>
  <c r="Y122" i="235"/>
  <c r="J122" i="235"/>
  <c r="Y121" i="235"/>
  <c r="J121" i="235"/>
  <c r="Y120" i="235"/>
  <c r="J120" i="235"/>
  <c r="Y119" i="235"/>
  <c r="J119" i="235"/>
  <c r="Y118" i="235"/>
  <c r="J118" i="235"/>
  <c r="Y117" i="235"/>
  <c r="J117" i="235"/>
  <c r="Y116" i="235"/>
  <c r="J116" i="235"/>
  <c r="X115" i="235"/>
  <c r="O114" i="235"/>
  <c r="K114" i="235"/>
  <c r="Y113" i="235"/>
  <c r="J113" i="235"/>
  <c r="Y112" i="235"/>
  <c r="J112" i="235"/>
  <c r="Y111" i="235"/>
  <c r="J111" i="235"/>
  <c r="X110" i="235"/>
  <c r="K109" i="235"/>
  <c r="V108" i="235"/>
  <c r="M108" i="235"/>
  <c r="K108" i="235"/>
  <c r="V107" i="235"/>
  <c r="M107" i="235"/>
  <c r="K107" i="235"/>
  <c r="V106" i="235"/>
  <c r="M106" i="235"/>
  <c r="K106" i="235"/>
  <c r="V105" i="235"/>
  <c r="K105" i="235"/>
  <c r="K104" i="235"/>
  <c r="O103" i="235"/>
  <c r="K103" i="235"/>
  <c r="T102" i="235"/>
  <c r="J102" i="235"/>
  <c r="T101" i="235"/>
  <c r="J101" i="235"/>
  <c r="T100" i="235"/>
  <c r="J100" i="235"/>
  <c r="T99" i="235"/>
  <c r="J99" i="235"/>
  <c r="T98" i="235"/>
  <c r="J98" i="235"/>
  <c r="T97" i="235"/>
  <c r="J97" i="235"/>
  <c r="T96" i="235"/>
  <c r="J96" i="235"/>
  <c r="T95" i="235"/>
  <c r="J95" i="235"/>
  <c r="T94" i="235"/>
  <c r="J94" i="235"/>
  <c r="Y93" i="235"/>
  <c r="O92" i="235"/>
  <c r="K92" i="235"/>
  <c r="O90" i="235"/>
  <c r="K90" i="235"/>
  <c r="I89" i="235"/>
  <c r="P88" i="235"/>
  <c r="N88" i="235"/>
  <c r="P87" i="235"/>
  <c r="N87" i="235"/>
  <c r="R86" i="235"/>
  <c r="Q86" i="235"/>
  <c r="S85" i="235"/>
  <c r="M85" i="235"/>
  <c r="K85" i="235"/>
  <c r="J85" i="235"/>
  <c r="S84" i="235"/>
  <c r="M84" i="235"/>
  <c r="K84" i="235"/>
  <c r="J84" i="235"/>
  <c r="I82" i="235"/>
  <c r="O80" i="235"/>
  <c r="K80" i="235"/>
  <c r="K79" i="235"/>
  <c r="K78" i="235"/>
  <c r="K77" i="235"/>
  <c r="K76" i="235"/>
  <c r="K75" i="235"/>
  <c r="K74" i="235"/>
  <c r="K73" i="235"/>
  <c r="K72" i="235"/>
  <c r="K71" i="235"/>
  <c r="K70" i="235"/>
  <c r="K69" i="235"/>
  <c r="K68" i="235"/>
  <c r="K67" i="235"/>
  <c r="X66" i="235"/>
  <c r="O64" i="235"/>
  <c r="K64" i="235"/>
  <c r="R63" i="235"/>
  <c r="Q63" i="235"/>
  <c r="R62" i="235"/>
  <c r="Q62" i="235"/>
  <c r="M62" i="235"/>
  <c r="R61" i="235"/>
  <c r="Q61" i="235"/>
  <c r="K60" i="235"/>
  <c r="R59" i="235"/>
  <c r="J59" i="235"/>
  <c r="R58" i="235"/>
  <c r="J58" i="235"/>
  <c r="R57" i="235"/>
  <c r="J57" i="235"/>
  <c r="R56" i="235"/>
  <c r="J56" i="235"/>
  <c r="X55" i="235"/>
  <c r="K54" i="235"/>
  <c r="K53" i="235"/>
  <c r="E53" i="235"/>
  <c r="K52" i="235"/>
  <c r="K51" i="235"/>
  <c r="O50" i="235"/>
  <c r="K50" i="235"/>
  <c r="K49" i="235"/>
  <c r="K48" i="235"/>
  <c r="X47" i="235"/>
  <c r="K46" i="235"/>
  <c r="K45" i="235"/>
  <c r="E45" i="235"/>
  <c r="O44" i="235"/>
  <c r="K44" i="235"/>
  <c r="K43" i="235"/>
  <c r="O42" i="235"/>
  <c r="K42" i="235"/>
  <c r="K41" i="235"/>
  <c r="K40" i="235"/>
  <c r="X39" i="235"/>
  <c r="I38" i="235"/>
  <c r="K37" i="235"/>
  <c r="E37" i="235"/>
  <c r="K36" i="235"/>
  <c r="K35" i="235"/>
  <c r="K34" i="235"/>
  <c r="X33" i="235"/>
  <c r="I32" i="235"/>
  <c r="I31" i="235"/>
  <c r="Y30" i="235"/>
  <c r="M30" i="235"/>
  <c r="J30" i="235"/>
  <c r="Y29" i="235"/>
  <c r="M29" i="235"/>
  <c r="J29" i="235"/>
  <c r="K28" i="235"/>
  <c r="K26" i="235"/>
  <c r="I25" i="235"/>
  <c r="I24" i="235"/>
  <c r="Q23" i="235"/>
  <c r="K23" i="235"/>
  <c r="Q22" i="235"/>
  <c r="K22" i="235"/>
  <c r="Q21" i="235"/>
  <c r="K21" i="235"/>
  <c r="Q20" i="235"/>
  <c r="K20" i="235"/>
  <c r="Q19" i="235"/>
  <c r="K19" i="235"/>
  <c r="Q18" i="235"/>
  <c r="K18" i="235"/>
  <c r="Q17" i="235"/>
  <c r="K17" i="235"/>
  <c r="Q16" i="235"/>
  <c r="K16" i="235"/>
  <c r="Q15" i="235"/>
  <c r="K15" i="235"/>
  <c r="K14" i="235"/>
  <c r="O13" i="235"/>
  <c r="L13" i="235"/>
  <c r="K13" i="235"/>
  <c r="I12" i="235"/>
  <c r="F57" i="235" l="1"/>
  <c r="F56" i="235"/>
  <c r="F58" i="235"/>
  <c r="X156" i="234" l="1"/>
  <c r="O154" i="234"/>
  <c r="K154" i="234"/>
  <c r="Y153" i="234"/>
  <c r="J153" i="234"/>
  <c r="Y152" i="234"/>
  <c r="J152" i="234"/>
  <c r="R150" i="234"/>
  <c r="Q150" i="234"/>
  <c r="R149" i="234"/>
  <c r="Q149" i="234"/>
  <c r="Y148" i="234"/>
  <c r="J148" i="234"/>
  <c r="Y147" i="234"/>
  <c r="J147" i="234"/>
  <c r="Y146" i="234"/>
  <c r="J146" i="234"/>
  <c r="Y145" i="234"/>
  <c r="J145" i="234"/>
  <c r="Y144" i="234"/>
  <c r="J144" i="234"/>
  <c r="Y143" i="234"/>
  <c r="J143" i="234"/>
  <c r="Y142" i="234"/>
  <c r="J142" i="234"/>
  <c r="Y141" i="234"/>
  <c r="J141" i="234"/>
  <c r="Y140" i="234"/>
  <c r="J140" i="234"/>
  <c r="X139" i="234"/>
  <c r="Y138" i="234"/>
  <c r="J138" i="234"/>
  <c r="O136" i="234"/>
  <c r="K136" i="234"/>
  <c r="Y135" i="234"/>
  <c r="J135" i="234"/>
  <c r="Y134" i="234"/>
  <c r="J134" i="234"/>
  <c r="Y133" i="234"/>
  <c r="J133" i="234"/>
  <c r="Y132" i="234"/>
  <c r="J132" i="234"/>
  <c r="R131" i="234"/>
  <c r="J131" i="234"/>
  <c r="X130" i="234"/>
  <c r="O129" i="234"/>
  <c r="K129" i="234"/>
  <c r="O128" i="234"/>
  <c r="K128" i="234"/>
  <c r="R127" i="234"/>
  <c r="J127" i="234"/>
  <c r="R126" i="234"/>
  <c r="J126" i="234"/>
  <c r="Y125" i="234"/>
  <c r="J125" i="234"/>
  <c r="Y124" i="234"/>
  <c r="J124" i="234"/>
  <c r="Y123" i="234"/>
  <c r="J123" i="234"/>
  <c r="Y122" i="234"/>
  <c r="J122" i="234"/>
  <c r="Y121" i="234"/>
  <c r="J121" i="234"/>
  <c r="Y120" i="234"/>
  <c r="J120" i="234"/>
  <c r="Y119" i="234"/>
  <c r="J119" i="234"/>
  <c r="Y118" i="234"/>
  <c r="J118" i="234"/>
  <c r="Y117" i="234"/>
  <c r="J117" i="234"/>
  <c r="Y116" i="234"/>
  <c r="J116" i="234"/>
  <c r="X115" i="234"/>
  <c r="O114" i="234"/>
  <c r="K114" i="234"/>
  <c r="Y113" i="234"/>
  <c r="J113" i="234"/>
  <c r="Y112" i="234"/>
  <c r="J112" i="234"/>
  <c r="Y111" i="234"/>
  <c r="J111" i="234"/>
  <c r="X110" i="234"/>
  <c r="K109" i="234"/>
  <c r="V108" i="234"/>
  <c r="M108" i="234"/>
  <c r="K108" i="234"/>
  <c r="V107" i="234"/>
  <c r="M107" i="234"/>
  <c r="K107" i="234"/>
  <c r="V106" i="234"/>
  <c r="M106" i="234"/>
  <c r="K106" i="234"/>
  <c r="V105" i="234"/>
  <c r="K105" i="234"/>
  <c r="K104" i="234"/>
  <c r="O103" i="234"/>
  <c r="K103" i="234"/>
  <c r="T102" i="234"/>
  <c r="J102" i="234"/>
  <c r="T101" i="234"/>
  <c r="J101" i="234"/>
  <c r="T100" i="234"/>
  <c r="J100" i="234"/>
  <c r="T99" i="234"/>
  <c r="J99" i="234"/>
  <c r="T98" i="234"/>
  <c r="J98" i="234"/>
  <c r="T97" i="234"/>
  <c r="J97" i="234"/>
  <c r="T96" i="234"/>
  <c r="J96" i="234"/>
  <c r="T95" i="234"/>
  <c r="J95" i="234"/>
  <c r="T94" i="234"/>
  <c r="J94" i="234"/>
  <c r="Y93" i="234"/>
  <c r="O92" i="234"/>
  <c r="K92" i="234"/>
  <c r="I91" i="234"/>
  <c r="O90" i="234"/>
  <c r="K90" i="234"/>
  <c r="I89" i="234"/>
  <c r="P88" i="234"/>
  <c r="N88" i="234"/>
  <c r="P87" i="234"/>
  <c r="N87" i="234"/>
  <c r="R86" i="234"/>
  <c r="Q86" i="234"/>
  <c r="S85" i="234"/>
  <c r="M85" i="234"/>
  <c r="K85" i="234"/>
  <c r="J85" i="234"/>
  <c r="S84" i="234"/>
  <c r="M84" i="234"/>
  <c r="K84" i="234"/>
  <c r="J84" i="234"/>
  <c r="I82" i="234"/>
  <c r="O80" i="234"/>
  <c r="K80" i="234"/>
  <c r="K79" i="234"/>
  <c r="K78" i="234"/>
  <c r="K77" i="234"/>
  <c r="K76" i="234"/>
  <c r="K75" i="234"/>
  <c r="K74" i="234"/>
  <c r="K73" i="234"/>
  <c r="K72" i="234"/>
  <c r="K71" i="234"/>
  <c r="K70" i="234"/>
  <c r="K69" i="234"/>
  <c r="K68" i="234"/>
  <c r="K67" i="234"/>
  <c r="X66" i="234"/>
  <c r="O64" i="234"/>
  <c r="K64" i="234"/>
  <c r="R63" i="234"/>
  <c r="Q63" i="234"/>
  <c r="R62" i="234"/>
  <c r="Q62" i="234"/>
  <c r="M62" i="234"/>
  <c r="R61" i="234"/>
  <c r="Q61" i="234"/>
  <c r="K60" i="234"/>
  <c r="R59" i="234"/>
  <c r="J59" i="234"/>
  <c r="R58" i="234"/>
  <c r="J58" i="234"/>
  <c r="R57" i="234"/>
  <c r="J57" i="234"/>
  <c r="R56" i="234"/>
  <c r="J56" i="234"/>
  <c r="X55" i="234"/>
  <c r="K54" i="234"/>
  <c r="K53" i="234"/>
  <c r="E53" i="234"/>
  <c r="K52" i="234"/>
  <c r="K51" i="234"/>
  <c r="O50" i="234"/>
  <c r="K50" i="234"/>
  <c r="K49" i="234"/>
  <c r="K48" i="234"/>
  <c r="X47" i="234"/>
  <c r="K46" i="234"/>
  <c r="K45" i="234"/>
  <c r="E45" i="234"/>
  <c r="O44" i="234"/>
  <c r="K44" i="234"/>
  <c r="K43" i="234"/>
  <c r="O42" i="234"/>
  <c r="K42" i="234"/>
  <c r="K41" i="234"/>
  <c r="K40" i="234"/>
  <c r="X39" i="234"/>
  <c r="I38" i="234"/>
  <c r="K37" i="234"/>
  <c r="K36" i="234"/>
  <c r="E36" i="234"/>
  <c r="K35" i="234"/>
  <c r="K34" i="234"/>
  <c r="X33" i="234"/>
  <c r="I32" i="234"/>
  <c r="I31" i="234"/>
  <c r="Y30" i="234"/>
  <c r="M30" i="234"/>
  <c r="J30" i="234"/>
  <c r="Y29" i="234"/>
  <c r="M29" i="234"/>
  <c r="J29" i="234"/>
  <c r="K28" i="234"/>
  <c r="K26" i="234"/>
  <c r="I25" i="234"/>
  <c r="I24" i="234"/>
  <c r="Q23" i="234"/>
  <c r="K23" i="234"/>
  <c r="Q22" i="234"/>
  <c r="K22" i="234"/>
  <c r="Q21" i="234"/>
  <c r="K21" i="234"/>
  <c r="Q20" i="234"/>
  <c r="K20" i="234"/>
  <c r="Q19" i="234"/>
  <c r="K19" i="234"/>
  <c r="Q18" i="234"/>
  <c r="K18" i="234"/>
  <c r="Q17" i="234"/>
  <c r="K17" i="234"/>
  <c r="Q16" i="234"/>
  <c r="K16" i="234"/>
  <c r="Q15" i="234"/>
  <c r="K15" i="234"/>
  <c r="K14" i="234"/>
  <c r="O13" i="234"/>
  <c r="L13" i="234"/>
  <c r="K13" i="234"/>
  <c r="I12" i="234"/>
  <c r="E37" i="234" l="1"/>
  <c r="F58" i="234"/>
  <c r="F57" i="234"/>
  <c r="F56" i="234"/>
  <c r="X156" i="233" l="1"/>
  <c r="O154" i="233"/>
  <c r="K154" i="233"/>
  <c r="Y153" i="233"/>
  <c r="J153" i="233"/>
  <c r="Y152" i="233"/>
  <c r="J152" i="233"/>
  <c r="R150" i="233"/>
  <c r="Q150" i="233"/>
  <c r="J150" i="233"/>
  <c r="R149" i="233"/>
  <c r="Q149" i="233"/>
  <c r="J149" i="233"/>
  <c r="Y148" i="233"/>
  <c r="J148" i="233"/>
  <c r="Y147" i="233"/>
  <c r="J147" i="233"/>
  <c r="Y146" i="233"/>
  <c r="J146" i="233"/>
  <c r="Y145" i="233"/>
  <c r="J145" i="233"/>
  <c r="Y144" i="233"/>
  <c r="J144" i="233"/>
  <c r="Y143" i="233"/>
  <c r="J143" i="233"/>
  <c r="Y142" i="233"/>
  <c r="J142" i="233"/>
  <c r="Y141" i="233"/>
  <c r="J141" i="233"/>
  <c r="Y140" i="233"/>
  <c r="J140" i="233"/>
  <c r="X139" i="233"/>
  <c r="Y138" i="233"/>
  <c r="J138" i="233"/>
  <c r="O136" i="233"/>
  <c r="K136" i="233"/>
  <c r="Y135" i="233"/>
  <c r="J135" i="233"/>
  <c r="Y134" i="233"/>
  <c r="J134" i="233"/>
  <c r="Y133" i="233"/>
  <c r="J133" i="233"/>
  <c r="Y132" i="233"/>
  <c r="J132" i="233"/>
  <c r="R131" i="233"/>
  <c r="J131" i="233"/>
  <c r="X130" i="233"/>
  <c r="O129" i="233"/>
  <c r="K129" i="233"/>
  <c r="O128" i="233"/>
  <c r="K128" i="233"/>
  <c r="R127" i="233"/>
  <c r="J127" i="233"/>
  <c r="R126" i="233"/>
  <c r="J126" i="233"/>
  <c r="Y125" i="233"/>
  <c r="J125" i="233"/>
  <c r="Y124" i="233"/>
  <c r="J124" i="233"/>
  <c r="Y123" i="233"/>
  <c r="J123" i="233"/>
  <c r="Y122" i="233"/>
  <c r="J122" i="233"/>
  <c r="Y121" i="233"/>
  <c r="J121" i="233"/>
  <c r="Y120" i="233"/>
  <c r="J120" i="233"/>
  <c r="Y119" i="233"/>
  <c r="J119" i="233"/>
  <c r="Y118" i="233"/>
  <c r="J118" i="233"/>
  <c r="Y117" i="233"/>
  <c r="J117" i="233"/>
  <c r="Y116" i="233"/>
  <c r="J116" i="233"/>
  <c r="X115" i="233"/>
  <c r="O114" i="233"/>
  <c r="K114" i="233"/>
  <c r="Y113" i="233"/>
  <c r="J113" i="233"/>
  <c r="Y112" i="233"/>
  <c r="J112" i="233"/>
  <c r="Y111" i="233"/>
  <c r="J111" i="233"/>
  <c r="X110" i="233"/>
  <c r="K109" i="233"/>
  <c r="V108" i="233"/>
  <c r="M108" i="233"/>
  <c r="K108" i="233"/>
  <c r="V107" i="233"/>
  <c r="M107" i="233"/>
  <c r="K107" i="233"/>
  <c r="V106" i="233"/>
  <c r="M106" i="233"/>
  <c r="K106" i="233"/>
  <c r="V105" i="233"/>
  <c r="K105" i="233"/>
  <c r="K104" i="233"/>
  <c r="O103" i="233"/>
  <c r="K103" i="233"/>
  <c r="T102" i="233"/>
  <c r="J102" i="233"/>
  <c r="T101" i="233"/>
  <c r="J101" i="233"/>
  <c r="T100" i="233"/>
  <c r="J100" i="233"/>
  <c r="T99" i="233"/>
  <c r="J99" i="233"/>
  <c r="T98" i="233"/>
  <c r="J98" i="233"/>
  <c r="T97" i="233"/>
  <c r="J97" i="233"/>
  <c r="T96" i="233"/>
  <c r="J96" i="233"/>
  <c r="T95" i="233"/>
  <c r="J95" i="233"/>
  <c r="T94" i="233"/>
  <c r="J94" i="233"/>
  <c r="Y93" i="233"/>
  <c r="O92" i="233"/>
  <c r="K92" i="233"/>
  <c r="I91" i="233"/>
  <c r="O90" i="233"/>
  <c r="K90" i="233"/>
  <c r="I89" i="233"/>
  <c r="P88" i="233"/>
  <c r="N88" i="233"/>
  <c r="P87" i="233"/>
  <c r="N87" i="233"/>
  <c r="R86" i="233"/>
  <c r="Q86" i="233"/>
  <c r="S85" i="233"/>
  <c r="M85" i="233"/>
  <c r="K85" i="233"/>
  <c r="J85" i="233"/>
  <c r="S84" i="233"/>
  <c r="M84" i="233"/>
  <c r="K84" i="233"/>
  <c r="J84" i="233"/>
  <c r="I82" i="233"/>
  <c r="O80" i="233"/>
  <c r="K80" i="233"/>
  <c r="K79" i="233"/>
  <c r="K78" i="233"/>
  <c r="K77" i="233"/>
  <c r="K76" i="233"/>
  <c r="K75" i="233"/>
  <c r="K74" i="233"/>
  <c r="K73" i="233"/>
  <c r="K72" i="233"/>
  <c r="K71" i="233"/>
  <c r="K70" i="233"/>
  <c r="K69" i="233"/>
  <c r="K68" i="233"/>
  <c r="K67" i="233"/>
  <c r="X66" i="233"/>
  <c r="O64" i="233"/>
  <c r="K64" i="233"/>
  <c r="R63" i="233"/>
  <c r="Q63" i="233"/>
  <c r="R62" i="233"/>
  <c r="Q62" i="233"/>
  <c r="M62" i="233"/>
  <c r="R61" i="233"/>
  <c r="Q61" i="233"/>
  <c r="K60" i="233"/>
  <c r="R59" i="233"/>
  <c r="J59" i="233"/>
  <c r="R58" i="233"/>
  <c r="J58" i="233"/>
  <c r="R57" i="233"/>
  <c r="J57" i="233"/>
  <c r="R56" i="233"/>
  <c r="J56" i="233"/>
  <c r="X55" i="233"/>
  <c r="K54" i="233"/>
  <c r="K53" i="233"/>
  <c r="E53" i="233"/>
  <c r="K52" i="233"/>
  <c r="K51" i="233"/>
  <c r="O50" i="233"/>
  <c r="K50" i="233"/>
  <c r="K49" i="233"/>
  <c r="K48" i="233"/>
  <c r="X47" i="233"/>
  <c r="K46" i="233"/>
  <c r="K45" i="233"/>
  <c r="O44" i="233"/>
  <c r="K44" i="233"/>
  <c r="K43" i="233"/>
  <c r="O42" i="233"/>
  <c r="K42" i="233"/>
  <c r="K41" i="233"/>
  <c r="K40" i="233"/>
  <c r="X39" i="233"/>
  <c r="I38" i="233"/>
  <c r="K37" i="233"/>
  <c r="K36" i="233"/>
  <c r="K35" i="233"/>
  <c r="K34" i="233"/>
  <c r="X33" i="233"/>
  <c r="I32" i="233"/>
  <c r="I31" i="233"/>
  <c r="Y30" i="233"/>
  <c r="M30" i="233"/>
  <c r="J30" i="233"/>
  <c r="Y29" i="233"/>
  <c r="M29" i="233"/>
  <c r="J29" i="233"/>
  <c r="K28" i="233"/>
  <c r="K26" i="233"/>
  <c r="I25" i="233"/>
  <c r="I24" i="233"/>
  <c r="Q23" i="233"/>
  <c r="K23" i="233"/>
  <c r="Q22" i="233"/>
  <c r="K22" i="233"/>
  <c r="Q21" i="233"/>
  <c r="K21" i="233"/>
  <c r="Q20" i="233"/>
  <c r="K20" i="233"/>
  <c r="Q19" i="233"/>
  <c r="K19" i="233"/>
  <c r="Q18" i="233"/>
  <c r="K18" i="233"/>
  <c r="Q17" i="233"/>
  <c r="K17" i="233"/>
  <c r="Q16" i="233"/>
  <c r="K16" i="233"/>
  <c r="Q15" i="233"/>
  <c r="K15" i="233"/>
  <c r="K14" i="233"/>
  <c r="O13" i="233"/>
  <c r="L13" i="233"/>
  <c r="K13" i="233"/>
  <c r="I12" i="233"/>
  <c r="F58" i="233" l="1"/>
  <c r="X156" i="231"/>
  <c r="O154" i="231"/>
  <c r="K154" i="231"/>
  <c r="Y153" i="231"/>
  <c r="J153" i="231"/>
  <c r="Y152" i="231"/>
  <c r="J152" i="231"/>
  <c r="R150" i="231"/>
  <c r="Q150" i="231"/>
  <c r="R149" i="231"/>
  <c r="Q149" i="231"/>
  <c r="Y148" i="231"/>
  <c r="J148" i="231"/>
  <c r="Y147" i="231"/>
  <c r="J147" i="231"/>
  <c r="Y146" i="231"/>
  <c r="J146" i="231"/>
  <c r="Y145" i="231"/>
  <c r="J145" i="231"/>
  <c r="Y144" i="231"/>
  <c r="J144" i="231"/>
  <c r="Y143" i="231"/>
  <c r="J143" i="231"/>
  <c r="Y142" i="231"/>
  <c r="J142" i="231"/>
  <c r="Y141" i="231"/>
  <c r="J141" i="231"/>
  <c r="Y140" i="231"/>
  <c r="J140" i="231"/>
  <c r="X139" i="231"/>
  <c r="Y138" i="231"/>
  <c r="J138" i="231"/>
  <c r="O136" i="231"/>
  <c r="K136" i="231"/>
  <c r="Y135" i="231"/>
  <c r="J135" i="231"/>
  <c r="Y134" i="231"/>
  <c r="J134" i="231"/>
  <c r="Y133" i="231"/>
  <c r="J133" i="231"/>
  <c r="Y132" i="231"/>
  <c r="J132" i="231"/>
  <c r="R131" i="231"/>
  <c r="J131" i="231"/>
  <c r="X130" i="231"/>
  <c r="O129" i="231"/>
  <c r="K129" i="231"/>
  <c r="O128" i="231"/>
  <c r="K128" i="231"/>
  <c r="R127" i="231"/>
  <c r="J127" i="231"/>
  <c r="R126" i="231"/>
  <c r="J126" i="231"/>
  <c r="Y125" i="231"/>
  <c r="J125" i="231"/>
  <c r="Y124" i="231"/>
  <c r="J124" i="231"/>
  <c r="Y123" i="231"/>
  <c r="J123" i="231"/>
  <c r="Y122" i="231"/>
  <c r="J122" i="231"/>
  <c r="Y121" i="231"/>
  <c r="J121" i="231"/>
  <c r="Y120" i="231"/>
  <c r="J120" i="231"/>
  <c r="Y119" i="231"/>
  <c r="J119" i="231"/>
  <c r="Y118" i="231"/>
  <c r="J118" i="231"/>
  <c r="Y117" i="231"/>
  <c r="J117" i="231"/>
  <c r="Y116" i="231"/>
  <c r="J116" i="231"/>
  <c r="X115" i="231"/>
  <c r="O114" i="231"/>
  <c r="K114" i="231"/>
  <c r="Y113" i="231"/>
  <c r="J113" i="231"/>
  <c r="Y112" i="231"/>
  <c r="J112" i="231"/>
  <c r="Y111" i="231"/>
  <c r="J111" i="231"/>
  <c r="X110" i="231"/>
  <c r="K109" i="231"/>
  <c r="V108" i="231"/>
  <c r="M108" i="231"/>
  <c r="K108" i="231"/>
  <c r="V107" i="231"/>
  <c r="M107" i="231"/>
  <c r="K107" i="231"/>
  <c r="V106" i="231"/>
  <c r="M106" i="231"/>
  <c r="K106" i="231"/>
  <c r="V105" i="231"/>
  <c r="K105" i="231"/>
  <c r="K104" i="231"/>
  <c r="O103" i="231"/>
  <c r="K103" i="231"/>
  <c r="T102" i="231"/>
  <c r="J102" i="231"/>
  <c r="T101" i="231"/>
  <c r="J101" i="231"/>
  <c r="T100" i="231"/>
  <c r="J100" i="231"/>
  <c r="T99" i="231"/>
  <c r="J99" i="231"/>
  <c r="T98" i="231"/>
  <c r="J98" i="231"/>
  <c r="T97" i="231"/>
  <c r="J97" i="231"/>
  <c r="T96" i="231"/>
  <c r="J96" i="231"/>
  <c r="T95" i="231"/>
  <c r="J95" i="231"/>
  <c r="T94" i="231"/>
  <c r="J94" i="231"/>
  <c r="Y93" i="231"/>
  <c r="O92" i="231"/>
  <c r="K92" i="231"/>
  <c r="I91" i="231"/>
  <c r="O90" i="231"/>
  <c r="K90" i="231"/>
  <c r="I89" i="231"/>
  <c r="P88" i="231"/>
  <c r="N88" i="231"/>
  <c r="P87" i="231"/>
  <c r="N87" i="231"/>
  <c r="R86" i="231"/>
  <c r="Q86" i="231"/>
  <c r="S85" i="231"/>
  <c r="M85" i="231"/>
  <c r="K85" i="231"/>
  <c r="J85" i="231"/>
  <c r="S84" i="231"/>
  <c r="M84" i="231"/>
  <c r="K84" i="231"/>
  <c r="J84" i="231"/>
  <c r="I82" i="231"/>
  <c r="O80" i="231"/>
  <c r="K80" i="231"/>
  <c r="K79" i="231"/>
  <c r="K78" i="231"/>
  <c r="K77" i="231"/>
  <c r="K76" i="231"/>
  <c r="K75" i="231"/>
  <c r="K74" i="231"/>
  <c r="K73" i="231"/>
  <c r="K72" i="231"/>
  <c r="K71" i="231"/>
  <c r="K70" i="231"/>
  <c r="K69" i="231"/>
  <c r="K68" i="231"/>
  <c r="K67" i="231"/>
  <c r="X66" i="231"/>
  <c r="O64" i="231"/>
  <c r="K64" i="231"/>
  <c r="R63" i="231"/>
  <c r="Q63" i="231"/>
  <c r="R62" i="231"/>
  <c r="Q62" i="231"/>
  <c r="M62" i="231"/>
  <c r="R61" i="231"/>
  <c r="Q61" i="231"/>
  <c r="K60" i="231"/>
  <c r="R59" i="231"/>
  <c r="J59" i="231"/>
  <c r="R58" i="231"/>
  <c r="J58" i="231"/>
  <c r="R57" i="231"/>
  <c r="J57" i="231"/>
  <c r="R56" i="231"/>
  <c r="J56" i="231"/>
  <c r="X55" i="231"/>
  <c r="K54" i="231"/>
  <c r="K53" i="231"/>
  <c r="E53" i="231"/>
  <c r="K52" i="231"/>
  <c r="K51" i="231"/>
  <c r="O50" i="231"/>
  <c r="K50" i="231"/>
  <c r="K49" i="231"/>
  <c r="K48" i="231"/>
  <c r="X47" i="231"/>
  <c r="K46" i="231"/>
  <c r="K45" i="231"/>
  <c r="E45" i="231"/>
  <c r="O44" i="231"/>
  <c r="K44" i="231"/>
  <c r="K43" i="231"/>
  <c r="O42" i="231"/>
  <c r="K42" i="231"/>
  <c r="K41" i="231"/>
  <c r="K40" i="231"/>
  <c r="X39" i="231"/>
  <c r="I38" i="231"/>
  <c r="K37" i="231"/>
  <c r="E37" i="231"/>
  <c r="K36" i="231"/>
  <c r="K35" i="231"/>
  <c r="K34" i="231"/>
  <c r="X33" i="231"/>
  <c r="I32" i="231"/>
  <c r="I31" i="231"/>
  <c r="Y30" i="231"/>
  <c r="M30" i="231"/>
  <c r="J30" i="231"/>
  <c r="Y29" i="231"/>
  <c r="M29" i="231"/>
  <c r="J29" i="231"/>
  <c r="K28" i="231"/>
  <c r="K26" i="231"/>
  <c r="I25" i="231"/>
  <c r="I24" i="231"/>
  <c r="Q23" i="231"/>
  <c r="K23" i="231"/>
  <c r="Q22" i="231"/>
  <c r="K22" i="231"/>
  <c r="Q21" i="231"/>
  <c r="K21" i="231"/>
  <c r="Q20" i="231"/>
  <c r="K20" i="231"/>
  <c r="Q19" i="231"/>
  <c r="K19" i="231"/>
  <c r="Q18" i="231"/>
  <c r="K18" i="231"/>
  <c r="Q17" i="231"/>
  <c r="K17" i="231"/>
  <c r="Q16" i="231"/>
  <c r="K16" i="231"/>
  <c r="Q15" i="231"/>
  <c r="K15" i="231"/>
  <c r="K14" i="231"/>
  <c r="O13" i="231"/>
  <c r="L13" i="231"/>
  <c r="K13" i="231"/>
  <c r="I12" i="231"/>
  <c r="X156" i="230" l="1"/>
  <c r="O154" i="230"/>
  <c r="K154" i="230"/>
  <c r="Y153" i="230"/>
  <c r="J153" i="230"/>
  <c r="Y152" i="230"/>
  <c r="J152" i="230"/>
  <c r="R150" i="230"/>
  <c r="Q150" i="230"/>
  <c r="J150" i="230"/>
  <c r="R149" i="230"/>
  <c r="Q149" i="230"/>
  <c r="J149" i="230"/>
  <c r="Y148" i="230"/>
  <c r="J148" i="230"/>
  <c r="Y147" i="230"/>
  <c r="J147" i="230"/>
  <c r="Y146" i="230"/>
  <c r="J146" i="230"/>
  <c r="Y145" i="230"/>
  <c r="J145" i="230"/>
  <c r="Y144" i="230"/>
  <c r="J144" i="230"/>
  <c r="Y143" i="230"/>
  <c r="J143" i="230"/>
  <c r="Y142" i="230"/>
  <c r="J142" i="230"/>
  <c r="Y141" i="230"/>
  <c r="J141" i="230"/>
  <c r="Y140" i="230"/>
  <c r="J140" i="230"/>
  <c r="X139" i="230"/>
  <c r="Y138" i="230"/>
  <c r="J138" i="230"/>
  <c r="O136" i="230"/>
  <c r="K136" i="230"/>
  <c r="Y135" i="230"/>
  <c r="J135" i="230"/>
  <c r="Y134" i="230"/>
  <c r="J134" i="230"/>
  <c r="Y133" i="230"/>
  <c r="J133" i="230"/>
  <c r="Y132" i="230"/>
  <c r="J132" i="230"/>
  <c r="R131" i="230"/>
  <c r="J131" i="230"/>
  <c r="X130" i="230"/>
  <c r="O129" i="230"/>
  <c r="K129" i="230"/>
  <c r="O128" i="230"/>
  <c r="K128" i="230"/>
  <c r="R127" i="230"/>
  <c r="J127" i="230"/>
  <c r="R126" i="230"/>
  <c r="J126" i="230"/>
  <c r="Y125" i="230"/>
  <c r="J125" i="230"/>
  <c r="Y124" i="230"/>
  <c r="J124" i="230"/>
  <c r="Y123" i="230"/>
  <c r="J123" i="230"/>
  <c r="Y122" i="230"/>
  <c r="J122" i="230"/>
  <c r="Y121" i="230"/>
  <c r="J121" i="230"/>
  <c r="Y120" i="230"/>
  <c r="J120" i="230"/>
  <c r="Y119" i="230"/>
  <c r="J119" i="230"/>
  <c r="Y118" i="230"/>
  <c r="J118" i="230"/>
  <c r="Y117" i="230"/>
  <c r="J117" i="230"/>
  <c r="Y116" i="230"/>
  <c r="J116" i="230"/>
  <c r="X115" i="230"/>
  <c r="O114" i="230"/>
  <c r="K114" i="230"/>
  <c r="Y113" i="230"/>
  <c r="J113" i="230"/>
  <c r="Y112" i="230"/>
  <c r="J112" i="230"/>
  <c r="Y111" i="230"/>
  <c r="J111" i="230"/>
  <c r="X110" i="230"/>
  <c r="K109" i="230"/>
  <c r="V108" i="230"/>
  <c r="M108" i="230"/>
  <c r="K108" i="230"/>
  <c r="V107" i="230"/>
  <c r="M107" i="230"/>
  <c r="K107" i="230"/>
  <c r="V106" i="230"/>
  <c r="M106" i="230"/>
  <c r="K106" i="230"/>
  <c r="V105" i="230"/>
  <c r="K105" i="230"/>
  <c r="K104" i="230"/>
  <c r="O103" i="230"/>
  <c r="K103" i="230"/>
  <c r="T102" i="230"/>
  <c r="J102" i="230"/>
  <c r="T101" i="230"/>
  <c r="J101" i="230"/>
  <c r="T100" i="230"/>
  <c r="J100" i="230"/>
  <c r="T99" i="230"/>
  <c r="J99" i="230"/>
  <c r="T98" i="230"/>
  <c r="J98" i="230"/>
  <c r="T97" i="230"/>
  <c r="J97" i="230"/>
  <c r="T96" i="230"/>
  <c r="J96" i="230"/>
  <c r="T95" i="230"/>
  <c r="J95" i="230"/>
  <c r="T94" i="230"/>
  <c r="J94" i="230"/>
  <c r="Y93" i="230"/>
  <c r="O92" i="230"/>
  <c r="K92" i="230"/>
  <c r="I91" i="230"/>
  <c r="O90" i="230"/>
  <c r="K90" i="230"/>
  <c r="I89" i="230"/>
  <c r="P88" i="230"/>
  <c r="N88" i="230"/>
  <c r="P87" i="230"/>
  <c r="N87" i="230"/>
  <c r="R86" i="230"/>
  <c r="Q86" i="230"/>
  <c r="S85" i="230"/>
  <c r="M85" i="230"/>
  <c r="K85" i="230"/>
  <c r="J85" i="230"/>
  <c r="S84" i="230"/>
  <c r="M84" i="230"/>
  <c r="K84" i="230"/>
  <c r="J84" i="230"/>
  <c r="I82" i="230"/>
  <c r="O80" i="230"/>
  <c r="K80" i="230"/>
  <c r="K79" i="230"/>
  <c r="K78" i="230"/>
  <c r="K77" i="230"/>
  <c r="K76" i="230"/>
  <c r="K75" i="230"/>
  <c r="K74" i="230"/>
  <c r="K73" i="230"/>
  <c r="K72" i="230"/>
  <c r="K71" i="230"/>
  <c r="K70" i="230"/>
  <c r="K69" i="230"/>
  <c r="K68" i="230"/>
  <c r="K67" i="230"/>
  <c r="X66" i="230"/>
  <c r="O64" i="230"/>
  <c r="K64" i="230"/>
  <c r="R63" i="230"/>
  <c r="Q63" i="230"/>
  <c r="R62" i="230"/>
  <c r="Q62" i="230"/>
  <c r="M62" i="230"/>
  <c r="R61" i="230"/>
  <c r="Q61" i="230"/>
  <c r="K60" i="230"/>
  <c r="R59" i="230"/>
  <c r="J59" i="230"/>
  <c r="R58" i="230"/>
  <c r="J58" i="230"/>
  <c r="R57" i="230"/>
  <c r="J57" i="230"/>
  <c r="R56" i="230"/>
  <c r="J56" i="230"/>
  <c r="X55" i="230"/>
  <c r="K54" i="230"/>
  <c r="K53" i="230"/>
  <c r="E53" i="230"/>
  <c r="K52" i="230"/>
  <c r="K51" i="230"/>
  <c r="O50" i="230"/>
  <c r="K50" i="230"/>
  <c r="K49" i="230"/>
  <c r="K48" i="230"/>
  <c r="X47" i="230"/>
  <c r="K46" i="230"/>
  <c r="K45" i="230"/>
  <c r="E45" i="230"/>
  <c r="O44" i="230"/>
  <c r="K44" i="230"/>
  <c r="K43" i="230"/>
  <c r="O42" i="230"/>
  <c r="K42" i="230"/>
  <c r="K41" i="230"/>
  <c r="K40" i="230"/>
  <c r="X39" i="230"/>
  <c r="I38" i="230"/>
  <c r="K37" i="230"/>
  <c r="E37" i="230"/>
  <c r="K36" i="230"/>
  <c r="K35" i="230"/>
  <c r="K34" i="230"/>
  <c r="X33" i="230"/>
  <c r="I32" i="230"/>
  <c r="I31" i="230"/>
  <c r="Y30" i="230"/>
  <c r="M30" i="230"/>
  <c r="J30" i="230"/>
  <c r="Y29" i="230"/>
  <c r="M29" i="230"/>
  <c r="J29" i="230"/>
  <c r="K28" i="230"/>
  <c r="K26" i="230"/>
  <c r="I25" i="230"/>
  <c r="I24" i="230"/>
  <c r="Q23" i="230"/>
  <c r="K23" i="230"/>
  <c r="Q22" i="230"/>
  <c r="K22" i="230"/>
  <c r="Q21" i="230"/>
  <c r="K21" i="230"/>
  <c r="Q20" i="230"/>
  <c r="K20" i="230"/>
  <c r="Q19" i="230"/>
  <c r="K19" i="230"/>
  <c r="Q18" i="230"/>
  <c r="K18" i="230"/>
  <c r="Q17" i="230"/>
  <c r="K17" i="230"/>
  <c r="Q16" i="230"/>
  <c r="K16" i="230"/>
  <c r="Q15" i="230"/>
  <c r="K15" i="230"/>
  <c r="K14" i="230"/>
  <c r="O13" i="230"/>
  <c r="L13" i="230"/>
  <c r="K13" i="230"/>
  <c r="I12" i="230"/>
  <c r="F56" i="230" l="1"/>
  <c r="F58" i="230"/>
  <c r="F57" i="230"/>
  <c r="X157" i="229" l="1"/>
  <c r="O154" i="229"/>
  <c r="K154" i="229"/>
  <c r="Y153" i="229"/>
  <c r="J153" i="229"/>
  <c r="Y152" i="229"/>
  <c r="J152" i="229"/>
  <c r="R150" i="229"/>
  <c r="Q150" i="229"/>
  <c r="R149" i="229"/>
  <c r="Q149" i="229"/>
  <c r="Y148" i="229"/>
  <c r="J148" i="229"/>
  <c r="Y147" i="229"/>
  <c r="J147" i="229"/>
  <c r="Y146" i="229"/>
  <c r="J146" i="229"/>
  <c r="Y145" i="229"/>
  <c r="J145" i="229"/>
  <c r="Y144" i="229"/>
  <c r="J144" i="229"/>
  <c r="Y143" i="229"/>
  <c r="J143" i="229"/>
  <c r="Y142" i="229"/>
  <c r="J142" i="229"/>
  <c r="Y141" i="229"/>
  <c r="J141" i="229"/>
  <c r="Y140" i="229"/>
  <c r="J140" i="229"/>
  <c r="X139" i="229"/>
  <c r="O129" i="229"/>
  <c r="K129" i="229"/>
  <c r="O128" i="229"/>
  <c r="K128" i="229"/>
  <c r="R127" i="229"/>
  <c r="J127" i="229"/>
  <c r="R126" i="229"/>
  <c r="J126" i="229"/>
  <c r="Y125" i="229"/>
  <c r="J125" i="229"/>
  <c r="Y124" i="229"/>
  <c r="J124" i="229"/>
  <c r="Y123" i="229"/>
  <c r="J123" i="229"/>
  <c r="Y122" i="229"/>
  <c r="J122" i="229"/>
  <c r="Y121" i="229"/>
  <c r="J121" i="229"/>
  <c r="Y120" i="229"/>
  <c r="J120" i="229"/>
  <c r="Y119" i="229"/>
  <c r="J119" i="229"/>
  <c r="Y118" i="229"/>
  <c r="J118" i="229"/>
  <c r="Y117" i="229"/>
  <c r="J117" i="229"/>
  <c r="Y116" i="229"/>
  <c r="J116" i="229"/>
  <c r="X115" i="229"/>
  <c r="O114" i="229"/>
  <c r="K114" i="229"/>
  <c r="Y113" i="229"/>
  <c r="J113" i="229"/>
  <c r="Y112" i="229"/>
  <c r="J112" i="229"/>
  <c r="Y111" i="229"/>
  <c r="J111" i="229"/>
  <c r="X110" i="229"/>
  <c r="K109" i="229"/>
  <c r="V108" i="229"/>
  <c r="M108" i="229"/>
  <c r="K108" i="229"/>
  <c r="V107" i="229"/>
  <c r="M107" i="229"/>
  <c r="K107" i="229"/>
  <c r="V106" i="229"/>
  <c r="M106" i="229"/>
  <c r="K106" i="229"/>
  <c r="V105" i="229"/>
  <c r="K105" i="229"/>
  <c r="K104" i="229"/>
  <c r="O103" i="229"/>
  <c r="K103" i="229"/>
  <c r="T102" i="229"/>
  <c r="J102" i="229"/>
  <c r="T101" i="229"/>
  <c r="J101" i="229"/>
  <c r="T100" i="229"/>
  <c r="J100" i="229"/>
  <c r="T99" i="229"/>
  <c r="J99" i="229"/>
  <c r="T98" i="229"/>
  <c r="J98" i="229"/>
  <c r="T97" i="229"/>
  <c r="J97" i="229"/>
  <c r="T96" i="229"/>
  <c r="J96" i="229"/>
  <c r="T95" i="229"/>
  <c r="J95" i="229"/>
  <c r="T94" i="229"/>
  <c r="J94" i="229"/>
  <c r="Y93" i="229"/>
  <c r="O92" i="229"/>
  <c r="K92" i="229"/>
  <c r="I91" i="229"/>
  <c r="O90" i="229"/>
  <c r="K90" i="229"/>
  <c r="I89" i="229"/>
  <c r="P88" i="229"/>
  <c r="N88" i="229"/>
  <c r="P87" i="229"/>
  <c r="N87" i="229"/>
  <c r="R86" i="229"/>
  <c r="Q86" i="229"/>
  <c r="S85" i="229"/>
  <c r="M85" i="229"/>
  <c r="K85" i="229"/>
  <c r="J85" i="229"/>
  <c r="S84" i="229"/>
  <c r="M84" i="229"/>
  <c r="K84" i="229"/>
  <c r="J84" i="229"/>
  <c r="I82" i="229"/>
  <c r="O80" i="229"/>
  <c r="K80" i="229"/>
  <c r="K79" i="229"/>
  <c r="K78" i="229"/>
  <c r="K77" i="229"/>
  <c r="K76" i="229"/>
  <c r="K75" i="229"/>
  <c r="K74" i="229"/>
  <c r="K73" i="229"/>
  <c r="K72" i="229"/>
  <c r="K71" i="229"/>
  <c r="K70" i="229"/>
  <c r="K69" i="229"/>
  <c r="K68" i="229"/>
  <c r="K67" i="229"/>
  <c r="X66" i="229"/>
  <c r="O64" i="229"/>
  <c r="K64" i="229"/>
  <c r="R63" i="229"/>
  <c r="Q63" i="229"/>
  <c r="R62" i="229"/>
  <c r="Q62" i="229"/>
  <c r="M62" i="229"/>
  <c r="R61" i="229"/>
  <c r="Q61" i="229"/>
  <c r="K60" i="229"/>
  <c r="R59" i="229"/>
  <c r="J59" i="229"/>
  <c r="R58" i="229"/>
  <c r="J58" i="229"/>
  <c r="R57" i="229"/>
  <c r="J57" i="229"/>
  <c r="R56" i="229"/>
  <c r="J56" i="229"/>
  <c r="X55" i="229"/>
  <c r="K54" i="229"/>
  <c r="K53" i="229"/>
  <c r="E53" i="229"/>
  <c r="K52" i="229"/>
  <c r="K51" i="229"/>
  <c r="O50" i="229"/>
  <c r="K50" i="229"/>
  <c r="K49" i="229"/>
  <c r="K48" i="229"/>
  <c r="X47" i="229"/>
  <c r="K46" i="229"/>
  <c r="K45" i="229"/>
  <c r="E45" i="229"/>
  <c r="O44" i="229"/>
  <c r="K44" i="229"/>
  <c r="K43" i="229"/>
  <c r="O42" i="229"/>
  <c r="K42" i="229"/>
  <c r="K41" i="229"/>
  <c r="K40" i="229"/>
  <c r="X39" i="229"/>
  <c r="I38" i="229"/>
  <c r="K37" i="229"/>
  <c r="E37" i="229"/>
  <c r="K36" i="229"/>
  <c r="K35" i="229"/>
  <c r="K34" i="229"/>
  <c r="X33" i="229"/>
  <c r="I32" i="229"/>
  <c r="I31" i="229"/>
  <c r="Y30" i="229"/>
  <c r="M30" i="229"/>
  <c r="J30" i="229"/>
  <c r="Y29" i="229"/>
  <c r="M29" i="229"/>
  <c r="J29" i="229"/>
  <c r="K28" i="229"/>
  <c r="K26" i="229"/>
  <c r="I25" i="229"/>
  <c r="I24" i="229"/>
  <c r="Q23" i="229"/>
  <c r="K23" i="229"/>
  <c r="Q22" i="229"/>
  <c r="K22" i="229"/>
  <c r="Q21" i="229"/>
  <c r="K21" i="229"/>
  <c r="Q20" i="229"/>
  <c r="K20" i="229"/>
  <c r="Q19" i="229"/>
  <c r="K19" i="229"/>
  <c r="Q18" i="229"/>
  <c r="K18" i="229"/>
  <c r="Q17" i="229"/>
  <c r="K17" i="229"/>
  <c r="Q16" i="229"/>
  <c r="K16" i="229"/>
  <c r="Q15" i="229"/>
  <c r="K15" i="229"/>
  <c r="K14" i="229"/>
  <c r="O13" i="229"/>
  <c r="L13" i="229"/>
  <c r="K13" i="229"/>
  <c r="I12" i="229"/>
  <c r="F57" i="229" l="1"/>
  <c r="F56" i="229"/>
  <c r="F58" i="229"/>
  <c r="X156" i="228" l="1"/>
  <c r="O154" i="228"/>
  <c r="K154" i="228"/>
  <c r="Y153" i="228"/>
  <c r="J153" i="228"/>
  <c r="Y152" i="228"/>
  <c r="J152" i="228"/>
  <c r="R150" i="228"/>
  <c r="Q150" i="228"/>
  <c r="J150" i="228"/>
  <c r="R149" i="228"/>
  <c r="Q149" i="228"/>
  <c r="J149" i="228"/>
  <c r="Y148" i="228"/>
  <c r="J148" i="228"/>
  <c r="Y147" i="228"/>
  <c r="J147" i="228"/>
  <c r="Y146" i="228"/>
  <c r="J146" i="228"/>
  <c r="Y145" i="228"/>
  <c r="J145" i="228"/>
  <c r="Y144" i="228"/>
  <c r="J144" i="228"/>
  <c r="Y143" i="228"/>
  <c r="J143" i="228"/>
  <c r="Y142" i="228"/>
  <c r="J142" i="228"/>
  <c r="Y141" i="228"/>
  <c r="J141" i="228"/>
  <c r="Y140" i="228"/>
  <c r="J140" i="228"/>
  <c r="X139" i="228"/>
  <c r="Y138" i="228"/>
  <c r="J138" i="228"/>
  <c r="O136" i="228"/>
  <c r="K136" i="228"/>
  <c r="Y135" i="228"/>
  <c r="J135" i="228"/>
  <c r="Y134" i="228"/>
  <c r="J134" i="228"/>
  <c r="Y133" i="228"/>
  <c r="J133" i="228"/>
  <c r="Y132" i="228"/>
  <c r="J132" i="228"/>
  <c r="R131" i="228"/>
  <c r="J131" i="228"/>
  <c r="X130" i="228"/>
  <c r="O129" i="228"/>
  <c r="K129" i="228"/>
  <c r="O128" i="228"/>
  <c r="K128" i="228"/>
  <c r="R127" i="228"/>
  <c r="J127" i="228"/>
  <c r="R126" i="228"/>
  <c r="J126" i="228"/>
  <c r="Y125" i="228"/>
  <c r="J125" i="228"/>
  <c r="Y124" i="228"/>
  <c r="J124" i="228"/>
  <c r="Y123" i="228"/>
  <c r="J123" i="228"/>
  <c r="Y122" i="228"/>
  <c r="J122" i="228"/>
  <c r="Y121" i="228"/>
  <c r="J121" i="228"/>
  <c r="Y120" i="228"/>
  <c r="J120" i="228"/>
  <c r="Y119" i="228"/>
  <c r="J119" i="228"/>
  <c r="Y118" i="228"/>
  <c r="J118" i="228"/>
  <c r="Y117" i="228"/>
  <c r="J117" i="228"/>
  <c r="Y116" i="228"/>
  <c r="J116" i="228"/>
  <c r="X115" i="228"/>
  <c r="O114" i="228"/>
  <c r="K114" i="228"/>
  <c r="Y113" i="228"/>
  <c r="J113" i="228"/>
  <c r="Y112" i="228"/>
  <c r="J112" i="228"/>
  <c r="Y111" i="228"/>
  <c r="J111" i="228"/>
  <c r="X110" i="228"/>
  <c r="K109" i="228"/>
  <c r="V108" i="228"/>
  <c r="M108" i="228"/>
  <c r="K108" i="228"/>
  <c r="V107" i="228"/>
  <c r="M107" i="228"/>
  <c r="K107" i="228"/>
  <c r="V106" i="228"/>
  <c r="M106" i="228"/>
  <c r="K106" i="228"/>
  <c r="V105" i="228"/>
  <c r="K105" i="228"/>
  <c r="K104" i="228"/>
  <c r="O103" i="228"/>
  <c r="K103" i="228"/>
  <c r="T102" i="228"/>
  <c r="J102" i="228"/>
  <c r="T101" i="228"/>
  <c r="J101" i="228"/>
  <c r="T100" i="228"/>
  <c r="J100" i="228"/>
  <c r="T99" i="228"/>
  <c r="J99" i="228"/>
  <c r="T98" i="228"/>
  <c r="J98" i="228"/>
  <c r="T97" i="228"/>
  <c r="J97" i="228"/>
  <c r="T96" i="228"/>
  <c r="J96" i="228"/>
  <c r="T95" i="228"/>
  <c r="J95" i="228"/>
  <c r="T94" i="228"/>
  <c r="J94" i="228"/>
  <c r="Y93" i="228"/>
  <c r="O92" i="228"/>
  <c r="K92" i="228"/>
  <c r="I91" i="228"/>
  <c r="O90" i="228"/>
  <c r="K90" i="228"/>
  <c r="I89" i="228"/>
  <c r="P88" i="228"/>
  <c r="N88" i="228"/>
  <c r="P87" i="228"/>
  <c r="N87" i="228"/>
  <c r="R86" i="228"/>
  <c r="Q86" i="228"/>
  <c r="S85" i="228"/>
  <c r="M85" i="228"/>
  <c r="K85" i="228"/>
  <c r="J85" i="228"/>
  <c r="S84" i="228"/>
  <c r="M84" i="228"/>
  <c r="K84" i="228"/>
  <c r="J84" i="228"/>
  <c r="I82" i="228"/>
  <c r="O80" i="228"/>
  <c r="K80" i="228"/>
  <c r="K79" i="228"/>
  <c r="K78" i="228"/>
  <c r="K77" i="228"/>
  <c r="K76" i="228"/>
  <c r="K75" i="228"/>
  <c r="K74" i="228"/>
  <c r="K73" i="228"/>
  <c r="K72" i="228"/>
  <c r="K71" i="228"/>
  <c r="K70" i="228"/>
  <c r="K69" i="228"/>
  <c r="K68" i="228"/>
  <c r="K67" i="228"/>
  <c r="X66" i="228"/>
  <c r="O64" i="228"/>
  <c r="K64" i="228"/>
  <c r="R63" i="228"/>
  <c r="Q63" i="228"/>
  <c r="R62" i="228"/>
  <c r="Q62" i="228"/>
  <c r="M62" i="228"/>
  <c r="R61" i="228"/>
  <c r="Q61" i="228"/>
  <c r="K60" i="228"/>
  <c r="R59" i="228"/>
  <c r="J59" i="228"/>
  <c r="R58" i="228"/>
  <c r="J58" i="228"/>
  <c r="R57" i="228"/>
  <c r="J57" i="228"/>
  <c r="R56" i="228"/>
  <c r="J56" i="228"/>
  <c r="X55" i="228"/>
  <c r="K54" i="228"/>
  <c r="K53" i="228"/>
  <c r="E53" i="228"/>
  <c r="K52" i="228"/>
  <c r="K51" i="228"/>
  <c r="O50" i="228"/>
  <c r="K50" i="228"/>
  <c r="K49" i="228"/>
  <c r="K48" i="228"/>
  <c r="X47" i="228"/>
  <c r="K46" i="228"/>
  <c r="K45" i="228"/>
  <c r="E45" i="228"/>
  <c r="O44" i="228"/>
  <c r="K44" i="228"/>
  <c r="K43" i="228"/>
  <c r="O42" i="228"/>
  <c r="K42" i="228"/>
  <c r="K41" i="228"/>
  <c r="K40" i="228"/>
  <c r="X39" i="228"/>
  <c r="I38" i="228"/>
  <c r="K37" i="228"/>
  <c r="E37" i="228"/>
  <c r="K36" i="228"/>
  <c r="K35" i="228"/>
  <c r="K34" i="228"/>
  <c r="X33" i="228"/>
  <c r="I32" i="228"/>
  <c r="I31" i="228"/>
  <c r="Y30" i="228"/>
  <c r="M30" i="228"/>
  <c r="J30" i="228"/>
  <c r="Y29" i="228"/>
  <c r="M29" i="228"/>
  <c r="J29" i="228"/>
  <c r="K28" i="228"/>
  <c r="K26" i="228"/>
  <c r="I25" i="228"/>
  <c r="I24" i="228"/>
  <c r="Q23" i="228"/>
  <c r="K23" i="228"/>
  <c r="Q22" i="228"/>
  <c r="K22" i="228"/>
  <c r="Q21" i="228"/>
  <c r="K21" i="228"/>
  <c r="Q20" i="228"/>
  <c r="K20" i="228"/>
  <c r="Q19" i="228"/>
  <c r="K19" i="228"/>
  <c r="Q18" i="228"/>
  <c r="K18" i="228"/>
  <c r="Q17" i="228"/>
  <c r="K17" i="228"/>
  <c r="Q16" i="228"/>
  <c r="K16" i="228"/>
  <c r="Q15" i="228"/>
  <c r="K15" i="228"/>
  <c r="K14" i="228"/>
  <c r="O13" i="228"/>
  <c r="L13" i="228"/>
  <c r="K13" i="228"/>
  <c r="I12" i="228"/>
  <c r="F56" i="228" l="1"/>
  <c r="F58" i="228"/>
  <c r="F57" i="228"/>
  <c r="X156" i="227" l="1"/>
  <c r="O154" i="227"/>
  <c r="K154" i="227"/>
  <c r="Y153" i="227"/>
  <c r="J153" i="227"/>
  <c r="Y152" i="227"/>
  <c r="J152" i="227"/>
  <c r="R150" i="227"/>
  <c r="Q150" i="227"/>
  <c r="J150" i="227"/>
  <c r="R149" i="227"/>
  <c r="Q149" i="227"/>
  <c r="J149" i="227"/>
  <c r="Y148" i="227"/>
  <c r="J148" i="227"/>
  <c r="Y147" i="227"/>
  <c r="J147" i="227"/>
  <c r="Y146" i="227"/>
  <c r="J146" i="227"/>
  <c r="Y145" i="227"/>
  <c r="J145" i="227"/>
  <c r="Y144" i="227"/>
  <c r="J144" i="227"/>
  <c r="Y143" i="227"/>
  <c r="J143" i="227"/>
  <c r="Y142" i="227"/>
  <c r="J142" i="227"/>
  <c r="Y141" i="227"/>
  <c r="J141" i="227"/>
  <c r="Y140" i="227"/>
  <c r="J140" i="227"/>
  <c r="X139" i="227"/>
  <c r="Y138" i="227"/>
  <c r="J138" i="227"/>
  <c r="O136" i="227"/>
  <c r="K136" i="227"/>
  <c r="Y135" i="227"/>
  <c r="J135" i="227"/>
  <c r="Y134" i="227"/>
  <c r="J134" i="227"/>
  <c r="Y133" i="227"/>
  <c r="J133" i="227"/>
  <c r="Y132" i="227"/>
  <c r="J132" i="227"/>
  <c r="R131" i="227"/>
  <c r="J131" i="227"/>
  <c r="X130" i="227"/>
  <c r="O129" i="227"/>
  <c r="K129" i="227"/>
  <c r="O128" i="227"/>
  <c r="K128" i="227"/>
  <c r="R127" i="227"/>
  <c r="J127" i="227"/>
  <c r="R126" i="227"/>
  <c r="J126" i="227"/>
  <c r="Y125" i="227"/>
  <c r="J125" i="227"/>
  <c r="Y124" i="227"/>
  <c r="J124" i="227"/>
  <c r="Y123" i="227"/>
  <c r="J123" i="227"/>
  <c r="Y122" i="227"/>
  <c r="J122" i="227"/>
  <c r="Y121" i="227"/>
  <c r="J121" i="227"/>
  <c r="Y120" i="227"/>
  <c r="J120" i="227"/>
  <c r="Y119" i="227"/>
  <c r="J119" i="227"/>
  <c r="Y118" i="227"/>
  <c r="J118" i="227"/>
  <c r="Y117" i="227"/>
  <c r="J117" i="227"/>
  <c r="Y116" i="227"/>
  <c r="J116" i="227"/>
  <c r="X115" i="227"/>
  <c r="O114" i="227"/>
  <c r="K114" i="227"/>
  <c r="Y113" i="227"/>
  <c r="J113" i="227"/>
  <c r="Y112" i="227"/>
  <c r="J112" i="227"/>
  <c r="Y111" i="227"/>
  <c r="J111" i="227"/>
  <c r="X110" i="227"/>
  <c r="K109" i="227"/>
  <c r="V108" i="227"/>
  <c r="M108" i="227"/>
  <c r="K108" i="227"/>
  <c r="V107" i="227"/>
  <c r="M107" i="227"/>
  <c r="K107" i="227"/>
  <c r="V106" i="227"/>
  <c r="M106" i="227"/>
  <c r="K106" i="227"/>
  <c r="V105" i="227"/>
  <c r="K105" i="227"/>
  <c r="K104" i="227"/>
  <c r="O103" i="227"/>
  <c r="K103" i="227"/>
  <c r="T102" i="227"/>
  <c r="J102" i="227"/>
  <c r="T101" i="227"/>
  <c r="J101" i="227"/>
  <c r="T100" i="227"/>
  <c r="J100" i="227"/>
  <c r="T99" i="227"/>
  <c r="J99" i="227"/>
  <c r="T98" i="227"/>
  <c r="J98" i="227"/>
  <c r="T97" i="227"/>
  <c r="J97" i="227"/>
  <c r="T96" i="227"/>
  <c r="J96" i="227"/>
  <c r="T95" i="227"/>
  <c r="J95" i="227"/>
  <c r="T94" i="227"/>
  <c r="J94" i="227"/>
  <c r="Y93" i="227"/>
  <c r="O92" i="227"/>
  <c r="K92" i="227"/>
  <c r="I91" i="227"/>
  <c r="O90" i="227"/>
  <c r="K90" i="227"/>
  <c r="I89" i="227"/>
  <c r="P88" i="227"/>
  <c r="N88" i="227"/>
  <c r="P87" i="227"/>
  <c r="N87" i="227"/>
  <c r="R86" i="227"/>
  <c r="Q86" i="227"/>
  <c r="S85" i="227"/>
  <c r="M85" i="227"/>
  <c r="K85" i="227"/>
  <c r="J85" i="227"/>
  <c r="S84" i="227"/>
  <c r="M84" i="227"/>
  <c r="K84" i="227"/>
  <c r="J84" i="227"/>
  <c r="I82" i="227"/>
  <c r="O80" i="227"/>
  <c r="K80" i="227"/>
  <c r="K79" i="227"/>
  <c r="K78" i="227"/>
  <c r="K77" i="227"/>
  <c r="K76" i="227"/>
  <c r="K75" i="227"/>
  <c r="K74" i="227"/>
  <c r="K73" i="227"/>
  <c r="K72" i="227"/>
  <c r="K71" i="227"/>
  <c r="K70" i="227"/>
  <c r="K69" i="227"/>
  <c r="K68" i="227"/>
  <c r="K67" i="227"/>
  <c r="X66" i="227"/>
  <c r="O64" i="227"/>
  <c r="K64" i="227"/>
  <c r="R63" i="227"/>
  <c r="Q63" i="227"/>
  <c r="R62" i="227"/>
  <c r="Q62" i="227"/>
  <c r="M62" i="227"/>
  <c r="R61" i="227"/>
  <c r="Q61" i="227"/>
  <c r="K60" i="227"/>
  <c r="R59" i="227"/>
  <c r="J59" i="227"/>
  <c r="R58" i="227"/>
  <c r="J58" i="227"/>
  <c r="R57" i="227"/>
  <c r="J57" i="227"/>
  <c r="R56" i="227"/>
  <c r="J56" i="227"/>
  <c r="X55" i="227"/>
  <c r="K54" i="227"/>
  <c r="K53" i="227"/>
  <c r="E53" i="227"/>
  <c r="K52" i="227"/>
  <c r="K51" i="227"/>
  <c r="O50" i="227"/>
  <c r="K50" i="227"/>
  <c r="K49" i="227"/>
  <c r="K48" i="227"/>
  <c r="X47" i="227"/>
  <c r="K46" i="227"/>
  <c r="K45" i="227"/>
  <c r="E45" i="227"/>
  <c r="O44" i="227"/>
  <c r="K44" i="227"/>
  <c r="K43" i="227"/>
  <c r="O42" i="227"/>
  <c r="K42" i="227"/>
  <c r="K41" i="227"/>
  <c r="K40" i="227"/>
  <c r="X39" i="227"/>
  <c r="I38" i="227"/>
  <c r="K37" i="227"/>
  <c r="E37" i="227"/>
  <c r="K36" i="227"/>
  <c r="K35" i="227"/>
  <c r="K34" i="227"/>
  <c r="X33" i="227"/>
  <c r="I32" i="227"/>
  <c r="I31" i="227"/>
  <c r="Y30" i="227"/>
  <c r="M30" i="227"/>
  <c r="J30" i="227"/>
  <c r="Y29" i="227"/>
  <c r="M29" i="227"/>
  <c r="J29" i="227"/>
  <c r="K28" i="227"/>
  <c r="K26" i="227"/>
  <c r="I25" i="227"/>
  <c r="I24" i="227"/>
  <c r="Q23" i="227"/>
  <c r="K23" i="227"/>
  <c r="Q22" i="227"/>
  <c r="K22" i="227"/>
  <c r="Q21" i="227"/>
  <c r="K21" i="227"/>
  <c r="Q20" i="227"/>
  <c r="K20" i="227"/>
  <c r="Q19" i="227"/>
  <c r="K19" i="227"/>
  <c r="Q18" i="227"/>
  <c r="K18" i="227"/>
  <c r="Q17" i="227"/>
  <c r="K17" i="227"/>
  <c r="Q16" i="227"/>
  <c r="K16" i="227"/>
  <c r="Q15" i="227"/>
  <c r="K15" i="227"/>
  <c r="K14" i="227"/>
  <c r="O13" i="227"/>
  <c r="L13" i="227"/>
  <c r="K13" i="227"/>
  <c r="I12" i="227"/>
  <c r="F57" i="227" l="1"/>
  <c r="F56" i="227"/>
  <c r="F58" i="227"/>
  <c r="X156" i="226" l="1"/>
  <c r="O154" i="226"/>
  <c r="K154" i="226"/>
  <c r="Y153" i="226"/>
  <c r="J153" i="226"/>
  <c r="Y152" i="226"/>
  <c r="J152" i="226"/>
  <c r="R150" i="226"/>
  <c r="Q150" i="226"/>
  <c r="J150" i="226"/>
  <c r="R149" i="226"/>
  <c r="Q149" i="226"/>
  <c r="J149" i="226"/>
  <c r="Y148" i="226"/>
  <c r="J148" i="226"/>
  <c r="Y147" i="226"/>
  <c r="J147" i="226"/>
  <c r="Y146" i="226"/>
  <c r="J146" i="226"/>
  <c r="Y145" i="226"/>
  <c r="J145" i="226"/>
  <c r="Y144" i="226"/>
  <c r="J144" i="226"/>
  <c r="Y143" i="226"/>
  <c r="J143" i="226"/>
  <c r="Y142" i="226"/>
  <c r="J142" i="226"/>
  <c r="Y141" i="226"/>
  <c r="J141" i="226"/>
  <c r="Y140" i="226"/>
  <c r="J140" i="226"/>
  <c r="X139" i="226"/>
  <c r="Y138" i="226"/>
  <c r="J138" i="226"/>
  <c r="O136" i="226"/>
  <c r="K136" i="226"/>
  <c r="Y135" i="226"/>
  <c r="J135" i="226"/>
  <c r="Y134" i="226"/>
  <c r="J134" i="226"/>
  <c r="Y133" i="226"/>
  <c r="J133" i="226"/>
  <c r="Y132" i="226"/>
  <c r="J132" i="226"/>
  <c r="R131" i="226"/>
  <c r="J131" i="226"/>
  <c r="X130" i="226"/>
  <c r="O129" i="226"/>
  <c r="K129" i="226"/>
  <c r="O128" i="226"/>
  <c r="K128" i="226"/>
  <c r="R127" i="226"/>
  <c r="J127" i="226"/>
  <c r="R126" i="226"/>
  <c r="J126" i="226"/>
  <c r="Y125" i="226"/>
  <c r="J125" i="226"/>
  <c r="Y124" i="226"/>
  <c r="J124" i="226"/>
  <c r="Y123" i="226"/>
  <c r="J123" i="226"/>
  <c r="Y122" i="226"/>
  <c r="J122" i="226"/>
  <c r="Y121" i="226"/>
  <c r="J121" i="226"/>
  <c r="Y120" i="226"/>
  <c r="J120" i="226"/>
  <c r="Y119" i="226"/>
  <c r="J119" i="226"/>
  <c r="Y118" i="226"/>
  <c r="J118" i="226"/>
  <c r="Y117" i="226"/>
  <c r="J117" i="226"/>
  <c r="Y116" i="226"/>
  <c r="J116" i="226"/>
  <c r="X115" i="226"/>
  <c r="O114" i="226"/>
  <c r="K114" i="226"/>
  <c r="Y113" i="226"/>
  <c r="J113" i="226"/>
  <c r="Y112" i="226"/>
  <c r="J112" i="226"/>
  <c r="Y111" i="226"/>
  <c r="J111" i="226"/>
  <c r="X110" i="226"/>
  <c r="K109" i="226"/>
  <c r="V108" i="226"/>
  <c r="M108" i="226"/>
  <c r="K108" i="226"/>
  <c r="V107" i="226"/>
  <c r="M107" i="226"/>
  <c r="K107" i="226"/>
  <c r="V106" i="226"/>
  <c r="M106" i="226"/>
  <c r="K106" i="226"/>
  <c r="V105" i="226"/>
  <c r="K105" i="226"/>
  <c r="K104" i="226"/>
  <c r="O103" i="226"/>
  <c r="K103" i="226"/>
  <c r="T102" i="226"/>
  <c r="J102" i="226"/>
  <c r="T101" i="226"/>
  <c r="J101" i="226"/>
  <c r="T100" i="226"/>
  <c r="J100" i="226"/>
  <c r="T99" i="226"/>
  <c r="J99" i="226"/>
  <c r="T98" i="226"/>
  <c r="J98" i="226"/>
  <c r="T97" i="226"/>
  <c r="J97" i="226"/>
  <c r="T96" i="226"/>
  <c r="J96" i="226"/>
  <c r="T95" i="226"/>
  <c r="J95" i="226"/>
  <c r="T94" i="226"/>
  <c r="J94" i="226"/>
  <c r="Y93" i="226"/>
  <c r="O92" i="226"/>
  <c r="K92" i="226"/>
  <c r="I91" i="226"/>
  <c r="O90" i="226"/>
  <c r="K90" i="226"/>
  <c r="I89" i="226"/>
  <c r="P88" i="226"/>
  <c r="N88" i="226"/>
  <c r="P87" i="226"/>
  <c r="N87" i="226"/>
  <c r="R86" i="226"/>
  <c r="Q86" i="226"/>
  <c r="S85" i="226"/>
  <c r="M85" i="226"/>
  <c r="K85" i="226"/>
  <c r="J85" i="226"/>
  <c r="S84" i="226"/>
  <c r="M84" i="226"/>
  <c r="K84" i="226"/>
  <c r="J84" i="226"/>
  <c r="I82" i="226"/>
  <c r="O80" i="226"/>
  <c r="K80" i="226"/>
  <c r="K79" i="226"/>
  <c r="K78" i="226"/>
  <c r="K77" i="226"/>
  <c r="K76" i="226"/>
  <c r="K75" i="226"/>
  <c r="K74" i="226"/>
  <c r="K73" i="226"/>
  <c r="K72" i="226"/>
  <c r="K71" i="226"/>
  <c r="K70" i="226"/>
  <c r="K69" i="226"/>
  <c r="K68" i="226"/>
  <c r="K67" i="226"/>
  <c r="X66" i="226"/>
  <c r="O64" i="226"/>
  <c r="K64" i="226"/>
  <c r="R63" i="226"/>
  <c r="Q63" i="226"/>
  <c r="R62" i="226"/>
  <c r="Q62" i="226"/>
  <c r="M62" i="226"/>
  <c r="R61" i="226"/>
  <c r="Q61" i="226"/>
  <c r="K60" i="226"/>
  <c r="R59" i="226"/>
  <c r="J59" i="226"/>
  <c r="R58" i="226"/>
  <c r="J58" i="226"/>
  <c r="R57" i="226"/>
  <c r="J57" i="226"/>
  <c r="R56" i="226"/>
  <c r="J56" i="226"/>
  <c r="X55" i="226"/>
  <c r="K54" i="226"/>
  <c r="K53" i="226"/>
  <c r="E53" i="226"/>
  <c r="K52" i="226"/>
  <c r="K51" i="226"/>
  <c r="O50" i="226"/>
  <c r="K50" i="226"/>
  <c r="K49" i="226"/>
  <c r="K48" i="226"/>
  <c r="X47" i="226"/>
  <c r="K46" i="226"/>
  <c r="K45" i="226"/>
  <c r="E45" i="226"/>
  <c r="O44" i="226"/>
  <c r="K44" i="226"/>
  <c r="K43" i="226"/>
  <c r="O42" i="226"/>
  <c r="K42" i="226"/>
  <c r="K41" i="226"/>
  <c r="K40" i="226"/>
  <c r="X39" i="226"/>
  <c r="I38" i="226"/>
  <c r="K37" i="226"/>
  <c r="E37" i="226"/>
  <c r="K36" i="226"/>
  <c r="K35" i="226"/>
  <c r="K34" i="226"/>
  <c r="X33" i="226"/>
  <c r="I32" i="226"/>
  <c r="I31" i="226"/>
  <c r="Y30" i="226"/>
  <c r="M30" i="226"/>
  <c r="J30" i="226"/>
  <c r="Y29" i="226"/>
  <c r="M29" i="226"/>
  <c r="J29" i="226"/>
  <c r="K28" i="226"/>
  <c r="K26" i="226"/>
  <c r="I25" i="226"/>
  <c r="I24" i="226"/>
  <c r="Q23" i="226"/>
  <c r="K23" i="226"/>
  <c r="Q22" i="226"/>
  <c r="K22" i="226"/>
  <c r="Q21" i="226"/>
  <c r="K21" i="226"/>
  <c r="Q20" i="226"/>
  <c r="K20" i="226"/>
  <c r="Q19" i="226"/>
  <c r="K19" i="226"/>
  <c r="Q18" i="226"/>
  <c r="K18" i="226"/>
  <c r="Q17" i="226"/>
  <c r="K17" i="226"/>
  <c r="Q16" i="226"/>
  <c r="K16" i="226"/>
  <c r="Q15" i="226"/>
  <c r="K15" i="226"/>
  <c r="K14" i="226"/>
  <c r="O13" i="226"/>
  <c r="L13" i="226"/>
  <c r="K13" i="226"/>
  <c r="I12" i="226"/>
  <c r="F56" i="226" l="1"/>
  <c r="F58" i="226"/>
  <c r="X156" i="225"/>
  <c r="O154" i="225"/>
  <c r="K154" i="225"/>
  <c r="Y153" i="225"/>
  <c r="J153" i="225"/>
  <c r="Y152" i="225"/>
  <c r="J152" i="225"/>
  <c r="R150" i="225"/>
  <c r="Q150" i="225"/>
  <c r="J150" i="225"/>
  <c r="R149" i="225"/>
  <c r="Q149" i="225"/>
  <c r="J149" i="225"/>
  <c r="Y148" i="225"/>
  <c r="J148" i="225"/>
  <c r="Y147" i="225"/>
  <c r="J147" i="225"/>
  <c r="Y146" i="225"/>
  <c r="J146" i="225"/>
  <c r="Y145" i="225"/>
  <c r="J145" i="225"/>
  <c r="Y144" i="225"/>
  <c r="J144" i="225"/>
  <c r="Y143" i="225"/>
  <c r="J143" i="225"/>
  <c r="Y142" i="225"/>
  <c r="J142" i="225"/>
  <c r="Y141" i="225"/>
  <c r="J141" i="225"/>
  <c r="Y140" i="225"/>
  <c r="J140" i="225"/>
  <c r="X139" i="225"/>
  <c r="Y138" i="225"/>
  <c r="J138" i="225"/>
  <c r="O136" i="225"/>
  <c r="K136" i="225"/>
  <c r="Y135" i="225"/>
  <c r="J135" i="225"/>
  <c r="Y134" i="225"/>
  <c r="J134" i="225"/>
  <c r="Y133" i="225"/>
  <c r="J133" i="225"/>
  <c r="Y132" i="225"/>
  <c r="J132" i="225"/>
  <c r="R131" i="225"/>
  <c r="J131" i="225"/>
  <c r="X130" i="225"/>
  <c r="O129" i="225"/>
  <c r="K129" i="225"/>
  <c r="O128" i="225"/>
  <c r="K128" i="225"/>
  <c r="R127" i="225"/>
  <c r="J127" i="225"/>
  <c r="R126" i="225"/>
  <c r="J126" i="225"/>
  <c r="Y125" i="225"/>
  <c r="J125" i="225"/>
  <c r="Y124" i="225"/>
  <c r="J124" i="225"/>
  <c r="Y123" i="225"/>
  <c r="J123" i="225"/>
  <c r="Y122" i="225"/>
  <c r="J122" i="225"/>
  <c r="Y121" i="225"/>
  <c r="J121" i="225"/>
  <c r="Y120" i="225"/>
  <c r="J120" i="225"/>
  <c r="Y119" i="225"/>
  <c r="J119" i="225"/>
  <c r="Y118" i="225"/>
  <c r="J118" i="225"/>
  <c r="Y117" i="225"/>
  <c r="J117" i="225"/>
  <c r="Y116" i="225"/>
  <c r="J116" i="225"/>
  <c r="X115" i="225"/>
  <c r="O114" i="225"/>
  <c r="K114" i="225"/>
  <c r="Y113" i="225"/>
  <c r="J113" i="225"/>
  <c r="Y112" i="225"/>
  <c r="J112" i="225"/>
  <c r="Y111" i="225"/>
  <c r="J111" i="225"/>
  <c r="X110" i="225"/>
  <c r="K109" i="225"/>
  <c r="V108" i="225"/>
  <c r="M108" i="225"/>
  <c r="K108" i="225"/>
  <c r="V107" i="225"/>
  <c r="M107" i="225"/>
  <c r="K107" i="225"/>
  <c r="V106" i="225"/>
  <c r="M106" i="225"/>
  <c r="K106" i="225"/>
  <c r="V105" i="225"/>
  <c r="K105" i="225"/>
  <c r="K104" i="225"/>
  <c r="O103" i="225"/>
  <c r="K103" i="225"/>
  <c r="T102" i="225"/>
  <c r="J102" i="225"/>
  <c r="T101" i="225"/>
  <c r="J101" i="225"/>
  <c r="T100" i="225"/>
  <c r="J100" i="225"/>
  <c r="T99" i="225"/>
  <c r="J99" i="225"/>
  <c r="T98" i="225"/>
  <c r="J98" i="225"/>
  <c r="T97" i="225"/>
  <c r="J97" i="225"/>
  <c r="T96" i="225"/>
  <c r="J96" i="225"/>
  <c r="T95" i="225"/>
  <c r="J95" i="225"/>
  <c r="T94" i="225"/>
  <c r="J94" i="225"/>
  <c r="Y93" i="225"/>
  <c r="O92" i="225"/>
  <c r="K92" i="225"/>
  <c r="I91" i="225"/>
  <c r="O90" i="225"/>
  <c r="K90" i="225"/>
  <c r="I89" i="225"/>
  <c r="P88" i="225"/>
  <c r="N88" i="225"/>
  <c r="P87" i="225"/>
  <c r="N87" i="225"/>
  <c r="R86" i="225"/>
  <c r="Q86" i="225"/>
  <c r="S85" i="225"/>
  <c r="M85" i="225"/>
  <c r="K85" i="225"/>
  <c r="J85" i="225"/>
  <c r="S84" i="225"/>
  <c r="M84" i="225"/>
  <c r="K84" i="225"/>
  <c r="J84" i="225"/>
  <c r="I82" i="225"/>
  <c r="O80" i="225"/>
  <c r="K80" i="225"/>
  <c r="K79" i="225"/>
  <c r="K78" i="225"/>
  <c r="K77" i="225"/>
  <c r="K76" i="225"/>
  <c r="K75" i="225"/>
  <c r="K74" i="225"/>
  <c r="K73" i="225"/>
  <c r="K72" i="225"/>
  <c r="K71" i="225"/>
  <c r="K70" i="225"/>
  <c r="K69" i="225"/>
  <c r="K68" i="225"/>
  <c r="K67" i="225"/>
  <c r="X66" i="225"/>
  <c r="O64" i="225"/>
  <c r="K64" i="225"/>
  <c r="R63" i="225"/>
  <c r="Q63" i="225"/>
  <c r="R62" i="225"/>
  <c r="Q62" i="225"/>
  <c r="M62" i="225"/>
  <c r="R61" i="225"/>
  <c r="Q61" i="225"/>
  <c r="K60" i="225"/>
  <c r="R59" i="225"/>
  <c r="J59" i="225"/>
  <c r="R58" i="225"/>
  <c r="J58" i="225"/>
  <c r="R57" i="225"/>
  <c r="J57" i="225"/>
  <c r="R56" i="225"/>
  <c r="J56" i="225"/>
  <c r="X55" i="225"/>
  <c r="K54" i="225"/>
  <c r="K53" i="225"/>
  <c r="E53" i="225"/>
  <c r="K52" i="225"/>
  <c r="K51" i="225"/>
  <c r="O50" i="225"/>
  <c r="K50" i="225"/>
  <c r="K49" i="225"/>
  <c r="K48" i="225"/>
  <c r="X47" i="225"/>
  <c r="K46" i="225"/>
  <c r="K45" i="225"/>
  <c r="E45" i="225"/>
  <c r="O44" i="225"/>
  <c r="K44" i="225"/>
  <c r="K43" i="225"/>
  <c r="O42" i="225"/>
  <c r="K42" i="225"/>
  <c r="K41" i="225"/>
  <c r="K40" i="225"/>
  <c r="X39" i="225"/>
  <c r="I38" i="225"/>
  <c r="K37" i="225"/>
  <c r="E37" i="225"/>
  <c r="K36" i="225"/>
  <c r="K35" i="225"/>
  <c r="K34" i="225"/>
  <c r="X33" i="225"/>
  <c r="I32" i="225"/>
  <c r="I31" i="225"/>
  <c r="Y30" i="225"/>
  <c r="M30" i="225"/>
  <c r="J30" i="225"/>
  <c r="Y29" i="225"/>
  <c r="M29" i="225"/>
  <c r="J29" i="225"/>
  <c r="K28" i="225"/>
  <c r="K26" i="225"/>
  <c r="I25" i="225"/>
  <c r="I24" i="225"/>
  <c r="Q23" i="225"/>
  <c r="K23" i="225"/>
  <c r="Q22" i="225"/>
  <c r="K22" i="225"/>
  <c r="Q21" i="225"/>
  <c r="K21" i="225"/>
  <c r="Q20" i="225"/>
  <c r="K20" i="225"/>
  <c r="Q19" i="225"/>
  <c r="K19" i="225"/>
  <c r="Q18" i="225"/>
  <c r="K18" i="225"/>
  <c r="Q17" i="225"/>
  <c r="K17" i="225"/>
  <c r="Q16" i="225"/>
  <c r="K16" i="225"/>
  <c r="Q15" i="225"/>
  <c r="K15" i="225"/>
  <c r="K14" i="225"/>
  <c r="O13" i="225"/>
  <c r="L13" i="225"/>
  <c r="K13" i="225"/>
  <c r="I12" i="225"/>
  <c r="F56" i="225" l="1"/>
  <c r="F57" i="225"/>
  <c r="F58" i="225"/>
</calcChain>
</file>

<file path=xl/comments1.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0.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1.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2.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3.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4.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5.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6.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7.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8.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19.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 ref="F78" authorId="0" shapeId="0">
      <text>
        <r>
          <rPr>
            <b/>
            <sz val="9"/>
            <color indexed="81"/>
            <rFont val="Tahoma"/>
            <family val="2"/>
          </rPr>
          <t>See C2.</t>
        </r>
      </text>
    </comment>
  </commentList>
</comments>
</file>

<file path=xl/comments2.xml><?xml version="1.0" encoding="utf-8"?>
<comments xmlns="http://schemas.openxmlformats.org/spreadsheetml/2006/main">
  <authors>
    <author>ssacher</author>
  </authors>
  <commentList>
    <comment ref="A29" authorId="0" shapeId="0">
      <text>
        <r>
          <rPr>
            <b/>
            <sz val="12"/>
            <color indexed="81"/>
            <rFont val="Tahoma"/>
            <family val="2"/>
          </rPr>
          <t>This information will allow us to compare procurement needs with the expenditure information collected later in the survey.</t>
        </r>
      </text>
    </comment>
  </commentList>
</comments>
</file>

<file path=xl/comments20.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1.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2.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3.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4.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5.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6.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7.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8.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29.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xml><?xml version="1.0" encoding="utf-8"?>
<comments xmlns="http://schemas.openxmlformats.org/spreadsheetml/2006/main">
  <authors>
    <author>ssacher</author>
    <author>Garik Hairapetyan</author>
  </authors>
  <commentList>
    <comment ref="A29" authorId="0" shapeId="0">
      <text>
        <r>
          <rPr>
            <b/>
            <sz val="9"/>
            <color indexed="81"/>
            <rFont val="Tahoma"/>
            <family val="2"/>
          </rPr>
          <t>This information will allow us to compare procurement needs with the expenditure information collected later in the survey.</t>
        </r>
      </text>
    </comment>
    <comment ref="H82" authorId="1" shapeId="0">
      <text>
        <r>
          <rPr>
            <b/>
            <sz val="9"/>
            <color indexed="81"/>
            <rFont val="Tahoma"/>
            <family val="2"/>
          </rPr>
          <t>Garik Hairapetyan:</t>
        </r>
        <r>
          <rPr>
            <sz val="9"/>
            <color indexed="81"/>
            <rFont val="Tahoma"/>
            <family val="2"/>
          </rPr>
          <t xml:space="preserve">
theres is no separate RHCS strategy, there is general RH strategy 2007-15</t>
        </r>
      </text>
    </comment>
  </commentList>
</comments>
</file>

<file path=xl/comments30.xml><?xml version="1.0" encoding="utf-8"?>
<comments xmlns="http://schemas.openxmlformats.org/spreadsheetml/2006/main">
  <authors>
    <author>ssacher</author>
    <author>Khurram Shahzad</author>
  </authors>
  <commentList>
    <comment ref="A29" authorId="0" shapeId="0">
      <text>
        <r>
          <rPr>
            <b/>
            <sz val="9"/>
            <color indexed="81"/>
            <rFont val="Tahoma"/>
            <family val="2"/>
          </rPr>
          <t>This information will allow us to compare procurement needs with the expenditure information collected later in the survey.</t>
        </r>
      </text>
    </comment>
    <comment ref="E35" authorId="1" shapeId="0">
      <text>
        <r>
          <rPr>
            <b/>
            <sz val="9"/>
            <color indexed="81"/>
            <rFont val="Tahoma"/>
            <family val="2"/>
          </rPr>
          <t>Khurram Shahzad:</t>
        </r>
        <r>
          <rPr>
            <sz val="9"/>
            <color indexed="81"/>
            <rFont val="Tahoma"/>
            <family val="2"/>
          </rPr>
          <t xml:space="preserve">
$5.1m Federal government and $1m by Government of Khyber Pakhtunkhwa</t>
        </r>
      </text>
    </comment>
  </commentList>
</comments>
</file>

<file path=xl/comments31.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2.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3.xml><?xml version="1.0" encoding="utf-8"?>
<comments xmlns="http://schemas.openxmlformats.org/spreadsheetml/2006/main">
  <authors>
    <author>ssacher</author>
    <author>HPDP</author>
    <author>Daryll</author>
    <author>Naval</author>
  </authors>
  <commentList>
    <comment ref="A29" authorId="0" shapeId="0">
      <text>
        <r>
          <rPr>
            <b/>
            <sz val="9"/>
            <color indexed="81"/>
            <rFont val="Tahoma"/>
            <family val="2"/>
          </rPr>
          <t>This information will allow us to compare procurement needs with the expenditure information collected later in the survey.</t>
        </r>
      </text>
    </comment>
    <comment ref="H31" authorId="1" shapeId="0">
      <text>
        <r>
          <rPr>
            <b/>
            <sz val="9"/>
            <color indexed="81"/>
            <rFont val="Tahoma"/>
            <family val="2"/>
          </rPr>
          <t>HPDP:</t>
        </r>
        <r>
          <rPr>
            <sz val="9"/>
            <color indexed="81"/>
            <rFont val="Tahoma"/>
            <family val="2"/>
          </rPr>
          <t xml:space="preserve">
I think there is already a budget line item for procurement of commodities which is part of the Work and Financial Plan of the Family Heath Office</t>
        </r>
      </text>
    </comment>
    <comment ref="D95" authorId="2" shapeId="0">
      <text>
        <r>
          <rPr>
            <b/>
            <sz val="9"/>
            <color indexed="81"/>
            <rFont val="Tahoma"/>
            <family val="2"/>
          </rPr>
          <t>Daryll:</t>
        </r>
        <r>
          <rPr>
            <sz val="9"/>
            <color indexed="81"/>
            <rFont val="Tahoma"/>
            <family val="2"/>
          </rPr>
          <t xml:space="preserve">
For re-supplies, Community Health Workers can dispense</t>
        </r>
      </text>
    </comment>
    <comment ref="D97" authorId="2" shapeId="0">
      <text>
        <r>
          <rPr>
            <b/>
            <sz val="9"/>
            <color indexed="81"/>
            <rFont val="Tahoma"/>
            <family val="2"/>
          </rPr>
          <t>Daryll:</t>
        </r>
        <r>
          <rPr>
            <sz val="9"/>
            <color indexed="81"/>
            <rFont val="Tahoma"/>
            <family val="2"/>
          </rPr>
          <t xml:space="preserve">
Validate this with FHO</t>
        </r>
      </text>
    </comment>
    <comment ref="G152" authorId="3" shapeId="0">
      <text>
        <r>
          <rPr>
            <b/>
            <sz val="9"/>
            <color indexed="81"/>
            <rFont val="Tahoma"/>
            <family val="2"/>
          </rPr>
          <t>Naval:</t>
        </r>
        <r>
          <rPr>
            <sz val="9"/>
            <color indexed="81"/>
            <rFont val="Tahoma"/>
            <family val="2"/>
          </rPr>
          <t xml:space="preserve">
In some areas only due to distribution problems</t>
        </r>
      </text>
    </comment>
  </commentList>
</comments>
</file>

<file path=xl/comments34.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5.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6.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7.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8.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39.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0.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1.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2.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3.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4.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5.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46.xml><?xml version="1.0" encoding="utf-8"?>
<comments xmlns="http://schemas.openxmlformats.org/spreadsheetml/2006/main">
  <authors>
    <author>ssacher</author>
    <author>JSI</author>
  </authors>
  <commentList>
    <comment ref="A29" authorId="0" shapeId="0">
      <text>
        <r>
          <rPr>
            <b/>
            <sz val="9"/>
            <color indexed="81"/>
            <rFont val="Tahoma"/>
            <family val="2"/>
          </rPr>
          <t>This information will allow us to compare procurement needs with the expenditure information collected later in the survey.</t>
        </r>
      </text>
    </comment>
    <comment ref="G29" authorId="1" shapeId="0">
      <text>
        <r>
          <rPr>
            <b/>
            <sz val="9"/>
            <color indexed="81"/>
            <rFont val="Tahoma"/>
            <family val="2"/>
          </rPr>
          <t>JSI:</t>
        </r>
        <r>
          <rPr>
            <sz val="9"/>
            <color indexed="81"/>
            <rFont val="Tahoma"/>
            <family val="2"/>
          </rPr>
          <t xml:space="preserve">
This is approximate</t>
        </r>
      </text>
    </comment>
  </commentList>
</comments>
</file>

<file path=xl/comments5.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6.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7.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8.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comments9.xml><?xml version="1.0" encoding="utf-8"?>
<comments xmlns="http://schemas.openxmlformats.org/spreadsheetml/2006/main">
  <authors>
    <author>ssacher</author>
  </authors>
  <commentList>
    <comment ref="A29" authorId="0" shapeId="0">
      <text>
        <r>
          <rPr>
            <b/>
            <sz val="9"/>
            <color indexed="81"/>
            <rFont val="Tahoma"/>
            <family val="2"/>
          </rPr>
          <t>This information will allow us to compare procurement needs with the expenditure information collected later in the survey.</t>
        </r>
      </text>
    </comment>
  </commentList>
</comments>
</file>

<file path=xl/sharedStrings.xml><?xml version="1.0" encoding="utf-8"?>
<sst xmlns="http://schemas.openxmlformats.org/spreadsheetml/2006/main" count="29498" uniqueCount="1978">
  <si>
    <t>E2e. Intrauterine devices (IUDs) stocked out at central level in last 12 months?</t>
  </si>
  <si>
    <t>The government (e.g., Central Medical Stores, MOH logistics unit, MOH procurement unit)</t>
  </si>
  <si>
    <t>Contraceptive Method</t>
  </si>
  <si>
    <t>D. Policy (Commitment)</t>
  </si>
  <si>
    <t>E. Supply Chain (Capacity)</t>
  </si>
  <si>
    <t>A. Leadership and Coordination</t>
  </si>
  <si>
    <t>B. Finance and Procurement (Capital)</t>
  </si>
  <si>
    <t>C. Commodities</t>
  </si>
  <si>
    <t>A2. Are the following organizations represented on the committee?</t>
  </si>
  <si>
    <t>0 times</t>
  </si>
  <si>
    <t>a</t>
  </si>
  <si>
    <t>b</t>
  </si>
  <si>
    <t>c</t>
  </si>
  <si>
    <t>a. What is the name of the committee?</t>
  </si>
  <si>
    <t>a. Social marketing</t>
  </si>
  <si>
    <t>d. Donors</t>
  </si>
  <si>
    <t>e. UN agencies</t>
  </si>
  <si>
    <t>g. Central Medical Store or Central Warehouse</t>
  </si>
  <si>
    <t>f. Male condoms</t>
  </si>
  <si>
    <t>g. Female condoms</t>
  </si>
  <si>
    <t>k. CycleBeads</t>
  </si>
  <si>
    <t>b. If yes, how much are the duties, taxes, or fees?</t>
  </si>
  <si>
    <t>a. If yes, describe the policies.</t>
  </si>
  <si>
    <t>b. Young people</t>
  </si>
  <si>
    <t>c. Other</t>
  </si>
  <si>
    <t>a. Services?</t>
  </si>
  <si>
    <t>b. Commodities?</t>
  </si>
  <si>
    <t>c. If yes, are there exemptions for people who cannot afford to pay?</t>
  </si>
  <si>
    <t>i. If yes, describe the exemptions.</t>
  </si>
  <si>
    <t>e. Intrauterine devices (IUDs)</t>
  </si>
  <si>
    <t>Are the rules/policies implemented?</t>
  </si>
  <si>
    <t>a. Specify entity</t>
  </si>
  <si>
    <t>Y/N</t>
  </si>
  <si>
    <t>E-F merged</t>
  </si>
  <si>
    <t>Specify person's job title</t>
  </si>
  <si>
    <t>Is the strategy formally approved by the Ministry?</t>
  </si>
  <si>
    <t>Is the contraceptive security strategy being implemented?</t>
  </si>
  <si>
    <t>Strategy name</t>
  </si>
  <si>
    <t xml:space="preserve">If yes, describe laws/regulations/policies affecting access </t>
  </si>
  <si>
    <t xml:space="preserve">h. Ministry of Finance or Ministry of Planning </t>
  </si>
  <si>
    <t>d. Is contraceptive prevalence rate (CPR) included as an indicator in the PRSP?</t>
  </si>
  <si>
    <t>e. Are contraceptive supply indicators included in the PRSP?</t>
  </si>
  <si>
    <t xml:space="preserve">
</t>
  </si>
  <si>
    <t>f. Notes about the Poverty Reduction Strategy Paper</t>
  </si>
  <si>
    <t>Region</t>
  </si>
  <si>
    <t>Europe and Asia</t>
  </si>
  <si>
    <t>A5b. "Champion's" job title</t>
  </si>
  <si>
    <t>The government and a third-party agent</t>
  </si>
  <si>
    <t>Other</t>
  </si>
  <si>
    <t>a-h</t>
  </si>
  <si>
    <t>e-h</t>
  </si>
  <si>
    <t>d-h</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</si>
  <si>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</si>
  <si>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</si>
  <si>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</si>
  <si>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</si>
  <si>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</si>
  <si>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</si>
  <si>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</si>
  <si>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</si>
  <si>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1-2 times</t>
  </si>
  <si>
    <t>Yes</t>
  </si>
  <si>
    <t>No</t>
  </si>
  <si>
    <t>6 or more times</t>
  </si>
  <si>
    <t>3-5 times</t>
  </si>
  <si>
    <t>Third-party agent (e.g., UNFPA, Crown Agents)</t>
  </si>
  <si>
    <t>Don't know</t>
  </si>
  <si>
    <t>b. Is family planning or reproductive health a priority in the PRSP?</t>
  </si>
  <si>
    <t>c. Is contraceptive security included in the PRSP?</t>
  </si>
  <si>
    <t xml:space="preserve">
</t>
  </si>
  <si>
    <t>IF NO, SKIP TO QUESTION D2.</t>
  </si>
  <si>
    <t>D2. Are any family planning commodities subject to duties, import taxes, or other fees?</t>
  </si>
  <si>
    <t>i. CycleBeads</t>
  </si>
  <si>
    <t>g-h</t>
  </si>
  <si>
    <t>a-g</t>
  </si>
  <si>
    <t>A-c</t>
  </si>
  <si>
    <t>b-d merged</t>
  </si>
  <si>
    <t>or c-d</t>
  </si>
  <si>
    <t>a-e merged</t>
  </si>
  <si>
    <t>f-h merged</t>
  </si>
  <si>
    <t>d-e merged</t>
  </si>
  <si>
    <t>d-f merged</t>
  </si>
  <si>
    <t>e-g merged</t>
  </si>
  <si>
    <t>(Y/N 
dropdown)</t>
  </si>
  <si>
    <t>Commercial Sector</t>
  </si>
  <si>
    <t>January</t>
  </si>
  <si>
    <t>February</t>
  </si>
  <si>
    <t>March</t>
  </si>
  <si>
    <t>April</t>
  </si>
  <si>
    <t>May</t>
  </si>
  <si>
    <t>June</t>
  </si>
  <si>
    <t>July</t>
  </si>
  <si>
    <t>August</t>
  </si>
  <si>
    <t>September</t>
  </si>
  <si>
    <t>October</t>
  </si>
  <si>
    <t>November</t>
  </si>
  <si>
    <t>December</t>
  </si>
  <si>
    <t>Beginning month</t>
  </si>
  <si>
    <t>Ending month</t>
  </si>
  <si>
    <t>a. In-kind donations of contraceptives</t>
  </si>
  <si>
    <t xml:space="preserve">i. Specify source(s) of in-kind donations </t>
  </si>
  <si>
    <t xml:space="preserve">Comments:
</t>
  </si>
  <si>
    <t>Public Sector</t>
  </si>
  <si>
    <t>NGO</t>
  </si>
  <si>
    <t>Social Marketing</t>
  </si>
  <si>
    <t>C2. Please note any comments about the commodities offered.</t>
  </si>
  <si>
    <t>a. If yes, for which sectors (public, NGO, social marketing, commercial)?</t>
  </si>
  <si>
    <t>a. Unmarried people</t>
  </si>
  <si>
    <t>a. Combined oral contraceptives</t>
  </si>
  <si>
    <t>b. Progestin-only pills</t>
  </si>
  <si>
    <t>h. Emergency contraceptive pills</t>
  </si>
  <si>
    <t>j. Any other contraceptive(s)?</t>
  </si>
  <si>
    <t>i. Name of other contraceptive(s) on the list(s)</t>
  </si>
  <si>
    <t>Columns I-Y are meant to be hidden. They exist because they allow for the dropdown list options. They also allow for merged cells to autofit properly in terms of row height. This should work if all columns remain at their correct widths.</t>
  </si>
  <si>
    <t xml:space="preserve">Comments: </t>
  </si>
  <si>
    <t>D. Policies (Commitment)</t>
  </si>
  <si>
    <t>B1. What is the timeline of the country government's fiscal year?</t>
  </si>
  <si>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</si>
  <si>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t xml:space="preserve">b. NGO </t>
    </r>
    <r>
      <rPr>
        <i/>
        <sz val="11"/>
        <color theme="1"/>
        <rFont val="Arial"/>
        <family val="2"/>
      </rPr>
      <t>(for example: service delivery, advocacy, Planned Parenthood affiliate, Marie Stopes affiliate, faith-based organizations, etc.)</t>
    </r>
  </si>
  <si>
    <r>
      <t>c. Commercial sector</t>
    </r>
    <r>
      <rPr>
        <sz val="11"/>
        <color theme="1"/>
        <rFont val="Arial"/>
        <family val="2"/>
      </rPr>
      <t xml:space="preserve"> </t>
    </r>
    <r>
      <rPr>
        <i/>
        <sz val="11"/>
        <color theme="1"/>
        <rFont val="Arial"/>
        <family val="2"/>
      </rPr>
      <t>(for example: pharmacy associations, manufacturers, etc.)</t>
    </r>
  </si>
  <si>
    <r>
      <t xml:space="preserve">f. Ministry of Health </t>
    </r>
    <r>
      <rPr>
        <i/>
        <sz val="11"/>
        <color theme="1"/>
        <rFont val="Arial"/>
        <family val="2"/>
      </rPr>
      <t>(for example: logistics, reproductive health, family planning, maternal and child health, HIV/AIDS, pharmacy units, etc.)</t>
    </r>
  </si>
  <si>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</si>
  <si>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</si>
  <si>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</si>
  <si>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</si>
  <si>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</si>
  <si>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</si>
  <si>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r>
      <t>Who conducted the forecast/
quantification?</t>
    </r>
    <r>
      <rPr>
        <i/>
        <sz val="10"/>
        <color theme="1"/>
        <rFont val="Arial"/>
        <family val="2"/>
      </rPr>
      <t xml:space="preserve"> </t>
    </r>
    <r>
      <rPr>
        <i/>
        <sz val="11"/>
        <color theme="1"/>
        <rFont val="Arial"/>
        <family val="2"/>
      </rPr>
      <t>(Specify organizations.)</t>
    </r>
  </si>
  <si>
    <r>
      <t xml:space="preserve">B4. Is there a government budget line item specifically for the procurement of contraceptives?  </t>
    </r>
    <r>
      <rPr>
        <i/>
        <sz val="12"/>
        <color theme="1"/>
        <rFont val="Arial"/>
        <family val="2"/>
      </rPr>
      <t>(Please select from the dropdown list.)</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</si>
  <si>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</si>
  <si>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</si>
  <si>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</si>
  <si>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</si>
  <si>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</si>
  <si>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</si>
  <si>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</si>
  <si>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</si>
  <si>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</si>
  <si>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</si>
  <si>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</si>
  <si>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</si>
  <si>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</si>
  <si>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</si>
  <si>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</si>
  <si>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</si>
  <si>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</si>
  <si>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</si>
  <si>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</si>
  <si>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</si>
  <si>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</si>
  <si>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</si>
  <si>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</si>
  <si>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</si>
  <si>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</si>
  <si>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theme="1"/>
        <rFont val="Arial"/>
        <family val="2"/>
      </rPr>
      <t>(Please select from the dropdown.)</t>
    </r>
  </si>
  <si>
    <t xml:space="preserve">B15. Please note any additional comments about finance and procurement.
</t>
  </si>
  <si>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</si>
  <si>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</si>
  <si>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</si>
  <si>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</si>
  <si>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</si>
  <si>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</si>
  <si>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</si>
  <si>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</si>
  <si>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</si>
  <si>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r>
      <t xml:space="preserve">l. Other contraceptive methods - specify 
</t>
    </r>
    <r>
      <rPr>
        <i/>
        <sz val="11"/>
        <color theme="1"/>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</si>
  <si>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</si>
  <si>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r>
      <t xml:space="preserve">Years Covered </t>
    </r>
    <r>
      <rPr>
        <i/>
        <u/>
        <sz val="11"/>
        <color theme="1"/>
        <rFont val="Arial"/>
        <family val="2"/>
      </rPr>
      <t>(including strategy updates)</t>
    </r>
  </si>
  <si>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</si>
  <si>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</si>
  <si>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t>c. Injectables</t>
  </si>
  <si>
    <t>d. Implants</t>
  </si>
  <si>
    <r>
      <t xml:space="preserve">a. What year is the Poverty Reduction Strategy Paper from? </t>
    </r>
    <r>
      <rPr>
        <i/>
        <sz val="10"/>
        <color theme="1"/>
        <rFont val="Arial"/>
        <family val="2"/>
      </rPr>
      <t>(most recent actual PRSP on IMF's site [not progress or summary report])</t>
    </r>
  </si>
  <si>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</si>
  <si>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j. Time period covered by reports reviewed
</t>
    </r>
    <r>
      <rPr>
        <i/>
        <sz val="11"/>
        <color theme="1"/>
        <rFont val="Arial"/>
        <family val="2"/>
      </rPr>
      <t xml:space="preserve">(mm/yy - mm/yy) (for example, reports from 01/12-12/12) </t>
    </r>
  </si>
  <si>
    <r>
      <t xml:space="preserve">k. Data source
</t>
    </r>
    <r>
      <rPr>
        <i/>
        <sz val="11"/>
        <color theme="1"/>
        <rFont val="Arial"/>
        <family val="2"/>
      </rPr>
      <t>(for example: Procurement Planning and Monitoring Report, Logistics Management Information System, periodic physical inventory, warehouse reports)</t>
    </r>
  </si>
  <si>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</si>
  <si>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</si>
  <si>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i. Is this a parastatal? (i.e., a company established and contracted by the government to undertake commercial activities on behalf of the government)</t>
  </si>
  <si>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</si>
  <si>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</si>
  <si>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t>Combined oral contraceptives and/or progestin-only pills</t>
  </si>
  <si>
    <t>d</t>
  </si>
  <si>
    <t>e</t>
  </si>
  <si>
    <t>f</t>
  </si>
  <si>
    <t>g</t>
  </si>
  <si>
    <t>h</t>
  </si>
  <si>
    <t>Auxiliary nurse midwife</t>
  </si>
  <si>
    <t>Injectables</t>
  </si>
  <si>
    <t>Implants</t>
  </si>
  <si>
    <t>IUDs</t>
  </si>
  <si>
    <t>Male and/or female condoms</t>
  </si>
  <si>
    <t>Emergency contraceptive pills</t>
  </si>
  <si>
    <t>Tubal ligations and/or vasectomies</t>
  </si>
  <si>
    <t>CycleBeads</t>
  </si>
  <si>
    <t>D7. Does the country have laws, regulations, or policies that make it difficult for the following sub-populations to access effective family planning services?</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</si>
  <si>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</si>
  <si>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D9. Are the following contraceptives included in the country's National Essential Medicine List (NEML) or other equivalent priority list? (for example, the National Medical Device List)</t>
  </si>
  <si>
    <t>D10. What year(s) is the list(s) from?</t>
  </si>
  <si>
    <t>Community health worker</t>
  </si>
  <si>
    <t>Auxiliary nurse</t>
  </si>
  <si>
    <t>Midwife</t>
  </si>
  <si>
    <t>Nurse</t>
  </si>
  <si>
    <t>Doctor</t>
  </si>
  <si>
    <t>Clinical Officer</t>
  </si>
  <si>
    <t>Not applicable</t>
  </si>
  <si>
    <t>D6. Please describe any other policies or regulations that restrict who can sell or dispense particular contraceptive methods. (For example, are pharmacists allowed to provide the methods?) Please note which methods and sectors the policies/regulations apply to.</t>
  </si>
  <si>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</si>
  <si>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 Internally generated funds </t>
    </r>
    <r>
      <rPr>
        <b/>
        <u/>
        <sz val="12"/>
        <rFont val="Arial"/>
        <family val="2"/>
      </rPr>
      <t>allocated</t>
    </r>
    <r>
      <rPr>
        <sz val="12"/>
        <rFont val="Arial"/>
        <family val="2"/>
      </rPr>
      <t xml:space="preserve"> for contraceptive procurement</t>
    </r>
  </si>
  <si>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</si>
  <si>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</si>
  <si>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</si>
  <si>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</si>
  <si>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</si>
  <si>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</si>
  <si>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</si>
  <si>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B5. Were government funds </t>
    </r>
    <r>
      <rPr>
        <b/>
        <i/>
        <sz val="14"/>
        <rFont val="Arial"/>
        <family val="2"/>
      </rPr>
      <t>allocated</t>
    </r>
    <r>
      <rPr>
        <sz val="12"/>
        <rFont val="Arial"/>
        <family val="2"/>
      </rPr>
      <t xml:space="preserve"> (i.e.,committed)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</si>
  <si>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t>Spermicides</t>
  </si>
  <si>
    <t>National Strategy, Program and Actions Timeframe on Reproductive Health Improvement</t>
  </si>
  <si>
    <t>IUDs, condoms, and spermicides are not on the list because they are not drugs. Implants are not registered.</t>
  </si>
  <si>
    <t>UNFPA</t>
  </si>
  <si>
    <t>Essential Medicine List of the Republic of Armenia</t>
  </si>
  <si>
    <t>UNFPA LMIS</t>
  </si>
  <si>
    <t>Mission East</t>
  </si>
  <si>
    <t>Commercial sector</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</si>
  <si>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</si>
  <si>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</si>
  <si>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</si>
  <si>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</si>
  <si>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</si>
  <si>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</si>
  <si>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</si>
  <si>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USAID</t>
  </si>
  <si>
    <t>Director, OPHNE</t>
  </si>
  <si>
    <t>DGFP procurement plan</t>
  </si>
  <si>
    <t>Health, Population, Nutrition Sector Development Program</t>
  </si>
  <si>
    <t>Private sector</t>
  </si>
  <si>
    <t>2.25% VAT, payable in advance</t>
  </si>
  <si>
    <t>There is a policy to use IUDs and implants for long-term methods, and they are subject to a regulation that they should be inserted by a trained doctor and/or paramedic in a clinical environment. NGO clinics can offer these methods upon receiving the required training.</t>
  </si>
  <si>
    <t>Trained health practitioners</t>
  </si>
  <si>
    <t>Unmarried women can't receive IUDs, injectables, implants, or tubal ligation.</t>
  </si>
  <si>
    <t>Approved contraceptive list</t>
  </si>
  <si>
    <t>DGFP-LMIS</t>
  </si>
  <si>
    <t>UNFPA and USAID</t>
  </si>
  <si>
    <t>National Committee for Implementation of the State Program "Reproductive Health of the Nation up to 2015" (SPRHN)</t>
  </si>
  <si>
    <t>All-Ukrainian Federation of Young Doctors, All-Ukrainian Women's Society, Women's Health and Family Planning Foundation</t>
  </si>
  <si>
    <t>MCH Department/RH Division, Finance and Economic Department</t>
  </si>
  <si>
    <t>Academy of Science, National Academy of Post-Graduate Education</t>
  </si>
  <si>
    <t>MOH data (national level allocations)</t>
  </si>
  <si>
    <t>MOH data (national expenditures)</t>
  </si>
  <si>
    <t>MCH Department of Ministry of Health and Oblast Health Administrations in collaboration with Oblast FP Centers</t>
  </si>
  <si>
    <t>Vaginal ring, spermicides, patch</t>
  </si>
  <si>
    <t xml:space="preserve">Drugs (including contraceptives) are exempted from the payment of VAT in Ukraine. Also, private companies have to be registered and licensed. This is a protection against counterfeit drugs. </t>
  </si>
  <si>
    <t>National Essential Medicine List</t>
  </si>
  <si>
    <t>Condoms and IUDs are not part of this list as Ukrainian legislation considers them to be medical devices. A list of essential medical devices does not exist.</t>
  </si>
  <si>
    <r>
      <t xml:space="preserve">A1. Is there a national committee that works on contraceptive security? </t>
    </r>
    <r>
      <rPr>
        <i/>
        <sz val="12"/>
        <color indexed="8"/>
        <rFont val="Arial"/>
        <family val="2"/>
      </rPr>
      <t>(Please select from the dropdown list.)</t>
    </r>
    <r>
      <rPr>
        <sz val="12"/>
        <color indexed="8"/>
        <rFont val="Arial"/>
        <family val="2"/>
      </rPr>
      <t xml:space="preserve">
</t>
    </r>
    <r>
      <rPr>
        <i/>
        <sz val="11"/>
        <color indexed="8"/>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</si>
  <si>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Inter-Agency Coordinating Committee on Contraceptive Security (ICC/CS)</t>
  </si>
  <si>
    <t>EXP Social Marketing (ESM), Ghana Social Marketing Foundation (GSMF), DKT International</t>
  </si>
  <si>
    <r>
      <t xml:space="preserve">b. NGO </t>
    </r>
    <r>
      <rPr>
        <i/>
        <sz val="11"/>
        <color indexed="8"/>
        <rFont val="Arial"/>
        <family val="2"/>
      </rPr>
      <t>(for example: service delivery, advocacy, Planned Parenthood affiliate, Marie Stopes affiliate, faith-based organizations, etc.)</t>
    </r>
  </si>
  <si>
    <r>
      <t>c. Commercial sector</t>
    </r>
    <r>
      <rPr>
        <sz val="11"/>
        <color indexed="8"/>
        <rFont val="Arial"/>
        <family val="2"/>
      </rPr>
      <t xml:space="preserve"> </t>
    </r>
    <r>
      <rPr>
        <i/>
        <sz val="11"/>
        <color indexed="8"/>
        <rFont val="Arial"/>
        <family val="2"/>
      </rPr>
      <t>(for example: pharmacy associations, manufacturers, etc.)</t>
    </r>
  </si>
  <si>
    <t>Ghana Registered Midwives Association, Ghana Registered Nurses Association, Society of Private Medical and Dental Practitioners, Pharmaceutical Society of Ghana, Ghana Medical Association</t>
  </si>
  <si>
    <t>UNAIDS, UNFPA, WHO</t>
  </si>
  <si>
    <r>
      <t xml:space="preserve">f. Ministry of Health </t>
    </r>
    <r>
      <rPr>
        <i/>
        <sz val="11"/>
        <color indexed="8"/>
        <rFont val="Arial"/>
        <family val="2"/>
      </rPr>
      <t>(for example: logistics, reproductive health, family planning, maternal and child health, HIV/AIDS, pharmacy units, etc.)</t>
    </r>
  </si>
  <si>
    <t>Central Medical Stores (CMS)</t>
  </si>
  <si>
    <t>Ministry of Finance and Economic Planning (Health Desk Officer)</t>
  </si>
  <si>
    <r>
      <t xml:space="preserve">i. Other </t>
    </r>
    <r>
      <rPr>
        <i/>
        <sz val="11"/>
        <color indexed="8"/>
        <rFont val="Arial"/>
        <family val="2"/>
      </rPr>
      <t>(for example: partners)</t>
    </r>
  </si>
  <si>
    <r>
      <t>A3. How many times did the committee meet during the last year? (0, 1-2, 3-5, or 6+)  (</t>
    </r>
    <r>
      <rPr>
        <i/>
        <sz val="12"/>
        <color indexed="8"/>
        <rFont val="Arial"/>
        <family val="2"/>
      </rPr>
      <t>Please select from the dropdown.)</t>
    </r>
  </si>
  <si>
    <r>
      <t xml:space="preserve">A4. Does the committee have legal status? </t>
    </r>
    <r>
      <rPr>
        <i/>
        <sz val="12"/>
        <color indexed="8"/>
        <rFont val="Arial"/>
        <family val="2"/>
      </rPr>
      <t xml:space="preserve"> (Please select from the dropdown.) </t>
    </r>
    <r>
      <rPr>
        <sz val="12"/>
        <color indexed="8"/>
        <rFont val="Arial"/>
        <family val="2"/>
      </rPr>
      <t xml:space="preserve">                                 </t>
    </r>
  </si>
  <si>
    <r>
      <t>A5. Is there a Contraceptive Security "champion"?</t>
    </r>
    <r>
      <rPr>
        <i/>
        <sz val="10"/>
        <color indexed="8"/>
        <rFont val="Arial"/>
        <family val="2"/>
      </rPr>
      <t xml:space="preserve"> </t>
    </r>
    <r>
      <rPr>
        <i/>
        <sz val="11"/>
        <color indexed="8"/>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</si>
  <si>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</si>
  <si>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'11-'12)</t>
    </r>
  </si>
  <si>
    <r>
      <t>Who conducted the forecast/
quantification?</t>
    </r>
    <r>
      <rPr>
        <i/>
        <sz val="10"/>
        <color indexed="8"/>
        <rFont val="Arial"/>
        <family val="2"/>
      </rPr>
      <t xml:space="preserve"> </t>
    </r>
    <r>
      <rPr>
        <i/>
        <sz val="11"/>
        <color indexed="8"/>
        <rFont val="Arial"/>
        <family val="2"/>
      </rPr>
      <t>(Specify organizations.)</t>
    </r>
  </si>
  <si>
    <r>
      <t xml:space="preserve">B4. Is there a government budget line item specifically for the procurement of contraceptives?  </t>
    </r>
    <r>
      <rPr>
        <i/>
        <sz val="12"/>
        <color indexed="8"/>
        <rFont val="Arial"/>
        <family val="2"/>
      </rPr>
      <t>(Please select from the dropdown list.)</t>
    </r>
  </si>
  <si>
    <r>
      <t xml:space="preserve">B6. Please complete the table below regarding </t>
    </r>
    <r>
      <rPr>
        <b/>
        <u/>
        <sz val="12"/>
        <color indexed="8"/>
        <rFont val="Arial"/>
        <family val="2"/>
      </rPr>
      <t>government allocations</t>
    </r>
    <r>
      <rPr>
        <sz val="12"/>
        <color indexed="8"/>
        <rFont val="Arial"/>
        <family val="2"/>
      </rPr>
      <t xml:space="preserve"> for contraceptive procurement.</t>
    </r>
  </si>
  <si>
    <r>
      <t xml:space="preserve">Amount allocated 
</t>
    </r>
    <r>
      <rPr>
        <i/>
        <sz val="12"/>
        <color indexed="8"/>
        <rFont val="Arial"/>
        <family val="2"/>
      </rPr>
      <t>(in USD)</t>
    </r>
  </si>
  <si>
    <r>
      <t>Time period during which allocations were supposed to be spent</t>
    </r>
    <r>
      <rPr>
        <sz val="12"/>
        <color indexed="8"/>
        <rFont val="Arial"/>
        <family val="2"/>
      </rPr>
      <t xml:space="preserve"> 
(mm/yy-mm/yy)
</t>
    </r>
    <r>
      <rPr>
        <i/>
        <sz val="11"/>
        <color indexed="8"/>
        <rFont val="Arial"/>
        <family val="2"/>
      </rPr>
      <t>(should ideally be the most recent
complete fiscal year)</t>
    </r>
  </si>
  <si>
    <r>
      <t>Data source</t>
    </r>
    <r>
      <rPr>
        <i/>
        <sz val="12"/>
        <color indexed="8"/>
        <rFont val="Arial"/>
        <family val="2"/>
      </rPr>
      <t xml:space="preserve"> 
</t>
    </r>
    <r>
      <rPr>
        <i/>
        <sz val="11"/>
        <color indexed="8"/>
        <rFont val="Arial"/>
        <family val="2"/>
      </rPr>
      <t>(for example: Ministry records)</t>
    </r>
  </si>
  <si>
    <t>Ministry records</t>
  </si>
  <si>
    <r>
      <t xml:space="preserve">c. 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</si>
  <si>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B7. Were government funds </t>
    </r>
    <r>
      <rPr>
        <b/>
        <i/>
        <sz val="14"/>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indexed="8"/>
        <rFont val="Arial"/>
        <family val="2"/>
      </rPr>
      <t xml:space="preserve">
</t>
    </r>
    <r>
      <rPr>
        <i/>
        <sz val="11"/>
        <color indexed="8"/>
        <rFont val="Arial"/>
        <family val="2"/>
      </rPr>
      <t xml:space="preserve">*(This can include cases where the Ministry funded contraceptive supply for NGOs or social marketing.)
</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</si>
  <si>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'11-'12).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</si>
  <si>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r>
      <t xml:space="preserve">Source of </t>
    </r>
    <r>
      <rPr>
        <b/>
        <i/>
        <u/>
        <sz val="12"/>
        <color indexed="8"/>
        <rFont val="Arial"/>
        <family val="2"/>
      </rPr>
      <t>government</t>
    </r>
    <r>
      <rPr>
        <u/>
        <sz val="12"/>
        <color indexed="8"/>
        <rFont val="Arial"/>
        <family val="2"/>
      </rPr>
      <t xml:space="preserve"> funds </t>
    </r>
    <r>
      <rPr>
        <b/>
        <i/>
        <u/>
        <sz val="14"/>
        <color indexed="8"/>
        <rFont val="Arial"/>
        <family val="2"/>
      </rPr>
      <t>spent</t>
    </r>
    <r>
      <rPr>
        <u/>
        <sz val="12"/>
        <color indexed="8"/>
        <rFont val="Arial"/>
        <family val="2"/>
      </rPr>
      <t xml:space="preserve"> on contraceptive procurement</t>
    </r>
  </si>
  <si>
    <r>
      <t xml:space="preserve">Was this source used?
</t>
    </r>
    <r>
      <rPr>
        <i/>
        <sz val="11"/>
        <color indexed="8"/>
        <rFont val="Arial"/>
        <family val="2"/>
      </rPr>
      <t>(Y/N)</t>
    </r>
  </si>
  <si>
    <r>
      <t xml:space="preserve">Amount spent 
</t>
    </r>
    <r>
      <rPr>
        <i/>
        <sz val="12"/>
        <color indexed="8"/>
        <rFont val="Arial"/>
        <family val="2"/>
      </rPr>
      <t>(in USD)</t>
    </r>
  </si>
  <si>
    <r>
      <t>Time period</t>
    </r>
    <r>
      <rPr>
        <sz val="12"/>
        <color indexed="8"/>
        <rFont val="Arial"/>
        <family val="2"/>
      </rPr>
      <t xml:space="preserve"> (mm/yy-mm/yy)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</si>
  <si>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Contraceptive Procurement Table, PipeLine, etc.)</t>
    </r>
  </si>
  <si>
    <r>
      <t xml:space="preserve">a. Internally generated funds </t>
    </r>
    <r>
      <rPr>
        <b/>
        <u/>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</si>
  <si>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</si>
  <si>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b. Total of all other government funds </t>
    </r>
    <r>
      <rPr>
        <b/>
        <u/>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</si>
  <si>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</si>
  <si>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c. TOTAL government funds </t>
    </r>
    <r>
      <rPr>
        <b/>
        <u/>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</si>
  <si>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'11-'12).
</t>
    </r>
  </si>
  <si>
    <r>
      <t xml:space="preserve">Source of </t>
    </r>
    <r>
      <rPr>
        <b/>
        <i/>
        <u/>
        <sz val="12"/>
        <color indexed="8"/>
        <rFont val="Arial"/>
        <family val="2"/>
      </rPr>
      <t>donations</t>
    </r>
    <r>
      <rPr>
        <u/>
        <sz val="12"/>
        <color indexed="8"/>
        <rFont val="Arial"/>
        <family val="2"/>
      </rPr>
      <t xml:space="preserve"> of contraceptives for the public sector</t>
    </r>
    <r>
      <rPr>
        <sz val="12"/>
        <color indexed="8"/>
        <rFont val="Arial"/>
        <family val="2"/>
      </rPr>
      <t>*</t>
    </r>
    <r>
      <rPr>
        <u/>
        <sz val="12"/>
        <color indexed="8"/>
        <rFont val="Arial"/>
        <family val="2"/>
      </rPr>
      <t xml:space="preserve">
</t>
    </r>
    <r>
      <rPr>
        <i/>
        <sz val="10"/>
        <color indexed="8"/>
        <rFont val="Arial"/>
        <family val="2"/>
      </rPr>
      <t>*This can include cases where donors provide products to the Ministry for NGOs or social marketing.</t>
    </r>
  </si>
  <si>
    <r>
      <t xml:space="preserve">Was this a source?
</t>
    </r>
    <r>
      <rPr>
        <i/>
        <sz val="11"/>
        <color indexed="8"/>
        <rFont val="Arial"/>
        <family val="2"/>
      </rPr>
      <t>(Y/N)</t>
    </r>
  </si>
  <si>
    <r>
      <t>Amount of money spent</t>
    </r>
    <r>
      <rPr>
        <sz val="12"/>
        <color indexed="8"/>
        <rFont val="Arial"/>
        <family val="2"/>
      </rPr>
      <t xml:space="preserve"> on these procurements </t>
    </r>
    <r>
      <rPr>
        <u/>
        <sz val="12"/>
        <color indexed="8"/>
        <rFont val="Arial"/>
        <family val="2"/>
      </rPr>
      <t xml:space="preserve">
</t>
    </r>
    <r>
      <rPr>
        <i/>
        <sz val="12"/>
        <color indexed="8"/>
        <rFont val="Arial"/>
        <family val="2"/>
      </rPr>
      <t>(in USD)</t>
    </r>
  </si>
  <si>
    <r>
      <t xml:space="preserve">Time period </t>
    </r>
    <r>
      <rPr>
        <sz val="12"/>
        <color indexed="8"/>
        <rFont val="Arial"/>
        <family val="2"/>
      </rPr>
      <t xml:space="preserve">(mm/yy-mm/yy)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</si>
  <si>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Donor records, Contraceptive Procurement Table, PipeLine, RHInterchange, etc.</t>
    </r>
    <r>
      <rPr>
        <b/>
        <i/>
        <sz val="11"/>
        <rFont val="Arial"/>
        <family val="2"/>
      </rPr>
      <t/>
    </r>
  </si>
  <si>
    <r>
      <t xml:space="preserve">b. Global Fund grants used to procure </t>
    </r>
    <r>
      <rPr>
        <u/>
        <sz val="12"/>
        <color indexed="8"/>
        <rFont val="Arial"/>
        <family val="2"/>
      </rPr>
      <t>condoms</t>
    </r>
  </si>
  <si>
    <r>
      <t xml:space="preserve">c. Global Fund grants used to procure </t>
    </r>
    <r>
      <rPr>
        <u/>
        <sz val="12"/>
        <color indexed="8"/>
        <rFont val="Arial"/>
        <family val="2"/>
      </rPr>
      <t>contraceptives besides condoms</t>
    </r>
  </si>
  <si>
    <r>
      <t xml:space="preserve">d. 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</si>
  <si>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t xml:space="preserve">B10. </t>
    </r>
    <r>
      <rPr>
        <b/>
        <sz val="12"/>
        <color indexed="8"/>
        <rFont val="Arial"/>
        <family val="2"/>
      </rPr>
      <t xml:space="preserve">Government share of funds spent on contraceptive procurement for the public sector </t>
    </r>
    <r>
      <rPr>
        <sz val="12"/>
        <color indexed="8"/>
        <rFont val="Arial"/>
        <family val="2"/>
      </rPr>
      <t xml:space="preserve">- 
Of the total amount spent on contraceptives for the public sector in the most recent complete fiscal year (including government and donor funds), what percent was covered by government funds </t>
    </r>
    <r>
      <rPr>
        <i/>
        <sz val="11"/>
        <color indexed="8"/>
        <rFont val="Arial"/>
        <family val="2"/>
      </rPr>
      <t>(including internally generated funds, basket funds, World Bank credits or loans, and other funds given to the government)</t>
    </r>
    <r>
      <rPr>
        <sz val="11"/>
        <color indexed="8"/>
        <rFont val="Arial"/>
        <family val="2"/>
      </rPr>
      <t xml:space="preserve">? </t>
    </r>
    <r>
      <rPr>
        <sz val="12"/>
        <color indexed="8"/>
        <rFont val="Arial"/>
        <family val="2"/>
      </rPr>
      <t xml:space="preserve">
</t>
    </r>
    <r>
      <rPr>
        <b/>
        <sz val="12"/>
        <color indexed="8"/>
        <rFont val="Arial"/>
        <family val="2"/>
      </rPr>
      <t>This will auto-calculate.</t>
    </r>
    <r>
      <rPr>
        <i/>
        <sz val="10"/>
        <color indexed="8"/>
        <rFont val="Arial"/>
        <family val="2"/>
      </rPr>
      <t xml:space="preserve"> </t>
    </r>
    <r>
      <rPr>
        <i/>
        <sz val="11"/>
        <color indexed="8"/>
        <rFont val="Arial"/>
        <family val="2"/>
      </rPr>
      <t>(It contains the following formula: Total government spending (question B8c) / Grand total of all spending for public sector contraceptives from the government and donors (questions B8c+B9d))</t>
    </r>
  </si>
  <si>
    <r>
      <t xml:space="preserve">B12. </t>
    </r>
    <r>
      <rPr>
        <b/>
        <sz val="12"/>
        <color indexed="8"/>
        <rFont val="Arial"/>
        <family val="2"/>
      </rPr>
      <t>Total expenditures on public sector contraceptives as percent of amount that needed to be procured</t>
    </r>
    <r>
      <rPr>
        <sz val="12"/>
        <color indexed="8"/>
        <rFont val="Arial"/>
        <family val="2"/>
      </rPr>
      <t xml:space="preserve"> -
Of the estimated value of the contraceptives needed to be procured for the public sector for the most recent complete fiscal year, what percent was provided by any source (whether government or donor)? 
</t>
    </r>
    <r>
      <rPr>
        <b/>
        <sz val="12"/>
        <color indexed="8"/>
        <rFont val="Arial"/>
        <family val="2"/>
      </rPr>
      <t>This will auto-calculate.</t>
    </r>
    <r>
      <rPr>
        <b/>
        <sz val="11"/>
        <color indexed="8"/>
        <rFont val="Arial"/>
        <family val="2"/>
      </rPr>
      <t xml:space="preserve"> </t>
    </r>
    <r>
      <rPr>
        <sz val="11"/>
        <color indexed="8"/>
        <rFont val="Arial"/>
        <family val="2"/>
      </rPr>
      <t>(</t>
    </r>
    <r>
      <rPr>
        <i/>
        <sz val="11"/>
        <color indexed="8"/>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</si>
  <si>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indexed="8"/>
        <rFont val="Arial"/>
        <family val="2"/>
      </rPr>
      <t>(Please select from the dropdown.)</t>
    </r>
  </si>
  <si>
    <r>
      <t xml:space="preserve">C1. Are the following contraceptive methods offered through the commercial sector, public sector, NGOs, or social marketing? </t>
    </r>
    <r>
      <rPr>
        <i/>
        <sz val="11"/>
        <color indexed="8"/>
        <rFont val="Arial"/>
        <family val="2"/>
      </rPr>
      <t xml:space="preserve">(Please indicate which methods are </t>
    </r>
    <r>
      <rPr>
        <i/>
        <u/>
        <sz val="11"/>
        <color indexed="8"/>
        <rFont val="Arial"/>
        <family val="2"/>
      </rPr>
      <t>intended</t>
    </r>
    <r>
      <rPr>
        <i/>
        <sz val="11"/>
        <color indexed="8"/>
        <rFont val="Arial"/>
        <family val="2"/>
      </rPr>
      <t xml:space="preserve"> to be offered, not whether the method is currently in stock.) 
</t>
    </r>
    <r>
      <rPr>
        <i/>
        <sz val="12"/>
        <color indexed="8"/>
        <rFont val="Arial"/>
        <family val="2"/>
      </rPr>
      <t>(Please select from the dropdown list.)</t>
    </r>
  </si>
  <si>
    <r>
      <t>a. Combined oral contraceptives</t>
    </r>
    <r>
      <rPr>
        <sz val="11"/>
        <color indexed="8"/>
        <rFont val="Arial"/>
        <family val="2"/>
      </rPr>
      <t xml:space="preserve"> </t>
    </r>
    <r>
      <rPr>
        <i/>
        <sz val="11"/>
        <color indexed="8"/>
        <rFont val="Arial"/>
        <family val="2"/>
      </rPr>
      <t>(estrogen + progestin - for  example, LoFemenol, Microgynon)</t>
    </r>
  </si>
  <si>
    <r>
      <t>b. Progestin-only pills</t>
    </r>
    <r>
      <rPr>
        <i/>
        <sz val="11"/>
        <color indexed="8"/>
        <rFont val="Arial"/>
        <family val="2"/>
      </rPr>
      <t xml:space="preserve"> (for example, Ovrette, Microlut)</t>
    </r>
  </si>
  <si>
    <r>
      <t>c. Injectables</t>
    </r>
    <r>
      <rPr>
        <sz val="11"/>
        <color indexed="8"/>
        <rFont val="Arial"/>
        <family val="2"/>
      </rPr>
      <t xml:space="preserve"> </t>
    </r>
    <r>
      <rPr>
        <i/>
        <sz val="11"/>
        <color indexed="8"/>
        <rFont val="Arial"/>
        <family val="2"/>
      </rPr>
      <t>(for example, DepoProvera, Noristerat)</t>
    </r>
  </si>
  <si>
    <r>
      <t xml:space="preserve">d. Implants </t>
    </r>
    <r>
      <rPr>
        <i/>
        <sz val="11"/>
        <color indexed="8"/>
        <rFont val="Arial"/>
        <family val="2"/>
      </rPr>
      <t>(for example, Jadelle, Implanon)</t>
    </r>
  </si>
  <si>
    <r>
      <t xml:space="preserve">e. Intrauterine devices (IUDs) </t>
    </r>
    <r>
      <rPr>
        <i/>
        <sz val="11"/>
        <color indexed="8"/>
        <rFont val="Arial"/>
        <family val="2"/>
      </rPr>
      <t>(for example, Optima Copper T)</t>
    </r>
  </si>
  <si>
    <r>
      <t xml:space="preserve">h. Emergency contraceptive pills </t>
    </r>
    <r>
      <rPr>
        <i/>
        <sz val="11"/>
        <color indexed="8"/>
        <rFont val="Arial"/>
        <family val="2"/>
      </rPr>
      <t>(for example, Postinor)</t>
    </r>
  </si>
  <si>
    <r>
      <t>i. Long-acting permanent method for males</t>
    </r>
    <r>
      <rPr>
        <sz val="10"/>
        <color indexed="8"/>
        <rFont val="Arial"/>
        <family val="2"/>
      </rPr>
      <t xml:space="preserve"> </t>
    </r>
    <r>
      <rPr>
        <sz val="11"/>
        <color indexed="8"/>
        <rFont val="Arial"/>
        <family val="2"/>
      </rPr>
      <t>(</t>
    </r>
    <r>
      <rPr>
        <i/>
        <sz val="11"/>
        <color indexed="8"/>
        <rFont val="Arial"/>
        <family val="2"/>
      </rPr>
      <t>vasectomy)</t>
    </r>
  </si>
  <si>
    <r>
      <t>j. Long-acting permanent method for females</t>
    </r>
    <r>
      <rPr>
        <i/>
        <sz val="11"/>
        <color indexed="8"/>
        <rFont val="Arial"/>
        <family val="2"/>
      </rPr>
      <t xml:space="preserve"> (tubal ligation)</t>
    </r>
  </si>
  <si>
    <r>
      <t xml:space="preserve">l. Other contraceptive methods - specify 
</t>
    </r>
    <r>
      <rPr>
        <i/>
        <sz val="11"/>
        <color indexed="8"/>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</si>
  <si>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indexed="8"/>
        <rFont val="Arial"/>
        <family val="2"/>
      </rPr>
      <t>(Please select from the dropdown list.)</t>
    </r>
  </si>
  <si>
    <r>
      <t xml:space="preserve">Years Covered </t>
    </r>
    <r>
      <rPr>
        <i/>
        <u/>
        <sz val="11"/>
        <color indexed="8"/>
        <rFont val="Arial"/>
        <family val="2"/>
      </rPr>
      <t>(including strategy updates)</t>
    </r>
  </si>
  <si>
    <t>Ghana National Reproductive Health Commodity Security Strategy</t>
  </si>
  <si>
    <t>2011-2016</t>
  </si>
  <si>
    <t>All sectors</t>
  </si>
  <si>
    <r>
      <t xml:space="preserve">D3. Are there policies that </t>
    </r>
    <r>
      <rPr>
        <u/>
        <sz val="12"/>
        <color indexed="8"/>
        <rFont val="Arial"/>
        <family val="2"/>
      </rPr>
      <t>hinder</t>
    </r>
    <r>
      <rPr>
        <sz val="12"/>
        <color indexed="8"/>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</si>
  <si>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indexed="8"/>
        <rFont val="Arial"/>
        <family val="2"/>
      </rPr>
      <t>enable</t>
    </r>
    <r>
      <rPr>
        <sz val="12"/>
        <color indexed="8"/>
        <rFont val="Arial"/>
        <family val="2"/>
      </rPr>
      <t xml:space="preserve"> the private sector (commercial sector, NGOs, or social marketing) to provide contraceptive methods?</t>
    </r>
  </si>
  <si>
    <t>Inclusion of contraceptives on the Essential Medicines List and the registration policies enacted by the Food and Drug Board permit contraceptive registration and sale by brand.</t>
  </si>
  <si>
    <r>
      <t xml:space="preserve">D8. Are there charges* to the client in the public sector for family planning:
</t>
    </r>
    <r>
      <rPr>
        <sz val="11"/>
        <color indexed="8"/>
        <rFont val="Arial"/>
        <family val="2"/>
      </rPr>
      <t>*</t>
    </r>
    <r>
      <rPr>
        <i/>
        <sz val="11"/>
        <color indexed="8"/>
        <rFont val="Arial"/>
        <family val="2"/>
      </rPr>
      <t>(This question refers to charges by policy, not under-the-table charges.)</t>
    </r>
    <r>
      <rPr>
        <sz val="12"/>
        <color indexed="8"/>
        <rFont val="Arial"/>
        <family val="2"/>
      </rPr>
      <t xml:space="preserve">
</t>
    </r>
  </si>
  <si>
    <t>Ghana Essential Medicines List</t>
  </si>
  <si>
    <r>
      <t xml:space="preserve">a. What year is the Poverty Reduction Strategy Paper from? </t>
    </r>
    <r>
      <rPr>
        <i/>
        <sz val="10"/>
        <color indexed="8"/>
        <rFont val="Arial"/>
        <family val="2"/>
      </rPr>
      <t>(most recent actual PRSP on IMF's site [not progress or summary report])</t>
    </r>
  </si>
  <si>
    <r>
      <t xml:space="preserve">E1.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</si>
  <si>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j. Time period covered by reports reviewed
</t>
    </r>
    <r>
      <rPr>
        <i/>
        <sz val="11"/>
        <color indexed="8"/>
        <rFont val="Arial"/>
        <family val="2"/>
      </rPr>
      <t xml:space="preserve">(mm/yy - mm/yy) (for example, reports from 01/12-12/12) </t>
    </r>
  </si>
  <si>
    <r>
      <t xml:space="preserve">k. Data source
</t>
    </r>
    <r>
      <rPr>
        <i/>
        <sz val="11"/>
        <color indexed="8"/>
        <rFont val="Arial"/>
        <family val="2"/>
      </rPr>
      <t>(for example: Procurement Planning and Monitoring Report, Logistics Management Information System, periodic physical inventory, warehouse reports)</t>
    </r>
  </si>
  <si>
    <r>
      <t>a. service delivery point level</t>
    </r>
    <r>
      <rPr>
        <i/>
        <sz val="11"/>
        <color indexed="8"/>
        <rFont val="Arial"/>
        <family val="2"/>
      </rPr>
      <t xml:space="preserve"> (i.e., public sector health facilities)</t>
    </r>
  </si>
  <si>
    <r>
      <t xml:space="preserve">b. central level </t>
    </r>
    <r>
      <rPr>
        <i/>
        <sz val="11"/>
        <color indexed="8"/>
        <rFont val="Arial"/>
        <family val="2"/>
      </rPr>
      <t>(i.e., central level warehouse for the public sector)</t>
    </r>
  </si>
  <si>
    <t>Commodity Security group, a sub-group of RH technical committee</t>
  </si>
  <si>
    <t>Marie Stopes International - Yemen (MSI-Y)</t>
  </si>
  <si>
    <t>Yemen Family Care Association and Yamaan (a local NGO franchising from MSI-Y)</t>
  </si>
  <si>
    <t>Deutsche Gesellschaft fur Internationale Zusammenarbeit (GIZ), Embassy of the Kingdom of Netherlands (EKN)</t>
  </si>
  <si>
    <t>Central warehouse</t>
  </si>
  <si>
    <t xml:space="preserve">National Reproductive Health Strategy </t>
  </si>
  <si>
    <t>National Drug List</t>
  </si>
  <si>
    <t>Marie Stopes, ASMO</t>
  </si>
  <si>
    <t>Central Medical Store</t>
  </si>
  <si>
    <t>Import duties are taken as a percentage of total in products for distribution (not cash).</t>
  </si>
  <si>
    <t>Universities</t>
  </si>
  <si>
    <t>2006-2015</t>
  </si>
  <si>
    <t>Country:</t>
  </si>
  <si>
    <t>Director</t>
  </si>
  <si>
    <t>Reproductive Health Commodity Security Committee</t>
  </si>
  <si>
    <t>RHI</t>
  </si>
  <si>
    <t>Spermicide</t>
  </si>
  <si>
    <t>Reproductive Health Commodity Security Strategic Plan</t>
  </si>
  <si>
    <t>John Snow, Inc. (JSI) (Under its USAID funded project, JSI is involved in social marketing of contraceptives in Georgia)</t>
  </si>
  <si>
    <t>John Snow, Inc. (JSI)</t>
  </si>
  <si>
    <t>UNFPA, UNICEF, WHO</t>
  </si>
  <si>
    <t>Don’t know</t>
  </si>
  <si>
    <t>Government funds have never been allocated for contraceptives.</t>
  </si>
  <si>
    <t>RHInterchange</t>
  </si>
  <si>
    <t>National Reproductive Health Strategy</t>
  </si>
  <si>
    <t>2005-2015</t>
  </si>
  <si>
    <t>Commercial sector, social marketing, and NGO</t>
  </si>
  <si>
    <t xml:space="preserve">Not applicable, there is no public sector </t>
  </si>
  <si>
    <t>Doctor must prescribe and the commodity should be dispensed or sold by pharmacists in the pharmacy</t>
  </si>
  <si>
    <t>Insurance company lists</t>
  </si>
  <si>
    <t>Population Services International (PSI)</t>
  </si>
  <si>
    <t>CIMAS Healthcare (medical insurance and health services provider)</t>
  </si>
  <si>
    <t>USAID, DFID</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</si>
  <si>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</si>
  <si>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</si>
  <si>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</si>
  <si>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</si>
  <si>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</si>
  <si>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It is not clear if and how much internally generated funds were spent on contraceptives not distributed through the Delivery Team Topping Up (DTTU) system. All contraceptives distributed through DTTU are funded by DFID, USAID, and UNFPA.</t>
  </si>
  <si>
    <t>DTTU TOP UP database and supplier prices</t>
  </si>
  <si>
    <t>1. Data includes products distributed through DTTU (male and female condoms, Secure, Control, Petogen and Jadelle). 2. Value based on quantity of product distributed to clients (consumption) multiplied by landed unit cost.</t>
  </si>
  <si>
    <t>Contraceptives donated by DFID, male and female condoms donated by USAID</t>
  </si>
  <si>
    <t>Reproductive Health Commodity Security Strategy</t>
  </si>
  <si>
    <t>The private sector is allowed to provide contraceptive methods as long as they meet the applicable regulatory requirements in terms of approval of premises and service providers.</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</si>
  <si>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</si>
  <si>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</si>
  <si>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</si>
  <si>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Society for Family Health</t>
  </si>
  <si>
    <t>Global Fund, DFID, USAID</t>
  </si>
  <si>
    <t>Medical Stores Limited (MSL) - Central Warehouse</t>
  </si>
  <si>
    <t>Ministry of Finance and National Planning</t>
  </si>
  <si>
    <t>MCH Specialist</t>
  </si>
  <si>
    <t>PipeLine</t>
  </si>
  <si>
    <t>Reproductive Health Commodity Security</t>
  </si>
  <si>
    <t>Essential Medicines List</t>
  </si>
  <si>
    <t>Family Planning Logistics Committee</t>
  </si>
  <si>
    <t>UNFPA, USAID, GFATM</t>
  </si>
  <si>
    <t>USAID | DELIVER PROJECT</t>
  </si>
  <si>
    <t>USAID and UNFPA</t>
  </si>
  <si>
    <t>None</t>
  </si>
  <si>
    <r>
      <rPr>
        <i/>
        <sz val="12"/>
        <rFont val="Arial"/>
        <family val="2"/>
      </rPr>
      <t>Liste National des Medicaments Essentiel</t>
    </r>
    <r>
      <rPr>
        <sz val="12"/>
        <rFont val="Arial"/>
        <family val="2"/>
      </rPr>
      <t xml:space="preserve"> (National Essential Medicines List)</t>
    </r>
  </si>
  <si>
    <t>GreenStar Social Marketing, Pakistan</t>
  </si>
  <si>
    <t>Family Planning Association of Pakistan</t>
  </si>
  <si>
    <t>Ministry of Health is devolved under 18th Constitutional Amendment. Its functions are devolved to provinces. The RHCS committee has the provincial secretaries as members.</t>
  </si>
  <si>
    <t>NGO, social marketing, and commercial sectors</t>
  </si>
  <si>
    <t>1. High political will; 2. Exemption from all duties creates a conducive environment for producers like ZAFA and Schering and; 3. Over the counter availability</t>
  </si>
  <si>
    <t xml:space="preserve">All provincial departments of health provide contraceptives free of charge. All population welfare departments charge a nominal fee for contraceptive services. </t>
  </si>
  <si>
    <t>Logistics Management Information System</t>
  </si>
  <si>
    <t>Planned Parenthood Association of Ghana (PPAG), Marie Stopes International Ghana (MSIG), Christian Health Association of Ghana</t>
  </si>
  <si>
    <t>USAID, UNFPA, EU, DANIDA, DfID, WHO, WAHO</t>
  </si>
  <si>
    <t>UNFPA, WHO, UNICEF</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</si>
  <si>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</si>
  <si>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</si>
  <si>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 Philippine Legislators Committee on Population and Development</t>
  </si>
  <si>
    <t>Department of Health</t>
  </si>
  <si>
    <t>Secretary of Health</t>
  </si>
  <si>
    <t>DOH Procurement Plan</t>
  </si>
  <si>
    <t>DOH Expenditure Tracking System</t>
  </si>
  <si>
    <t xml:space="preserve"> Spermicide</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</si>
  <si>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t>
  </si>
  <si>
    <t>2004 to date</t>
  </si>
  <si>
    <t>All sectors - however, if an NGO has obtained a tax exemption, the payment of taxes and duties may be waived. The DOH pays for taxes and duties for donations and social marketing.</t>
  </si>
  <si>
    <t>Policy on Public-Private Partnership specified under the DOH Administrative Order 2006-08, signed in May 2006, which describes the guidelines on public-private collaboration in delivery of health services, including family planning for women of reproductive age.</t>
  </si>
  <si>
    <t>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t>
  </si>
  <si>
    <t xml:space="preserve">Phil National Drug Formulary 7th Edition 2008 (current) </t>
  </si>
  <si>
    <t>IUDs and Cycle Beads are included in the DOH's Bureau of Health Devices and Technology list.</t>
  </si>
  <si>
    <t>Coordination Committee of Reproductive Health Partners</t>
  </si>
  <si>
    <t>PSI</t>
  </si>
  <si>
    <t>L'Association Burundaise pour le Bien être Familial (ABUBEF), Centre SERUKA, Handicap International, Medecins San Frontieres (MSF), Pathfinder International, World Vision Burundi, Catholic Organisation for Relief &amp; Development Aid (CORDAID)</t>
  </si>
  <si>
    <t>Global Fund</t>
  </si>
  <si>
    <t>The National Reproductive Health Program</t>
  </si>
  <si>
    <t>Records from the National Reproductive Health Program</t>
  </si>
  <si>
    <t>Taxes</t>
  </si>
  <si>
    <t>Public Procurement Service (a department of the Ministry of Finance)</t>
  </si>
  <si>
    <t>Strategic Plan for Reproductive Health (2013-2015)</t>
  </si>
  <si>
    <t>2013-2015</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</si>
  <si>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</si>
  <si>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</si>
  <si>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</si>
  <si>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 xml:space="preserve"> </t>
  </si>
  <si>
    <t>Family Planning Technical Working Group (FPTWG)</t>
  </si>
  <si>
    <t>DKT</t>
  </si>
  <si>
    <t xml:space="preserve">Family Guidance Association of Ethiopia, Marie Stopes International Ethiopia, Integrated Family Health Programs, Engender Health, Ipas, Population Council, Family Health International, Consortium of Reproductive Health Association Ethiopia (CORHA) </t>
  </si>
  <si>
    <t>USAID, Packard Foundation</t>
  </si>
  <si>
    <t>UNFPA, WHO</t>
  </si>
  <si>
    <t>Population Department of Ministry of Finance and Economic Development (MOFED)</t>
  </si>
  <si>
    <t xml:space="preserve">The FMOH and PFSA with the technical assistance from the USAID | DELIVER PROJECT </t>
  </si>
  <si>
    <t xml:space="preserve">Health Extension Workers are allowed to insert the one-rod implant (Implanon). Pharmacists, pharmacy technicians, and druggists are allowed to dispense oral pills, emergency pills, and male and/or female condoms in retail outlets. </t>
  </si>
  <si>
    <t xml:space="preserve">D11. Name of the list(s)
</t>
  </si>
  <si>
    <t xml:space="preserve"> Essential Medicine List (EML)</t>
  </si>
  <si>
    <t xml:space="preserve">D13.  Information on country's Poverty Reduction Strategy Paper (PRSP)
</t>
  </si>
  <si>
    <t xml:space="preserve">E3. Are stockouts a large problem in your country at the following levels? (i.e., Are they common or do they tend to last for a long time?)
</t>
  </si>
  <si>
    <t>UNFPA, UNICEF</t>
  </si>
  <si>
    <t>MoH Department of Family Health (Chair), Directorate of Pharmacy</t>
  </si>
  <si>
    <t>Commercial sector only</t>
  </si>
  <si>
    <t>The Family Planning Norms Manual describing how to provide FP services</t>
  </si>
  <si>
    <t>Fees are waived for people who cannot afford the services.</t>
  </si>
  <si>
    <t>04/12-03/13</t>
  </si>
  <si>
    <t>Comments:</t>
  </si>
  <si>
    <t>Pharmacist</t>
  </si>
  <si>
    <t>Country: Kenya</t>
  </si>
  <si>
    <t>Population Services International</t>
  </si>
  <si>
    <t>USAID, KfW, DFID, World Bank</t>
  </si>
  <si>
    <t>Kenya Essential Medicines List 2010</t>
  </si>
  <si>
    <t>KEMSA monthly stock reports</t>
  </si>
  <si>
    <t>Planned Parenthood Association of Liberia</t>
  </si>
  <si>
    <t>National Drug Service (NDS)</t>
  </si>
  <si>
    <t xml:space="preserve">Population Policy Coordination Unit (PPCU)  </t>
  </si>
  <si>
    <t xml:space="preserve">The Pharmacy Law regulates the movement and use of medicines, which include contraceptives. In order for the private sector to provide contraceptives, they must apply and be accredited by the Ministry of Health. </t>
  </si>
  <si>
    <t>National Therapeutic Guidelines for Liberia and Essential Medicine List</t>
  </si>
  <si>
    <t>UNFPA, USAID</t>
  </si>
  <si>
    <t>SALAMA (national essential drug store/purchasing agency)</t>
  </si>
  <si>
    <t>NGOs, social marketing, and commercial sectors</t>
  </si>
  <si>
    <t>Taxes = 20%  and duties = 20% - 40%</t>
  </si>
  <si>
    <t>Reproductive Health Commodity Security Coordinating Committee</t>
  </si>
  <si>
    <t>Banja la Mtsogolo (BLM), Christian Health Association of Malawi (CHAM), Family Planning Association of Malawi (FPAM), EngenderHealth</t>
  </si>
  <si>
    <t>Association of Private Practitioners</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</si>
  <si>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</si>
  <si>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</si>
  <si>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</si>
  <si>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</si>
  <si>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Sexual and Reproductive Health and Rights Strategy</t>
  </si>
  <si>
    <t>Malawi Essential Medicines List (MEML)</t>
  </si>
  <si>
    <t xml:space="preserve">D12. Notes about the list(s)
</t>
  </si>
  <si>
    <t xml:space="preserve">F. Please note any overall comments about challenges and/or successes with contraceptive security in your country.
</t>
  </si>
  <si>
    <t>National List of Essential Medicines for Human Medicine</t>
  </si>
  <si>
    <t>Contraceptive Security Working Group</t>
  </si>
  <si>
    <t>Contraceptives Retail Sales (CRS)</t>
  </si>
  <si>
    <t>Family Planning Association of Nepal (FPAN)/IPPF</t>
  </si>
  <si>
    <t>DFID, KfW, USAID, World Bank, AusAID</t>
  </si>
  <si>
    <t>Department of Health Services (DoHS), Family Health Division (FHD), Logistics Management Division (LMD), National Center for AIDS and STD Control (NCASC)</t>
  </si>
  <si>
    <t>National Planning Commission (NPC), Ministry of Finance (MoF)</t>
  </si>
  <si>
    <t>Logistics Management Division/MoHP</t>
  </si>
  <si>
    <t>Pooled funds (World Bank, DFID, AusAID)</t>
  </si>
  <si>
    <t>National Reproductive Health Commodity Security (RHCS) Strategy</t>
  </si>
  <si>
    <t>2007-2011</t>
  </si>
  <si>
    <t>About 1% tax is charged</t>
  </si>
  <si>
    <t>The policy promotes social marketing and NGOs to provide family planning services.</t>
  </si>
  <si>
    <t>Trained Community health worker</t>
  </si>
  <si>
    <t>Pharmacies</t>
  </si>
  <si>
    <t>Trained Doctor/Nurse/Paramedics</t>
  </si>
  <si>
    <t>Trained Doctor</t>
  </si>
  <si>
    <t>National List of Essential Medicines Nepal</t>
  </si>
  <si>
    <t>The overall funding, procurement and supply chain mechanism is working well for contraceptive security in the country.</t>
  </si>
  <si>
    <t>Reproductive Health Commodity Security (RHCS) Stakeholders' Committee</t>
  </si>
  <si>
    <t>Pharmaceutical Society of Nigeria (PSN), Society of Gynaecologists and Obstetricians of Nigeria (SOGON), Nigeria Medical Association</t>
  </si>
  <si>
    <r>
      <t>Family Health Department (FHD),</t>
    </r>
    <r>
      <rPr>
        <sz val="12"/>
        <color rgb="FFFF0000"/>
        <rFont val="Arial"/>
        <family val="2"/>
      </rPr>
      <t xml:space="preserve"> </t>
    </r>
    <r>
      <rPr>
        <sz val="12"/>
        <rFont val="Arial"/>
        <family val="2"/>
      </rPr>
      <t>Food and Drugs Services (FDS), National Agency for Food and Drug Administration and Control (NAFDAC), National Health Insurance Services (NHIS)</t>
    </r>
  </si>
  <si>
    <t>Central Contraceptives Warehouse (CCW)</t>
  </si>
  <si>
    <t>Federal Ministry of Finance and Department of Planning, Research and Statistics</t>
  </si>
  <si>
    <t>National Strategic Plan for Reproductive Health Commodity Security</t>
  </si>
  <si>
    <t>2011-2015</t>
  </si>
  <si>
    <t>Contraceptives service provision protocol; Service providers minimum qualification and skills set; presence of the contraceptives in the Essential Medicines Lists</t>
  </si>
  <si>
    <t>Lowest level provider (likely nurse)</t>
  </si>
  <si>
    <t>Nurse midwife</t>
  </si>
  <si>
    <t>Essential Drugs List - Fifth Revision</t>
  </si>
  <si>
    <t>Family Planning/Reproductive Health Commodity Security Working Group (FPRHCSWG)</t>
  </si>
  <si>
    <t>Uganda Health Marketing Group (UHMG), Program for Accessible Health, Communication and Education (PACE)</t>
  </si>
  <si>
    <t>Marie Stopes Uganda, PACE, Reproductive Health Uganda (RHU), Uganda Protestant Medical Bureau (UPMB)</t>
  </si>
  <si>
    <t>SurgiPharm</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</si>
  <si>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</si>
  <si>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</si>
  <si>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</si>
  <si>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</si>
  <si>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MOH records</t>
  </si>
  <si>
    <t>NMS reported 100% expenditure</t>
  </si>
  <si>
    <t>USAID, UNFPA, DFID</t>
  </si>
  <si>
    <t xml:space="preserve">All sectors are charged a 2% verification fee on imported products by the National Drug Authority (NDA). Uganda Revenue Authority is charging withholding tax on contraceptives and condoms. </t>
  </si>
  <si>
    <t>NDA 2% of FOB value is charged on all pharmaceuticals and Uganda Revenue Authority (URA) 18% and 6% on condoms.</t>
  </si>
  <si>
    <t>Drug shop</t>
  </si>
  <si>
    <t>Essential Medicines, Health and Laboratory Supplies List (EMHLS)</t>
  </si>
  <si>
    <t xml:space="preserve">USAID and UNFPA are invited to participate but are not official members </t>
  </si>
  <si>
    <t xml:space="preserve">UNFPA is invited to participate at the meetings, although it is not an official member </t>
  </si>
  <si>
    <t xml:space="preserve">Ministry of Finance (technical budget analyst) </t>
  </si>
  <si>
    <t>Reproductive health, logistics, HIV program, pharmacy units</t>
  </si>
  <si>
    <t>Social Security, Political and Military Forces</t>
  </si>
  <si>
    <t>Ministry of Health</t>
  </si>
  <si>
    <r>
      <t xml:space="preserve">Contraceptive Security Committee </t>
    </r>
    <r>
      <rPr>
        <i/>
        <sz val="12"/>
        <rFont val="Arial"/>
        <family val="2"/>
      </rPr>
      <t>(Comité DAIA)</t>
    </r>
  </si>
  <si>
    <t>Population Services International (PSI)/Paraguay</t>
  </si>
  <si>
    <t>Chamber of Pharmacists of Paraguay</t>
  </si>
  <si>
    <t>Logistics, Family Planning, and HIV/AIDS</t>
  </si>
  <si>
    <t>Director of Logistics for Health Programs</t>
  </si>
  <si>
    <t>National Treasury</t>
  </si>
  <si>
    <t>Contraceptive Security Strategic Plan</t>
  </si>
  <si>
    <t>NGOs and social marketing</t>
  </si>
  <si>
    <t>Pharmacy dependent</t>
  </si>
  <si>
    <t>List of Essential Medications and List of Essential Medical Supplies</t>
  </si>
  <si>
    <t>Logistics management information system</t>
  </si>
  <si>
    <t>2010-2015</t>
  </si>
  <si>
    <t>Central Warehouse</t>
  </si>
  <si>
    <t>01/13-12/13</t>
  </si>
  <si>
    <t>National Contraceptive Committee</t>
  </si>
  <si>
    <t>Tanzania Marketing and Communications for AIDS, Reproductive Health and Child Survival (T-MARC) project, Population Services International (PSI)</t>
  </si>
  <si>
    <t>Phillips Distributors representative of Bayer Schering Pharmaceuticals</t>
  </si>
  <si>
    <t>Medical Stores Department (MSD)</t>
  </si>
  <si>
    <t>Chief of Party</t>
  </si>
  <si>
    <t>RCHS</t>
  </si>
  <si>
    <t>Brand specific advertising for oral contraceptives is not allowed since oral contraceptives are considered a prescription-only product.</t>
  </si>
  <si>
    <t>National Essential Medicines List</t>
  </si>
  <si>
    <t>2012-2016</t>
  </si>
  <si>
    <t>2008-2012</t>
  </si>
  <si>
    <t>Procurement Planning and Monitoring Report</t>
  </si>
  <si>
    <t>Health Extension Worker</t>
  </si>
  <si>
    <t>Trained Auxiliary nurse midwife in pharmacy</t>
  </si>
  <si>
    <t xml:space="preserve">Contraceptive Security Indicators Data </t>
  </si>
  <si>
    <t>Click below to jump to the following  information.</t>
  </si>
  <si>
    <t>Afghanistan</t>
  </si>
  <si>
    <t>Armenia</t>
  </si>
  <si>
    <t>Bangladesh</t>
  </si>
  <si>
    <t>Burkina Faso</t>
  </si>
  <si>
    <t>Burundi</t>
  </si>
  <si>
    <t>El Salvador</t>
  </si>
  <si>
    <t>Ethiopia</t>
  </si>
  <si>
    <t>Georgia</t>
  </si>
  <si>
    <t>Ghana</t>
  </si>
  <si>
    <t>Guatemala</t>
  </si>
  <si>
    <t>Guinea</t>
  </si>
  <si>
    <t>Haiti</t>
  </si>
  <si>
    <t>India</t>
  </si>
  <si>
    <t>Kenya</t>
  </si>
  <si>
    <t>Liberia</t>
  </si>
  <si>
    <t>Madagascar</t>
  </si>
  <si>
    <t>Malawi</t>
  </si>
  <si>
    <t>Mali</t>
  </si>
  <si>
    <t>Mozambique</t>
  </si>
  <si>
    <t>Nepal</t>
  </si>
  <si>
    <t>Nicaragua</t>
  </si>
  <si>
    <t>Nigeria</t>
  </si>
  <si>
    <t>Pakistan</t>
  </si>
  <si>
    <t>Paraguay</t>
  </si>
  <si>
    <t>Philippines</t>
  </si>
  <si>
    <t>Rwanda</t>
  </si>
  <si>
    <t>Senegal</t>
  </si>
  <si>
    <t>South Sudan</t>
  </si>
  <si>
    <t>Tanzania</t>
  </si>
  <si>
    <t>Togo</t>
  </si>
  <si>
    <t>Uganda</t>
  </si>
  <si>
    <t>Ukraine</t>
  </si>
  <si>
    <t>Yemen</t>
  </si>
  <si>
    <t>Zambia</t>
  </si>
  <si>
    <t>Zimbabwe</t>
  </si>
  <si>
    <t>Additional resources:</t>
  </si>
  <si>
    <t>Blank survey</t>
  </si>
  <si>
    <t>Interactive maps of select indicators</t>
  </si>
  <si>
    <t>Reproductive and Child Health Services (RCHS), National AIDS Control Programme (NACP), Pharmaceutical Service Section (PSS)</t>
  </si>
  <si>
    <t>Document not available on IMF's website</t>
  </si>
  <si>
    <t>One of the objectives under health is to increase the rate of contraceptive use. Strengthening of health facilities' capacity to provide family planning services is also mentioned.</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</si>
  <si>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</si>
  <si>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</si>
  <si>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Population status is one of the objectives under human resources development (p.118).</t>
  </si>
  <si>
    <t>Reproductive health is integrated within the health component (p.179).</t>
  </si>
  <si>
    <t>USAID | DELIVER PROJECT, Focus Regional Health Project (FRHP), Ghana Behavior Change Support Project (BCS), Population Council, EngenderHealth</t>
  </si>
  <si>
    <r>
      <rPr>
        <i/>
        <sz val="12"/>
        <rFont val="Arial"/>
        <family val="2"/>
      </rPr>
      <t>Plan d'action de la Direction de la Santé de la Famille</t>
    </r>
    <r>
      <rPr>
        <sz val="12"/>
        <rFont val="Arial"/>
        <family val="2"/>
      </rPr>
      <t xml:space="preserve"> - Action Plan of the Directorate of Family Health</t>
    </r>
  </si>
  <si>
    <t xml:space="preserve">The National List of Essential Medicines has been finalized and the first edition was made available in May 2012. </t>
  </si>
  <si>
    <r>
      <rPr>
        <i/>
        <sz val="12"/>
        <rFont val="Arial"/>
        <family val="2"/>
      </rPr>
      <t>Comité Technique en Santé de la Reproduction</t>
    </r>
    <r>
      <rPr>
        <sz val="12"/>
        <rFont val="Arial"/>
        <family val="2"/>
      </rPr>
      <t xml:space="preserve"> (Reproductive Health Technical Committee - RHTC)</t>
    </r>
  </si>
  <si>
    <t>Diaphragms, foam</t>
  </si>
  <si>
    <r>
      <rPr>
        <i/>
        <sz val="12"/>
        <rFont val="Arial"/>
        <family val="2"/>
      </rPr>
      <t>Plan Stratégique de Sécurisation des Produits de Santé de la Reproduction à Madagascar</t>
    </r>
    <r>
      <rPr>
        <sz val="12"/>
        <rFont val="Arial"/>
        <family val="2"/>
      </rPr>
      <t xml:space="preserve"> (Strategic Plan for Madagascar Reproductive Health Commodity Security)</t>
    </r>
  </si>
  <si>
    <r>
      <rPr>
        <i/>
        <sz val="12"/>
        <rFont val="Arial"/>
        <family val="2"/>
      </rPr>
      <t>Politique Nationale de Santé Communautaire</t>
    </r>
    <r>
      <rPr>
        <sz val="12"/>
        <rFont val="Arial"/>
        <family val="2"/>
      </rPr>
      <t xml:space="preserve"> (National Community Health Policy)</t>
    </r>
  </si>
  <si>
    <r>
      <rPr>
        <i/>
        <sz val="12"/>
        <rFont val="Arial"/>
        <family val="2"/>
      </rPr>
      <t>Liste des Médicaments Enregitrés à Madagascar</t>
    </r>
    <r>
      <rPr>
        <sz val="12"/>
        <rFont val="Arial"/>
        <family val="2"/>
      </rPr>
      <t xml:space="preserve"> (List of drugs registered in Madagascar)</t>
    </r>
  </si>
  <si>
    <t>Central Warehouse Teku and Pathalaiya/Logistics Management Division (LMD)</t>
  </si>
  <si>
    <t xml:space="preserve">PipeLine, LMD </t>
  </si>
  <si>
    <t>National Center for AIDS and STD Control (NCASC) records</t>
  </si>
  <si>
    <t>Logistics management information system (LMIS), Logistics Management Division</t>
  </si>
  <si>
    <t>Society for Family Health (SFH)</t>
  </si>
  <si>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</si>
  <si>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</si>
  <si>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</si>
  <si>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t>USAID partners: MSH-STRIDES, Reproductive Health Uganda, Marie Stopes Uganda, FHI360 and many others, National Drug Authority (NDA)</t>
  </si>
  <si>
    <t>USAID (represented by the staff of the USAID-supported projects: Together for Health (closed in 2011),  Maternal &amp; Infant Health Project (closed in 2012), Healthy Women of Ukraine (since 2011 - up to date))</t>
  </si>
  <si>
    <t>Population Sector: Director of Supply, Director of FP; Curative Sector: Pharmacy Department, Drug Supply Program</t>
  </si>
  <si>
    <t xml:space="preserve">Sale/distribution of contraceptives restricted to retail pharmacies and private clinics. Only condoms are sold in supermarkets and drugstores. </t>
  </si>
  <si>
    <t>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</si>
  <si>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</si>
  <si>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B15. Please note any additional comments about finance and procurement.</t>
  </si>
  <si>
    <t>F. Please note any overall comments about challenges and/or successes with contraceptive security in your country.</t>
  </si>
  <si>
    <t xml:space="preserve">D11. Name of the list(s)
</t>
  </si>
  <si>
    <t xml:space="preserve">D12. Notes about the list(s)
</t>
  </si>
  <si>
    <r>
      <t xml:space="preserve">E1.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</si>
  <si>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 xml:space="preserve">E2. Are stockouts a large problem in your country at the following levels? (i.e., Are they common or do they tend to last for a long time?)
</t>
  </si>
  <si>
    <t xml:space="preserve">F. Please note any overall comments about challenges and/or successes with contraceptive security in your country.
</t>
  </si>
  <si>
    <t>Thank you for your work on this survey! The information will be used to monitor contraceptive security for programmatic and advocacy purposes. We hope that it will be useful to you for these purposes as well.</t>
  </si>
  <si>
    <t>Benin</t>
  </si>
  <si>
    <t>Mauritania</t>
  </si>
  <si>
    <t>Sierra Leone</t>
  </si>
  <si>
    <t>Government allocations</t>
  </si>
  <si>
    <t>Internally generated share of government spending</t>
  </si>
  <si>
    <t>Contraceptive security "champion"</t>
  </si>
  <si>
    <t>Committee that works on contraceptive security</t>
  </si>
  <si>
    <t>Finance comments</t>
  </si>
  <si>
    <t>Government share of spending</t>
  </si>
  <si>
    <t>Budget line</t>
  </si>
  <si>
    <t>Procurement needs</t>
  </si>
  <si>
    <t>Fiscal year timeline</t>
  </si>
  <si>
    <t xml:space="preserve">Strategy including contraceptive security </t>
  </si>
  <si>
    <t>Commodities subject to duties, taxes, or fees</t>
  </si>
  <si>
    <t>Lowest level provider cadre allowed to sell/dispense method, by sector</t>
  </si>
  <si>
    <t>Policies limiting access to FP services for certain sub-populations</t>
  </si>
  <si>
    <t>Charges to clients</t>
  </si>
  <si>
    <t>Poverty Reduction Strategy Paper</t>
  </si>
  <si>
    <t>Overall comments</t>
  </si>
  <si>
    <t>D9. Inclusion of contraceptives in country's National Essential Medicine List (NEML) or other equivalent priority list (e.g., National Medical Device List)</t>
  </si>
  <si>
    <t>D13. Information on country's Poverty Reduction Strategy Paper (PRSP)</t>
  </si>
  <si>
    <t>E2c. Injectables stocked out at central level in last 12 months?</t>
  </si>
  <si>
    <t>http://deliver.jsi.com/dhome/whatwedo/commsecurity/csmeasuring/csindicators</t>
  </si>
  <si>
    <t xml:space="preserve">More Contraceptive Security Indicators resources can be found at: </t>
  </si>
  <si>
    <t>Resources include:</t>
  </si>
  <si>
    <t>Global and country dashboards</t>
  </si>
  <si>
    <t>Methods offered in commercial sector facilities</t>
  </si>
  <si>
    <t>Methods offered in public sector facilities</t>
  </si>
  <si>
    <t>Methods offered in NGO facilities</t>
  </si>
  <si>
    <t>Methods offered through social marketing</t>
  </si>
  <si>
    <t>Inclusion in National Essential Medicine List (or equivalent list)</t>
  </si>
  <si>
    <t>Severity of stockouts at SDP &amp; central level</t>
  </si>
  <si>
    <t>This handout was sent to respondents along with the survey and helps clarify the meaning of some of the indicator questions.</t>
  </si>
  <si>
    <t>The CS Indicators are presented in the following sections:
               A. leadership &amp; coordination               B. finance &amp; procurement               C. commodities               D. policies               E. supply chain</t>
  </si>
  <si>
    <t>Pharmaceutical Fund and Supply Agency (PFSA)</t>
  </si>
  <si>
    <t>Reproductive Health National Program</t>
  </si>
  <si>
    <t xml:space="preserve">Planning Commission performa-1 details the contraceptive financing strategy for five years </t>
  </si>
  <si>
    <t>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</si>
  <si>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CS Indicators data and reports from previous years.</t>
  </si>
  <si>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</si>
  <si>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r>
      <t xml:space="preserve">E.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</si>
  <si>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t>2014 Data Collection</t>
  </si>
  <si>
    <r>
      <t xml:space="preserve">The survey is now available in English, French, and Spanish. </t>
    </r>
    <r>
      <rPr>
        <sz val="14"/>
        <color rgb="FFFF0000"/>
        <rFont val="Arial"/>
        <family val="2"/>
      </rPr>
      <t xml:space="preserve">Please contact the USAID | DELIVER PROJECT if you would like a copy of the blank survey in French or Spanish. </t>
    </r>
  </si>
  <si>
    <t>The CS Indicators are presented in the following sections:
               A. leadership &amp; coordination               B. finance &amp; procurement               C. commodities               D. policies               E. supply chain</t>
  </si>
  <si>
    <t>USG (USAID), German Cooperation (KFW), Belgian Cooperation, Dutch Cooperation, Japanese Cooperation</t>
  </si>
  <si>
    <t xml:space="preserve">CAMEBU (Burundi Medical Central Warehouse) </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</si>
  <si>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theme="1"/>
        <rFont val="Arial"/>
        <family val="2"/>
      </rPr>
      <t xml:space="preserve">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</si>
  <si>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'12-'13)</t>
    </r>
  </si>
  <si>
    <r>
      <t xml:space="preserve">B5. Were government funds </t>
    </r>
    <r>
      <rPr>
        <b/>
        <i/>
        <sz val="14"/>
        <rFont val="Arial"/>
        <family val="2"/>
      </rPr>
      <t>allocated</t>
    </r>
    <r>
      <rPr>
        <sz val="12"/>
        <rFont val="Arial"/>
        <family val="2"/>
      </rPr>
      <t xml:space="preserve"> (i.e.,committed)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</si>
  <si>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</si>
  <si>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t>It was planned to buy Jadelle but no supplier responded to the tender because the ordered quantities were considered to be very minimal. The lack  has been filled by other donors.</t>
  </si>
  <si>
    <t xml:space="preserve">Various contributions from  partners (Donors)  </t>
  </si>
  <si>
    <t>KFW($282,064.50); UFPA($687,322.22); USAD ($357,000)</t>
  </si>
  <si>
    <t>No additional comments</t>
  </si>
  <si>
    <t>No comment</t>
  </si>
  <si>
    <t>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t>
  </si>
  <si>
    <r>
      <t xml:space="preserve">j. Time period covered by reports reviewed
</t>
    </r>
    <r>
      <rPr>
        <i/>
        <sz val="11"/>
        <color indexed="8"/>
        <rFont val="Arial"/>
        <family val="2"/>
      </rPr>
      <t xml:space="preserve">(mm/yy - mm/yy) (for example, reports from 01/13-12/13) </t>
    </r>
  </si>
  <si>
    <t xml:space="preserve">Reproductive Health National Program, annual report 2013 </t>
  </si>
  <si>
    <t>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t>
  </si>
  <si>
    <t>GHS</t>
  </si>
  <si>
    <t>Deputy Director General</t>
  </si>
  <si>
    <t>SSDM, FHD, NPC, NACP, HKN, PPAG, MSIG, DKT, P&amp;S, USAID|DELIVER PROJECT</t>
  </si>
  <si>
    <t>Ministry Report</t>
  </si>
  <si>
    <t>yes</t>
  </si>
  <si>
    <r>
      <t xml:space="preserve">Source of </t>
    </r>
    <r>
      <rPr>
        <b/>
        <i/>
        <u/>
        <sz val="12"/>
        <color indexed="8"/>
        <rFont val="Arial"/>
        <family val="2"/>
      </rPr>
      <t>government</t>
    </r>
    <r>
      <rPr>
        <b/>
        <u/>
        <sz val="12"/>
        <color indexed="8"/>
        <rFont val="Arial"/>
        <family val="2"/>
      </rPr>
      <t xml:space="preserve"> funds </t>
    </r>
    <r>
      <rPr>
        <b/>
        <i/>
        <u/>
        <sz val="14"/>
        <color indexed="8"/>
        <rFont val="Arial"/>
        <family val="2"/>
      </rPr>
      <t>spent</t>
    </r>
    <r>
      <rPr>
        <b/>
        <u/>
        <sz val="12"/>
        <color indexed="8"/>
        <rFont val="Arial"/>
        <family val="2"/>
      </rPr>
      <t xml:space="preserve"> on contraceptive procurement</t>
    </r>
  </si>
  <si>
    <t>Health Sector Budget Support</t>
  </si>
  <si>
    <t>My Commodities; RHInterchange; DFID records</t>
  </si>
  <si>
    <t>DFID=£861,205.41 GBP/US$ exchange rate of 1.56</t>
  </si>
  <si>
    <t>DFID (1,343,480); UNFPA(520,116); USAID(1,436,962)</t>
  </si>
  <si>
    <t xml:space="preserve">Comments: USAID procured 25,395,000 condoms  valued at $1,063,232. This  was emergency support to MOH following condom stockout created by quarantining of substandard condoms
</t>
  </si>
  <si>
    <t>All</t>
  </si>
  <si>
    <t>Some methods may be provided by skilled providers only</t>
  </si>
  <si>
    <t>National Reproductive Health Service Policy and Standards defines cadres of persons eligible to dispense or sell particular methods</t>
  </si>
  <si>
    <t xml:space="preserve">The Ghana Education Policy  limits in-school young people access to contraceptives thus limits implementation of the FP plan in school. </t>
  </si>
  <si>
    <t>Central level warehouse reports</t>
  </si>
  <si>
    <t>Distribution to lowest level facilities remain a challenge</t>
  </si>
  <si>
    <t>Don't Know</t>
  </si>
  <si>
    <t>N/A</t>
  </si>
  <si>
    <t>Denominator</t>
  </si>
  <si>
    <t>Percent</t>
  </si>
  <si>
    <t>Total Surveyed</t>
  </si>
  <si>
    <t>01/13 -12/13</t>
  </si>
  <si>
    <t>1/13-12/13</t>
  </si>
  <si>
    <t xml:space="preserve">In 2013, condoms (with a value of $32,530) were distributed from the stock of condoms procured in 2012. There were no new procurements of condoms. The remainder of 2012 condom procurements will be distributed in 2014 and 2015. </t>
  </si>
  <si>
    <r>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t>
    </r>
    <r>
      <rPr>
        <sz val="12"/>
        <rFont val="Arial"/>
        <family val="2"/>
      </rPr>
      <t>5</t>
    </r>
    <r>
      <rPr>
        <sz val="12"/>
        <color theme="1"/>
        <rFont val="Arial"/>
        <family val="2"/>
      </rPr>
      <t xml:space="preserve"> with gradual phase out in consecutive years and government increasing its share in contraceptive supply.</t>
    </r>
  </si>
  <si>
    <t>2007- 2015</t>
  </si>
  <si>
    <t>There are bans on advertising. In particular, contraceptive pills and spermicides are not among the "over the counter" medicines and cannot be advertised. For the advertisement of other contraceptives, Ministry of Health approval is required.</t>
  </si>
  <si>
    <t>While all hormonal contraceptives and IUDs can be prescribed by doctors only, all of them are available in pharmacies without prescription, and pharmacists can sell them.</t>
  </si>
  <si>
    <r>
      <t xml:space="preserve">j. Time period covered by reports reviewed
</t>
    </r>
    <r>
      <rPr>
        <i/>
        <sz val="11"/>
        <color theme="1"/>
        <rFont val="Arial"/>
        <family val="2"/>
      </rPr>
      <t xml:space="preserve">(mm/yy - mm/yy) (for example, reports from 01/13-12/13) </t>
    </r>
  </si>
  <si>
    <t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t>
  </si>
  <si>
    <t>SIAPS/MSH</t>
  </si>
  <si>
    <t>07/12-06/13</t>
  </si>
  <si>
    <t xml:space="preserve">DGFP </t>
  </si>
  <si>
    <t>2011-16</t>
  </si>
  <si>
    <t>Private sector needs specific permission to import and distribute contraceptives</t>
  </si>
  <si>
    <t>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t>
  </si>
  <si>
    <t>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t>
  </si>
  <si>
    <t>Bangladesh 2014</t>
  </si>
  <si>
    <r>
      <t xml:space="preserve">Contraceptive Security (CS) Indicators Data, </t>
    </r>
    <r>
      <rPr>
        <b/>
        <sz val="18"/>
        <color indexed="8"/>
        <rFont val="Arial"/>
        <family val="2"/>
      </rPr>
      <t>2014</t>
    </r>
  </si>
  <si>
    <t>Maternal Newborn and Child Health (MNCH) Directorate Family Planning Unit, and the Pharmaceutical Logistics Management Unit of the Ministry (PLMU)</t>
  </si>
  <si>
    <t>JHIPIEGO</t>
  </si>
  <si>
    <t>The Ministry</t>
  </si>
  <si>
    <t>MNCH Director, and PLMU Coordinator</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</si>
  <si>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</si>
  <si>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'12-'13)</t>
    </r>
  </si>
  <si>
    <r>
      <t xml:space="preserve">B5. Were government funds </t>
    </r>
    <r>
      <rPr>
        <b/>
        <i/>
        <sz val="14"/>
        <rFont val="Arial"/>
        <family val="2"/>
      </rPr>
      <t>allocated</t>
    </r>
    <r>
      <rPr>
        <sz val="12"/>
        <rFont val="Arial"/>
        <family val="2"/>
      </rPr>
      <t xml:space="preserve"> (i.e., 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</si>
  <si>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t xml:space="preserve">Finance from Internally Generated funds was allocated and spent on supplies and consumables for LAPM. There were shortages in the Country </t>
  </si>
  <si>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'12-'13).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</si>
  <si>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t>basket funding, MDG Pooled fund</t>
  </si>
  <si>
    <t>11/12 -10/13</t>
  </si>
  <si>
    <t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</si>
  <si>
    <t>The registration of Postinor 2 is expired in 2012, and Food, Medicine and Healthcare Administration and Control Authority (FMHACA) requested re registration of this product to bring it in country</t>
  </si>
  <si>
    <t>National RH Strategy indicates enhancing CS through the effective use of social marketing), The National Family Planning Policy Guideline also recognizes the role of social marketing, NGO's and Commercial sector as  strategies for Family Planning service provisions in the Country</t>
  </si>
  <si>
    <t>Health Officer</t>
  </si>
  <si>
    <t xml:space="preserve">Nurse,   </t>
  </si>
  <si>
    <t xml:space="preserve">Nurse, </t>
  </si>
  <si>
    <t>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t>
  </si>
  <si>
    <r>
      <t xml:space="preserve">E2. In the last 12 months, has there ever been a stockout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</si>
  <si>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t>Pipeline</t>
  </si>
  <si>
    <t>The stock out of contraceptives for the major contraceptives, including oral contraceptives, Injectables, Condom, Implant, and IUCD were below 5%. There was no stock out at central level for the above indicated products in the FY</t>
  </si>
  <si>
    <t>Country: Guatemala</t>
  </si>
  <si>
    <r>
      <t xml:space="preserve">National Contraceptive Security Committee </t>
    </r>
    <r>
      <rPr>
        <i/>
        <sz val="12"/>
        <rFont val="Arial"/>
        <family val="2"/>
      </rPr>
      <t>(Comision Nacional de  Aseguramiento de Anticonceptivos (CNAA)</t>
    </r>
  </si>
  <si>
    <t>PASMO -PSI affiliate- participant but not an official member</t>
  </si>
  <si>
    <r>
      <rPr>
        <sz val="12"/>
        <rFont val="Arial"/>
        <family val="2"/>
      </rPr>
      <t xml:space="preserve">Association for Family Well-Being </t>
    </r>
    <r>
      <rPr>
        <i/>
        <sz val="12"/>
        <rFont val="Arial"/>
        <family val="2"/>
      </rPr>
      <t xml:space="preserve">(APROFAM (Asociación Pro Bienestar de La Familia), </t>
    </r>
    <r>
      <rPr>
        <sz val="12"/>
        <rFont val="Arial"/>
        <family val="2"/>
      </rPr>
      <t>Guatemalan Association of Women Doctors</t>
    </r>
    <r>
      <rPr>
        <i/>
        <sz val="12"/>
        <rFont val="Arial"/>
        <family val="2"/>
      </rPr>
      <t xml:space="preserve"> (Asociación Guatemalteca de Mujeres Médicas), </t>
    </r>
    <r>
      <rPr>
        <sz val="12"/>
        <rFont val="Arial"/>
        <family val="2"/>
      </rPr>
      <t>Assoc. for the Health &amp; Development of Women</t>
    </r>
    <r>
      <rPr>
        <i/>
        <sz val="12"/>
        <rFont val="Arial"/>
        <family val="2"/>
      </rPr>
      <t xml:space="preserve"> (Instancia por la Salud y el Desarrollo de las Mujeres)</t>
    </r>
  </si>
  <si>
    <t>Director of the National Reproductive Health Program (PNSR), Family Planning Advisor, and Logistics Advisor of the STI/HIV/AIDS Program</t>
  </si>
  <si>
    <r>
      <rPr>
        <sz val="12"/>
        <rFont val="Arial"/>
        <family val="2"/>
      </rPr>
      <t xml:space="preserve">Other official members are: Social Security Institute </t>
    </r>
    <r>
      <rPr>
        <i/>
        <sz val="12"/>
        <rFont val="Arial"/>
        <family val="2"/>
      </rPr>
      <t xml:space="preserve">(Instituto Guatemalteco de Seguridad Social), </t>
    </r>
    <r>
      <rPr>
        <sz val="12"/>
        <rFont val="Arial"/>
        <family val="2"/>
      </rPr>
      <t>Ministry of Education, Presidential Office of Women, and the Office of the Rights of Indigenous Women.</t>
    </r>
    <r>
      <rPr>
        <i/>
        <sz val="12"/>
        <rFont val="Arial"/>
        <family val="2"/>
      </rPr>
      <t xml:space="preserve"> </t>
    </r>
    <r>
      <rPr>
        <sz val="12"/>
        <rFont val="Arial"/>
        <family val="2"/>
      </rPr>
      <t>As per the current CNAA Internal Dispositions (Aug 2010), the following organizations attend the CNAA meetings regularly (in the role of technical experts/advisors, but they do not have a vote; they are not officially part of the CNAA)</t>
    </r>
    <r>
      <rPr>
        <i/>
        <sz val="12"/>
        <rFont val="Arial"/>
        <family val="2"/>
      </rPr>
      <t xml:space="preserve">: </t>
    </r>
    <r>
      <rPr>
        <sz val="12"/>
        <rFont val="Arial"/>
        <family val="2"/>
      </rPr>
      <t>PASMO - PSI affiliate - Social Marketing, Health and Education Policy Initiative USAID/HEPP, UNFPA, and USAID, and USAID | DELIVER PROJECT</t>
    </r>
  </si>
  <si>
    <r>
      <t>Coordinating Body of Policy Action for the Health and Development of Women</t>
    </r>
    <r>
      <rPr>
        <i/>
        <sz val="12"/>
        <color theme="1"/>
        <rFont val="Arial"/>
        <family val="2"/>
      </rPr>
      <t xml:space="preserve"> (Instancia de Acciones Políticas por la Salud y el Desarrollo de las Mujeres)</t>
    </r>
  </si>
  <si>
    <t>Programa Nacional de Salud Reproductiva /Ministry of Health (MSPAS)</t>
  </si>
  <si>
    <t>Anuual Operations Plan (POA) MSPAS</t>
  </si>
  <si>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'12-'13).
</t>
    </r>
  </si>
  <si>
    <t xml:space="preserve">Comments:  100% of expenditures were not made due to the global shortage of the three month injectable </t>
  </si>
  <si>
    <t xml:space="preserve">Comments:  </t>
  </si>
  <si>
    <t>CNAA Strategic plan</t>
  </si>
  <si>
    <t>NGO, social marketing and commercial sector pay import taxes.  Public sector has been exempted for paying import taxes  due to  UNFPA tax concession and national budget exemption.  Public sector has to pay transport, insurance and custom charges.</t>
  </si>
  <si>
    <t>MSPAS Essential Medicines List</t>
  </si>
  <si>
    <r>
      <t xml:space="preserve">E1. Have stockouts occurred for any contraceptive at the central* level </t>
    </r>
    <r>
      <rPr>
        <sz val="12"/>
        <color theme="1"/>
        <rFont val="Arial"/>
        <family val="2"/>
      </rPr>
      <t xml:space="preserve">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</si>
  <si>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 xml:space="preserve">PNSR Warehouse Monthly Report </t>
  </si>
  <si>
    <t>Challenges: Strengthen supply chain to community level with support of international cooperating agencies. Achievements:    Resource allocation for contraceptive purchasing, CNAA operations.</t>
  </si>
  <si>
    <t xml:space="preserve">Thank you for support with this survey.  </t>
  </si>
  <si>
    <t xml:space="preserve">Information will be used for CS monitoring for programatic and advocacy purposes.   </t>
  </si>
  <si>
    <t>Please return this survey as an attachement to cs_survey@jsi.com</t>
  </si>
  <si>
    <t>Family Planning Commodity Security committee</t>
  </si>
  <si>
    <t>Management Sciences for Health (MSH), Marie Stopes Kenya, Family Health Options Kenya (FHOK), Jhpiego (Tupange project), Clinton Health Access Initiative (CHAI), Futures Group (DIFPARK project)</t>
  </si>
  <si>
    <t>Division of Reproductive Health [now called the Reproductive and Maternal Health Services Unit (RMHSU)], Family Planning program</t>
  </si>
  <si>
    <t>Kenya Medical Supplies Authority (KEMSA)</t>
  </si>
  <si>
    <t>RMHSU, Family Planning program</t>
  </si>
  <si>
    <t>Head- RMHSU</t>
  </si>
  <si>
    <t>RMHSU, with technical assistance from MSH/Health Commodities and Services Management Program. Other participation is from members of the Family Planning commodity security committee.</t>
  </si>
  <si>
    <t>Exchange rate used at the time of quantification (July 2012): US$1 = Kenyan shilling (Ksh) 84.12</t>
  </si>
  <si>
    <t>Exchange rate used at the time of quantification (July 2012): US$1 = Ksh 84.12</t>
  </si>
  <si>
    <t>taxes</t>
  </si>
  <si>
    <t>World Bank Total War Against HIV and AIDS (TOWA) funds used for male condoms for the National AIDS Council Control Council</t>
  </si>
  <si>
    <t>Ministry and donor records</t>
  </si>
  <si>
    <t xml:space="preserve">This represents the commodities shipped during the fiscal year. Other procurements had been ordered but were delivered in the next fiscal year </t>
  </si>
  <si>
    <t>USAID: $6,879,476; UNFPA: $2,625,209</t>
  </si>
  <si>
    <t xml:space="preserve">Comments:
Estimated need for procurement ($20,506,630) includes initial forecast quantities ($16,564,707) plus buffer required to maintain optimal min-max levels in the supply pipeline and
ensure uninterrupted supply pipeline.
</t>
  </si>
  <si>
    <t>Kenya Medical Supplies Authority</t>
  </si>
  <si>
    <t>2013 - 2017</t>
  </si>
  <si>
    <t xml:space="preserve">all sectors </t>
  </si>
  <si>
    <t>1.5% of the value of the commodities (railway development levy)</t>
  </si>
  <si>
    <t>The private sector and NGOs can access contraceptive methods available for the public sector as long as they can get a Service Delivery Point (SDP) number from RMHSU</t>
  </si>
  <si>
    <t>It is due for review later in 2014</t>
  </si>
  <si>
    <t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t>
  </si>
  <si>
    <t>The Supply Chain Task Force and the Reproductive Health Technical Committee with its subcommittee called the Reproductive Health Commodity Security Committee</t>
  </si>
  <si>
    <t>Population Services International (PSI), Planned Parenthood Association of Liberia (PPAL)</t>
  </si>
  <si>
    <r>
      <t xml:space="preserve">Merlin, International Rescue Committee (IRC), </t>
    </r>
    <r>
      <rPr>
        <i/>
        <sz val="12"/>
        <rFont val="Arial"/>
        <family val="2"/>
      </rPr>
      <t>Medicin Du Monde (MDM)</t>
    </r>
    <r>
      <rPr>
        <sz val="12"/>
        <rFont val="Arial"/>
        <family val="2"/>
      </rPr>
      <t xml:space="preserve">,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r>
  </si>
  <si>
    <t>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t>
  </si>
  <si>
    <t>Entertainment Industry</t>
  </si>
  <si>
    <t>The Good Will Ambassador</t>
  </si>
  <si>
    <r>
      <t xml:space="preserve">Amount allocated 
</t>
    </r>
    <r>
      <rPr>
        <i/>
        <sz val="12"/>
        <color theme="1"/>
        <rFont val="Arial"/>
        <family val="2"/>
      </rPr>
      <t xml:space="preserve">(in USD)  </t>
    </r>
  </si>
  <si>
    <t>Family Health Division Update</t>
  </si>
  <si>
    <t>RHInterchange and USAID | DELIVER PROJECT records</t>
  </si>
  <si>
    <t>Comments: Funds allocated was not spent on the procurement of contraceptives</t>
  </si>
  <si>
    <t>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t>
  </si>
  <si>
    <t>Commodities that are used for social marketing are not those commodity procure by donor agencies</t>
  </si>
  <si>
    <t>2013 to 2017</t>
  </si>
  <si>
    <t>Midwife, Nurses, Physicians Assistant</t>
  </si>
  <si>
    <t>Not Applicable</t>
  </si>
  <si>
    <t>Periodic Physical Inventory and Ware house Report</t>
  </si>
  <si>
    <t>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t>
  </si>
  <si>
    <t>FP sous-comité logistique (FP logistic sub-committee)</t>
  </si>
  <si>
    <t>Ministry report</t>
  </si>
  <si>
    <t>from taxes</t>
  </si>
  <si>
    <t>MOPH/SSPSR Unit (Système de Sécurisation des Produits de Santé de la Reproduction - System for Securing Reproductive Health Products)</t>
  </si>
  <si>
    <t xml:space="preserve">UNFPA is providing all commodities for the public sector including the contributions that USAID and the World bank made prior to the coup.  </t>
  </si>
  <si>
    <t>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t>
  </si>
  <si>
    <t>Product registration and import tax</t>
  </si>
  <si>
    <t xml:space="preserve">Normes et Procedures en Santé de la Reproduction (Norms and Procedures in Reproductive Health) - This applies to public and private health system i.e. at community level, health centers, centers for referral, and private clinics and refers to all methods. </t>
  </si>
  <si>
    <t>The list is provided by manufacturer and product, and updated annually.</t>
  </si>
  <si>
    <t>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t>
  </si>
  <si>
    <t xml:space="preserve">Population Services International (PSI) and Banja la Mtsogolo (BLM)
</t>
  </si>
  <si>
    <t>Ministry of Health with support from USAID |DELIVER PROJECT  (quoted from Ministry of Health 2013 National Quantification and Supply Planning Report)</t>
  </si>
  <si>
    <r>
      <t xml:space="preserve">Amount allocated 
</t>
    </r>
    <r>
      <rPr>
        <i/>
        <sz val="12"/>
        <color theme="1"/>
        <rFont val="Arial"/>
        <family val="2"/>
      </rPr>
      <t>$                       -</t>
    </r>
  </si>
  <si>
    <r>
      <t>Time period during which allocations were supposed to be spent</t>
    </r>
    <r>
      <rPr>
        <sz val="12"/>
        <color theme="1"/>
        <rFont val="Arial"/>
        <family val="2"/>
      </rPr>
      <t xml:space="preserve"> 
                                                     07/12 -06/13 </t>
    </r>
  </si>
  <si>
    <t>Source RH Interchange</t>
  </si>
  <si>
    <t>VPP shipment overview</t>
  </si>
  <si>
    <t>GF procured condoms</t>
  </si>
  <si>
    <t xml:space="preserve">GF procured Depo </t>
  </si>
  <si>
    <t>Not applicable.</t>
  </si>
  <si>
    <t xml:space="preserve">In FY 2013 - 2014, a budget line was created, and funds made available </t>
  </si>
  <si>
    <t>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t>
  </si>
  <si>
    <t>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t>
  </si>
  <si>
    <t>Only 5% handling fee for the donated commodities. The 5%  is paid for by UNFPA.</t>
  </si>
  <si>
    <t xml:space="preserve"> Chapter 67 of the Pharmacy Law provides restrictions on pharmacists not to administer any injectables or long-term methods.</t>
  </si>
  <si>
    <t>Contained in the National Sexual and Reproductive Health and Rights Strategy (2011 -2016), which notes the country’s objectives, targets, and contraceptive commodities to be used in Malawi</t>
  </si>
  <si>
    <t>Doctor and Clinical Officer</t>
  </si>
  <si>
    <t xml:space="preserve">The Pharmacy Poisons and Medicines Board as well as the Medical Council and Nurses and Midwives Council of Malawi are the regulatory bodied who authorizes who should dispense or sell contraceptive methods, and which products are available over the counter. </t>
  </si>
  <si>
    <t>d. Implants - Implants are being provided, both Jadelle and Implanon</t>
  </si>
  <si>
    <t>Logistics Management Information System and Ware House reports</t>
  </si>
  <si>
    <t>Mechanism to re-distribute or relocate products from low consumption to high consumption facilities within a district needs to be strengthened by ensuring systems are in place and transport is available.</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</si>
  <si>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 provides contraceptives for NGOs or social marketing.</t>
    </r>
  </si>
  <si>
    <t xml:space="preserve">Trained Maternal and Child Health Worker/Trained Auxilary Nurse Midwife </t>
  </si>
  <si>
    <t>Trained Community health worker (only male condom)</t>
  </si>
  <si>
    <t xml:space="preserve">Planned Parenthood Federation, Nigeria Urban Reproductive Health Initiative, Association for Reproductive and Family Health, Marie Stopes International, </t>
  </si>
  <si>
    <t>United States Agency for International Development (USAID), Department for International Development (DfID), Canadian International Development Agency (CIDA), United Nations Population Fund (UNFPA), Bill and Melinda Gates Foundation (BMGF)</t>
  </si>
  <si>
    <t>USAID I DELIVER PROJECT, USAID Targeted States High  Impact Project (TSHIP), FHI, Clinton Health Access Initiative (CHAI), Health Policy Project</t>
  </si>
  <si>
    <t>Association of Reproduction and Family Health (ARFH)</t>
  </si>
  <si>
    <t>President, ARFH</t>
  </si>
  <si>
    <t>$3m allocated by GoN for 2012 but released in 2013</t>
  </si>
  <si>
    <t xml:space="preserve">Government of Nigeria supply plans and source of funding. </t>
  </si>
  <si>
    <t>This sum is made up of: $3m allocated by GoN for 2012 but released in 2013; $4.6m from DfID; $1.2m from CIDA and $3.4m from UNFPA</t>
  </si>
  <si>
    <t>Procurement and Supply Management (PSM) procurement tracking tool and UNFPA PSM meetings updates</t>
  </si>
  <si>
    <t>MDG intervention funding from government loan forgiveness program/funds</t>
  </si>
  <si>
    <t>PSM procurement tracking tool and UNFPA PSM meetings updates</t>
  </si>
  <si>
    <t>Donors (DfID, UNFPA, CIDA)</t>
  </si>
  <si>
    <t>I don’t think so.</t>
  </si>
  <si>
    <t>CCW stock status updates at PSM meetings</t>
  </si>
  <si>
    <t>Last mile delvery of contraceptives to Health Facilities in states not supported by USAID | DELIVER PROJECTcontinue to be a key challenge</t>
  </si>
  <si>
    <t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t>
  </si>
  <si>
    <t>Population Program Wing, Planning and Development (P&amp;D) Division</t>
  </si>
  <si>
    <t xml:space="preserve">USAID | DELIVER PROJECT in collaboration with federal and provincial governments </t>
  </si>
  <si>
    <t>Federal and Provincial Records</t>
  </si>
  <si>
    <t xml:space="preserve">P&amp;D has allocated $28million from year 2013-15. The money should go from federal to provincial level for contraceptive procurement. However, there are issues of fund flow within provincial governments as well as from federal to provincial levels. </t>
  </si>
  <si>
    <t>DELIVER has a plan to assist Punjab and Khyber Pakhtunkhwa (KPK) government in procurement of contraceptives</t>
  </si>
  <si>
    <t>Contraceptive Procurement Table (CPT), Pipeline</t>
  </si>
  <si>
    <t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t>
  </si>
  <si>
    <t>FY 2012/13</t>
  </si>
  <si>
    <t>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t>
  </si>
  <si>
    <t xml:space="preserve">There is no significant barrier for the private sector to provide contraceptive methods. However, international NGOs need to seek exemptions for subsidized contraceptive marketing/distribution for donated/in-kind contraceptive items. </t>
  </si>
  <si>
    <t xml:space="preserve">The policy says that contraceptives may only be dispensed to married women of reproductive age. However, in reality this is not implemented, therefore the products are freely available </t>
  </si>
  <si>
    <t>National Essential Drug List (revised 2013)</t>
  </si>
  <si>
    <t xml:space="preserve">The Essential Medicine List was developed and approved by Drug Regulatory Authority (working under Ministry of National Health Services Regulations and Coordination) in collaboration with USAID | DELIVER PROJECT. The list now includes contraceptives. </t>
  </si>
  <si>
    <t xml:space="preserve">Poverty Reduction Strategy Paper is no longer used as an effective document/guide by the federal government or any level. </t>
  </si>
  <si>
    <t>Service delivery point stock-outs have gradually declined mainly due to transportation support through the USAID | DELIVER PROJECT.</t>
  </si>
  <si>
    <r>
      <t xml:space="preserve">Paraguayan Population Center </t>
    </r>
    <r>
      <rPr>
        <i/>
        <sz val="12"/>
        <rFont val="Arial"/>
        <family val="2"/>
      </rPr>
      <t>(CEPEP)</t>
    </r>
    <r>
      <rPr>
        <sz val="12"/>
        <rFont val="Arial"/>
        <family val="2"/>
      </rPr>
      <t xml:space="preserve"> - IPPF affiliate</t>
    </r>
  </si>
  <si>
    <t xml:space="preserve">United Nations Population Fund (UNFPA) </t>
  </si>
  <si>
    <r>
      <t>General Directorate for Management of Strategic Supplies in Health</t>
    </r>
    <r>
      <rPr>
        <i/>
        <sz val="12"/>
        <rFont val="Arial"/>
        <family val="2"/>
      </rPr>
      <t xml:space="preserve"> (DGGIES) (are invited but do not attend regularly)</t>
    </r>
  </si>
  <si>
    <r>
      <t>Paraguayan Social Security Institute</t>
    </r>
    <r>
      <rPr>
        <i/>
        <sz val="12"/>
        <rFont val="Arial"/>
        <family val="2"/>
      </rPr>
      <t xml:space="preserve"> (IPS)</t>
    </r>
  </si>
  <si>
    <t>Noemí Gómez - Ministry of Health</t>
  </si>
  <si>
    <t>Allocated funds were not spent completely due to institutional bureaucracy</t>
  </si>
  <si>
    <t>US $1,315,370 was amount requested.  Not used due to change of MOH authorities</t>
  </si>
  <si>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'12-'13).
</t>
    </r>
  </si>
  <si>
    <t>IPS has its own funds</t>
  </si>
  <si>
    <t>Comments:  There was a funding gap, The amount needed to cover estimates was not purchased.Depo and emergency contraception are not available already</t>
  </si>
  <si>
    <t>Budget was not executed, due to bureaucracy, link to our law Delivering kit, here had administrative problems.</t>
  </si>
  <si>
    <t>Mirena and monthy injection is available at IPS, hormonal IUD at SIU and implants are planning to be introduced in commercial sector</t>
  </si>
  <si>
    <t>10%  approximately, CIF (cost, insurance, freight), UNFPA service fees  and custom fees.</t>
  </si>
  <si>
    <t>The country is looking in to a cost-effective option of introducing a hormonal IUD, like Mirena.</t>
  </si>
  <si>
    <t>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t>
  </si>
  <si>
    <t>Country: Peru</t>
  </si>
  <si>
    <r>
      <t>Health Directorate</t>
    </r>
    <r>
      <rPr>
        <i/>
        <sz val="12"/>
        <color theme="1"/>
        <rFont val="Arial"/>
        <family val="2"/>
      </rPr>
      <t xml:space="preserve"> (Dirección General de Salud de las Personas (DGSP) and</t>
    </r>
    <r>
      <rPr>
        <sz val="12"/>
        <color theme="1"/>
        <rFont val="Arial"/>
        <family val="2"/>
      </rPr>
      <t xml:space="preserve"> Supply Directorate for Strategic Health Products </t>
    </r>
    <r>
      <rPr>
        <i/>
        <sz val="12"/>
        <color theme="1"/>
        <rFont val="Arial"/>
        <family val="2"/>
      </rPr>
      <t>(Direccion de Abastecimiento de Recursos Estrategicos en Salud (DARES)</t>
    </r>
  </si>
  <si>
    <t>Ministry of Health (MINSA)</t>
  </si>
  <si>
    <t>Acquisition Tables</t>
  </si>
  <si>
    <t xml:space="preserve"> United Nations Population Fund (UNFPA) </t>
  </si>
  <si>
    <t xml:space="preserve">Comments: The country spent all that was budgeted. We decided not to include the donation in the formula as it was above and beyond the country need and part of the pilot project planned outside the country budget. </t>
  </si>
  <si>
    <t xml:space="preserve">Comments: We decided not to include the donation in the formula as it was above and beyond the country need and part of the pilot project planned outside the country budget. </t>
  </si>
  <si>
    <t>Comments: Estimated needs equals 29.9 million Nuevos Soles, The MOH does not provide to NGOs</t>
  </si>
  <si>
    <t>Supply Directorate for Strategic Health Products (DARES)</t>
  </si>
  <si>
    <t xml:space="preserve">Currently,  Yuzpe (emergency contraceptive) is offered to a limited extent.  Cyclebeads were not purchased although they are technically included in the norms. </t>
  </si>
  <si>
    <t>Centralized performance based financing budget (PpR)</t>
  </si>
  <si>
    <t>2012-present</t>
  </si>
  <si>
    <t>Obstetrician</t>
  </si>
  <si>
    <t>Contraceptives are dispensed primarily by pharmacists in the private sector.      Pharmacists dispense in public and private pharmacies as well as by  technical pharmacists or technical nurses</t>
  </si>
  <si>
    <t>People under 18 years old can not obtain/solicit contraceptives</t>
  </si>
  <si>
    <r>
      <t xml:space="preserve">National Essential Medicines List </t>
    </r>
    <r>
      <rPr>
        <i/>
        <sz val="12"/>
        <rFont val="Arial"/>
        <family val="2"/>
      </rPr>
      <t>(Petitorio Nacional Unico de Medicamentos Esenciales (PNUME)</t>
    </r>
  </si>
  <si>
    <t>PNUME only contains medications but not devices such as IUD, condoms or Cyclebeads</t>
  </si>
  <si>
    <t>DARES-MOH</t>
  </si>
  <si>
    <t>a) There is a legal prohibition (injunction) that restricts the distribution of emergency contraceptives (AOE) Levonorgestrel in the public sector b) Performance based budgeting  is a public management strategy that links resource allocation to products and measurable results for the population. It requires the definition and prioritization of outcomes and commitments to achieve those results over other secondary objectives or internal procedures.</t>
  </si>
  <si>
    <t>Philippine Chamber of Commerce and Industry, Drugstores Association of the Philippines, DKT Philippines, Alphamed, Merck Sharp &amp; Dohme</t>
  </si>
  <si>
    <t>United States Agency for International Development (USAID), World Health Organization (WHO)</t>
  </si>
  <si>
    <t>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t>
  </si>
  <si>
    <t>DOH Logistics Management Division</t>
  </si>
  <si>
    <t>Family Planning Program Manager of the Family Health Office -Department of Health</t>
  </si>
  <si>
    <t>Does not include budget allocated for condoms and lubricants</t>
  </si>
  <si>
    <t>Does not include budget spent on condoms and lubricants</t>
  </si>
  <si>
    <t>Logistics Management Division Monitoring Report</t>
  </si>
  <si>
    <t>DOH Central Office Bids and Awards Committee (COBAC)</t>
  </si>
  <si>
    <t>For implants, an implementation research is being conducted in one of the provinces (Cavite) for introducing sub-dermal implants as new program method; There is also an on-going implant insertion training being handled by one training institution</t>
  </si>
  <si>
    <t>Program Manager and Logistics Division</t>
  </si>
  <si>
    <t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t>
  </si>
  <si>
    <t>Medical Procurement and Production Division (MPPD)</t>
  </si>
  <si>
    <t>MoH</t>
  </si>
  <si>
    <t>MCH Director, PTF Coordinator  and LMO Coordinator , Ministry of Health</t>
  </si>
  <si>
    <t>Ministry Records</t>
  </si>
  <si>
    <t>Medical Procurment and Production Division (MPPD)</t>
  </si>
  <si>
    <t>Currently the list is under review</t>
  </si>
  <si>
    <t>Logistics Management  Information System</t>
  </si>
  <si>
    <t>The oveall reporting rate for SDPs is 92.8% and 100% for Districts pharmacies. The delay of reporting and requisition is the source of the stock out  estimated at 3.5% at SDPs. However, the stock out is rare at District Pharmacy level.</t>
  </si>
  <si>
    <t>Reproductive Health</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</si>
  <si>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 provides contraceptives for NGOs or social marketing.</t>
    </r>
  </si>
  <si>
    <t>D3. Are there policies that hinder the ability of the private sector (commercial sector, NGOs, or social marketing) to provide contraceptive methods (for example: price controls, distribution limitations, taxes/duties, advertising bans, etc.)?</t>
  </si>
  <si>
    <t xml:space="preserve">South Africa is commodity secure for FP methods.  The CPR is 60% and the government pays for all commodities. </t>
  </si>
  <si>
    <t>South Africa 2014</t>
  </si>
  <si>
    <t>John Snow, Inc. (JSI), EngenderHealth, Chama cha Uzazi na Malezi Bora Tanzania (UMATI) - IPPF affiliate, Marie Stopes, Pathfinder, Advance Family Planning,Clinton Health Access Initiative (CHAI), Family Health International(FHI)</t>
  </si>
  <si>
    <t>Advanced Family Planning and Futures Group</t>
  </si>
  <si>
    <t>MOHSW,JSI AND OTHER IMPLEMENTING PARTNERS (UNFPA, CHAI, MARIE STOPES, ENGENDER HEALTH,</t>
  </si>
  <si>
    <t>PIPELINE</t>
  </si>
  <si>
    <t>UNFPA,PSI,AUSAID,DFID AND USAID</t>
  </si>
  <si>
    <t>NO</t>
  </si>
  <si>
    <t>MSD PHYSICAL COUNT</t>
  </si>
  <si>
    <t>YES</t>
  </si>
  <si>
    <t>MOH  Reproductive Health Division with support from UNFPA</t>
  </si>
  <si>
    <t>WB fund procurements start arriving in 2014</t>
  </si>
  <si>
    <t>The source documents (froecast) was being updated</t>
  </si>
  <si>
    <t>2009/10-2013/14</t>
  </si>
  <si>
    <t>no</t>
  </si>
  <si>
    <t>MOH bi monthly stock status report</t>
  </si>
  <si>
    <t>Oblast RH/FP program budgets and  their reports to the MOH of Ukraine</t>
  </si>
  <si>
    <t xml:space="preserve">Central budget </t>
  </si>
  <si>
    <t>Oblast Healthcare Departments  of the Oblast State Administrations - reports</t>
  </si>
  <si>
    <t>Local (regional) budgets</t>
  </si>
  <si>
    <t>LMIS- reports from oblasts consolidated via web-system, supported by HWUP</t>
  </si>
  <si>
    <t>As all USAID-donated contraceptives are distributed (as of October 1, 2013), HWUP finished collection of this data</t>
  </si>
  <si>
    <t>USAID/Washington</t>
  </si>
  <si>
    <t>Global Fund procures condoms only for HIV/AIDS sector to cover the needs of MARPs.</t>
  </si>
  <si>
    <t>Global Funds does not procure contraceptives for Ukraine.</t>
  </si>
  <si>
    <t xml:space="preserve">Comments: In 2013 contraceptives for vulnerable population (4 categories under the State program "Reproductive Health of Nation" up to 2015") were provided from two sources: 1) governmental procurement and 2) distribution of USAID-donated contraceptives </t>
  </si>
  <si>
    <r>
      <t xml:space="preserve">The USAID Healthy Women of Ukraine Program (HWUP) was working with the Government of Ukraine (GOU) and oblast governments to mobilize budgeted resources for the procurement of contraceptives in 2013. The GOU </t>
    </r>
    <r>
      <rPr>
        <u/>
        <sz val="12"/>
        <color theme="1"/>
        <rFont val="Arial"/>
        <family val="2"/>
      </rPr>
      <t>allocations</t>
    </r>
    <r>
      <rPr>
        <sz val="12"/>
        <color theme="1"/>
        <rFont val="Arial"/>
        <family val="2"/>
      </rPr>
      <t xml:space="preserve"> to finance the SPRHN remained practically at th</t>
    </r>
    <r>
      <rPr>
        <sz val="12"/>
        <rFont val="Arial"/>
        <family val="2"/>
      </rPr>
      <t>e same level</t>
    </r>
    <r>
      <rPr>
        <sz val="12"/>
        <color theme="1"/>
        <rFont val="Arial"/>
        <family val="2"/>
      </rPr>
      <t xml:space="preserve"> in terms of local currency during the last 5 years. However, the amounts </t>
    </r>
    <r>
      <rPr>
        <u/>
        <sz val="12"/>
        <color theme="1"/>
        <rFont val="Arial"/>
        <family val="2"/>
      </rPr>
      <t>spent</t>
    </r>
    <r>
      <rPr>
        <sz val="12"/>
        <color theme="1"/>
        <rFont val="Arial"/>
        <family val="2"/>
      </rPr>
      <t xml:space="preserve">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r>
  </si>
  <si>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</si>
  <si>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t>
  </si>
  <si>
    <t>The Ukraine law "On Advertising", article 21 does not allow advertising of prescription-based medicines</t>
  </si>
  <si>
    <t>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</si>
  <si>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n/a</t>
  </si>
  <si>
    <t>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</si>
  <si>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t>
  </si>
  <si>
    <t xml:space="preserve">Population Sector  </t>
  </si>
  <si>
    <t>Deputy Minister of Population Sector</t>
  </si>
  <si>
    <t>DELIVER with assistance from MoPHP</t>
  </si>
  <si>
    <t>Info provided by Jim Eberle</t>
  </si>
  <si>
    <t>KfW $4,200,000; WB $1,200,000</t>
  </si>
  <si>
    <t>Central Warehouse Stock Information</t>
  </si>
  <si>
    <t>Central Level is no longer a problem as it previously was.</t>
  </si>
  <si>
    <t>Planned Parenthood Association (PPAZ), Marie Stopes International, USAID | DELIVER PROJECT, Zambia Prevention Care and Treatment II (ZPCT II), Center for Infectious Diseases Research in Zambia (CIDRZ), Zambia Integrated State Safety Programme, FHI360</t>
  </si>
  <si>
    <t>Ministry Of Community Development Mother and Child Health</t>
  </si>
  <si>
    <t>Ministry of Community Development Mother and Child Health supported by USAID | DELIVER PROJECT</t>
  </si>
  <si>
    <t>Comments: there was a gap of $ 5,703,478</t>
  </si>
  <si>
    <t>MOH supported by USAID | DELIVER PROJECT and other partners such as UNFPA</t>
  </si>
  <si>
    <t>USG funds and UNFPA procured contraceptives in 2013 for MOH</t>
  </si>
  <si>
    <t>Advertising of contraceptives is not allowed, with the exception of IEC/BCC for health promotion and/or education</t>
  </si>
  <si>
    <t>Insertion of IUDs and implants is restricted to only trained nurses/doctors .</t>
  </si>
  <si>
    <t>The last mile delivery is a source of stock outs at service delivery point.</t>
  </si>
  <si>
    <t>ZNFPC, NatPharm, Crown Agents Zimbabwe, UNFPA, PSI, PSZ, USAID|DELIVER Project</t>
  </si>
  <si>
    <t>It is not clear if and how much internally generated funds were allocated contraceptives not distributed through the Delivery Team Topping Up (DTTU) system. All contraceptives distributed through DTTU are funded by DFID, USAID, and UNFPA.</t>
  </si>
  <si>
    <t>Government budget allocated to the entire MoHCW-including ZNFPC to cover commodity procurement and other expenditures.</t>
  </si>
  <si>
    <t>Crown Agents and UNFPA procure on behalf of DFID while the USAID|DELIVER Project is the contractor for USAID</t>
  </si>
  <si>
    <t>PSI provides progestin-only pills, combined oral contraceptives, and implants in its New Start and New Life centers.</t>
  </si>
  <si>
    <t>Pharmacists can sell/dispense condoms and oral contraceptives without prescription. Injectables, implants and IUDs can be sold/dispensed on prescription.</t>
  </si>
  <si>
    <t>warehouse records</t>
  </si>
  <si>
    <t>The DTTU has over the years maintained delivery coverage &gt;95% and stockouts &lt;5%. Commodity security ensured for most of the common methods.</t>
  </si>
  <si>
    <t>Reproductive Health Commodity Security Coordination Committee (RHCS-CC) at the MoPH</t>
  </si>
  <si>
    <t>Futures Group/Health Policy Project, Afghanistan Social Marketing Organization (ASMO), Marie Stopes (very small scale)</t>
  </si>
  <si>
    <t>UNFPA, UNICEF and World Health Organization (WHO)</t>
  </si>
  <si>
    <t xml:space="preserve">Reproductive Health Directorate, General Directorate of Pharmaceutical Affaires, Procurement Directorate and Central Medical Store </t>
  </si>
  <si>
    <t>AFGA (Afghan Family Guidance Association)</t>
  </si>
  <si>
    <t xml:space="preserve">USAID:   </t>
  </si>
  <si>
    <t>Health Economic and Financing Department (HEFD) of MoPH has planned to establish sub account for reproductive health commodities in 2015</t>
  </si>
  <si>
    <t>Basic Package of Health services, National Essential Medicines List</t>
  </si>
  <si>
    <t xml:space="preserve">Restricted to the Basic Packages Of Health Services (BPHS) / Essential Package Of Hospital Services (EPHS) policies for public sector
available upon prescription only in the private sector  </t>
  </si>
  <si>
    <t>Essential Medicine List (EML)</t>
  </si>
  <si>
    <t>The list is currently being updated and under the approval process</t>
  </si>
  <si>
    <r>
      <t xml:space="preserve">E1. Have stock 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</si>
  <si>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t>
    </r>
    <r>
      <rPr>
        <b/>
        <sz val="12"/>
        <color theme="1"/>
        <rFont val="Arial"/>
        <family val="2"/>
      </rPr>
      <t>Source:</t>
    </r>
    <r>
      <rPr>
        <sz val="12"/>
        <color theme="1"/>
        <rFont val="Arial"/>
        <family val="2"/>
      </rPr>
      <t xml:space="preserve"> National HMIS
</t>
    </r>
    <r>
      <rPr>
        <b/>
        <sz val="12"/>
        <color theme="1"/>
        <rFont val="Arial"/>
        <family val="2"/>
      </rPr>
      <t>Period:</t>
    </r>
    <r>
      <rPr>
        <sz val="12"/>
        <color theme="1"/>
        <rFont val="Arial"/>
        <family val="2"/>
      </rPr>
      <t xml:space="preserve"> 2013</t>
    </r>
  </si>
  <si>
    <t>Afghanistan 2014</t>
  </si>
  <si>
    <r>
      <t xml:space="preserve">B2. What was the estimated dollar value of contraceptives needed to be procured for the public sector* for the </t>
    </r>
    <r>
      <rPr>
        <b/>
        <sz val="12"/>
        <color theme="1"/>
        <rFont val="Arial"/>
        <family val="2"/>
      </rPr>
      <t>most recent complete fiscal year</t>
    </r>
    <r>
      <rPr>
        <sz val="12"/>
        <color theme="1"/>
        <rFont val="Arial"/>
        <family val="2"/>
      </rPr>
      <t xml:space="preserve">? </t>
    </r>
    <r>
      <rPr>
        <i/>
        <sz val="11"/>
        <color theme="1"/>
        <rFont val="Arial"/>
        <family val="2"/>
      </rPr>
      <t>(in USD currency)
(for example, to cover the needs for FY '13-'14)
*This can include cases where the Ministry</t>
    </r>
    <r>
      <rPr>
        <sz val="12"/>
        <color theme="1"/>
        <rFont val="Arial"/>
        <family val="2"/>
      </rPr>
      <t xml:space="preserve"> provides contraceptives for NGOs or social marketing.</t>
    </r>
  </si>
  <si>
    <r>
      <t>B3. One-year time period covered by the forecast/quantification amount noted in B2 (01/13-12/13)</t>
    </r>
    <r>
      <rPr>
        <i/>
        <sz val="12"/>
        <color theme="1"/>
        <rFont val="Arial"/>
        <family val="2"/>
      </rPr>
      <t xml:space="preserve">
</t>
    </r>
    <r>
      <rPr>
        <i/>
        <sz val="11"/>
        <color theme="1"/>
        <rFont val="Arial"/>
        <family val="2"/>
      </rPr>
      <t>(should ideally be FY '12-'13)</t>
    </r>
  </si>
  <si>
    <t>B4. Is there a government budget line item specifically for the procurement of contraceptives?  (Please select from the dropdown list.)</t>
  </si>
  <si>
    <t>This amount is exclusively from UNFPA.</t>
  </si>
  <si>
    <t>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t>
  </si>
  <si>
    <t>b. Progestin-only pills (for example, Ovrette, Microlut)</t>
  </si>
  <si>
    <t>National Health Commodity Security Strategy</t>
  </si>
  <si>
    <t>The list is revised every two years by the Pharmacy and Laboratory Directorate.</t>
  </si>
  <si>
    <t>warehouse reports, RSPA (Rapport de suivi et de planification des approvisionnement, PPMR)</t>
  </si>
  <si>
    <t>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t>
  </si>
  <si>
    <t>Contraceptive Security (CS) Indicators Survey, 2014</t>
  </si>
  <si>
    <t>Country: Cape Verde</t>
  </si>
  <si>
    <t>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t>
  </si>
  <si>
    <t>National Reproductive Health Programme (PNSR) and the Directorate General of Pharmacy and Drugs (DGFM)</t>
  </si>
  <si>
    <t>UNFPA. In Cape Verde UNFPA is the only donor of contraceptives.</t>
  </si>
  <si>
    <t>Reproductive Health, General Directorate of Pharmacy and Medicines</t>
  </si>
  <si>
    <t>Central Medicines Depot</t>
  </si>
  <si>
    <t>PNSR, DGFM with support from UNFPA</t>
  </si>
  <si>
    <t>DGFM</t>
  </si>
  <si>
    <t>Funds directly from the DGFM budget. From 2013 the Ministry of Health began to participate in the procurement of contraceptives by paying 25% of this amount in a total of $ 28,398 from the state budget</t>
  </si>
  <si>
    <t>UNFPA/DGFM</t>
  </si>
  <si>
    <t>Reproductive Health Commodity Security Plan</t>
  </si>
  <si>
    <t>Public sector, commercial sector, NGOs</t>
  </si>
  <si>
    <t>Symbolic amount for public sector and NGOs</t>
  </si>
  <si>
    <t>Sectors must comply with the National List of Essential Medicines</t>
  </si>
  <si>
    <t>Clincal manager</t>
  </si>
  <si>
    <t>Clinical Manager</t>
  </si>
  <si>
    <t>There are no policies or regulations that prevent providers from the sale or distribution of contraceptives.</t>
  </si>
  <si>
    <t>No payment is required by those who do not have the means to pay through evidenced poverty.</t>
  </si>
  <si>
    <t>Revision of the last list is underway in 2014</t>
  </si>
  <si>
    <t>National List of Essential Medicines</t>
  </si>
  <si>
    <t>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t>
  </si>
  <si>
    <t>Procurement planning, logistics management  information system, regular physical inventory and storage report.</t>
  </si>
  <si>
    <t>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t>
  </si>
  <si>
    <t>Cape Verde 2014</t>
  </si>
  <si>
    <t>Beninese Association for Social Marketing and Health Communication (ABMS/PS)</t>
  </si>
  <si>
    <t>Beninese Association for the Promotion of the Family</t>
  </si>
  <si>
    <t>USAID, Global Fund, KfW (German development bank), Embassy of the Netherlands</t>
  </si>
  <si>
    <t>Contraceptive Logistics, Family Planning, Department of Pharmacy and Medicine</t>
  </si>
  <si>
    <t>Central Purchasing of Essential Medicines and Medical Consumables (CAME)</t>
  </si>
  <si>
    <t>the Ministry of Health from the table of contraceptive acquisitions (TAC) with the assistance of West African Health Association (OOAS), UNFPA, USAID, Beninese Social Marketing Association (ABMS-PSI), ABPF</t>
  </si>
  <si>
    <t>Annual Workplan (PTA) Maternal and Child Health Department (DSME)</t>
  </si>
  <si>
    <t>Purchase Order execution point of the budget</t>
  </si>
  <si>
    <t>Funds granted by the national budget through the Program of Support Activities for Health and Repruduction (PAASR)</t>
  </si>
  <si>
    <t>Budget for the Year 2013</t>
  </si>
  <si>
    <t>UNFPA, USAID, OOAS (West African Health Association)</t>
  </si>
  <si>
    <t>Essential Medicine Central Purchasing</t>
  </si>
  <si>
    <t>Contraceptive methods are available in pharmacies without a prescription</t>
  </si>
  <si>
    <t>National Reproductive Health Essential Medicines List</t>
  </si>
  <si>
    <t>quarterly reports of Central Purchasing of Essential Medicines and Medical Consumables (CAME) on the availability of contraceptive products</t>
  </si>
  <si>
    <t>We have observed a stockout of Noristerat injectable but in the same period Depo-Provera injectable was available.</t>
  </si>
  <si>
    <r>
      <rPr>
        <i/>
        <sz val="12"/>
        <color indexed="8"/>
        <rFont val="Arial"/>
        <family val="2"/>
      </rPr>
      <t>PROFAMILIA</t>
    </r>
    <r>
      <rPr>
        <sz val="12"/>
        <color indexed="8"/>
        <rFont val="Arial"/>
        <family val="2"/>
      </rPr>
      <t xml:space="preserve"> (Family Well-Being Association/IPPF affiliate), </t>
    </r>
    <r>
      <rPr>
        <i/>
        <sz val="12"/>
        <color indexed="8"/>
        <rFont val="Arial"/>
        <family val="2"/>
      </rPr>
      <t>ADOPLAFAM</t>
    </r>
    <r>
      <rPr>
        <sz val="12"/>
        <color indexed="8"/>
        <rFont val="Arial"/>
        <family val="2"/>
      </rPr>
      <t xml:space="preserve"> (Dominican Family Planning Association), </t>
    </r>
    <r>
      <rPr>
        <i/>
        <sz val="12"/>
        <color indexed="8"/>
        <rFont val="Arial"/>
        <family val="2"/>
      </rPr>
      <t>MUDE</t>
    </r>
    <r>
      <rPr>
        <sz val="12"/>
        <color indexed="8"/>
        <rFont val="Arial"/>
        <family val="2"/>
      </rPr>
      <t xml:space="preserve"> (Dominican Women in Development), PSI (Populations Services International)</t>
    </r>
  </si>
  <si>
    <r>
      <rPr>
        <i/>
        <sz val="12"/>
        <color indexed="8"/>
        <rFont val="Arial"/>
        <family val="2"/>
      </rPr>
      <t>PROFAMILIA</t>
    </r>
    <r>
      <rPr>
        <sz val="12"/>
        <color indexed="8"/>
        <rFont val="Arial"/>
        <family val="2"/>
      </rPr>
      <t xml:space="preserve">, </t>
    </r>
    <r>
      <rPr>
        <i/>
        <sz val="12"/>
        <color indexed="8"/>
        <rFont val="Arial"/>
        <family val="2"/>
      </rPr>
      <t>ADOPLAFAM,</t>
    </r>
    <r>
      <rPr>
        <sz val="12"/>
        <color indexed="8"/>
        <rFont val="Arial"/>
        <family val="2"/>
      </rPr>
      <t xml:space="preserve"> </t>
    </r>
    <r>
      <rPr>
        <i/>
        <sz val="12"/>
        <color indexed="8"/>
        <rFont val="Arial"/>
        <family val="2"/>
      </rPr>
      <t>MUDE</t>
    </r>
    <r>
      <rPr>
        <sz val="12"/>
        <color indexed="8"/>
        <rFont val="Arial"/>
        <family val="2"/>
      </rPr>
      <t xml:space="preserve"> and 30 more institutions</t>
    </r>
  </si>
  <si>
    <r>
      <t xml:space="preserve">UNFPA, </t>
    </r>
    <r>
      <rPr>
        <i/>
        <sz val="12"/>
        <color indexed="8"/>
        <rFont val="Arial"/>
        <family val="2"/>
      </rPr>
      <t>OPS/OMS</t>
    </r>
    <r>
      <rPr>
        <sz val="12"/>
        <color indexed="8"/>
        <rFont val="Arial"/>
        <family val="2"/>
      </rPr>
      <t xml:space="preserve"> (Pan American Health Organization/World Health Organization)</t>
    </r>
  </si>
  <si>
    <t>Central Warehouse Ministry of Health</t>
  </si>
  <si>
    <t xml:space="preserve"> MOH</t>
  </si>
  <si>
    <t>Director of DIGEMIA a Dr. José Mordán, FP Program Coordinator</t>
  </si>
  <si>
    <t>03/13-02/14</t>
  </si>
  <si>
    <t xml:space="preserve"> DIGEMIA (FP logistics department)</t>
  </si>
  <si>
    <t>Contracts and purchasing invoices from MOH to UNFPA</t>
  </si>
  <si>
    <t>MOH has received for the second consecutive year, implant donations for this value. Information provided by UNFPA/RD office.</t>
  </si>
  <si>
    <t xml:space="preserve"> Vaginal spermicide</t>
  </si>
  <si>
    <t xml:space="preserve">MOH did not purchase emergency contraception. UNFPA donated these products and they are distributed in some of the main hospitals. There is the intention in the future to provide implants and emergency contraception through the Ministry of Health (MOH) </t>
  </si>
  <si>
    <t>DAIA National Strategy</t>
  </si>
  <si>
    <t>2014 - 2017</t>
  </si>
  <si>
    <t xml:space="preserve">18% (Value added tax)   </t>
  </si>
  <si>
    <t>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t>
  </si>
  <si>
    <t>Essential Medicines List (CBME)</t>
  </si>
  <si>
    <t xml:space="preserve">Currently, a new essential medicines list is being discussed. </t>
  </si>
  <si>
    <t>Information System and logistics management (SIAL)</t>
  </si>
  <si>
    <t>The challenge is to expand involvement of communities, provinces and municipalities to reduce gaps in access and services as well as increasing territorial (decentralized)  funding.</t>
  </si>
  <si>
    <t>Dominican Republic 2014</t>
  </si>
  <si>
    <t xml:space="preserve">Contraceptive and Commodity Security Committee-- Comite para la Disponibilidad Asegurada de Insumos y Anticonceptivos </t>
  </si>
  <si>
    <t>Frequently Asked Questions &amp; Survey Tips:</t>
  </si>
  <si>
    <t>Contraceptive Security Indicators Survey, 2014</t>
  </si>
  <si>
    <t>General Information</t>
  </si>
  <si>
    <t>What is contraceptive security (CS)?</t>
  </si>
  <si>
    <t>Contraceptive security exists when every person is able to choose, obtain, and use quality contraceptives and condoms for family planning and the prevention of sexually transmitted infections. While contraceptive security focuses on the supply of contraceptives, it also includes related factors that affect the availability and accessibility of contraceptives, including coordination, capital, commitment, capacity, context and client demand and utilization.</t>
  </si>
  <si>
    <t>Why do we need indicators for CS?</t>
  </si>
  <si>
    <t>After many years of working to improve CS, country stakeholders and other CS advocates have increasingly emphasized the importance of monitoring progress at the country level. The systematic tracking of contraceptive security indicators can be an effective way for country governments, policymakers, CS committees and advocates to regularly monitor and evaluate their country's CS status. These indicators also help identify issues and priorities for decisionmakers.</t>
  </si>
  <si>
    <t>Stakeholders can use indicator findings to increase the availability of CS-related information, inform and improve decisionmaking, and help advocate for and foster progress toward CS. Contraceptive security committees may choose to adapt and institutionalize the CS Indicators monitoring tool for these purposes.</t>
  </si>
  <si>
    <t xml:space="preserve">How can I access my country's responses from previous years or compare my country to others? </t>
  </si>
  <si>
    <t>The Contraceptive Security Indicators data can be found on the USAID | DELIVER PROJECT website at http://deliver.jsi.com. The direct link for the 2013 data is:</t>
  </si>
  <si>
    <t>http://deliver.jsi.com/dlvr_content/resources/allpubs/factsheets/CSIndiData2013.xlsx</t>
  </si>
  <si>
    <t>Additional CS Indicators resources, including data from the 2009-2012 surveys, maps, and country dashboards can be found at:</t>
  </si>
  <si>
    <t>Additional Information about Specific Survey Questions</t>
  </si>
  <si>
    <t>Section B: Finance and Procurement (Capital)</t>
  </si>
  <si>
    <t>What time period should I report on for the finance and procurement questions?</t>
  </si>
  <si>
    <t xml:space="preserve">For comparison purposes, the time period reported on should remain the same throughout the Finance and Procurement section and be consistent with the time period reported the previous year. This time period should ideally be the country's most recent completed fiscal year-- for example, October 2012-September 2013 or July 2012 -June 2013. If the financial information is only available for a different time period (such as calendar year 2013), that time period can be used instead. In either case, it is important to note the time period used. </t>
  </si>
  <si>
    <t>For all other sections in the survey, unless otherwise noted, please report on the current situation.</t>
  </si>
  <si>
    <t>What finance information should I include in my response?</t>
  </si>
  <si>
    <t>The Finance and Procurement section captures information about the government scheme for contraceptive procurement. The classic example of a national government scheme is a Ministry of Health program that provides family planning supplies to the population.</t>
  </si>
  <si>
    <t>Depending on the country, the government scheme may distribute commodities to-</t>
  </si>
  <si>
    <t>1. the network of facilities that the Ministry owns and operates</t>
  </si>
  <si>
    <t>and/or</t>
  </si>
  <si>
    <t>2. NGO or privately owned and manages health facilities affiliated with the public sector (where applicable).</t>
  </si>
  <si>
    <t>Indicator questions B2,B6,B8 and B9 are intended to capture ALL financing for contraceptives used to support the Ministry network of facilities and (where applicable) NGOs, socially marketed products, or private sector facilities that are affiliated with the public sector. Therefore, if the Ministry provides contraceptive to NGOs, social marketing, or private facilities, this financial information should be captured in the responses to indicator questions B2, B6, B8 and B9.</t>
  </si>
  <si>
    <t>What government levels do the Finance and Procurement questions refer to?</t>
  </si>
  <si>
    <t>Government budget lines, allocations, expenditures, and procurements may exist or occur at various levels, including national, regional, and local levels. If they exist at any level, please include them in your responses. If your country's information includes data from a sub-national level, please also note this in the section's comments area (question B15).</t>
  </si>
  <si>
    <t>What do government funds include?</t>
  </si>
  <si>
    <t>Government funds include internally generated funds, basket funds, World Bank credits or loans, and other funds donors gave to the government for their use. These are all classified as government funds because governments have control over their spending. Definitions are as follows:</t>
  </si>
  <si>
    <r>
      <rPr>
        <i/>
        <sz val="11"/>
        <color indexed="8"/>
        <rFont val="Calibri"/>
        <family val="2"/>
      </rPr>
      <t>Internally generated funds</t>
    </r>
    <r>
      <rPr>
        <sz val="10"/>
        <rFont val="Arial"/>
        <family val="2"/>
      </rPr>
      <t>- These funds are drawn from government revenue sources-- usually various taxes, duties, and fees. They can be generated at the central or lower levels of government.</t>
    </r>
  </si>
  <si>
    <r>
      <rPr>
        <i/>
        <sz val="11"/>
        <color indexed="8"/>
        <rFont val="Calibri"/>
        <family val="2"/>
      </rPr>
      <t>Other government funds</t>
    </r>
    <r>
      <rPr>
        <sz val="10"/>
        <rFont val="Arial"/>
        <family val="2"/>
      </rPr>
      <t>, which include:</t>
    </r>
  </si>
  <si>
    <t>*Basket funds- These are pooled funds managed by the government with input from financing partners. The funds originate from various sources, which may include donors and the government</t>
  </si>
  <si>
    <t>*Development Bank assistance (for example, World Bank credits or loans)</t>
  </si>
  <si>
    <r>
      <rPr>
        <b/>
        <sz val="11"/>
        <color indexed="8"/>
        <rFont val="Calibri"/>
        <family val="2"/>
      </rPr>
      <t>*</t>
    </r>
    <r>
      <rPr>
        <sz val="10"/>
        <rFont val="Arial"/>
        <family val="2"/>
      </rPr>
      <t>Other funds donors gave to the government</t>
    </r>
  </si>
  <si>
    <t>Indicator question B4: Is there a government budget line item specifically for the procurement of contraceptives?</t>
  </si>
  <si>
    <r>
      <rPr>
        <b/>
        <sz val="12"/>
        <color indexed="8"/>
        <rFont val="Calibri"/>
        <family val="2"/>
      </rPr>
      <t>Notes:</t>
    </r>
    <r>
      <rPr>
        <sz val="12"/>
        <color indexed="8"/>
        <rFont val="Calibri"/>
        <family val="2"/>
      </rPr>
      <t xml:space="preserve"> This budget line refers to an item in the budget template specified for contraceptive procurement. Here we are interested in whether or not the line exists, regardless of whether there are funds budgeted for it. In other words, if there is a specific line in the budget for contraceptive procurement, even if $0 is set aside for it, this counts as the budget line existing.</t>
    </r>
  </si>
  <si>
    <t>Indicator question B5: Were government funds allocated (i.e., committed) for contraceptive procurement in the most recent complete fiscal year (FY'12-'13)?</t>
  </si>
  <si>
    <r>
      <rPr>
        <b/>
        <sz val="11"/>
        <color indexed="8"/>
        <rFont val="Calibri"/>
        <family val="2"/>
      </rPr>
      <t xml:space="preserve">Notes: </t>
    </r>
    <r>
      <rPr>
        <sz val="10"/>
        <rFont val="Arial"/>
        <family val="2"/>
      </rPr>
      <t>The terms "allocated", committed", and "pledged" can be used interchangeably.</t>
    </r>
  </si>
  <si>
    <t>An allocation or commitment is the amount of financing that a source of revenue says it will spend on contraceptives. Funding sources may commonly allocate money- but might not spend it, spend only a portion of it, or spend it much later than originally planned. If the commitment is made verbally, information about it may be found in meeting minutes or press releases. Allocation information may also be contained in documents such as workplans, budgets, or supply plans.</t>
  </si>
  <si>
    <t>Indicator question B7: Were government funds spent on contraceptive procurement in the most recent complete fiscal year?</t>
  </si>
  <si>
    <r>
      <rPr>
        <b/>
        <sz val="12"/>
        <color indexed="8"/>
        <rFont val="Calibri"/>
        <family val="2"/>
      </rPr>
      <t>Notes:</t>
    </r>
    <r>
      <rPr>
        <sz val="12"/>
        <color indexed="8"/>
        <rFont val="Calibri"/>
        <family val="2"/>
      </rPr>
      <t xml:space="preserve"> This question is about expenditures-- the amount that was actually spent on contraceptive procurement, regardless of what was (or was not) first budgeted or allocated for contraceptive procurement.</t>
    </r>
  </si>
  <si>
    <t>How do we define spending?</t>
  </si>
  <si>
    <t>We recommend that you use either the delivery-based or the cash-based method of accounting to count what was spent.</t>
  </si>
  <si>
    <t>The delivery-based method counts the expenditure in the period in which the product arrived in the country's central warehouse.</t>
  </si>
  <si>
    <t>The cash-based method counts the expenditure in the period in which the payment was made.</t>
  </si>
  <si>
    <t>Where can we find expenditure information?</t>
  </si>
  <si>
    <t>Expenditure information may come from various sources, including:</t>
  </si>
  <si>
    <t>*Spending reports from government agencies, such as the Family Planning division of the Ministry of Health, the Procurement Unit, the Central Medical Stores, the Ministry of Finance, or the Logistics Management Unit.</t>
  </si>
  <si>
    <t>*Contraceptive procurement plans, if these are updated with actual expenditure information</t>
  </si>
  <si>
    <t>*PipeLine database report- countries that use PipeLine software to manage their contraceptive supply may update the database to include spending information associated with specific shipments.</t>
  </si>
  <si>
    <t>*RHInterchange (RHI) online database, at http://rhi.rhsupplies.org/rhi</t>
  </si>
  <si>
    <t>*Country Coordinating Mechanism reports (for purchases made with Global Fund monies).</t>
  </si>
  <si>
    <t>*Interviews with funding sources and agents.</t>
  </si>
  <si>
    <t>*Sector-wide approach or basket fund reports.</t>
  </si>
  <si>
    <t>*Meeting minutes or annual reports.</t>
  </si>
  <si>
    <t>Section D: Policy (Commitment)</t>
  </si>
  <si>
    <t>Indicator question D1: Is there a contraceptive security or reproductive health commodity security strategy or is contraceptive security explicitly included in a country strategy?</t>
  </si>
  <si>
    <r>
      <rPr>
        <b/>
        <sz val="12"/>
        <color indexed="8"/>
        <rFont val="Calibri"/>
        <family val="2"/>
      </rPr>
      <t>Notes:</t>
    </r>
    <r>
      <rPr>
        <sz val="12"/>
        <color indexed="8"/>
        <rFont val="Calibri"/>
        <family val="2"/>
      </rPr>
      <t xml:space="preserve"> This strategy should outline the priority strategies and activities needed to assure a reliable supply of contraceptives.</t>
    </r>
  </si>
  <si>
    <t>Indicator question D5: Please complete the following table to indicate the country's policies regarding the lowest provider cadre that is allowed to sell or dispense particular contraceptive methods.</t>
  </si>
  <si>
    <r>
      <rPr>
        <b/>
        <sz val="12"/>
        <color indexed="8"/>
        <rFont val="Calibri"/>
        <family val="2"/>
      </rPr>
      <t xml:space="preserve">Notes: </t>
    </r>
    <r>
      <rPr>
        <sz val="12"/>
        <color indexed="8"/>
        <rFont val="Calibri"/>
        <family val="2"/>
      </rPr>
      <t xml:space="preserve">Increasingly, countries are encouraging task-shifting or task-sharing, where lower level health providers are allowed to provide more methods than they were previously allowed to provide. </t>
    </r>
  </si>
  <si>
    <t>The dropdown options of provider cadres are based primarily on the WHO's distinctions in their guidelines on task-shifting/sharing.</t>
  </si>
  <si>
    <t>Indicator question D9: Are the following contraceptives included in the country's National Essential Medicine List (NEML) or other equivalent priority list (for example, the National Medical Device List)?</t>
  </si>
  <si>
    <r>
      <rPr>
        <b/>
        <sz val="12"/>
        <color indexed="8"/>
        <rFont val="Calibri"/>
        <family val="2"/>
      </rPr>
      <t xml:space="preserve">Notes: </t>
    </r>
    <r>
      <rPr>
        <sz val="12"/>
        <color indexed="8"/>
        <rFont val="Calibri"/>
        <family val="2"/>
      </rPr>
      <t xml:space="preserve">Some countries may include items like condoms and IUDs on an essential medical device list, or there may be a list like an "essential health package commodity list" which may be equivalent to an NEML. The inclusion of products on these lists highlights their significance and can help ensure their availability by influencing decision on resource allocation, procurement, prescriber protocols, and provider training. </t>
    </r>
  </si>
  <si>
    <t>Maternal Mortality Committee</t>
  </si>
  <si>
    <t>The committee is chaired by the Deputy Minister of Health.</t>
  </si>
  <si>
    <t>National Center for Diseases Control and Public Health</t>
  </si>
  <si>
    <t>USAID SUSTAIN</t>
  </si>
  <si>
    <t>USAID donated contraceptives</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</si>
  <si>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</si>
  <si>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t>
  </si>
  <si>
    <r>
      <t>PROFAMIL (IPPF affiliate), Management Sciences for Health (MSH), Jhpiego, Foundation for Reproductive Health and Family Education (</t>
    </r>
    <r>
      <rPr>
        <i/>
        <sz val="12"/>
        <rFont val="Arial"/>
        <family val="2"/>
      </rPr>
      <t>FOSREF</t>
    </r>
    <r>
      <rPr>
        <sz val="12"/>
        <rFont val="Arial"/>
        <family val="2"/>
      </rPr>
      <t>), Pathfinder, URC</t>
    </r>
  </si>
  <si>
    <t>Commodities and Logistic Point of Contact</t>
  </si>
  <si>
    <t>Ministry of Health (Directorate of Family Health) and its partners</t>
  </si>
  <si>
    <t>USAID Health Office</t>
  </si>
  <si>
    <t>USAID, UNFPA and UNDP</t>
  </si>
  <si>
    <t>USAID is currently advocating for the Government of Haiti to include in the MoH's budget a line item dedicated specifically to FP commodities</t>
  </si>
  <si>
    <t xml:space="preserve">Contraceptive Security Indicators Data 2014
All Surveyed Countries
</t>
  </si>
  <si>
    <t>Africa</t>
  </si>
  <si>
    <t>LAC</t>
  </si>
  <si>
    <t>Armenia 2014</t>
  </si>
  <si>
    <t>Benin 2014</t>
  </si>
  <si>
    <t>Burundi 2014</t>
  </si>
  <si>
    <t>Ethiopia 2014</t>
  </si>
  <si>
    <t>Georgia 2014</t>
  </si>
  <si>
    <t>Ghana 2014</t>
  </si>
  <si>
    <t>Guatemala 2014</t>
  </si>
  <si>
    <t>Haiti 2014</t>
  </si>
  <si>
    <t>Kenya 2014</t>
  </si>
  <si>
    <t>Liberia 2014</t>
  </si>
  <si>
    <t>Madagascar 2014</t>
  </si>
  <si>
    <t>Malawi 2014</t>
  </si>
  <si>
    <t>Mauritania 2014</t>
  </si>
  <si>
    <t>Nepal 2014</t>
  </si>
  <si>
    <t>Nigeria 2014</t>
  </si>
  <si>
    <t>Pakistan 2014</t>
  </si>
  <si>
    <t>Paraguay 2014</t>
  </si>
  <si>
    <t>Peru 2014</t>
  </si>
  <si>
    <t>Philippines 2014</t>
  </si>
  <si>
    <t>Rwanda 2014</t>
  </si>
  <si>
    <t>Tanzania 2014</t>
  </si>
  <si>
    <t>Uganda 2014</t>
  </si>
  <si>
    <t>Ukraine 2014</t>
  </si>
  <si>
    <t>Yemen 2014</t>
  </si>
  <si>
    <t>Zambia 2014</t>
  </si>
  <si>
    <t>Zimbabwe 2014</t>
  </si>
  <si>
    <r>
      <t xml:space="preserve">C2l. Specify other contraceptive(s) offered in </t>
    </r>
    <r>
      <rPr>
        <u/>
        <sz val="10"/>
        <rFont val="Arial"/>
        <family val="2"/>
      </rPr>
      <t>public</t>
    </r>
    <r>
      <rPr>
        <sz val="10"/>
        <rFont val="Arial"/>
        <family val="2"/>
      </rPr>
      <t xml:space="preserve"> sector facilities</t>
    </r>
  </si>
  <si>
    <t>Notes</t>
  </si>
  <si>
    <t xml:space="preserve">This question refers to funds planned to be spent on contraceptives, whether or not they ended up being spent. </t>
  </si>
  <si>
    <t>This will auto-calculate. (It will sum internally generated funds and other government funds allocated.)</t>
  </si>
  <si>
    <t>*This can include cases where the Ministry funded contraceptive supply for NGOs or social marketing.</t>
  </si>
  <si>
    <t>This will auto-calculate. (It will sum in-kind donations and all Global Fund procurements.)</t>
  </si>
  <si>
    <t>Grand total of all spending for public sector contraceptives from the government and donors (Questions B8c+B9d))</t>
  </si>
  <si>
    <t>This will auto-calculate. (It contains the following formula: Grand internally generated spending (Question B8a) / Total government spending (Question B8c))</t>
  </si>
  <si>
    <t>This will auto-calculate. (It contains the following formula: Grand total of all spending for public sector contraceptives from the government and donors (Questions B8c+B9d) / Value of estimated need for procurement (Question B2))</t>
  </si>
  <si>
    <t>Please indicate which methods are intended to be offered. This question is not asking whether the method is currently in stock.</t>
  </si>
  <si>
    <t>Please select from the dropdown lists if possible. If you cannot find a provider cadre that fits, you may write it in.</t>
  </si>
  <si>
    <t xml:space="preserve">D8. Are there charges to the client in the public sector for family planning services or commodities? </t>
  </si>
  <si>
    <t>This question refers to charges by policy, not under-the-table charges.</t>
  </si>
  <si>
    <t>This is the most recent actual PRSP on IMF's site - not progress or summary report</t>
  </si>
  <si>
    <t>If a method is not intended to be offered in public sector facilities, in most cases stockouts will be not applicable.</t>
  </si>
  <si>
    <t>The central level refers to the central level warehouse for the public sector.</t>
  </si>
  <si>
    <t>e.g., basket funds, World Bank credits or loans, or other funds donors gave to the government [e.g., direct budget support]?</t>
  </si>
  <si>
    <t>This will auto-calculate. (It will sum internally generated funds and other government funds spent.)</t>
  </si>
  <si>
    <t>*This can include cases where donors provide products to the Ministry for NGOs or social marketing.</t>
  </si>
  <si>
    <t>For example, basket funds, World Bank credits or loans, and other funds donors gave to the government [e.g., direct budget support]</t>
  </si>
  <si>
    <t>responses from dropdown list choices: 0, 1-2, 3-5, or 6+</t>
  </si>
  <si>
    <t xml:space="preserve"> e.g., to cover the needs for the '12-'13 fiscal year
*This can include cases where the Ministry provides contraceptives for NGOs or social marketing.</t>
  </si>
  <si>
    <t>Internally Generated Funds</t>
  </si>
  <si>
    <t>Other Government Funds</t>
  </si>
  <si>
    <t>Total</t>
  </si>
  <si>
    <t>In-kind donations</t>
  </si>
  <si>
    <t>Global Fund grants</t>
  </si>
  <si>
    <t>E2. In the last 12 months, has there ever been a stockout at the central level of any of the following contraceptives offered in public sector facilities?</t>
  </si>
  <si>
    <t xml:space="preserve">E3. Are stockouts a large problem in your country at the following levels? </t>
  </si>
  <si>
    <t>Country: Cameroon</t>
  </si>
  <si>
    <t>Family Planning Subgroup</t>
  </si>
  <si>
    <t>Cameroonian Social Marketing Association</t>
  </si>
  <si>
    <t>Cameroon National Association for Family Welfare
(CAMNAFAW/IPPF), Cameroon Baptist Convention Health Services (CBCHS), Ad Lucem (Catholics)</t>
  </si>
  <si>
    <t>Family Planning Department, Pharmacy, Medicines, and Laboratories Department</t>
  </si>
  <si>
    <t>National Essential Medicine Supply Center</t>
  </si>
  <si>
    <t>German Cooperation Agency (GIZ), CHAI, USAID</t>
  </si>
  <si>
    <t>Maternal Health Department with help from USAID | DELIVER PROJECT</t>
  </si>
  <si>
    <t>2012-2013</t>
  </si>
  <si>
    <t>UNFPA, German Cooperation Agency (GIZ), Organization for Coordination and Cooperation in the Fight Against Endemic Diseases in Central Africa (OCEAC), Cameroonian Social Marketing Association (ACMS), Cameroon National Association for Family Welfare (CAMNAFAW)</t>
  </si>
  <si>
    <t>Report of the Cameroon National Association for Family Welfare</t>
  </si>
  <si>
    <t>Unknown</t>
  </si>
  <si>
    <t>Public sector, NGO, Social Marketing</t>
  </si>
  <si>
    <t>Private pharmacy agents can provide contraceptives to clients with a prescription</t>
  </si>
  <si>
    <t>Implanon NXT is no longer on the essential medicines list</t>
  </si>
  <si>
    <t>Cameroon Contraceptive Logistics System Evaluation Report</t>
  </si>
  <si>
    <t>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t>
  </si>
  <si>
    <t>Cameroon 2014</t>
  </si>
  <si>
    <t>Comité National de pilotage pour la sécurisation des produits SR (Reproductive Health Product Committee)</t>
  </si>
  <si>
    <t xml:space="preserve">PSI </t>
  </si>
  <si>
    <t>Association Guinéenne pour le Bien être Familial (AGBEF), Jhpiego, Plan Guinée</t>
  </si>
  <si>
    <t>Laborex-Guinée (distributor),</t>
  </si>
  <si>
    <t>USAID, GIZ</t>
  </si>
  <si>
    <t>National Directorate of Pharmacy and Laboratory (DNPL), National Directorate of Family Health and nutrition  (DNSF)</t>
  </si>
  <si>
    <t>Pharmacie Centrale du Guinee (central warehouse), regional stores(5)</t>
  </si>
  <si>
    <t>Ministry of Finance</t>
  </si>
  <si>
    <t>Service de santé de l'armée</t>
  </si>
  <si>
    <t>DNPL</t>
  </si>
  <si>
    <t>RHCS Focal Point</t>
  </si>
  <si>
    <t>National forcasting committee (MOH,USAID and UNFPA)</t>
  </si>
  <si>
    <t>A budget line exists, but there have been no expenditures</t>
  </si>
  <si>
    <t>Financing for contraceptive procurement has been ensured by partners (USAID, UNFPA, etc)</t>
  </si>
  <si>
    <t>The country in in the midst of promoting long action method of contraceptives</t>
  </si>
  <si>
    <t>Revised Strategic Plan for Reproductive Health Commodity Security in Guinea</t>
  </si>
  <si>
    <t>2013-2017</t>
  </si>
  <si>
    <t>NGO's, Marketing Social ( ECOWAS duties for example)</t>
  </si>
  <si>
    <t>In the private sector, contraceptives are distributed to clients at a very low cost (primarily by social marketing, PSI).</t>
  </si>
  <si>
    <t>For the poorest</t>
  </si>
  <si>
    <t xml:space="preserve">National Essential Medicine List </t>
  </si>
  <si>
    <t>The list was revised in May 2012.</t>
  </si>
  <si>
    <t>Sub-sub bullet under health includes "increase the availability and use of preventive, curative and promotional services of quality for maternal and
neonatal health, including family planning, MTCTP and nutrition"</t>
  </si>
  <si>
    <t>Periodic physical inventory</t>
  </si>
  <si>
    <t>The major challenges in contraceptive security in Guinea are related to the transport of central level products to health centers. Successes include the promotion of long action methods (IUD, Jadelle).</t>
  </si>
  <si>
    <t>Guinea 2014</t>
  </si>
  <si>
    <t>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t>
  </si>
  <si>
    <t>Information not available in public domain</t>
  </si>
  <si>
    <t>In addition to the central government funding, the state governments have their own health budgets. However, they are not used for contraceptive procurement.</t>
  </si>
  <si>
    <t>Supply and Social Marketing Division of the Ministry of Health and Family Welfare</t>
  </si>
  <si>
    <t>The Ministry publishes the Family Welfare Statistics which provides the most updated information on contraceptive supplies and finances in the country.  The last report was published for year 2011 which formed basis for completing last year's survey</t>
  </si>
  <si>
    <t>National Population Policy</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</si>
  <si>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</si>
  <si>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</si>
  <si>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National List of Essential Medicines of India</t>
  </si>
  <si>
    <t>India 2014</t>
  </si>
  <si>
    <t>Country: Mali</t>
  </si>
  <si>
    <t>National Monitoring Commission for Reproductive Health Product Security Plan</t>
  </si>
  <si>
    <t>Population Services International (PSI), F20</t>
  </si>
  <si>
    <t>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t>
  </si>
  <si>
    <t>National Council of the Order of Pharmacists (CNOP), National Council of the Order of Doctors (CNOM), and National Council of the Order of Midwives</t>
  </si>
  <si>
    <t>USAID, KfW (German development bank), UNFPA</t>
  </si>
  <si>
    <t>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t>
  </si>
  <si>
    <t>Popular Pharmacy of Mali (PPM), Private central charge of the distribution of contraceptive products</t>
  </si>
  <si>
    <t>Finance and Materials Directorate (DFM) of the Ministry of Health (MS) and the Ministry of Finance</t>
  </si>
  <si>
    <t>National Population Department, National Department for the Promotion of Women and the National Department for the Promotion of Children, National Federation of Community Health Associations (FENASCOM), National Youth Department, National Department of Social Development</t>
  </si>
  <si>
    <t>Chief of Unit for Training, Information, and Communication, Focal Point for Reproductive Health</t>
  </si>
  <si>
    <t>These funds were included in the global medicine credit funds for contraceptives allocated to the state in the distribution plan</t>
  </si>
  <si>
    <t>The World Bank and basket funds are not among the reproductive health partners that support the state budget for the purchase of contraceptives</t>
  </si>
  <si>
    <t>PPM
Popular Pharmacy of Mali (PPM)</t>
  </si>
  <si>
    <t>In 2013 the state did not buy any contraceptives</t>
  </si>
  <si>
    <t>The Global Fund is not a partner of Family Planning in Mali</t>
  </si>
  <si>
    <t>There was not a quantification in 2013.</t>
  </si>
  <si>
    <t>Strategic Plan for Reproductive Health Product Security</t>
  </si>
  <si>
    <t>Public Sector, NGO sector, social marketing, commercial sector</t>
  </si>
  <si>
    <t>N'existe pas
Does not exist</t>
  </si>
  <si>
    <t>Exemptions for HIV+ persons</t>
  </si>
  <si>
    <t>Neosampoon</t>
  </si>
  <si>
    <t>National Essential Medicines List (NEML)</t>
  </si>
  <si>
    <t>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t>
  </si>
  <si>
    <t>Female empowerment is included as a goal in the PSRP, but it focuses on economic and political empowerment</t>
  </si>
  <si>
    <t>Logistic Report of the Popular Pharmacy of Mali</t>
  </si>
  <si>
    <t>Because of the sociopolitical situation that has caused disruption of governmental organization since 2012, health policy has been severely tested (withdrawal of partners, insufficiency of investment of government funds).</t>
  </si>
  <si>
    <t>Mali 2014</t>
  </si>
  <si>
    <t>Fianakaviana Sambatra (FISA) (an IPPF affiliate); Marie Stopes Madagascar (MSM); Religious Platform represented by SALFA (Health Department of Lutheran Church), and Health Department of Protestant Church (SAF-FJKM).</t>
  </si>
  <si>
    <t>MERCK-DOHME</t>
  </si>
  <si>
    <t>Family Planning, Maternal Health, STI/HIV/AIDS, and Division of Pharmacy, Laboratory and Traditional Medicines (DPLMT)</t>
  </si>
  <si>
    <t>MOH with UNFPA's support</t>
  </si>
  <si>
    <t>AR100,000,000 were spent for contraceptives procurement for 2013.</t>
  </si>
  <si>
    <t>This includes male and female condom procurement.</t>
  </si>
  <si>
    <t xml:space="preserve">RHI and USAID |DELIVER Project Records </t>
  </si>
  <si>
    <t>USAID ($3,532,604) and UNFPA ($2,750,446)</t>
  </si>
  <si>
    <t>USAID procurements are for the Social Marketing Program (PSI and Marie Stopes) and distributed through community-based channel.</t>
  </si>
  <si>
    <t>Periodic report from SALAMA</t>
  </si>
  <si>
    <t xml:space="preserve">Reproductive Health Commodity Security Committee    
</t>
  </si>
  <si>
    <t>MOH RH Unit</t>
  </si>
  <si>
    <r>
      <rPr>
        <i/>
        <sz val="12"/>
        <rFont val="Arial"/>
        <family val="2"/>
      </rPr>
      <t>Central de Medicamentos e Artigos Medicos</t>
    </r>
    <r>
      <rPr>
        <sz val="12"/>
        <rFont val="Arial"/>
        <family val="2"/>
      </rPr>
      <t xml:space="preserve"> (CMAM) (central medical store)</t>
    </r>
  </si>
  <si>
    <t>The office of the First Lady</t>
  </si>
  <si>
    <t>First Lady</t>
  </si>
  <si>
    <t xml:space="preserve">Representative from MOH RH program, UNPFA, USAID, CMAM, Pathfinder, JHPIEGO and DKT   
</t>
  </si>
  <si>
    <t xml:space="preserve">London Summit </t>
  </si>
  <si>
    <t>The government agreed to contribute with 5% of the total   contraceptives needs for year the 2012. Thereafter the government will contribute with 10% up to 2015.</t>
  </si>
  <si>
    <t>CMAM Procurement Unit</t>
  </si>
  <si>
    <t>Basket fund and the state budget</t>
  </si>
  <si>
    <t>RHInterchange database and Mycommodities</t>
  </si>
  <si>
    <t xml:space="preserve">The Global Fund's online Transaction Summary - PQR </t>
  </si>
  <si>
    <t xml:space="preserve">Comments: 
</t>
  </si>
  <si>
    <t xml:space="preserve">MISAU is planning to introduce emergency contraceptive pills for public sector. UNFPA have ordered small quantities of Postinor 2 for 2014.  </t>
  </si>
  <si>
    <t xml:space="preserve">Family Planning and Contraception Strategy  </t>
  </si>
  <si>
    <t>2009-2013</t>
  </si>
  <si>
    <t>Only port handling fees.</t>
  </si>
  <si>
    <t xml:space="preserve">The Law for Private Medicine allows the private sector to import and prescribe all contraceptive methods. </t>
  </si>
  <si>
    <t xml:space="preserve">For IUDs and Jadelle trained nurses can do the insertions. </t>
  </si>
  <si>
    <t>National Essential Medicine list</t>
  </si>
  <si>
    <t>No mention of reproductive health, family planning, maternal health, condoms, contraceptive, commodity or contraceptive security.</t>
  </si>
  <si>
    <t>Mozambique 2014</t>
  </si>
  <si>
    <t>Depending of the value. Numerous taxes attributed to any product. NO exception for FP commodities. 10% custom/import duties, 10% VAT.</t>
  </si>
  <si>
    <t>Medical methods can be provided/prescribed only at health facilities</t>
  </si>
  <si>
    <t>Officially pharmacists are allowed to provide COCs and pills on prescription only.</t>
  </si>
  <si>
    <t>National essential medicines list 2014</t>
  </si>
  <si>
    <t>Russia 2014</t>
  </si>
  <si>
    <t xml:space="preserve">National Committee for Contraceptive Security </t>
  </si>
  <si>
    <t xml:space="preserve">Associaton pour le Developpement du Marketing Social (ADEMAS) (USAID Implementing Partner (IP)) </t>
  </si>
  <si>
    <t>Senegalese Association for Family Wellbeing (ASBEF) IPPF Affiliate, IntraHealth (USAD IP), ChildFund and NGO consortium members, MSI, ACDEV, AMREF, Path, AFD, FHI , Population Council</t>
  </si>
  <si>
    <t>Pfizer Senegal</t>
  </si>
  <si>
    <t>USAID, UNFPA</t>
  </si>
  <si>
    <t xml:space="preserve">UNFPA, WHO </t>
  </si>
  <si>
    <t>Directorate of Reproductive Health and Child Survival (DSRSE), Directorate of Pharmacies and Medicine, National Medicines Control Laboratory</t>
  </si>
  <si>
    <t>National Central Warehouse</t>
  </si>
  <si>
    <t>Ministry of Planning and Human Resouces</t>
  </si>
  <si>
    <t>USAID &amp; Implementing Partners, Directorate of Reproductive Health and Child Survival (DSRSE), UNFPA</t>
  </si>
  <si>
    <t>USAID health team leader, UNFPA representative and Director of DSRSE</t>
  </si>
  <si>
    <t>Directorate of Reproductive Health and Child Survival (DSRSE) with UNFPA and USAID assistance</t>
  </si>
  <si>
    <t>MoH records</t>
  </si>
  <si>
    <t>Funds transferred to Central Medical Stores for contraceptive procurement</t>
  </si>
  <si>
    <t>$35,835 from UNFPA and $1,342,461 from USAID</t>
  </si>
  <si>
    <t>CycleBeads are still offered in non-profit private-sector facilities and at the community level</t>
  </si>
  <si>
    <t xml:space="preserve">National Family Planning &amp; Reproductive Health Plan </t>
  </si>
  <si>
    <t>2012-2015</t>
  </si>
  <si>
    <t xml:space="preserve">All sectors </t>
  </si>
  <si>
    <r>
      <t>For private sector: 20% duties for all methods, 18% VAT for IUD only, and 2.7% for all goods entering the West African Economic and Monetary Union (</t>
    </r>
    <r>
      <rPr>
        <i/>
        <sz val="12"/>
        <rFont val="Arial"/>
        <family val="2"/>
      </rPr>
      <t>UEMOA</t>
    </r>
    <r>
      <rPr>
        <sz val="12"/>
        <rFont val="Arial"/>
        <family val="2"/>
      </rPr>
      <t xml:space="preserve">) area (import tax), but the government can grant a tax exemption for the public sector. </t>
    </r>
  </si>
  <si>
    <t>Brand advertisement of products is forbidden. Private doctors prescribe contraceptives but don't distribute to clients. Pharmacists also don't have the right to provide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</si>
  <si>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t>
  </si>
  <si>
    <t>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t>
  </si>
  <si>
    <t xml:space="preserve">There are no specific groups exempted from payment. But health workers can arrange with the local committee to provide contraceptives for people who cannot pay. Fees for clients are $0.16 to $1.10 in the public sector.  </t>
  </si>
  <si>
    <t xml:space="preserve">National Essential Medicines List </t>
  </si>
  <si>
    <t>Contraceptive procurement tables (CPTs), information Management Assessment Tools (IMAT), and Logistics Management Information System and Reports</t>
  </si>
  <si>
    <t>Senegal Family planning has been improved this year with its family planning campaign. Stock out are more and more decreased with the strengthening of the service provision of contraceptives and logistics supervision.</t>
  </si>
  <si>
    <t>Senegal 2014</t>
  </si>
  <si>
    <t>Country: Russia</t>
  </si>
  <si>
    <t>D5. Note the lowest level provider cadre that is allowed to sell or dispense the method, by sector (based on the country's policies).</t>
  </si>
  <si>
    <t>C2. Are the following contraceptive methods offered in public sector facilities?</t>
  </si>
  <si>
    <t>C3. Are the following contraceptive methods offered in NGO facilities?</t>
  </si>
  <si>
    <t>C4. Are the following contraceptive methods offered through social marketing?</t>
  </si>
  <si>
    <t>C1. Are the following contraceptive methods offered in commercial sector facilities?</t>
  </si>
  <si>
    <t>Reproductive Health Commodity Security (RHCS) Committee</t>
  </si>
  <si>
    <t>CARE</t>
  </si>
  <si>
    <t>Marie Stopes Sierra Leone (an MSI affiliate), Planned Parenthood Association of Sierra Leone (PPASL) (an IPPF affiliate) and Aberdeen Women Clinic</t>
  </si>
  <si>
    <t>DFID</t>
  </si>
  <si>
    <t>UNFPA, UNICEF &amp; WHO</t>
  </si>
  <si>
    <t>Reproductive Health/Family Planning (RH) Programe, National Aids Contral Program, Child Health/Expanded Program on Immunization, National Adolenscence School Health Program</t>
  </si>
  <si>
    <t>Directorate of Drugs and Medical Supplies</t>
  </si>
  <si>
    <t>Representative/focal person</t>
  </si>
  <si>
    <t>Religious groups, Civil Society Representatives</t>
  </si>
  <si>
    <t xml:space="preserve">Members of RHCS committee </t>
  </si>
  <si>
    <t>MoH, Parliamentary budget profile  2013</t>
  </si>
  <si>
    <t>Although funds were allocated/ committed, they were never released</t>
  </si>
  <si>
    <t>RHinterchange</t>
  </si>
  <si>
    <t>UNFPA &amp; USAID</t>
  </si>
  <si>
    <t>Donors, NGOs, social marketing, commercial</t>
  </si>
  <si>
    <t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t>
  </si>
  <si>
    <t>The above mentioned taxes/duties and the time it takes to clear commodities from port</t>
  </si>
  <si>
    <t>The Sierra Leone Pharmacy Board Act</t>
  </si>
  <si>
    <t>There is a policy in the Public sector for contraceptive methods to be dispense free of cost, unlike in the private sector these methods are paid for over the counter</t>
  </si>
  <si>
    <t>Not applicable. Note- Although services/commodities are to be offered free of charge, there have been instances where clients are charged fees for services/commodities. This is something the Ministry is trying to address.</t>
  </si>
  <si>
    <t>Republic of Sierra Leone Essential Medicines List</t>
  </si>
  <si>
    <r>
      <t xml:space="preserve">E1. Have stock 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</si>
  <si>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E2. In the last 12 months, has there ever been a stock 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</si>
  <si>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t>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t>
  </si>
  <si>
    <t>Sierra Leone 2014</t>
  </si>
  <si>
    <r>
      <rPr>
        <i/>
        <sz val="12"/>
        <rFont val="Arial"/>
        <family val="2"/>
      </rPr>
      <t xml:space="preserve">Comité National de Sécurisation de l’Approvisionnement en Produit Contraceptifs (CNSAPC) </t>
    </r>
    <r>
      <rPr>
        <sz val="12"/>
        <rFont val="Arial"/>
        <family val="2"/>
      </rPr>
      <t>(National Contraceptive Security Committee). This committee is not functional at this time. There is also a newly formed Condom Management group that functions.</t>
    </r>
  </si>
  <si>
    <r>
      <rPr>
        <i/>
        <sz val="12"/>
        <rFont val="Arial"/>
        <family val="2"/>
      </rPr>
      <t>Association Togolaise pour le Bien-Etre Familial (ATBEF,</t>
    </r>
    <r>
      <rPr>
        <sz val="12"/>
        <rFont val="Arial"/>
        <family val="2"/>
      </rPr>
      <t xml:space="preserve"> the IPPF Member Association), Plan Togo</t>
    </r>
  </si>
  <si>
    <t>Order of Pharmacists and Order of Doctors</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</si>
  <si>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</si>
  <si>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</si>
  <si>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</si>
  <si>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National Assembly (one representative), Ministry of Social Action (one representative)</t>
  </si>
  <si>
    <t>National contraceptives quantification team with technical assistance from the USAID | DELIVER PROJECT</t>
  </si>
  <si>
    <t>Ministry of health</t>
  </si>
  <si>
    <t>Includes 4 shipments listed in RHI as shipped in Dec 2012 because these shipments arrived in Togo in Feb 2013</t>
  </si>
  <si>
    <t>USAID ($ 383,682), UNFPA ($ 1,454,572)</t>
  </si>
  <si>
    <t>Note: we had to estimate the value of DMPA shipments provided by UNFPA, as UNFPA does not make the value of DMPA shipments public. We used the value provided to the UNFPA country office ($1.00 per vial) + $0.09 per syringe (from the UNFPA AccessRH catalog) + est. 12% freight</t>
  </si>
  <si>
    <t>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t>
  </si>
  <si>
    <t>The Pharmacy Directorate (Direction de la Pharmacie) puts out the request(s) for quotation and selects the vendor(s). The goods purchased are inspected by the public treasury before payment.</t>
  </si>
  <si>
    <t xml:space="preserve">The cycle beads is distributed by PSI but this product is available in public health facilities </t>
  </si>
  <si>
    <r>
      <rPr>
        <i/>
        <sz val="12"/>
        <rFont val="Arial"/>
        <family val="2"/>
      </rPr>
      <t>Plan National de Sécurisation des produits de Sante de la Reproduction</t>
    </r>
    <r>
      <rPr>
        <sz val="12"/>
        <rFont val="Arial"/>
        <family val="2"/>
      </rPr>
      <t xml:space="preserve"> (National Reproductive Health Commodity Security Plan)</t>
    </r>
  </si>
  <si>
    <t>The RHCS Plan for 2008-2012 was evaluated in December 2013. A new plan has not yet been formally developed except repositioning FP plan for period 2013 - 2017</t>
  </si>
  <si>
    <t>The commercial sector has to pay taxes.</t>
  </si>
  <si>
    <t>Apart customs duties, there are no other restrictive measures that impede the private sector</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</si>
  <si>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</si>
  <si>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People with difficulties to pay can access FP services free of charge through other strategies such as community based distribution (CBD)</t>
  </si>
  <si>
    <t xml:space="preserve">National Essential Medicines List (NEML) </t>
  </si>
  <si>
    <t>The list was updated at the end of 2012.</t>
  </si>
  <si>
    <t>PPMR, periodic physical inventory, stock card (at central level)</t>
  </si>
  <si>
    <t>Although stockout at services delivery point is not widespread, providers often have stock below the minimum level</t>
  </si>
  <si>
    <t>Togo 2014</t>
  </si>
  <si>
    <t>C1k. CycleBeads offered?</t>
  </si>
  <si>
    <r>
      <t>C2c. Injectables offered</t>
    </r>
    <r>
      <rPr>
        <sz val="10"/>
        <rFont val="Arial"/>
        <family val="2"/>
      </rPr>
      <t>?</t>
    </r>
  </si>
  <si>
    <r>
      <t>C2e. Intrauterine devices (IUDs) offered</t>
    </r>
    <r>
      <rPr>
        <sz val="10"/>
        <rFont val="Arial"/>
        <family val="2"/>
      </rPr>
      <t>?</t>
    </r>
  </si>
  <si>
    <r>
      <t>C2h. Emergency contraceptive pills offered</t>
    </r>
    <r>
      <rPr>
        <sz val="10"/>
        <rFont val="Arial"/>
        <family val="2"/>
      </rPr>
      <t>?</t>
    </r>
  </si>
  <si>
    <r>
      <t>C2k. CycleBeads offered</t>
    </r>
    <r>
      <rPr>
        <sz val="10"/>
        <rFont val="Arial"/>
        <family val="2"/>
      </rPr>
      <t>?</t>
    </r>
  </si>
  <si>
    <r>
      <t>C3c. Injectables offered</t>
    </r>
    <r>
      <rPr>
        <sz val="10"/>
        <rFont val="Arial"/>
        <family val="2"/>
      </rPr>
      <t>?</t>
    </r>
  </si>
  <si>
    <r>
      <t>C3e. Intrauterine devices (IUDs) offered</t>
    </r>
    <r>
      <rPr>
        <sz val="10"/>
        <rFont val="Arial"/>
        <family val="2"/>
      </rPr>
      <t>?</t>
    </r>
  </si>
  <si>
    <r>
      <t>C3h. Emergency contraceptive pills offered</t>
    </r>
    <r>
      <rPr>
        <sz val="10"/>
        <rFont val="Arial"/>
        <family val="2"/>
      </rPr>
      <t>?</t>
    </r>
  </si>
  <si>
    <r>
      <t>C3k. CycleBeads offered</t>
    </r>
    <r>
      <rPr>
        <sz val="10"/>
        <rFont val="Arial"/>
        <family val="2"/>
      </rPr>
      <t>?</t>
    </r>
  </si>
  <si>
    <r>
      <t>C4c. Injectables offered</t>
    </r>
    <r>
      <rPr>
        <sz val="10"/>
        <rFont val="Arial"/>
        <family val="2"/>
      </rPr>
      <t>?</t>
    </r>
  </si>
  <si>
    <r>
      <t>C4e. Intrauterine devices (IUDs) offered</t>
    </r>
    <r>
      <rPr>
        <sz val="10"/>
        <rFont val="Arial"/>
        <family val="2"/>
      </rPr>
      <t>?</t>
    </r>
  </si>
  <si>
    <r>
      <t>C4h. Emergency contraceptive pills offered</t>
    </r>
    <r>
      <rPr>
        <sz val="10"/>
        <rFont val="Arial"/>
        <family val="2"/>
      </rPr>
      <t>?</t>
    </r>
  </si>
  <si>
    <r>
      <t>C4k. CycleBeads offered</t>
    </r>
    <r>
      <rPr>
        <sz val="10"/>
        <rFont val="Arial"/>
        <family val="2"/>
      </rPr>
      <t>?</t>
    </r>
  </si>
  <si>
    <r>
      <rPr>
        <b/>
        <i/>
        <sz val="16"/>
        <color rgb="FFC00000"/>
        <rFont val="Arial"/>
        <family val="2"/>
      </rPr>
      <t>Worksheets</t>
    </r>
    <r>
      <rPr>
        <b/>
        <sz val="14"/>
        <color rgb="FFC00000"/>
        <rFont val="Arial"/>
        <family val="2"/>
      </rPr>
      <t xml:space="preserve">: </t>
    </r>
    <r>
      <rPr>
        <b/>
        <sz val="14"/>
        <rFont val="Arial"/>
        <family val="2"/>
      </rPr>
      <t xml:space="preserve">
</t>
    </r>
  </si>
  <si>
    <t>Expenditures as percent of procurement needs 
(and whether funding gap existed)</t>
  </si>
  <si>
    <t>In-kind donations and Global Fund grants</t>
  </si>
  <si>
    <t xml:space="preserve">Government procurement agents* </t>
  </si>
  <si>
    <t>**a company established and contracted by the government to undertake commercial activities on behalf of the government</t>
  </si>
  <si>
    <r>
      <t xml:space="preserve">Policies </t>
    </r>
    <r>
      <rPr>
        <b/>
        <u/>
        <sz val="16"/>
        <color theme="0"/>
        <rFont val="Arial"/>
        <family val="2"/>
      </rPr>
      <t>hindering</t>
    </r>
    <r>
      <rPr>
        <b/>
        <sz val="16"/>
        <color theme="0"/>
        <rFont val="Arial"/>
        <family val="2"/>
      </rPr>
      <t xml:space="preserve"> the private sector</t>
    </r>
  </si>
  <si>
    <t>e.g. pharmacy associations, manufacturers</t>
  </si>
  <si>
    <t>e.g. logistics, RH, FP, MCH, HIV/AIDS, pharmacy units</t>
  </si>
  <si>
    <t>Population Services Zimbabwe (Marie Stopes affiliate), Elizabeth Glaser Pediatric AIDS Foundation</t>
  </si>
  <si>
    <t>Supply Chain (Capacity)</t>
  </si>
  <si>
    <t>C1c. Injectables offered?</t>
  </si>
  <si>
    <t>C1e. Intrauterine devices (IUDs) offered?</t>
  </si>
  <si>
    <t>C1h. Emergency contraceptive pills offered?</t>
  </si>
  <si>
    <r>
      <t xml:space="preserve">C1l. Specify other contraceptive(s) offered in </t>
    </r>
    <r>
      <rPr>
        <u/>
        <sz val="10"/>
        <color theme="0"/>
        <rFont val="Arial"/>
        <family val="2"/>
      </rPr>
      <t>commercial</t>
    </r>
    <r>
      <rPr>
        <sz val="10"/>
        <color theme="0"/>
        <rFont val="Arial"/>
        <family val="2"/>
      </rPr>
      <t xml:space="preserve"> sector facilities</t>
    </r>
  </si>
  <si>
    <r>
      <t xml:space="preserve">Policies </t>
    </r>
    <r>
      <rPr>
        <b/>
        <u/>
        <sz val="16"/>
        <color theme="1"/>
        <rFont val="Arial"/>
        <family val="2"/>
      </rPr>
      <t>enabling</t>
    </r>
    <r>
      <rPr>
        <b/>
        <sz val="16"/>
        <color theme="1"/>
        <rFont val="Arial"/>
        <family val="2"/>
      </rPr>
      <t xml:space="preserve"> the private sector</t>
    </r>
  </si>
  <si>
    <t>Figures Used for Analysis</t>
  </si>
  <si>
    <t>e.g. service delivery, advocacy, Planned Parenthood or Marie Stopes affiliate, faith based organization</t>
  </si>
  <si>
    <t>This will auto calculate. (It contains the following formula: Total government spending (Question B8c) /</t>
  </si>
  <si>
    <t>e.g. price controls, distribution limitations, taxes/duties, advertising bans</t>
  </si>
  <si>
    <t>e.g. partners</t>
  </si>
  <si>
    <t>e.g., are pharmacists allowed to provide the methods?</t>
  </si>
  <si>
    <t>Notes:</t>
  </si>
  <si>
    <t>Country: Benin</t>
  </si>
  <si>
    <t>Country: Afghanistan</t>
  </si>
  <si>
    <t>Country: Zimbabwe</t>
  </si>
  <si>
    <t>Country: Zambia</t>
  </si>
  <si>
    <t>Country: Yemen</t>
  </si>
  <si>
    <t>Country: Ukraine</t>
  </si>
  <si>
    <t>Country: Uganda</t>
  </si>
  <si>
    <t>Country: Togo</t>
  </si>
  <si>
    <t>Country: South Africa</t>
  </si>
  <si>
    <t>Country: Senegal</t>
  </si>
  <si>
    <t>Country: Rwanda</t>
  </si>
  <si>
    <t>Country: Philippines</t>
  </si>
  <si>
    <t>Country: Pakistan</t>
  </si>
  <si>
    <t>Country: Nigeria</t>
  </si>
  <si>
    <t>Country: Nepal</t>
  </si>
  <si>
    <t>Country: Mozambique</t>
  </si>
  <si>
    <t>Country: Mauritania</t>
  </si>
  <si>
    <t>Country: Malawi</t>
  </si>
  <si>
    <t>Country: Madagascar</t>
  </si>
  <si>
    <t>Country: Liberia</t>
  </si>
  <si>
    <t>Country: India</t>
  </si>
  <si>
    <t>Country: Haiti</t>
  </si>
  <si>
    <t>Country: Guinea</t>
  </si>
  <si>
    <t>Country: Ghana</t>
  </si>
  <si>
    <t>Country: Georgia</t>
  </si>
  <si>
    <t>Country: Bangladesh</t>
  </si>
  <si>
    <t>Country: Armenia</t>
  </si>
  <si>
    <t>To jump to the Introduction sheet, click here</t>
  </si>
  <si>
    <t>C1a. 
Combined oral contraceptives offered?</t>
  </si>
  <si>
    <t>C1b. 
Progestin-only pills offered?</t>
  </si>
  <si>
    <t>C1d. 
Implants offered?</t>
  </si>
  <si>
    <t>C1f. 
Male condoms offered?</t>
  </si>
  <si>
    <t>C1g. 
Female condoms offered?</t>
  </si>
  <si>
    <t>C1i. 
Long-acting permanent method for males (e.g., vasectomy) offered?</t>
  </si>
  <si>
    <t>C1j. 
Long-acting permanent method for females (e.g., tubal ligation) offered?</t>
  </si>
  <si>
    <t>C2a. 
Combined oral contraceptives offered?</t>
  </si>
  <si>
    <t>C2b. 
Progestin-only pills offered?</t>
  </si>
  <si>
    <t>C2d. 
Implants offered?</t>
  </si>
  <si>
    <t>C2f. 
Male condoms offered?</t>
  </si>
  <si>
    <t>C2g. 
Female condoms offered?</t>
  </si>
  <si>
    <t>C2i. 
Long-acting permanent method for males (e.g., vasectomy) offered?</t>
  </si>
  <si>
    <t>C2j. 
Long-acting permanent method for females (e.g., tubal ligation) offered?</t>
  </si>
  <si>
    <t>C3a. 
Combined oral contraceptives offered?</t>
  </si>
  <si>
    <t>C3b. 
Progestin-only pills offered?</t>
  </si>
  <si>
    <t>C3d. 
Implants offered?</t>
  </si>
  <si>
    <t>C3f. 
Male condoms offered?</t>
  </si>
  <si>
    <t>C3g. 
Female condoms offered?</t>
  </si>
  <si>
    <t>C3i. 
Long-acting permanent method for males (e.g., vasectomy) offered?</t>
  </si>
  <si>
    <t>C3j. 
Long-acting permanent method for females (e.g., tubal ligation) offered?</t>
  </si>
  <si>
    <r>
      <t xml:space="preserve">C3l. 
Specify other contraceptive(s) offered in </t>
    </r>
    <r>
      <rPr>
        <u/>
        <sz val="10"/>
        <rFont val="Arial"/>
        <family val="2"/>
      </rPr>
      <t>NGO</t>
    </r>
    <r>
      <rPr>
        <sz val="10"/>
        <rFont val="Arial"/>
        <family val="2"/>
      </rPr>
      <t xml:space="preserve"> sector facilities</t>
    </r>
  </si>
  <si>
    <t>C4a. 
Combined oral contraceptives offered?</t>
  </si>
  <si>
    <t>C4b. 
Progestin-only pills offered?</t>
  </si>
  <si>
    <t>C4d. 
Implants offered?</t>
  </si>
  <si>
    <t>C4f. 
Male condoms offered?</t>
  </si>
  <si>
    <t>C4g. 
Female condoms offered?</t>
  </si>
  <si>
    <t>C4i. 
Long-acting permanent method for males (e.g., vasectomy) offered?</t>
  </si>
  <si>
    <t>C4j. 
Long-acting permanent method for females (e.g., tubal ligation) offered?</t>
  </si>
  <si>
    <r>
      <t xml:space="preserve">C4l. 
Specify other contraceptive(s) offered through </t>
    </r>
    <r>
      <rPr>
        <u/>
        <sz val="10"/>
        <rFont val="Arial"/>
        <family val="2"/>
      </rPr>
      <t>social marketing</t>
    </r>
  </si>
  <si>
    <t>A2a. 
Are social marketing organizations on the committee?</t>
  </si>
  <si>
    <t>A2ai. 
Names of social marketing organizations on the committee</t>
  </si>
  <si>
    <t>A2b. 
Are NGOs on the committee?</t>
  </si>
  <si>
    <t>A2bi. 
Names of NGOs on the committee</t>
  </si>
  <si>
    <t>A2c.
Are commercial sector organizations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</si>
  <si>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</si>
  <si>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</si>
  <si>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</si>
  <si>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</si>
  <si>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</si>
  <si>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 xml:space="preserve">A2f. 
Are Ministry of Health units on the committee? 
</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</si>
  <si>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</si>
  <si>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</si>
  <si>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</si>
  <si>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</si>
  <si>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</si>
  <si>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 xml:space="preserve">A2i. 
Are there any other organizations on the committee? 
</t>
  </si>
  <si>
    <t>A2ii. 
Specify other organizations on the committee</t>
  </si>
  <si>
    <t xml:space="preserve">A3. 
How many times did the committee meet during the last year? 
</t>
  </si>
  <si>
    <t>A4. 
Does committee have legal status?</t>
  </si>
  <si>
    <t>A1. 
Is there a national committee that works on contraceptive security?</t>
  </si>
  <si>
    <t>A1a. 
What is the name of the committee?</t>
  </si>
  <si>
    <t xml:space="preserve">A5. 
Is there a Contraceptive Security "champion"? </t>
  </si>
  <si>
    <t>A5a. 
"Champion's" organization</t>
  </si>
  <si>
    <t>B1a. 
What is the beginning month of the country's fiscal year?</t>
  </si>
  <si>
    <t>B1b. 
What is the ending month of the country's fiscal year?</t>
  </si>
  <si>
    <r>
      <t>B2. 
Estimated dollar value of contraceptives needed to be procured for public sector* for the most recent complete fiscal year (in US$)</t>
    </r>
    <r>
      <rPr>
        <sz val="8"/>
        <rFont val="Arial"/>
        <family val="2"/>
      </rPr>
      <t xml:space="preserve">
</t>
    </r>
    <r>
      <rPr>
        <i/>
        <sz val="8"/>
        <rFont val="Arial"/>
        <family val="2"/>
      </rPr>
      <t/>
    </r>
  </si>
  <si>
    <t>B3a. 
One-year time period covered by the forecasted/ quantification amount noted in B2
(mm/yy-mm/yy)</t>
  </si>
  <si>
    <t>B3b.
Which organizations conducted the forecast/ quantification?</t>
  </si>
  <si>
    <t>B4. 
Is there a government budget line item specifically for the procurement of contraceptives?</t>
  </si>
  <si>
    <r>
      <t xml:space="preserve">B6a. 
What was the amount of internally generated funds </t>
    </r>
    <r>
      <rPr>
        <u val="singleAccounting"/>
        <sz val="10"/>
        <rFont val="Arial"/>
        <family val="2"/>
      </rPr>
      <t>allocated</t>
    </r>
    <r>
      <rPr>
        <sz val="10"/>
        <rFont val="Arial"/>
        <family val="2"/>
      </rPr>
      <t xml:space="preserve"> for contraceptive procurement? 
(in US$)</t>
    </r>
    <r>
      <rPr>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</si>
  <si>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</si>
  <si>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</si>
  <si>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</si>
  <si>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u val="singleAccounting"/>
        <sz val="10"/>
        <rFont val="Arial"/>
        <family val="2"/>
      </rPr>
      <t>allocated</t>
    </r>
    <r>
      <rPr>
        <sz val="10"/>
        <rFont val="Arial"/>
        <family val="2"/>
      </rPr>
      <t xml:space="preserve"> for contraceptive procurement? 
(in US$) 
</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</si>
  <si>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</si>
  <si>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</si>
  <si>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</si>
  <si>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i/>
        <sz val="10"/>
        <rFont val="Arial"/>
        <family val="2"/>
      </rPr>
      <t xml:space="preserve">allocated </t>
    </r>
    <r>
      <rPr>
        <sz val="10"/>
        <rFont val="Arial"/>
        <family val="2"/>
      </rPr>
      <t xml:space="preserve">for contraceptive procurement
</t>
    </r>
  </si>
  <si>
    <t>B6ci. 
Comments regarding total government funds allocated</t>
  </si>
  <si>
    <t>B8ai. 
Specify source(s) of internally generated funds spent 
(e.g., from taxes)</t>
  </si>
  <si>
    <r>
      <t xml:space="preserve">B8aii. 
What was the </t>
    </r>
    <r>
      <rPr>
        <u/>
        <sz val="10"/>
        <rFont val="Arial"/>
        <family val="2"/>
      </rPr>
      <t>amount of internally generated funds spent</t>
    </r>
    <r>
      <rPr>
        <sz val="10"/>
        <rFont val="Arial"/>
        <family val="2"/>
      </rPr>
      <t xml:space="preserve"> on contraceptive procurement? 
(in US$)</t>
    </r>
  </si>
  <si>
    <t>B8aiii. 
Time period for internally generated funds spent</t>
  </si>
  <si>
    <t>B8aiv. 
Data source for information on internally generated funds spent</t>
  </si>
  <si>
    <t>B8av. 
Comments regarding internally generated funds spent</t>
  </si>
  <si>
    <t xml:space="preserve">B8b. 
Did the government spend other government funds for contraceptive procurement 
</t>
  </si>
  <si>
    <t>B8bi. 
Specify source(s) of other government funds spent (e.g., basket funding or specific donor)</t>
  </si>
  <si>
    <t>B8bii. 
What was the amount of these other government funds spent on contraceptive procurement? 
(in US$)</t>
  </si>
  <si>
    <t>B8biii. 
Time period for these other government funds spent</t>
  </si>
  <si>
    <t>B8biv. 
Data source for information on these other government funds spent</t>
  </si>
  <si>
    <t>B8bv. 
Comments regarding these other government funds spent</t>
  </si>
  <si>
    <t>B8ci. 
Comments on total government funds spent on contraceptive procurement</t>
  </si>
  <si>
    <t>B9ai. 
Source(s) of in-kind donations</t>
  </si>
  <si>
    <t>B9aii. 
What was the value of  in-kind donations of contraceptives for the public sector? (in US$)</t>
  </si>
  <si>
    <t>B9aiii. 
Time period for in-kind donations</t>
  </si>
  <si>
    <t>B9aiv. 
Data source for information on in-kind donations</t>
  </si>
  <si>
    <t>B9av. 
Comments regarding in-kind donations</t>
  </si>
  <si>
    <t>B9bi. 
What was the amount spent on Global Fund grants used to procure condoms? (in US$)</t>
  </si>
  <si>
    <t>B9bii. 
Time period for Global Fund condom procurements</t>
  </si>
  <si>
    <t>B9biii. 
Data source for information on Global Fund condom procurements</t>
  </si>
  <si>
    <t>B9biv. 
Comments regarding Global Fund condom procurements</t>
  </si>
  <si>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</si>
  <si>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</si>
  <si>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</si>
  <si>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</si>
  <si>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t>B9di. 
Comments regarding total value of in-kind donations and Global Fund grants spent on contraceptive procurement for the public sector</t>
  </si>
  <si>
    <t>B10a. 
Comments about government share of spending on contraceptive procurement for the public sector</t>
  </si>
  <si>
    <r>
      <t xml:space="preserve">B10. 
Government share of funds spent on contraceptive procurement for the public sector 
</t>
    </r>
    <r>
      <rPr>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sz val="8"/>
        <rFont val="Arial"/>
        <family val="2"/>
      </rPr>
      <t xml:space="preserve">
</t>
    </r>
  </si>
  <si>
    <r>
      <t>B11. 
Internally generated share of the government funds spent on contraceptive procurement for the public sector</t>
    </r>
    <r>
      <rPr>
        <u/>
        <sz val="10"/>
        <rFont val="Arial"/>
        <family val="2"/>
      </rPr>
      <t xml:space="preserve">
</t>
    </r>
    <r>
      <rPr>
        <sz val="10"/>
        <rFont val="Arial"/>
        <family val="2"/>
      </rPr>
      <t xml:space="preserve">
</t>
    </r>
    <r>
      <rPr>
        <sz val="9"/>
        <rFont val="Arial"/>
        <family val="2"/>
      </rPr>
      <t xml:space="preserve">Of the total amount of government funds spent on contraceptives for the public sector in the most recent complete fiscal year, what percent was covered by government internally generated funds? </t>
    </r>
  </si>
  <si>
    <t>B11a. 
Comments about internally generated share of the government funds spent on contraceptive procurement for the public sector</t>
  </si>
  <si>
    <r>
      <t xml:space="preserve">B12. 
Total expenditures on public sector contraceptives as percent of amount that needed to be procured
</t>
    </r>
    <r>
      <rPr>
        <sz val="9"/>
        <rFont val="Arial"/>
        <family val="2"/>
      </rPr>
      <t xml:space="preserve">Of the estimated value of the contraceptives needed to be procured for the public sector for the most recent complete fiscal year, what percent was provided by any source (whether government or donor)? </t>
    </r>
    <r>
      <rPr>
        <sz val="10"/>
        <rFont val="Arial"/>
        <family val="2"/>
      </rPr>
      <t xml:space="preserve">
</t>
    </r>
  </si>
  <si>
    <t>B12a. 
Comments about total expenditures on public sector contraceptives as percent of amount that needed to be procured</t>
  </si>
  <si>
    <t>B13. 
If B12 did not calculate automatically, please answer the following question: 
Was there a funding gap for the public sector in the last complete fiscal year?</t>
  </si>
  <si>
    <t xml:space="preserve">B13a. 
Comments about B12 (whether there was a funding gap) </t>
  </si>
  <si>
    <t xml:space="preserve">B14a. 
Specify entity that conducted procurement </t>
  </si>
  <si>
    <t>B14ai. 
Is this procurement entity a parastatal?**</t>
  </si>
  <si>
    <t xml:space="preserve">B14. 
If the government financed any contraceptive procurement in the most recent complete fiscal year, which entity conducted the procurement(s)?
</t>
  </si>
  <si>
    <t>*for countries where government financed procurement
Responses from dropdown list choices</t>
  </si>
  <si>
    <t>B15. 
Comments about finance and procurement</t>
  </si>
  <si>
    <t>C5. 
Comments about methods offered</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</si>
  <si>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</si>
  <si>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</si>
  <si>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</si>
  <si>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</si>
  <si>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</si>
  <si>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</si>
  <si>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</si>
  <si>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</si>
  <si>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u/>
        <sz val="10"/>
        <color theme="0"/>
        <rFont val="Arial"/>
        <family val="2"/>
      </rPr>
      <t>hinder</t>
    </r>
    <r>
      <rPr>
        <sz val="10"/>
        <color theme="0"/>
        <rFont val="Arial"/>
        <family val="2"/>
      </rPr>
      <t xml:space="preserve"> the ability of the private sector (commercial sector, NGOs, or social marketing) to provide contraceptive methods? </t>
    </r>
  </si>
  <si>
    <t>D3a. 
Description of policies hindering the private sector</t>
  </si>
  <si>
    <r>
      <t xml:space="preserve">D4. 
Are there policies that </t>
    </r>
    <r>
      <rPr>
        <u/>
        <sz val="10"/>
        <color theme="1"/>
        <rFont val="Arial"/>
        <family val="2"/>
      </rPr>
      <t>enable</t>
    </r>
    <r>
      <rPr>
        <sz val="10"/>
        <color theme="1"/>
        <rFont val="Arial"/>
        <family val="2"/>
      </rPr>
      <t xml:space="preserve"> the private sector (commercial sector, NGOs, or social marketing) to provide contraceptive methods?</t>
    </r>
  </si>
  <si>
    <t>D4a. 
Description of policies enabling the private sector</t>
  </si>
  <si>
    <t>D6. 
Other policies/regulations that restrict who can sell or dispense particular methods</t>
  </si>
  <si>
    <r>
      <t xml:space="preserve">D7a. 
Laws/regulations/policies limiting access to family planning services for </t>
    </r>
    <r>
      <rPr>
        <u/>
        <sz val="10"/>
        <color theme="0"/>
        <rFont val="Arial"/>
        <family val="2"/>
      </rPr>
      <t>unmarried people</t>
    </r>
    <r>
      <rPr>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</si>
  <si>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</si>
  <si>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</si>
  <si>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u/>
        <sz val="10"/>
        <color theme="0"/>
        <rFont val="Arial"/>
        <family val="2"/>
      </rPr>
      <t>young</t>
    </r>
    <r>
      <rPr>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</si>
  <si>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</si>
  <si>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</si>
  <si>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u/>
        <sz val="10"/>
        <color theme="0"/>
        <rFont val="Arial"/>
        <family val="2"/>
      </rPr>
      <t>other sub-populations</t>
    </r>
    <r>
      <rPr>
        <sz val="10"/>
        <color theme="0"/>
        <rFont val="Arial"/>
        <family val="2"/>
      </rPr>
      <t>?</t>
    </r>
  </si>
  <si>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</si>
  <si>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</si>
  <si>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</si>
  <si>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</si>
  <si>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</si>
  <si>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</si>
  <si>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t>
  </si>
  <si>
    <t>D9b.
Are progestin-only pills included?</t>
  </si>
  <si>
    <t>D9c. 
Are injectables included?</t>
  </si>
  <si>
    <t>D9d. 
Are implants included?</t>
  </si>
  <si>
    <t>D9e. 
Are intrauterine devices (IUDs) included?</t>
  </si>
  <si>
    <t>D9f. 
Are male condoms included?</t>
  </si>
  <si>
    <t>D9g. 
Are female condoms included?</t>
  </si>
  <si>
    <t>D9h. 
Are emergency contraceptive pills included?</t>
  </si>
  <si>
    <t>D9i. 
Are CycleBeads included?</t>
  </si>
  <si>
    <t>D9j. 
Are any other contraceptives included?</t>
  </si>
  <si>
    <t>D9ji. 
Name of other contraceptive on NEML</t>
  </si>
  <si>
    <t>D10. 
Year of National Essential Medicine List (NEML)</t>
  </si>
  <si>
    <t>D11. 
Name of national essential medicine list(s)</t>
  </si>
  <si>
    <t>D12. 
Notes about the list(s)</t>
  </si>
  <si>
    <t xml:space="preserve">D13a. 
Year of Poverty Reduction Strategy Paper (PRSP)
</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</si>
  <si>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</si>
  <si>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</si>
  <si>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</si>
  <si>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</si>
  <si>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</si>
  <si>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r>
      <t xml:space="preserve">E1. 
Have stockouts occurred for any contraceptive at the </t>
    </r>
    <r>
      <rPr>
        <u/>
        <sz val="10"/>
        <color theme="0"/>
        <rFont val="Arial"/>
        <family val="2"/>
      </rPr>
      <t>central</t>
    </r>
    <r>
      <rPr>
        <sz val="10"/>
        <color theme="0"/>
        <rFont val="Arial"/>
        <family val="2"/>
      </rPr>
      <t xml:space="preserve"> level in the last 12 months?
</t>
    </r>
  </si>
  <si>
    <t>E2a. 
Combined oral contraceptives stocked out at central level in last 12 months?</t>
  </si>
  <si>
    <t>E2b. 
Progestin-only pills stocked out at central level in last 12 months?</t>
  </si>
  <si>
    <t>E2d. 
Implants stocked out at central level in last 12 months?</t>
  </si>
  <si>
    <t>E2f. 
Male condoms stocked out at central level in last 12 months?</t>
  </si>
  <si>
    <t>E2g. 
Female condoms stocked out at central level in last 12 months?</t>
  </si>
  <si>
    <t>E2h. 
Emergency contraceptive pills stocked out at central level in last 12 months?</t>
  </si>
  <si>
    <t>E2i. 
CycleBeads stocked out at central level in last 12 months?</t>
  </si>
  <si>
    <t>E2j. 
Time period covered by reports reviewed</t>
  </si>
  <si>
    <t>E2k. 
Data source for stockout information</t>
  </si>
  <si>
    <r>
      <t>E3a. 
Are stockouts a large problem at the service delivery point level?</t>
    </r>
    <r>
      <rPr>
        <sz val="8"/>
        <color theme="0"/>
        <rFont val="Arial"/>
        <family val="2"/>
      </rPr>
      <t xml:space="preserve"> </t>
    </r>
  </si>
  <si>
    <t>i.e., public sector health facilities</t>
  </si>
  <si>
    <t>i.e., central level warehouse for the public sector</t>
  </si>
  <si>
    <t xml:space="preserve">E3b. 
Are stockouts a large problem at the central level? 
</t>
  </si>
  <si>
    <t>F. 
Overall comments about challenges and/or successes with contraceptive security in your country</t>
  </si>
  <si>
    <t>For Analysis</t>
  </si>
  <si>
    <t>DKT this now part of the RHCSC</t>
  </si>
  <si>
    <t>USAID, World Bank, European Commission and UNFPA</t>
  </si>
  <si>
    <t>United Nations Population Fund (UNFPA), French Cooperation, European Union, USAID, and the Gesellschaft für Internationale Zusammenarbeit (GIZ) (but the EU and USAID don’t participate in meetings, and the GIZ is no longer represented in Togo)</t>
  </si>
  <si>
    <t>UNFPA,  Pan American Health Organization (PAHO)</t>
  </si>
  <si>
    <t>Average</t>
  </si>
  <si>
    <r>
      <t xml:space="preserve">B5. 
Were government funds </t>
    </r>
    <r>
      <rPr>
        <b/>
        <sz val="10"/>
        <rFont val="Arial"/>
        <family val="2"/>
      </rPr>
      <t>allocated</t>
    </r>
    <r>
      <rPr>
        <sz val="10"/>
        <rFont val="Arial"/>
        <family val="2"/>
      </rPr>
      <t xml:space="preserve"> for contraceptive procurement  in the most recent complete fiscal year (FY'12-'13)? </t>
    </r>
  </si>
  <si>
    <r>
      <t xml:space="preserve">B7. 
Were government funds </t>
    </r>
    <r>
      <rPr>
        <b/>
        <sz val="10"/>
        <rFont val="Arial"/>
        <family val="2"/>
      </rPr>
      <t>spent</t>
    </r>
    <r>
      <rPr>
        <sz val="10"/>
        <rFont val="Arial"/>
        <family val="2"/>
      </rPr>
      <t xml:space="preserve"> on contraceptive procurement in the most recent complete fiscal year?* 
</t>
    </r>
  </si>
  <si>
    <t>B8a. 
Did the government spend internally generated funds for contraceptive procurement?</t>
  </si>
  <si>
    <r>
      <t>B8c. 
In total, how much did the government</t>
    </r>
    <r>
      <rPr>
        <b/>
        <sz val="10"/>
        <rFont val="Arial"/>
        <family val="2"/>
      </rPr>
      <t xml:space="preserve"> </t>
    </r>
    <r>
      <rPr>
        <sz val="10"/>
        <rFont val="Arial"/>
        <family val="2"/>
      </rPr>
      <t xml:space="preserve">spend on contraceptive procurement? (in US$)
</t>
    </r>
  </si>
  <si>
    <r>
      <t xml:space="preserve">B9a. 
Were </t>
    </r>
    <r>
      <rPr>
        <b/>
        <sz val="10"/>
        <rFont val="Arial"/>
        <family val="2"/>
      </rPr>
      <t>in-kind donations</t>
    </r>
    <r>
      <rPr>
        <sz val="10"/>
        <rFont val="Arial"/>
        <family val="2"/>
      </rPr>
      <t xml:space="preserve"> of contraceptives provided for the public sector?</t>
    </r>
  </si>
  <si>
    <r>
      <t xml:space="preserve">B9b. 
Were </t>
    </r>
    <r>
      <rPr>
        <b/>
        <sz val="10"/>
        <rFont val="Arial"/>
        <family val="2"/>
      </rPr>
      <t>Global Fund grants</t>
    </r>
    <r>
      <rPr>
        <sz val="10"/>
        <rFont val="Arial"/>
        <family val="2"/>
      </rPr>
      <t xml:space="preserve"> used to procure </t>
    </r>
    <r>
      <rPr>
        <b/>
        <sz val="10"/>
        <rFont val="Arial"/>
        <family val="2"/>
      </rPr>
      <t>condoms</t>
    </r>
    <r>
      <rPr>
        <sz val="10"/>
        <rFont val="Arial"/>
        <family val="2"/>
      </rPr>
      <t>?</t>
    </r>
  </si>
  <si>
    <r>
      <t xml:space="preserve">B9c. 
Were </t>
    </r>
    <r>
      <rPr>
        <b/>
        <sz val="10"/>
        <rFont val="Arial"/>
        <family val="2"/>
      </rPr>
      <t>Global Fund grants</t>
    </r>
    <r>
      <rPr>
        <sz val="10"/>
        <rFont val="Arial"/>
        <family val="2"/>
      </rPr>
      <t xml:space="preserve"> used to procure </t>
    </r>
    <r>
      <rPr>
        <b/>
        <sz val="10"/>
        <rFont val="Arial"/>
        <family val="2"/>
      </rPr>
      <t>contraceptives besides condoms</t>
    </r>
    <r>
      <rPr>
        <sz val="10"/>
        <rFont val="Arial"/>
        <family val="2"/>
      </rPr>
      <t>?</t>
    </r>
  </si>
  <si>
    <r>
      <t xml:space="preserve">B9d. 
Total value of </t>
    </r>
    <r>
      <rPr>
        <b/>
        <sz val="10"/>
        <rFont val="Arial"/>
        <family val="2"/>
      </rPr>
      <t>in-kind donations</t>
    </r>
    <r>
      <rPr>
        <sz val="10"/>
        <rFont val="Arial"/>
        <family val="2"/>
      </rPr>
      <t xml:space="preserve"> and </t>
    </r>
    <r>
      <rPr>
        <b/>
        <sz val="10"/>
        <rFont val="Arial"/>
        <family val="2"/>
      </rPr>
      <t xml:space="preserve">Global Fund grants </t>
    </r>
    <r>
      <rPr>
        <sz val="10"/>
        <rFont val="Arial"/>
        <family val="2"/>
      </rPr>
      <t xml:space="preserve">spent on contraceptive procurement for the public sector
</t>
    </r>
  </si>
  <si>
    <t>A CS Champion is someone who consistently brings up and advocates for contraceptive supplies</t>
  </si>
  <si>
    <r>
      <t>A5. Is there a Contraceptive Security "champion"?</t>
    </r>
    <r>
      <rPr>
        <i/>
        <sz val="10"/>
        <rFont val="Arial"/>
        <family val="2"/>
      </rPr>
      <t xml:space="preserve"> </t>
    </r>
    <r>
      <rPr>
        <i/>
        <sz val="11"/>
        <rFont val="Arial"/>
        <family val="2"/>
      </rPr>
      <t>(someone who consistently brings up and advocates for contraceptive supplies)</t>
    </r>
  </si>
  <si>
    <t>Comments:  The quantity is 709,520 condoms, the exact cost is not available at our level because it depends on market prices</t>
  </si>
  <si>
    <t>$2,000,000 (approximate)</t>
  </si>
  <si>
    <t>01/13-12/14</t>
  </si>
  <si>
    <t xml:space="preserve">UNFPA and USAID </t>
  </si>
  <si>
    <t>USAID | DELIVER PROJECT with the PNSR (Programme National de la Santé de Reproduction), CAMEC (Centrale d'Achat des Médicaments Essentiels et Consommables), and UNFPA</t>
  </si>
  <si>
    <t xml:space="preserve">KfW, World Bank </t>
  </si>
  <si>
    <t xml:space="preserve">$5,470,290 (KfW)
$3,672,000 (World Bank).
KfW's funds not given directly to government, but procurement was to be done through KEMSA, a government agency
</t>
  </si>
  <si>
    <t>From taxes</t>
  </si>
  <si>
    <t>POA  - MSPAS, Pipeline</t>
  </si>
  <si>
    <t>All funds come directly from partners</t>
  </si>
  <si>
    <t>All contraceptives procured by donors</t>
  </si>
  <si>
    <t xml:space="preserve">Comments: No government funds spent.
</t>
  </si>
  <si>
    <t xml:space="preserve">Comments: No government funds spent
</t>
  </si>
  <si>
    <t>Comments:  Quantified need is approximate</t>
  </si>
  <si>
    <t xml:space="preserve">Comments: Government of South Africa funds all contraceptive procurement
</t>
  </si>
  <si>
    <t>GOU</t>
  </si>
  <si>
    <t xml:space="preserve">These donations relate to the introduction of a pilot project aimed at introducing new methods to the range of products offered in-country. </t>
  </si>
  <si>
    <t>Country: Burundi</t>
  </si>
  <si>
    <t>Community Health Worker</t>
  </si>
  <si>
    <t>Challenge: Health centers attached to the Catholic Church (12%) do not provide modern contraceptive methods.
Success: The country did not experience stock outs of contraceptives during the reporting period.</t>
  </si>
  <si>
    <t>01/13/12/13</t>
  </si>
  <si>
    <t>Pharmacy and Medicines Department- Ministry of Health</t>
  </si>
  <si>
    <t>Comments: There was a 2 year quantification conducted for 2012-2014 by the Pharmacy and Medicines Department. The specific needs for 2013 were not provided.</t>
  </si>
  <si>
    <t>10/12-11/13</t>
  </si>
  <si>
    <t>Country: Nicaragua</t>
  </si>
  <si>
    <r>
      <rPr>
        <sz val="12"/>
        <rFont val="Arial"/>
        <family val="2"/>
      </rPr>
      <t>Sexual and Reproductive Health Commodity Security Comittee</t>
    </r>
    <r>
      <rPr>
        <i/>
        <sz val="12"/>
        <rFont val="Arial"/>
        <family val="2"/>
      </rPr>
      <t xml:space="preserve"> (DAISSR)</t>
    </r>
  </si>
  <si>
    <r>
      <t xml:space="preserve">Population Services International (PSI) Affiliate </t>
    </r>
    <r>
      <rPr>
        <i/>
        <sz val="12"/>
        <rFont val="Arial"/>
        <family val="2"/>
      </rPr>
      <t>(PASMO)</t>
    </r>
  </si>
  <si>
    <t>UNFPA, UNOPS</t>
  </si>
  <si>
    <t>General Directorate of Medical Supplies, General Directorate for the Extension of Quality of Care, Planning and Development Division</t>
  </si>
  <si>
    <t xml:space="preserve"> USAID / DELIVER Project</t>
  </si>
  <si>
    <t>MOH;  Dr. Oscar Arauz</t>
  </si>
  <si>
    <t>General Directorate of Medical Supplies,  staff member</t>
  </si>
  <si>
    <t xml:space="preserve"> Ministry of Health</t>
  </si>
  <si>
    <t xml:space="preserve">  </t>
  </si>
  <si>
    <t>UNFPA: 90,000   IDB: 100,000</t>
  </si>
  <si>
    <t>Reproductive health supplies Security Strategy</t>
  </si>
  <si>
    <t xml:space="preserve">Commercial and social marketing sectors pay condom taxes. For condoms,  import taxes must be paid as they are classified as periodic resupply medical supplies.  </t>
  </si>
  <si>
    <t>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t>
  </si>
  <si>
    <t>No coutry restrictions.</t>
  </si>
  <si>
    <t>Official Essential Medicines List</t>
  </si>
  <si>
    <t xml:space="preserve"> It's updated every two years, with support of the pharmacology committee, specialists and universities.</t>
  </si>
  <si>
    <t>Nicaragua 2014</t>
  </si>
  <si>
    <t>Country: Honduras</t>
  </si>
  <si>
    <r>
      <rPr>
        <i/>
        <sz val="12"/>
        <rFont val="Arial"/>
        <family val="2"/>
      </rPr>
      <t>Comité Interinstitucional de Disponibilidad Asegurada de Insumos Anticonceptivos (CIDAIA)</t>
    </r>
    <r>
      <rPr>
        <sz val="12"/>
        <rFont val="Arial"/>
        <family val="2"/>
      </rPr>
      <t xml:space="preserve"> (Inter-institutional Committee for Contraceptive Security)</t>
    </r>
  </si>
  <si>
    <r>
      <t>PSI/</t>
    </r>
    <r>
      <rPr>
        <i/>
        <sz val="12"/>
        <rFont val="Arial"/>
        <family val="2"/>
      </rPr>
      <t>PASMO</t>
    </r>
    <r>
      <rPr>
        <sz val="12"/>
        <rFont val="Arial"/>
        <family val="2"/>
      </rPr>
      <t xml:space="preserve"> (Population Services International Affiliate)</t>
    </r>
  </si>
  <si>
    <r>
      <t>ASHONPLAFA</t>
    </r>
    <r>
      <rPr>
        <sz val="12"/>
        <rFont val="Arial"/>
        <family val="2"/>
      </rPr>
      <t xml:space="preserve"> (IPPF Affiliate)</t>
    </r>
  </si>
  <si>
    <t>Vijosa Laboratories, Solis-Durex Distributor, Pfizer, Bayer Schering Pharma, CPL Honduras</t>
  </si>
  <si>
    <t>PAHO, UNFPA</t>
  </si>
  <si>
    <t xml:space="preserve">Department of Integrated Family Health, HIV/STI Department, Directorate General of Health Promotion, Health Regulation, Comprehensive Care Program for Women </t>
  </si>
  <si>
    <t xml:space="preserve">National Institute of Women, Honduran Social Security Institute </t>
  </si>
  <si>
    <t>Monthly injectable</t>
  </si>
  <si>
    <t>CS Strategy</t>
  </si>
  <si>
    <t>Country: El Salvador</t>
  </si>
  <si>
    <t xml:space="preserve">Interinstitutional and Multisectoral Alliance for Maternal Health </t>
  </si>
  <si>
    <r>
      <t xml:space="preserve">Salvadoran Demographic Association </t>
    </r>
    <r>
      <rPr>
        <i/>
        <sz val="12"/>
        <rFont val="Arial"/>
        <family val="2"/>
      </rPr>
      <t>(Asociacion Salvadoreña en Demografía - ADS)</t>
    </r>
  </si>
  <si>
    <t xml:space="preserve"> Unidad de Atencion Integrada en Salud Sexual y Reproductiva (Atencion Integral e Integrada a la SSR), Programa Salud Materno Fetal</t>
  </si>
  <si>
    <t>01/13-01/14</t>
  </si>
  <si>
    <t>03/13-03/14</t>
  </si>
  <si>
    <t>Vertical Programs Module</t>
  </si>
  <si>
    <t>03/13-03/15</t>
  </si>
  <si>
    <t>Procurement Unit</t>
  </si>
  <si>
    <t>Mesoamerica Project</t>
  </si>
  <si>
    <t>Vaginal ring</t>
  </si>
  <si>
    <t>Reproductive Health Supplies Security Strategy</t>
  </si>
  <si>
    <t>13% value add tax on CIF price, UNFPA procurement/admin feel (5%)  and custom fees (3%).</t>
  </si>
  <si>
    <t>Official Essential Medicatines List (10a Version)</t>
  </si>
  <si>
    <t>Official list has been updated during the last three years</t>
  </si>
  <si>
    <t>Logistics management information system (SIAL) and physical inventory</t>
  </si>
  <si>
    <t>Improve hormonal methods financing, Strengthen provision of long acting reversible methods, such as DIU</t>
  </si>
  <si>
    <t>El Salvador 2014</t>
  </si>
  <si>
    <t>Honduras 2014</t>
  </si>
  <si>
    <t>Comments: Not available</t>
  </si>
  <si>
    <t>Reproductive Health Coordination Forum</t>
  </si>
  <si>
    <t>Marie Stopes, PSI</t>
  </si>
  <si>
    <t>Marie Stopes, PSI, IPPF, Care Oxfam, and more!</t>
  </si>
  <si>
    <t>Joint Donor Team, USAID</t>
  </si>
  <si>
    <t>Reproductive Health Unit</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</si>
  <si>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</si>
  <si>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 xml:space="preserve">on contraceptive procurement (not what was allocated). How </t>
    </r>
    <r>
      <rPr>
        <sz val="12"/>
        <color indexed="8"/>
        <rFont val="Arial"/>
        <family val="2"/>
      </rPr>
      <t>much of this spending was provided from each source?)</t>
    </r>
  </si>
  <si>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</si>
  <si>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The FP Policy has been approved and is in the press for printing.</t>
  </si>
  <si>
    <t>Community midwife</t>
  </si>
  <si>
    <t>Community health worker (Male condom)</t>
  </si>
  <si>
    <t xml:space="preserve">South Sudan Essential Medicines List </t>
  </si>
  <si>
    <t>The government is reviewing the list due to the reduction in budgets.</t>
  </si>
  <si>
    <t>South Sudan 2014</t>
  </si>
  <si>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t>
  </si>
  <si>
    <t>Country: Dominican Republic</t>
  </si>
  <si>
    <t>Country: Tanzania</t>
  </si>
  <si>
    <t>Country: South Sudan</t>
  </si>
  <si>
    <t>Country: Sierra Leone</t>
  </si>
  <si>
    <t>Country: Paraguay</t>
  </si>
  <si>
    <t>Country: Ethiopia</t>
  </si>
  <si>
    <t>1/13/12/13</t>
  </si>
  <si>
    <t>USAID bought contraceptives for the community health centers which were distributed by NGOs.</t>
  </si>
  <si>
    <t>Monitoring committee of reproductive health commodity security</t>
  </si>
  <si>
    <t>ANIMAS Sutura (Social Marketing)</t>
  </si>
  <si>
    <t>Representatives of private clinics</t>
  </si>
  <si>
    <t>UNFPA (United Nations Fund for Population and Deveoppement) WAHO (West African Organization for Health)</t>
  </si>
  <si>
    <t>WHO (World Health Organization), UNICEF (United Nations Children's Fund)</t>
  </si>
  <si>
    <t>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t>
  </si>
  <si>
    <t>ONPPC (National Office for Pharmaceuticals and Chemicals)</t>
  </si>
  <si>
    <t>1 Representative of the Ministry of Finance</t>
  </si>
  <si>
    <t>One representative of the National Assembly, one representing Population Department, Ministry of Youth</t>
  </si>
  <si>
    <t>Contraceptive Security Advisor</t>
  </si>
  <si>
    <t>DSME (Directorate of Mother and Child Health), DPHL / MT (Directorate of Pharmacies, Laboratories and Traditional Medicine) ONPPC and UNFPA</t>
  </si>
  <si>
    <t>These funds actually for buying SR products in general. In 2014 a line dedicated solely to the purchase of contraceptives has been created by the government (see the answer "yes" to B4).</t>
  </si>
  <si>
    <t>RHInterchange, Ministry of Health</t>
  </si>
  <si>
    <t>WAHO and UNFPA</t>
  </si>
  <si>
    <t xml:space="preserve">Comments: Contraceptives are essentially bought by donors (WAHO and UNFPA)
</t>
  </si>
  <si>
    <t xml:space="preserve">Comments: There was no expenditure of public funds in 2013.
</t>
  </si>
  <si>
    <t>Comments: 100% of contraceptives were bought by donors.</t>
  </si>
  <si>
    <t>2012-2020</t>
  </si>
  <si>
    <t>Mid-wife</t>
  </si>
  <si>
    <t>The list is currently under revision, amendments are being made, the DPHL / MT will soon convene a validation workshop in the second quarter.</t>
  </si>
  <si>
    <t xml:space="preserve">D12.  Information on country's Poverty Reduction Strategy Paper (PRSP)
</t>
  </si>
  <si>
    <t>CPR as well as condom use (for HIV prevention) noted in MDG targets; supplying health units w/condoms and contraceptives is mentioned under strengthening family planning programs, but is not an indicator.</t>
  </si>
  <si>
    <r>
      <t xml:space="preserve">E.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</si>
  <si>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E1. In the last 12 months, has there ever been a stockout at the </t>
    </r>
    <r>
      <rPr>
        <b/>
        <i/>
        <sz val="14"/>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</si>
  <si>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Supervision reports, regular physical inventory.</t>
  </si>
  <si>
    <t>Niger 2014</t>
  </si>
  <si>
    <t>The amount of 44 million Swiss francs ($ 88,000) was used to purchase other SR products</t>
  </si>
  <si>
    <t>2010, progress report 2011</t>
  </si>
  <si>
    <t>While contraceptive prevalance and contraceptive security is not mentioned, increasing family planning use is mentioned throughout and report is included on number of new users.</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</si>
  <si>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</si>
  <si>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Document not available on IMF's website.</t>
  </si>
  <si>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</si>
  <si>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r>
    <r>
      <rPr>
        <sz val="12"/>
        <color theme="1"/>
        <rFont val="Arial"/>
        <family val="2"/>
      </rPr>
      <t>t applicable (choose "not applicable" from the dropdown list).)
*(The central level refers to the central level warehouse for the public sector.)</t>
    </r>
  </si>
  <si>
    <r>
      <t xml:space="preserve">E2. Have stockouts occurred for any contraceptive at the central* level </t>
    </r>
    <r>
      <rPr>
        <sz val="12"/>
        <color indexed="8"/>
        <rFont val="Arial"/>
        <family val="2"/>
      </rPr>
      <t xml:space="preserve">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</si>
  <si>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r>
      <t xml:space="preserve">E2. Have stockouts occurred for any contraceptive at the central*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</si>
  <si>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USAID|DELIVER PROJECT, CHAI</t>
  </si>
  <si>
    <t>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t>
  </si>
  <si>
    <t>Steering committee for the implementation of the strategic plan for Reproductive Health commodity security</t>
  </si>
  <si>
    <t>Social Marketing and Health Communications Project (PROMACO)</t>
  </si>
  <si>
    <t>Marie Stopes International (MSI)</t>
  </si>
  <si>
    <t>UNFPA, USAID represented by USAID | DELIVER PROJECT, IPPF represented by L’Association Burkinabè pour le Bien-Être Familial (ABBEF)</t>
  </si>
  <si>
    <t>UNICEF, WHO, UNFPA</t>
  </si>
  <si>
    <t>Directorate of Population Policy</t>
  </si>
  <si>
    <t>CAMEG (central medical store)</t>
  </si>
  <si>
    <t>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t>
  </si>
  <si>
    <t>Directorate of Family Health and Welfare</t>
  </si>
  <si>
    <t>Directorate of Family Health with technical assistance from the USAID | DELIVER PROJECT and JSI</t>
  </si>
  <si>
    <t>Delivery notes, State Budget FY 2013, PipeLine</t>
  </si>
  <si>
    <t>Delivery notes, PipeLine</t>
  </si>
  <si>
    <t>Approximately $ 1,478,874 of the funds come from cost recovery of contraceptives and $ 1 million comes from the government budget (FCA 500 million annually)</t>
  </si>
  <si>
    <t>RHInterchange and WAHO finance tracking sheet</t>
  </si>
  <si>
    <t xml:space="preserve">This amount refers to shipments purchased with 2013 funding from UNFPA and WAHO for the public sector, MSI and ABBEF. Some shipments procured with those funds arrived in 2014. </t>
  </si>
  <si>
    <t>UNFPA, WAHO/KfW</t>
  </si>
  <si>
    <t>We received male condoms supplied by the Partnership For Supply Chain Management (PFSCM); but this delivery was not used to meet the needs of the public sector, ABBEF or MSI.</t>
  </si>
  <si>
    <t>Centrale d'achat des médicaments essentiels génériques (CAMEG)</t>
  </si>
  <si>
    <t>Strategic Plan for Reproductive Health Commodity Security 2009-2015</t>
  </si>
  <si>
    <t>2009-2015</t>
  </si>
  <si>
    <t>A fee of 2.4% of FOB price, community  tax the West African Monetary Union (WAMU) and the Economic Community of West African States  (ECOWAS)</t>
  </si>
  <si>
    <t>ABBEF and MSI have access to commodities subsidized by the public sector.</t>
  </si>
  <si>
    <t>Auxiliary Nurse</t>
  </si>
  <si>
    <t>National list of essential drugs and consumables</t>
  </si>
  <si>
    <t>A supply indicator is included for generic and essential drugs. It does not refer directly to RH or FP supplies though.</t>
  </si>
  <si>
    <t>Central Level storage report, Supply Planning Monitoring Report (RSPA)</t>
  </si>
  <si>
    <t>Burkina Faso 2014</t>
  </si>
  <si>
    <t>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t>
  </si>
  <si>
    <t>none</t>
  </si>
  <si>
    <t>Contraceptive security is not considered a priority or issue in Russia.</t>
  </si>
  <si>
    <t>Zambia: National Quantification Report for Family Planning Commodities for the period January 2013 – December 2014</t>
  </si>
  <si>
    <t>At the time of the forecast GRZ had not made any funding commitments. MCDMCH confirmed that a commitment was made but the amount was unknown. GRZ funds were used for contraceptive procurement (see below).</t>
  </si>
  <si>
    <t>Reproductive and Child Health (under the new  Ministry of Community Development, Mother and Child Health (MCDMCH)); Pharmacy under Ministry of Health</t>
  </si>
  <si>
    <t>Country: Democratic Republic of Congo</t>
  </si>
  <si>
    <t>Technical Group for Reproductive Health Commodity Security</t>
  </si>
  <si>
    <t>Family Planning Association (ASF), PSI</t>
  </si>
  <si>
    <t>International Rescue Committee, Family Well-Being Association (ABEF)</t>
  </si>
  <si>
    <t>USAID, European Union</t>
  </si>
  <si>
    <t>UNFPA, International Rescue Committee</t>
  </si>
  <si>
    <t>National Reproductive Health Program (PNSR), Family Health Division (DSF), National Program for the Supply of Medicines (PNAM), Pharmacy and Medicine Department</t>
  </si>
  <si>
    <t>National Reproductive Health Program</t>
  </si>
  <si>
    <t>In-charge of Reproductive Health Commodities</t>
  </si>
  <si>
    <t>UNFPA and USAID for their programs</t>
  </si>
  <si>
    <t>Health Department Report</t>
  </si>
  <si>
    <t>The allocated funds were not spent, but a purchase of about $300,000 USD is in process for 2014 by the Federation of Purchasing Centers of Essential Medicines (FEDECAME) and UNFPA</t>
  </si>
  <si>
    <t>Project to Support the Rehabilitation of the Health Sector (PARSS)</t>
  </si>
  <si>
    <t>PARSS is a project of the Ministry of Health supported by the World Bank</t>
  </si>
  <si>
    <t>RH Access</t>
  </si>
  <si>
    <t>Global Programme RHCS (UNFPA), USAID, ICA Foundation, Other</t>
  </si>
  <si>
    <t>Comments:
Contraceptives are provided by USAID and UNFPA; 0% are financed by the Government</t>
  </si>
  <si>
    <t>Comments: 
100% by partners</t>
  </si>
  <si>
    <t>Comments:
Data not available</t>
  </si>
  <si>
    <t>Federation of Purchasing Centers of Essential Medicines (FEDECAME)</t>
  </si>
  <si>
    <t xml:space="preserve">Financing for the acquisition of contraceptives continues to be weak. For the moment, there is no budget line-item for the purchase of contraceptives. </t>
  </si>
  <si>
    <t>National Strategic Plan for Reproductive Health Commodity Security 2013-2015</t>
  </si>
  <si>
    <t>The commercial sector has products not included on the National Essential Medicines List</t>
  </si>
  <si>
    <t>There are advertising bans but the Social Marketing works in peace</t>
  </si>
  <si>
    <t>They are authorized to do demonstrations and commercials</t>
  </si>
  <si>
    <t>Methods except for implants are available in pharmacies. Prescriptions are  required for injectable methods, IUDs, and orals, but not for condoms</t>
  </si>
  <si>
    <t>Article 178 of the penal code and the law of 1920 on Reproductive Health</t>
  </si>
  <si>
    <t>The clinic gives products free of charge, indicating that it is for someone who could not pay</t>
  </si>
  <si>
    <t>National Essential Medicines List of DRC (Liste nationale des medicaments essentiels RDC)</t>
  </si>
  <si>
    <t>Report of surveys, reports of reproductive health commodity management support missions (National Program for the Supply of Medicines (PNAM), National Reproductive Health Program (PNSR))</t>
  </si>
  <si>
    <t>Financing and distribution, implementation of the LIMS, transport logistics, and warehousing remain weak points for the country</t>
  </si>
  <si>
    <t>DR Congo 2014</t>
  </si>
  <si>
    <r>
      <t xml:space="preserve">Government funds spent
</t>
    </r>
    <r>
      <rPr>
        <b/>
        <sz val="14"/>
        <rFont val="Arial"/>
        <family val="2"/>
      </rPr>
      <t>Government funds include internally generated funds, basket funds, World Bank credits or loans, and other donor funds donors gave to the government for their use.</t>
    </r>
  </si>
  <si>
    <t>Cameroon</t>
  </si>
  <si>
    <t>Cape Verde</t>
  </si>
  <si>
    <t>DR Congo</t>
  </si>
  <si>
    <t>South Africa</t>
  </si>
  <si>
    <t xml:space="preserve">IPPF Affiliate- ANBEF (Association Nigerienne pour le bien etre familial) </t>
  </si>
  <si>
    <t>Individual country data:</t>
  </si>
  <si>
    <t>Dominican Republic</t>
  </si>
  <si>
    <t>Niger</t>
  </si>
  <si>
    <t>This worksheet provides all surveyed countries' responses along with the option to filter the data based on country or response.</t>
  </si>
  <si>
    <t>Country data:</t>
  </si>
  <si>
    <t xml:space="preserve">This worksheet contains a blank survey so you can collect the indicators for your own monitoring, programmatic, and advocacy purposes. </t>
  </si>
  <si>
    <t>Frequently Asked Questions and Survey Tips</t>
  </si>
  <si>
    <r>
      <t xml:space="preserve">We encourage anyone with questions, corrections, or more information about the countries concerned, or related information about additional countries, to contact the USAID | DELIVER PROJECT by e-mailing </t>
    </r>
    <r>
      <rPr>
        <sz val="14"/>
        <color indexed="30"/>
        <rFont val="Arial"/>
        <family val="2"/>
      </rPr>
      <t>askdeliver@jsi.com</t>
    </r>
    <r>
      <rPr>
        <sz val="14"/>
        <rFont val="Arial"/>
        <family val="2"/>
      </rPr>
      <t>.</t>
    </r>
  </si>
  <si>
    <t>Honduras</t>
  </si>
  <si>
    <t>Peru</t>
  </si>
  <si>
    <t>Russia</t>
  </si>
  <si>
    <t>(DAIA members have decided to invite a MERCK staff member)</t>
  </si>
  <si>
    <t>10/12-09/13</t>
  </si>
  <si>
    <t>Central Warehouse and Supplies</t>
  </si>
  <si>
    <r>
      <t xml:space="preserve">D5ai. 
Pills (COCs &amp;/or POPs) in </t>
    </r>
    <r>
      <rPr>
        <b/>
        <u/>
        <sz val="10"/>
        <rFont val="Arial"/>
        <family val="2"/>
      </rPr>
      <t>public</t>
    </r>
    <r>
      <rPr>
        <b/>
        <sz val="10"/>
        <rFont val="Arial"/>
        <family val="2"/>
      </rPr>
      <t xml:space="preserve"> </t>
    </r>
    <r>
      <rPr>
        <sz val="10"/>
        <rFont val="Arial"/>
        <family val="2"/>
      </rPr>
      <t>sector</t>
    </r>
  </si>
  <si>
    <r>
      <t xml:space="preserve">D5aii. 
Pills (COCs &amp;/or POPs) in </t>
    </r>
    <r>
      <rPr>
        <b/>
        <u/>
        <sz val="10"/>
        <rFont val="Arial"/>
        <family val="2"/>
      </rPr>
      <t>private</t>
    </r>
    <r>
      <rPr>
        <sz val="10"/>
        <rFont val="Arial"/>
        <family val="2"/>
      </rPr>
      <t xml:space="preserve"> sector</t>
    </r>
  </si>
  <si>
    <r>
      <t xml:space="preserve">D5bi. 
Injectables in </t>
    </r>
    <r>
      <rPr>
        <b/>
        <u/>
        <sz val="10"/>
        <rFont val="Arial"/>
        <family val="2"/>
      </rPr>
      <t>public</t>
    </r>
    <r>
      <rPr>
        <b/>
        <sz val="10"/>
        <rFont val="Arial"/>
        <family val="2"/>
      </rPr>
      <t xml:space="preserve"> </t>
    </r>
    <r>
      <rPr>
        <sz val="10"/>
        <rFont val="Arial"/>
        <family val="2"/>
      </rPr>
      <t>sector</t>
    </r>
  </si>
  <si>
    <r>
      <t xml:space="preserve">D5bii. 
Injectables in </t>
    </r>
    <r>
      <rPr>
        <b/>
        <u/>
        <sz val="10"/>
        <rFont val="Arial"/>
        <family val="2"/>
      </rPr>
      <t>private</t>
    </r>
    <r>
      <rPr>
        <sz val="10"/>
        <rFont val="Arial"/>
        <family val="2"/>
      </rPr>
      <t xml:space="preserve"> sector</t>
    </r>
  </si>
  <si>
    <r>
      <t xml:space="preserve">D5ci. 
Implants in </t>
    </r>
    <r>
      <rPr>
        <b/>
        <u/>
        <sz val="10"/>
        <rFont val="Arial"/>
        <family val="2"/>
      </rPr>
      <t>public</t>
    </r>
    <r>
      <rPr>
        <b/>
        <sz val="10"/>
        <rFont val="Arial"/>
        <family val="2"/>
      </rPr>
      <t xml:space="preserve"> </t>
    </r>
    <r>
      <rPr>
        <sz val="10"/>
        <rFont val="Arial"/>
        <family val="2"/>
      </rPr>
      <t>sector</t>
    </r>
  </si>
  <si>
    <r>
      <t xml:space="preserve">D5cii. 
Implants in </t>
    </r>
    <r>
      <rPr>
        <b/>
        <u/>
        <sz val="10"/>
        <rFont val="Arial"/>
        <family val="2"/>
      </rPr>
      <t>private</t>
    </r>
    <r>
      <rPr>
        <sz val="10"/>
        <rFont val="Arial"/>
        <family val="2"/>
      </rPr>
      <t xml:space="preserve"> sector</t>
    </r>
  </si>
  <si>
    <r>
      <t xml:space="preserve">D5di. 
IUDs in </t>
    </r>
    <r>
      <rPr>
        <b/>
        <u/>
        <sz val="10"/>
        <rFont val="Arial"/>
        <family val="2"/>
      </rPr>
      <t>public</t>
    </r>
    <r>
      <rPr>
        <sz val="10"/>
        <rFont val="Arial"/>
        <family val="2"/>
      </rPr>
      <t xml:space="preserve"> sector</t>
    </r>
  </si>
  <si>
    <r>
      <t xml:space="preserve">D5dii. 
IUDs in </t>
    </r>
    <r>
      <rPr>
        <b/>
        <u/>
        <sz val="10"/>
        <rFont val="Arial"/>
        <family val="2"/>
      </rPr>
      <t>private</t>
    </r>
    <r>
      <rPr>
        <sz val="10"/>
        <rFont val="Arial"/>
        <family val="2"/>
      </rPr>
      <t xml:space="preserve"> sector</t>
    </r>
  </si>
  <si>
    <r>
      <t xml:space="preserve">D5ei. 
Condoms (male &amp;/or female condoms) in </t>
    </r>
    <r>
      <rPr>
        <b/>
        <u/>
        <sz val="10"/>
        <rFont val="Arial"/>
        <family val="2"/>
      </rPr>
      <t>public</t>
    </r>
    <r>
      <rPr>
        <sz val="10"/>
        <rFont val="Arial"/>
        <family val="2"/>
      </rPr>
      <t xml:space="preserve"> sector</t>
    </r>
  </si>
  <si>
    <r>
      <t xml:space="preserve">D5eii.
Condoms (male &amp;/or female condoms) in </t>
    </r>
    <r>
      <rPr>
        <b/>
        <u/>
        <sz val="10"/>
        <rFont val="Arial"/>
        <family val="2"/>
      </rPr>
      <t>private</t>
    </r>
    <r>
      <rPr>
        <sz val="10"/>
        <rFont val="Arial"/>
        <family val="2"/>
      </rPr>
      <t xml:space="preserve"> sector</t>
    </r>
  </si>
  <si>
    <r>
      <t xml:space="preserve">D5fi. 
Emergency contraceptive pills in </t>
    </r>
    <r>
      <rPr>
        <b/>
        <u/>
        <sz val="10"/>
        <rFont val="Arial"/>
        <family val="2"/>
      </rPr>
      <t>public</t>
    </r>
    <r>
      <rPr>
        <u/>
        <sz val="10"/>
        <rFont val="Arial"/>
        <family val="2"/>
      </rPr>
      <t xml:space="preserve"> </t>
    </r>
    <r>
      <rPr>
        <sz val="10"/>
        <rFont val="Arial"/>
        <family val="2"/>
      </rPr>
      <t>sector</t>
    </r>
  </si>
  <si>
    <r>
      <t xml:space="preserve">D5fii. 
Emergency contraceptive pills in </t>
    </r>
    <r>
      <rPr>
        <b/>
        <u/>
        <sz val="10"/>
        <rFont val="Arial"/>
        <family val="2"/>
      </rPr>
      <t>private</t>
    </r>
    <r>
      <rPr>
        <sz val="10"/>
        <rFont val="Arial"/>
        <family val="2"/>
      </rPr>
      <t xml:space="preserve"> sector</t>
    </r>
  </si>
  <si>
    <r>
      <t xml:space="preserve">D5gi. 
Tubal ligations and/or vasectomies in </t>
    </r>
    <r>
      <rPr>
        <b/>
        <u/>
        <sz val="10"/>
        <rFont val="Arial"/>
        <family val="2"/>
      </rPr>
      <t>public</t>
    </r>
    <r>
      <rPr>
        <sz val="10"/>
        <rFont val="Arial"/>
        <family val="2"/>
      </rPr>
      <t xml:space="preserve"> sector</t>
    </r>
  </si>
  <si>
    <r>
      <t xml:space="preserve">D5gii. 
Tubal ligations and/or vasectomies in </t>
    </r>
    <r>
      <rPr>
        <b/>
        <u/>
        <sz val="10"/>
        <rFont val="Arial"/>
        <family val="2"/>
      </rPr>
      <t>private</t>
    </r>
    <r>
      <rPr>
        <sz val="10"/>
        <rFont val="Arial"/>
        <family val="2"/>
      </rPr>
      <t xml:space="preserve"> sector</t>
    </r>
  </si>
  <si>
    <r>
      <t xml:space="preserve">D5hi. 
CycleBeads in </t>
    </r>
    <r>
      <rPr>
        <b/>
        <u/>
        <sz val="10"/>
        <rFont val="Arial"/>
        <family val="2"/>
      </rPr>
      <t>public</t>
    </r>
    <r>
      <rPr>
        <sz val="10"/>
        <rFont val="Arial"/>
        <family val="2"/>
      </rPr>
      <t xml:space="preserve"> sector</t>
    </r>
  </si>
  <si>
    <r>
      <t>D5hii. 
CycleBeads</t>
    </r>
    <r>
      <rPr>
        <u/>
        <sz val="10"/>
        <rFont val="Arial"/>
        <family val="2"/>
      </rPr>
      <t xml:space="preserve"> </t>
    </r>
    <r>
      <rPr>
        <sz val="10"/>
        <rFont val="Arial"/>
        <family val="2"/>
      </rPr>
      <t xml:space="preserve">in </t>
    </r>
    <r>
      <rPr>
        <b/>
        <u/>
        <sz val="10"/>
        <rFont val="Arial"/>
        <family val="2"/>
      </rPr>
      <t>private</t>
    </r>
    <r>
      <rPr>
        <sz val="10"/>
        <rFont val="Arial"/>
        <family val="2"/>
      </rPr>
      <t xml:space="preserve"> sector</t>
    </r>
  </si>
  <si>
    <t>United Nations Population Fund (UNFPA), Pan American Health Organization (PAHO)</t>
  </si>
  <si>
    <t>Leadership and Coordination</t>
  </si>
  <si>
    <t>Finance and Procurement</t>
  </si>
  <si>
    <t>Commodities</t>
  </si>
  <si>
    <t>Policies (Commitment)</t>
  </si>
  <si>
    <t>Use the hyperlinks to jump to a survey topics</t>
  </si>
  <si>
    <t>All countries 2014</t>
  </si>
  <si>
    <r>
      <rPr>
        <b/>
        <i/>
        <sz val="16"/>
        <color rgb="FFC00000"/>
        <rFont val="Arial"/>
        <family val="2"/>
      </rPr>
      <t>Topics</t>
    </r>
    <r>
      <rPr>
        <b/>
        <sz val="14"/>
        <color rgb="FFC00000"/>
        <rFont val="Arial"/>
        <family val="2"/>
      </rPr>
      <t xml:space="preserve">: </t>
    </r>
    <r>
      <rPr>
        <b/>
        <sz val="14"/>
        <rFont val="Arial"/>
        <family val="2"/>
      </rPr>
      <t xml:space="preserve">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4"/>
        <rFont val="Arial"/>
        <family val="2"/>
      </rPr>
      <t>Commodities</t>
    </r>
    <r>
      <rPr>
        <sz val="14"/>
        <rFont val="Arial"/>
        <family val="2"/>
      </rPr>
      <t xml:space="preserve">—range of contraceptive methods offered through public facilities, private facilities, NGO facilities, and through social marketing.
</t>
    </r>
    <r>
      <rPr>
        <b/>
        <sz val="14"/>
        <rFont val="Arial"/>
        <family val="2"/>
      </rPr>
      <t>Policies (Commitment)</t>
    </r>
    <r>
      <rPr>
        <sz val="14"/>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</si>
  <si>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r>
      <rPr>
        <b/>
        <i/>
        <sz val="16"/>
        <color rgb="FFC00000"/>
        <rFont val="Arial"/>
        <family val="2"/>
      </rPr>
      <t>Introduction and Purpose</t>
    </r>
    <r>
      <rPr>
        <b/>
        <sz val="14"/>
        <color rgb="FFC0000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This dataset presents CS indicators for 47 countries. The data was collected in 2014 through the sixth annual round of data collection.</t>
    </r>
  </si>
  <si>
    <r>
      <rPr>
        <b/>
        <i/>
        <sz val="16"/>
        <color rgb="FFC00000"/>
        <rFont val="Arial"/>
        <family val="2"/>
      </rPr>
      <t>Additional Resources and Information:</t>
    </r>
    <r>
      <rPr>
        <b/>
        <sz val="14"/>
        <color rgb="FFC00000"/>
        <rFont val="Arial"/>
        <family val="2"/>
      </rPr>
      <t xml:space="preserve"> </t>
    </r>
    <r>
      <rPr>
        <sz val="14"/>
        <color rgb="FFC00000"/>
        <rFont val="Arial"/>
        <family val="2"/>
      </rPr>
      <t xml:space="preserve">
</t>
    </r>
  </si>
  <si>
    <r>
      <rPr>
        <b/>
        <i/>
        <sz val="16"/>
        <color rgb="FFC00000"/>
        <rFont val="Arial"/>
        <family val="2"/>
      </rPr>
      <t>Data Sources</t>
    </r>
    <r>
      <rPr>
        <b/>
        <sz val="14"/>
        <color rgb="FFC0000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September 2014.</t>
    </r>
  </si>
  <si>
    <t>To jump to the Introduction sheet, click here.</t>
  </si>
  <si>
    <r>
      <t xml:space="preserve">Contraceptive Security (CS) Indicators Data, </t>
    </r>
    <r>
      <rPr>
        <b/>
        <sz val="18"/>
        <color theme="1"/>
        <rFont val="Arial"/>
        <family val="2"/>
      </rPr>
      <t>2014</t>
    </r>
  </si>
  <si>
    <t>The CS Indicators are presented in the following sections:
A. leadership &amp; coordination               B. finance &amp; procurement               C. commodities               D. policies               E. supply chain</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</si>
  <si>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</si>
  <si>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t>Jan - Dec 2013</t>
  </si>
  <si>
    <t>Comprehensive Care Program for Women, Department of Integrated Family Health</t>
  </si>
  <si>
    <t>Don´t know</t>
  </si>
  <si>
    <t>Comments: The Government did not carry out any procurement in 2013. All of the contraceptives that entered the central warehouse were donated by UNFPA.</t>
  </si>
  <si>
    <t xml:space="preserve">MOH has not purchased in emergency contraceptives because they are prohibited by law. </t>
  </si>
  <si>
    <t>2006-2009</t>
  </si>
  <si>
    <t>Public, NGOs</t>
  </si>
  <si>
    <t xml:space="preserve">The prohibition of emergency contraception in commercial, private and public sectors and the taxes charged </t>
  </si>
  <si>
    <t>Only emergency contraception is prohibited, country is debating whether to legalize its commercialization.</t>
  </si>
  <si>
    <t>The law that prohibits emegency contraception</t>
  </si>
  <si>
    <t>Not appicable</t>
  </si>
  <si>
    <t>HCDLPF -Logistics management information System-</t>
  </si>
  <si>
    <t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t>
  </si>
  <si>
    <t>The Market Segmentation Strategy for contraceptives in Honduras (written but not implemented) and the MOH Standard Treatment Guidelines for Family Planning Services</t>
  </si>
  <si>
    <t xml:space="preserve"> Hormonal IUD, patch and monthly injectable</t>
  </si>
  <si>
    <t>Doctor Gynecologist</t>
  </si>
  <si>
    <t>2001, progress report in 2004, 2005</t>
  </si>
  <si>
    <t xml:space="preserve">E1. Have stockouts occurred for any contraceptive at the central* level in the last 12 months?  </t>
  </si>
  <si>
    <t>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t>
  </si>
  <si>
    <t>02/13-02/14</t>
  </si>
  <si>
    <t>04/13-03/14</t>
  </si>
  <si>
    <t>01/13-03/13</t>
  </si>
  <si>
    <t>01/14-03/14</t>
  </si>
  <si>
    <t>05/13-04/14</t>
  </si>
  <si>
    <t xml:space="preserve">07/12- 06/13 </t>
  </si>
  <si>
    <t>Briefs</t>
  </si>
  <si>
    <t/>
  </si>
  <si>
    <t>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t>
  </si>
  <si>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t>
  </si>
  <si>
    <t>PROFAMILIA (Family Well-Being Association/IPPF affiliate), ADOPLAFAM (Dominican Family Planning Association), MUDE (Dominican Women in Development), PSI (Populations Services International)</t>
  </si>
  <si>
    <t>PROFAMILIA, ADOPLAFAM, MUDE and 30 more institutions</t>
  </si>
  <si>
    <t>UNFPA, OPS/OMS (Pan American Health Organization/World Health Organization)</t>
  </si>
  <si>
    <t>Salvadoran Demographic Association (Asociacion Salvadoreña en Demografía - ADS)</t>
  </si>
  <si>
    <t>National Contraceptive Security Committee (Comision Nacional de  Aseguramiento de Anticonceptivos (CNAA)</t>
  </si>
  <si>
    <t>Association for Family Well-Being (APROFAM (Asociación Pro Bienestar de La Familia), Guatemalan Association of Women Doctors (Asociación Guatemalteca de Mujeres Médicas), Assoc. for the Health &amp; Development of Women (Instancia por la Salud y el Desarrollo de las Mujeres)</t>
  </si>
  <si>
    <t>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t>
  </si>
  <si>
    <t>Coordinating Body of Policy Action for the Health and Development of Women (Instancia de Acciones Políticas por la Salud y el Desarrollo de las Mujeres)</t>
  </si>
  <si>
    <t>Comité Technique en Santé de la Reproduction (Reproductive Health Technical Committee - RHTC)</t>
  </si>
  <si>
    <t>PROFAMIL (IPPF affiliate), Management Sciences for Health (MSH), Jhpiego, Foundation for Reproductive Health and Family Education (FOSREF), Pathfinder, URC</t>
  </si>
  <si>
    <t>Plan d'action de la Direction de la Santé de la Famille - Action Plan of the Directorate of Family Health</t>
  </si>
  <si>
    <t>Comité Interinstitucional de Disponibilidad Asegurada de Insumos Anticonceptivos (CIDAIA) (Inter-institutional Committee for Contraceptive Security)</t>
  </si>
  <si>
    <t>PSI/PASMO (Population Services International Affiliate)</t>
  </si>
  <si>
    <t>ASHONPLAFA (IPPF Affiliate)</t>
  </si>
  <si>
    <t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</si>
  <si>
    <t>Plan Stratégique de Sécurisation des Produits de Santé de la Reproduction à Madagascar (Strategic Plan for Madagascar Reproductive Health Commodity Security)</t>
  </si>
  <si>
    <t>Politique Nationale de Santé Communautaire (National Community Health Policy)</t>
  </si>
  <si>
    <t>Liste des Médicaments Enregitrés à Madagascar (List of drugs registered in Madagascar)</t>
  </si>
  <si>
    <t>Central de Medicamentos e Artigos Medicos (CMAM) (central medical store)</t>
  </si>
  <si>
    <t>Sexual and Reproductive Health Commodity Security Comittee (DAISSR)</t>
  </si>
  <si>
    <t>Population Services International (PSI) Affiliate (PASMO)</t>
  </si>
  <si>
    <t>Family Health Department (FHD), Food and Drugs Services (FDS), National Agency for Food and Drug Administration and Control (NAFDAC), National Health Insurance Services (NHIS)</t>
  </si>
  <si>
    <t>Contraceptive Security Committee (Comité DAIA)</t>
  </si>
  <si>
    <t>Paraguayan Population Center (CEPEP) - IPPF affiliate</t>
  </si>
  <si>
    <t>General Directorate for Management of Strategic Supplies in Health (DGGIES) (are invited but do not attend regularly)</t>
  </si>
  <si>
    <t>Paraguayan Social Security Institute (IPS)</t>
  </si>
  <si>
    <t>Health Directorate (Dirección General de Salud de las Personas (DGSP) and Supply Directorate for Strategic Health Products (Direccion de Abastecimiento de Recursos Estrategicos en Salud (DARES)</t>
  </si>
  <si>
    <t>National Essential Medicines List (Petitorio Nacional Unico de Medicamentos Esenciales (PNUME)</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</si>
  <si>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</si>
  <si>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</si>
  <si>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Maternal and Child Health (MCH), HIV/AIDS and FP Integration, Pharmacy Task Force, Family Planning Officer, Commission National de Lutte Contre le SIDA (CNLS) (National Commission for the Fight against AIDS)</t>
  </si>
  <si>
    <t>Liste National des Medicaments Essentiel (National Essential Medicines List)</t>
  </si>
  <si>
    <t xml:space="preserve">For private sector: 20% duties for all methods, 18% VAT for IUD only, and 2.7% for all goods entering the West African Economic and Monetary Union (UEMOA) area (import tax), but the government can grant a tax exemption for the public sector. </t>
  </si>
  <si>
    <t>Comité National de Sécurisation de l’Approvisionnement en Produit Contraceptifs (CNSAPC) (National Contraceptive Security Committee). This committee is not functional at this time. There is also a newly formed Condom Management group that functions.</t>
  </si>
  <si>
    <t>Association Togolaise pour le Bien-Etre Familial (ATBEF, the IPPF Member Association), Plan Togo</t>
  </si>
  <si>
    <t>Plan National de Sécurisation des produits de Sante de la Reproduction (National Reproductive Health Commodity Security Plan)</t>
  </si>
  <si>
    <t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</si>
  <si>
    <t>Country: Niger</t>
  </si>
  <si>
    <r>
      <rPr>
        <b/>
        <sz val="14"/>
        <rFont val="Arial"/>
        <family val="2"/>
      </rPr>
      <t>This spreadsheet can be cited as</t>
    </r>
    <r>
      <rPr>
        <sz val="14"/>
        <rFont val="Arial"/>
        <family val="2"/>
      </rPr>
      <t xml:space="preserve">: USAID | DELIVER PROJECT, Task Order 4. 2014. </t>
    </r>
    <r>
      <rPr>
        <i/>
        <sz val="14"/>
        <rFont val="Arial"/>
        <family val="2"/>
      </rPr>
      <t>Contraceptive Security Indicators Data 2014.</t>
    </r>
    <r>
      <rPr>
        <sz val="14"/>
        <rFont val="Arial"/>
        <family val="2"/>
      </rPr>
      <t xml:space="preserve"> Arlington, Va.: USAID | DELIVER PROJECT, Task Order 4. Available at </t>
    </r>
    <r>
      <rPr>
        <sz val="14"/>
        <color rgb="FFFF0000"/>
        <rFont val="Arial"/>
        <family val="2"/>
      </rPr>
      <t>http://deliver.jsi.com/dlvr_content/resources/allpubs/factsheets/CSIndiData2014.xlsx.</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</si>
</sst>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 #,##0_-;_-* &quot;-&quot;??_-;_-@_-"/>
    <numFmt numFmtId="167" formatCode="[$$-409]#,##0.00"/>
    <numFmt numFmtId="168" formatCode="0.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i/>
      <sz val="10"/>
      <name val="Arial"/>
      <family val="2"/>
    </font>
    <font>
      <b/>
      <i/>
      <sz val="12"/>
      <name val="Arial"/>
      <family val="2"/>
    </font>
    <font>
      <sz val="12"/>
      <color indexed="55"/>
      <name val="Arial"/>
      <family val="2"/>
    </font>
    <font>
      <sz val="14"/>
      <name val="Arial"/>
      <family val="2"/>
    </font>
    <font>
      <u/>
      <sz val="12"/>
      <color indexed="12"/>
      <name val="Arial"/>
      <family val="2"/>
    </font>
    <font>
      <sz val="9"/>
      <name val="Arial"/>
      <family val="2"/>
    </font>
    <font>
      <b/>
      <sz val="9"/>
      <name val="Arial"/>
      <family val="2"/>
    </font>
    <font>
      <b/>
      <i/>
      <sz val="11"/>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u/>
      <sz val="14"/>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i/>
      <sz val="12"/>
      <color theme="1"/>
      <name val="Arial"/>
      <family val="2"/>
    </font>
    <font>
      <b/>
      <sz val="11"/>
      <color theme="1"/>
      <name val="Arial"/>
      <family val="2"/>
    </font>
    <font>
      <i/>
      <u/>
      <sz val="11"/>
      <color theme="1"/>
      <name val="Arial"/>
      <family val="2"/>
    </font>
    <font>
      <b/>
      <sz val="9"/>
      <color indexed="81"/>
      <name val="Tahoma"/>
      <family val="2"/>
    </font>
    <font>
      <b/>
      <i/>
      <sz val="14"/>
      <name val="Arial"/>
      <family val="2"/>
    </font>
    <font>
      <b/>
      <u/>
      <sz val="12"/>
      <name val="Arial"/>
      <family val="2"/>
    </font>
    <font>
      <i/>
      <sz val="11"/>
      <name val="Arial"/>
      <family val="2"/>
    </font>
    <font>
      <sz val="11"/>
      <name val="Arial"/>
      <family val="2"/>
    </font>
    <font>
      <i/>
      <sz val="12"/>
      <name val="Arial"/>
      <family val="2"/>
    </font>
    <font>
      <sz val="10"/>
      <name val="Arial"/>
      <family val="2"/>
    </font>
    <font>
      <u/>
      <sz val="11"/>
      <color indexed="12"/>
      <name val="Arial"/>
      <family val="2"/>
    </font>
    <font>
      <sz val="12"/>
      <name val="Arial"/>
      <family val="2"/>
      <charset val="204"/>
    </font>
    <font>
      <i/>
      <sz val="12"/>
      <color indexed="8"/>
      <name val="Arial"/>
      <family val="2"/>
    </font>
    <font>
      <sz val="12"/>
      <color indexed="8"/>
      <name val="Arial"/>
      <family val="2"/>
    </font>
    <font>
      <i/>
      <sz val="11"/>
      <color indexed="8"/>
      <name val="Arial"/>
      <family val="2"/>
    </font>
    <font>
      <sz val="11"/>
      <color indexed="8"/>
      <name val="Arial"/>
      <family val="2"/>
    </font>
    <font>
      <i/>
      <sz val="10"/>
      <color indexed="8"/>
      <name val="Arial"/>
      <family val="2"/>
    </font>
    <font>
      <b/>
      <u/>
      <sz val="12"/>
      <color indexed="8"/>
      <name val="Arial"/>
      <family val="2"/>
    </font>
    <font>
      <b/>
      <sz val="12"/>
      <color indexed="8"/>
      <name val="Arial"/>
      <family val="2"/>
    </font>
    <font>
      <b/>
      <i/>
      <sz val="14"/>
      <color indexed="8"/>
      <name val="Arial"/>
      <family val="2"/>
    </font>
    <font>
      <strike/>
      <sz val="12"/>
      <color indexed="8"/>
      <name val="Arial"/>
      <family val="2"/>
    </font>
    <font>
      <b/>
      <i/>
      <u/>
      <sz val="12"/>
      <color indexed="8"/>
      <name val="Arial"/>
      <family val="2"/>
    </font>
    <font>
      <u/>
      <sz val="12"/>
      <color indexed="8"/>
      <name val="Arial"/>
      <family val="2"/>
    </font>
    <font>
      <b/>
      <i/>
      <u/>
      <sz val="14"/>
      <color indexed="8"/>
      <name val="Arial"/>
      <family val="2"/>
    </font>
    <font>
      <b/>
      <sz val="11"/>
      <color indexed="8"/>
      <name val="Arial"/>
      <family val="2"/>
    </font>
    <font>
      <i/>
      <u/>
      <sz val="11"/>
      <color indexed="8"/>
      <name val="Arial"/>
      <family val="2"/>
    </font>
    <font>
      <sz val="10"/>
      <color indexed="8"/>
      <name val="Arial"/>
      <family val="2"/>
    </font>
    <font>
      <b/>
      <i/>
      <sz val="12"/>
      <color indexed="8"/>
      <name val="Arial"/>
      <family val="2"/>
    </font>
    <font>
      <u/>
      <sz val="11"/>
      <color theme="10"/>
      <name val="Calibri"/>
      <family val="2"/>
      <scheme val="minor"/>
    </font>
    <font>
      <sz val="12"/>
      <color rgb="FFFF0000"/>
      <name val="Arial"/>
      <family val="2"/>
    </font>
    <font>
      <b/>
      <sz val="16"/>
      <color theme="1"/>
      <name val="Arial"/>
      <family val="2"/>
    </font>
    <font>
      <sz val="16"/>
      <name val="Arial"/>
      <family val="2"/>
    </font>
    <font>
      <b/>
      <i/>
      <sz val="16"/>
      <color indexed="10"/>
      <name val="Arial"/>
      <family val="2"/>
    </font>
    <font>
      <b/>
      <sz val="14"/>
      <color indexed="10"/>
      <name val="Arial"/>
      <family val="2"/>
    </font>
    <font>
      <u/>
      <sz val="14"/>
      <color indexed="12"/>
      <name val="Arial"/>
      <family val="2"/>
    </font>
    <font>
      <sz val="10"/>
      <color indexed="10"/>
      <name val="Arial"/>
      <family val="2"/>
    </font>
    <font>
      <sz val="14"/>
      <color indexed="10"/>
      <name val="Arial"/>
      <family val="2"/>
    </font>
    <font>
      <u/>
      <sz val="14"/>
      <color rgb="FF3333F5"/>
      <name val="Arial"/>
      <family val="2"/>
    </font>
    <font>
      <i/>
      <sz val="14"/>
      <name val="Arial"/>
      <family val="2"/>
    </font>
    <font>
      <sz val="14"/>
      <color indexed="30"/>
      <name val="Arial"/>
      <family val="2"/>
    </font>
    <font>
      <b/>
      <sz val="14"/>
      <color theme="1"/>
      <name val="Arial"/>
      <family val="2"/>
    </font>
    <font>
      <sz val="12.5"/>
      <name val="Arial"/>
      <family val="2"/>
    </font>
    <font>
      <b/>
      <sz val="16"/>
      <color theme="0" tint="-4.9989318521683403E-2"/>
      <name val="Arial"/>
      <family val="2"/>
    </font>
    <font>
      <b/>
      <sz val="16"/>
      <name val="Arial"/>
      <family val="2"/>
    </font>
    <font>
      <b/>
      <sz val="12"/>
      <color theme="0"/>
      <name val="Arial"/>
      <family val="2"/>
    </font>
    <font>
      <u/>
      <sz val="14"/>
      <name val="Arial"/>
      <family val="2"/>
    </font>
    <font>
      <b/>
      <u/>
      <sz val="14"/>
      <color indexed="12"/>
      <name val="Arial"/>
      <family val="2"/>
    </font>
    <font>
      <sz val="14"/>
      <color rgb="FFFF0000"/>
      <name val="Arial"/>
      <family val="2"/>
    </font>
    <font>
      <sz val="12"/>
      <color rgb="FF222222"/>
      <name val="Arial"/>
      <family val="2"/>
    </font>
    <font>
      <sz val="9"/>
      <color indexed="81"/>
      <name val="Tahoma"/>
      <family val="2"/>
    </font>
    <font>
      <b/>
      <sz val="11"/>
      <color theme="0"/>
      <name val="Arial"/>
      <family val="2"/>
    </font>
    <font>
      <b/>
      <sz val="18"/>
      <color indexed="8"/>
      <name val="Arial"/>
      <family val="2"/>
    </font>
    <font>
      <sz val="14"/>
      <name val="Times New Roman"/>
      <family val="1"/>
    </font>
    <font>
      <sz val="10"/>
      <name val="Arial"/>
      <family val="2"/>
    </font>
    <font>
      <b/>
      <sz val="12"/>
      <color indexed="81"/>
      <name val="Tahoma"/>
      <family val="2"/>
    </font>
    <font>
      <sz val="13"/>
      <color theme="1"/>
      <name val="Arial"/>
      <family val="2"/>
    </font>
    <font>
      <b/>
      <sz val="20"/>
      <color theme="3"/>
      <name val="Calibri"/>
      <family val="2"/>
      <scheme val="minor"/>
    </font>
    <font>
      <sz val="14"/>
      <color theme="3"/>
      <name val="Calibri"/>
      <family val="2"/>
      <scheme val="minor"/>
    </font>
    <font>
      <b/>
      <sz val="16"/>
      <color theme="3"/>
      <name val="Calibri"/>
      <family val="2"/>
      <scheme val="minor"/>
    </font>
    <font>
      <sz val="14"/>
      <color rgb="FFC00000"/>
      <name val="Calibri"/>
      <family val="2"/>
      <scheme val="minor"/>
    </font>
    <font>
      <sz val="12"/>
      <color theme="1"/>
      <name val="Calibri"/>
      <family val="2"/>
      <scheme val="minor"/>
    </font>
    <font>
      <b/>
      <sz val="12"/>
      <color theme="3"/>
      <name val="Calibri"/>
      <family val="2"/>
      <scheme val="minor"/>
    </font>
    <font>
      <i/>
      <sz val="11"/>
      <color indexed="8"/>
      <name val="Calibri"/>
      <family val="2"/>
    </font>
    <font>
      <sz val="8"/>
      <color theme="1"/>
      <name val="Wingdings"/>
      <charset val="2"/>
    </font>
    <font>
      <b/>
      <sz val="12"/>
      <color indexed="8"/>
      <name val="Calibri"/>
      <family val="2"/>
    </font>
    <font>
      <sz val="12"/>
      <color indexed="8"/>
      <name val="Calibri"/>
      <family val="2"/>
    </font>
    <font>
      <sz val="8"/>
      <name val="Arial"/>
      <family val="2"/>
    </font>
    <font>
      <i/>
      <sz val="8"/>
      <name val="Arial"/>
      <family val="2"/>
    </font>
    <font>
      <u val="singleAccounting"/>
      <sz val="10"/>
      <name val="Arial"/>
      <family val="2"/>
    </font>
    <font>
      <u/>
      <sz val="10"/>
      <name val="Arial"/>
      <family val="2"/>
    </font>
    <font>
      <sz val="10"/>
      <color theme="0"/>
      <name val="Arial"/>
      <family val="2"/>
    </font>
    <font>
      <u/>
      <sz val="10"/>
      <color theme="0"/>
      <name val="Arial"/>
      <family val="2"/>
    </font>
    <font>
      <sz val="8"/>
      <color theme="0"/>
      <name val="Arial"/>
      <family val="2"/>
    </font>
    <font>
      <b/>
      <sz val="18"/>
      <color indexed="9"/>
      <name val="Arial"/>
      <family val="2"/>
    </font>
    <font>
      <b/>
      <i/>
      <sz val="10"/>
      <name val="Arial"/>
      <family val="2"/>
    </font>
    <font>
      <b/>
      <sz val="16"/>
      <color theme="0"/>
      <name val="Arial"/>
      <family val="2"/>
    </font>
    <font>
      <b/>
      <sz val="18"/>
      <color theme="0"/>
      <name val="Arial"/>
      <family val="2"/>
    </font>
    <font>
      <b/>
      <sz val="10"/>
      <color theme="0"/>
      <name val="Arial"/>
      <family val="2"/>
    </font>
    <font>
      <b/>
      <sz val="11"/>
      <color rgb="FF000000"/>
      <name val="Arial Narrow"/>
      <family val="2"/>
    </font>
    <font>
      <b/>
      <i/>
      <sz val="16"/>
      <color rgb="FFC00000"/>
      <name val="Arial"/>
      <family val="2"/>
    </font>
    <font>
      <b/>
      <sz val="14"/>
      <color rgb="FFC00000"/>
      <name val="Arial"/>
      <family val="2"/>
    </font>
    <font>
      <i/>
      <sz val="16"/>
      <color rgb="FFC00000"/>
      <name val="Arial"/>
      <family val="2"/>
    </font>
    <font>
      <sz val="14"/>
      <color rgb="FFC00000"/>
      <name val="Arial"/>
      <family val="2"/>
    </font>
    <font>
      <b/>
      <sz val="16"/>
      <color theme="3" tint="-0.249977111117893"/>
      <name val="Arial"/>
      <family val="2"/>
    </font>
    <font>
      <b/>
      <u/>
      <sz val="16"/>
      <color theme="0"/>
      <name val="Arial"/>
      <family val="2"/>
    </font>
    <font>
      <b/>
      <u/>
      <sz val="16"/>
      <color theme="1"/>
      <name val="Arial"/>
      <family val="2"/>
    </font>
    <font>
      <sz val="11"/>
      <color theme="0"/>
      <name val="Arial"/>
      <family val="2"/>
    </font>
    <font>
      <b/>
      <sz val="10"/>
      <color indexed="8"/>
      <name val="Arial"/>
      <family val="2"/>
    </font>
    <font>
      <u/>
      <sz val="10"/>
      <color indexed="8"/>
      <name val="Arial"/>
      <family val="2"/>
    </font>
    <font>
      <sz val="12"/>
      <color rgb="FF212121"/>
      <name val="Inherit"/>
    </font>
    <font>
      <b/>
      <u/>
      <sz val="10"/>
      <name val="Arial"/>
      <family val="2"/>
    </font>
    <font>
      <b/>
      <sz val="15"/>
      <color theme="1"/>
      <name val="Arial"/>
      <family val="2"/>
    </font>
    <font>
      <sz val="18"/>
      <name val="Arial"/>
      <family val="2"/>
    </font>
    <font>
      <b/>
      <sz val="8"/>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3" tint="0.39997558519241921"/>
        <bgColor indexed="64"/>
      </patternFill>
    </fill>
    <fill>
      <patternFill patternType="solid">
        <fgColor rgb="FFC00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33CCCC"/>
        <bgColor indexed="64"/>
      </patternFill>
    </fill>
    <fill>
      <patternFill patternType="solid">
        <fgColor theme="7" tint="0.39997558519241921"/>
        <bgColor indexed="64"/>
      </patternFill>
    </fill>
    <fill>
      <patternFill patternType="solid">
        <fgColor rgb="FFFF8633"/>
        <bgColor indexed="64"/>
      </patternFill>
    </fill>
    <fill>
      <patternFill patternType="solid">
        <fgColor rgb="FFFFA161"/>
        <bgColor indexed="64"/>
      </patternFill>
    </fill>
    <fill>
      <patternFill patternType="solid">
        <fgColor rgb="FFFFB989"/>
        <bgColor indexed="64"/>
      </patternFill>
    </fill>
    <fill>
      <patternFill patternType="solid">
        <fgColor rgb="FFFFCFAF"/>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499984740745262"/>
        <bgColor indexed="64"/>
      </patternFill>
    </fill>
  </fills>
  <borders count="2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medium">
        <color indexed="64"/>
      </left>
      <right/>
      <top style="medium">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thin">
        <color theme="0"/>
      </top>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style="thin">
        <color indexed="64"/>
      </left>
      <right/>
      <top/>
      <bottom/>
      <diagonal/>
    </border>
    <border>
      <left style="thin">
        <color theme="0"/>
      </left>
      <right style="thin">
        <color theme="0"/>
      </right>
      <top/>
      <bottom/>
      <diagonal/>
    </border>
    <border>
      <left style="thin">
        <color rgb="FFFF6600"/>
      </left>
      <right style="thin">
        <color rgb="FFFF6600"/>
      </right>
      <top style="thin">
        <color rgb="FFFF6600"/>
      </top>
      <bottom style="thin">
        <color rgb="FFFF66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0"/>
      </left>
      <right style="thick">
        <color theme="0"/>
      </right>
      <top style="thin">
        <color theme="0"/>
      </top>
      <bottom style="thin">
        <color theme="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ck">
        <color theme="7" tint="-0.499984740745262"/>
      </left>
      <right style="thin">
        <color theme="0"/>
      </right>
      <top style="thick">
        <color theme="7" tint="-0.499984740745262"/>
      </top>
      <bottom style="thin">
        <color theme="0"/>
      </bottom>
      <diagonal/>
    </border>
    <border>
      <left style="thin">
        <color theme="0"/>
      </left>
      <right style="thin">
        <color theme="0"/>
      </right>
      <top style="thick">
        <color theme="7" tint="-0.499984740745262"/>
      </top>
      <bottom style="thin">
        <color theme="0"/>
      </bottom>
      <diagonal/>
    </border>
    <border>
      <left style="thin">
        <color theme="0"/>
      </left>
      <right style="thick">
        <color theme="7" tint="-0.499984740745262"/>
      </right>
      <top style="thick">
        <color theme="7" tint="-0.499984740745262"/>
      </top>
      <bottom style="thin">
        <color theme="0"/>
      </bottom>
      <diagonal/>
    </border>
    <border>
      <left style="thick">
        <color theme="7" tint="-0.499984740745262"/>
      </left>
      <right style="thin">
        <color theme="0"/>
      </right>
      <top style="thin">
        <color theme="0"/>
      </top>
      <bottom style="thin">
        <color theme="0"/>
      </bottom>
      <diagonal/>
    </border>
    <border>
      <left style="thin">
        <color theme="0"/>
      </left>
      <right style="thick">
        <color theme="7" tint="-0.499984740745262"/>
      </right>
      <top style="thin">
        <color theme="0"/>
      </top>
      <bottom style="thin">
        <color theme="0"/>
      </bottom>
      <diagonal/>
    </border>
    <border>
      <left style="thick">
        <color theme="7" tint="-0.499984740745262"/>
      </left>
      <right style="thin">
        <color theme="0"/>
      </right>
      <top style="thin">
        <color theme="0"/>
      </top>
      <bottom style="thick">
        <color theme="7" tint="-0.499984740745262"/>
      </bottom>
      <diagonal/>
    </border>
    <border>
      <left style="thin">
        <color theme="0"/>
      </left>
      <right style="thin">
        <color theme="0"/>
      </right>
      <top style="thin">
        <color theme="0"/>
      </top>
      <bottom style="thick">
        <color theme="7" tint="-0.499984740745262"/>
      </bottom>
      <diagonal/>
    </border>
    <border>
      <left style="thin">
        <color theme="0"/>
      </left>
      <right style="thick">
        <color theme="7" tint="-0.499984740745262"/>
      </right>
      <top style="thin">
        <color theme="0"/>
      </top>
      <bottom style="thick">
        <color theme="7" tint="-0.499984740745262"/>
      </bottom>
      <diagonal/>
    </border>
    <border>
      <left style="thin">
        <color theme="3" tint="-0.24994659260841701"/>
      </left>
      <right style="thin">
        <color theme="3" tint="-0.24994659260841701"/>
      </right>
      <top/>
      <bottom style="thin">
        <color theme="3" tint="-0.24994659260841701"/>
      </bottom>
      <diagonal/>
    </border>
    <border>
      <left style="thin">
        <color theme="0"/>
      </left>
      <right style="thin">
        <color theme="0"/>
      </right>
      <top style="thick">
        <color theme="3" tint="-0.24994659260841701"/>
      </top>
      <bottom style="thin">
        <color theme="0"/>
      </bottom>
      <diagonal/>
    </border>
    <border>
      <left style="thin">
        <color theme="0"/>
      </left>
      <right style="thick">
        <color theme="3" tint="-0.24994659260841701"/>
      </right>
      <top style="thick">
        <color theme="3" tint="-0.24994659260841701"/>
      </top>
      <bottom style="thin">
        <color theme="0"/>
      </bottom>
      <diagonal/>
    </border>
    <border>
      <left style="thin">
        <color theme="0"/>
      </left>
      <right style="thick">
        <color theme="3" tint="-0.24994659260841701"/>
      </right>
      <top style="thin">
        <color theme="0"/>
      </top>
      <bottom style="thin">
        <color theme="0"/>
      </bottom>
      <diagonal/>
    </border>
    <border>
      <left style="thin">
        <color theme="0"/>
      </left>
      <right style="thin">
        <color theme="0"/>
      </right>
      <top style="thin">
        <color theme="0"/>
      </top>
      <bottom style="thick">
        <color theme="3" tint="-0.24994659260841701"/>
      </bottom>
      <diagonal/>
    </border>
    <border>
      <left style="thin">
        <color theme="0"/>
      </left>
      <right style="thick">
        <color theme="3" tint="-0.24994659260841701"/>
      </right>
      <top style="thin">
        <color theme="0"/>
      </top>
      <bottom style="thick">
        <color theme="3" tint="-0.24994659260841701"/>
      </bottom>
      <diagonal/>
    </border>
    <border>
      <left style="thin">
        <color theme="5" tint="-0.24994659260841701"/>
      </left>
      <right style="thin">
        <color theme="5" tint="-0.24994659260841701"/>
      </right>
      <top/>
      <bottom style="thin">
        <color theme="5" tint="-0.24994659260841701"/>
      </bottom>
      <diagonal/>
    </border>
    <border>
      <left style="thin">
        <color theme="0"/>
      </left>
      <right style="thin">
        <color theme="0"/>
      </right>
      <top style="thick">
        <color theme="5" tint="-0.24994659260841701"/>
      </top>
      <bottom style="thin">
        <color theme="0"/>
      </bottom>
      <diagonal/>
    </border>
    <border>
      <left style="thin">
        <color theme="0"/>
      </left>
      <right style="thick">
        <color theme="0"/>
      </right>
      <top style="thick">
        <color theme="5" tint="-0.24994659260841701"/>
      </top>
      <bottom style="thin">
        <color theme="0"/>
      </bottom>
      <diagonal/>
    </border>
    <border>
      <left style="thick">
        <color theme="0"/>
      </left>
      <right style="thick">
        <color theme="5" tint="-0.24994659260841701"/>
      </right>
      <top style="thick">
        <color theme="5" tint="-0.24994659260841701"/>
      </top>
      <bottom style="thin">
        <color theme="0"/>
      </bottom>
      <diagonal/>
    </border>
    <border>
      <left style="thick">
        <color theme="0"/>
      </left>
      <right style="thick">
        <color theme="5" tint="-0.24994659260841701"/>
      </right>
      <top style="thin">
        <color theme="0"/>
      </top>
      <bottom style="thin">
        <color theme="0"/>
      </bottom>
      <diagonal/>
    </border>
    <border>
      <left style="thin">
        <color theme="0"/>
      </left>
      <right style="thin">
        <color theme="0"/>
      </right>
      <top style="thin">
        <color theme="0"/>
      </top>
      <bottom style="thick">
        <color theme="5" tint="-0.24994659260841701"/>
      </bottom>
      <diagonal/>
    </border>
    <border>
      <left style="thin">
        <color theme="0"/>
      </left>
      <right style="thick">
        <color theme="0"/>
      </right>
      <top style="thin">
        <color theme="0"/>
      </top>
      <bottom style="thick">
        <color theme="5" tint="-0.24994659260841701"/>
      </bottom>
      <diagonal/>
    </border>
    <border>
      <left style="thick">
        <color theme="0"/>
      </left>
      <right style="thick">
        <color theme="5" tint="-0.24994659260841701"/>
      </right>
      <top style="thin">
        <color theme="0"/>
      </top>
      <bottom style="thick">
        <color theme="5" tint="-0.24994659260841701"/>
      </bottom>
      <diagonal/>
    </border>
    <border>
      <left style="thin">
        <color rgb="FFFF6600"/>
      </left>
      <right style="thin">
        <color rgb="FFFF6600"/>
      </right>
      <top/>
      <bottom style="thin">
        <color rgb="FFFF6600"/>
      </bottom>
      <diagonal/>
    </border>
    <border>
      <left style="thin">
        <color theme="0"/>
      </left>
      <right style="thin">
        <color theme="0"/>
      </right>
      <top style="thick">
        <color theme="9" tint="-0.24994659260841701"/>
      </top>
      <bottom style="thin">
        <color theme="0"/>
      </bottom>
      <diagonal/>
    </border>
    <border>
      <left style="thin">
        <color theme="0"/>
      </left>
      <right/>
      <top style="thick">
        <color theme="9" tint="-0.24994659260841701"/>
      </top>
      <bottom style="thin">
        <color theme="0"/>
      </bottom>
      <diagonal/>
    </border>
    <border>
      <left/>
      <right/>
      <top style="thick">
        <color theme="9" tint="-0.24994659260841701"/>
      </top>
      <bottom style="thin">
        <color theme="0"/>
      </bottom>
      <diagonal/>
    </border>
    <border>
      <left/>
      <right style="thin">
        <color theme="0"/>
      </right>
      <top style="thick">
        <color theme="9" tint="-0.24994659260841701"/>
      </top>
      <bottom style="thin">
        <color theme="0"/>
      </bottom>
      <diagonal/>
    </border>
    <border>
      <left style="thin">
        <color theme="0"/>
      </left>
      <right style="thin">
        <color theme="0"/>
      </right>
      <top style="thick">
        <color theme="9" tint="-0.24994659260841701"/>
      </top>
      <bottom/>
      <diagonal/>
    </border>
    <border>
      <left style="thin">
        <color theme="0"/>
      </left>
      <right style="thick">
        <color theme="9" tint="-0.24994659260841701"/>
      </right>
      <top style="thick">
        <color theme="9" tint="-0.24994659260841701"/>
      </top>
      <bottom/>
      <diagonal/>
    </border>
    <border>
      <left style="thin">
        <color theme="0"/>
      </left>
      <right style="thick">
        <color theme="9" tint="-0.24994659260841701"/>
      </right>
      <top/>
      <bottom/>
      <diagonal/>
    </border>
    <border>
      <left style="thin">
        <color theme="0"/>
      </left>
      <right style="thin">
        <color theme="0"/>
      </right>
      <top/>
      <bottom style="thick">
        <color theme="9" tint="-0.24994659260841701"/>
      </bottom>
      <diagonal/>
    </border>
    <border>
      <left style="thin">
        <color theme="0"/>
      </left>
      <right style="thin">
        <color theme="0"/>
      </right>
      <top style="thin">
        <color theme="0"/>
      </top>
      <bottom style="thick">
        <color theme="9" tint="-0.24994659260841701"/>
      </bottom>
      <diagonal/>
    </border>
    <border>
      <left/>
      <right style="thin">
        <color theme="0"/>
      </right>
      <top style="thin">
        <color theme="0"/>
      </top>
      <bottom style="thick">
        <color theme="9" tint="-0.24994659260841701"/>
      </bottom>
      <diagonal/>
    </border>
    <border>
      <left style="medium">
        <color theme="0"/>
      </left>
      <right style="thin">
        <color theme="0"/>
      </right>
      <top style="thin">
        <color theme="0"/>
      </top>
      <bottom style="thick">
        <color theme="9" tint="-0.24994659260841701"/>
      </bottom>
      <diagonal/>
    </border>
    <border>
      <left style="thin">
        <color theme="0"/>
      </left>
      <right style="medium">
        <color theme="0"/>
      </right>
      <top style="thin">
        <color theme="0"/>
      </top>
      <bottom style="thick">
        <color theme="9" tint="-0.24994659260841701"/>
      </bottom>
      <diagonal/>
    </border>
    <border>
      <left style="thin">
        <color theme="0"/>
      </left>
      <right style="thick">
        <color theme="9" tint="-0.24994659260841701"/>
      </right>
      <top/>
      <bottom style="thick">
        <color theme="9" tint="-0.24994659260841701"/>
      </bottom>
      <diagonal/>
    </border>
    <border>
      <left style="thin">
        <color theme="7" tint="-0.499984740745262"/>
      </left>
      <right style="thin">
        <color theme="7" tint="-0.499984740745262"/>
      </right>
      <top style="thick">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0"/>
      </left>
      <right style="thin">
        <color theme="0"/>
      </right>
      <top style="thick">
        <color theme="8" tint="-0.24994659260841701"/>
      </top>
      <bottom style="thin">
        <color theme="0"/>
      </bottom>
      <diagonal/>
    </border>
    <border>
      <left style="thin">
        <color theme="0"/>
      </left>
      <right style="thin">
        <color theme="0"/>
      </right>
      <top/>
      <bottom style="thick">
        <color theme="8" tint="-0.24994659260841701"/>
      </bottom>
      <diagonal/>
    </border>
    <border>
      <left style="thin">
        <color theme="0"/>
      </left>
      <right style="thin">
        <color theme="0"/>
      </right>
      <top style="thin">
        <color theme="0"/>
      </top>
      <bottom style="thick">
        <color theme="8" tint="-0.24994659260841701"/>
      </bottom>
      <diagonal/>
    </border>
    <border>
      <left style="thin">
        <color theme="0"/>
      </left>
      <right style="medium">
        <color theme="0"/>
      </right>
      <top/>
      <bottom style="thick">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rgb="FFFF6600"/>
      </left>
      <right style="thin">
        <color rgb="FFFF6600"/>
      </right>
      <top style="thin">
        <color rgb="FFFF6600"/>
      </top>
      <bottom/>
      <diagonal/>
    </border>
    <border>
      <left style="thin">
        <color theme="5" tint="-0.24994659260841701"/>
      </left>
      <right style="thin">
        <color theme="5" tint="-0.24994659260841701"/>
      </right>
      <top style="thin">
        <color theme="5" tint="-0.24994659260841701"/>
      </top>
      <bottom/>
      <diagonal/>
    </border>
    <border>
      <left/>
      <right style="thin">
        <color indexed="64"/>
      </right>
      <top/>
      <bottom/>
      <diagonal/>
    </border>
    <border>
      <left style="thin">
        <color theme="3" tint="-0.24994659260841701"/>
      </left>
      <right style="thin">
        <color theme="3" tint="-0.24994659260841701"/>
      </right>
      <top style="thin">
        <color theme="3" tint="-0.24994659260841701"/>
      </top>
      <bottom/>
      <diagonal/>
    </border>
    <border>
      <left style="thin">
        <color theme="7" tint="-0.499984740745262"/>
      </left>
      <right style="thin">
        <color theme="7" tint="-0.499984740745262"/>
      </right>
      <top style="thin">
        <color theme="7" tint="-0.499984740745262"/>
      </top>
      <bottom/>
      <diagonal/>
    </border>
    <border>
      <left/>
      <right/>
      <top/>
      <bottom style="thick">
        <color auto="1"/>
      </bottom>
      <diagonal/>
    </border>
    <border>
      <left style="thin">
        <color indexed="64"/>
      </left>
      <right style="thin">
        <color indexed="64"/>
      </right>
      <top style="thin">
        <color indexed="64"/>
      </top>
      <bottom style="thick">
        <color auto="1"/>
      </bottom>
      <diagonal/>
    </border>
    <border>
      <left style="thin">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theme="7" tint="-0.499984740745262"/>
      </left>
      <right style="thick">
        <color theme="1" tint="0.499984740745262"/>
      </right>
      <top style="thin">
        <color theme="0"/>
      </top>
      <bottom style="thin">
        <color theme="0"/>
      </bottom>
      <diagonal/>
    </border>
    <border>
      <left style="thick">
        <color theme="7" tint="-0.499984740745262"/>
      </left>
      <right style="thick">
        <color theme="1" tint="0.499984740745262"/>
      </right>
      <top style="thin">
        <color theme="0"/>
      </top>
      <bottom style="thick">
        <color theme="1" tint="0.499984740745262"/>
      </bottom>
      <diagonal/>
    </border>
    <border>
      <left style="thick">
        <color theme="3" tint="-0.24994659260841701"/>
      </left>
      <right style="thin">
        <color theme="0"/>
      </right>
      <top style="thick">
        <color theme="3" tint="-0.24994659260841701"/>
      </top>
      <bottom/>
      <diagonal/>
    </border>
    <border>
      <left style="thin">
        <color theme="0"/>
      </left>
      <right style="thin">
        <color theme="0"/>
      </right>
      <top style="thick">
        <color theme="3" tint="-0.24994659260841701"/>
      </top>
      <bottom/>
      <diagonal/>
    </border>
    <border>
      <left/>
      <right style="thin">
        <color theme="0"/>
      </right>
      <top/>
      <bottom/>
      <diagonal/>
    </border>
    <border>
      <left/>
      <right style="thin">
        <color theme="0"/>
      </right>
      <top/>
      <bottom style="thick">
        <color theme="3" tint="-0.24994659260841701"/>
      </bottom>
      <diagonal/>
    </border>
    <border>
      <left style="thin">
        <color theme="0"/>
      </left>
      <right style="thin">
        <color theme="0"/>
      </right>
      <top/>
      <bottom style="thick">
        <color theme="3" tint="-0.24994659260841701"/>
      </bottom>
      <diagonal/>
    </border>
    <border>
      <left/>
      <right style="thin">
        <color theme="0"/>
      </right>
      <top style="thin">
        <color theme="0"/>
      </top>
      <bottom/>
      <diagonal/>
    </border>
    <border>
      <left style="medium">
        <color theme="0"/>
      </left>
      <right style="thin">
        <color theme="0"/>
      </right>
      <top style="thick">
        <color theme="8" tint="-0.24994659260841701"/>
      </top>
      <bottom style="thin">
        <color theme="0"/>
      </bottom>
      <diagonal/>
    </border>
    <border>
      <left style="thin">
        <color theme="0"/>
      </left>
      <right style="thick">
        <color theme="8" tint="-0.24994659260841701"/>
      </right>
      <top style="thick">
        <color theme="8" tint="-0.24994659260841701"/>
      </top>
      <bottom style="thin">
        <color theme="0"/>
      </bottom>
      <diagonal/>
    </border>
    <border>
      <left style="medium">
        <color theme="0"/>
      </left>
      <right style="thin">
        <color theme="0"/>
      </right>
      <top style="thin">
        <color theme="0"/>
      </top>
      <bottom/>
      <diagonal/>
    </border>
    <border>
      <left style="thin">
        <color theme="0"/>
      </left>
      <right style="thick">
        <color theme="8" tint="-0.24994659260841701"/>
      </right>
      <top style="thin">
        <color theme="0"/>
      </top>
      <bottom/>
      <diagonal/>
    </border>
    <border>
      <left style="medium">
        <color theme="0"/>
      </left>
      <right style="thin">
        <color theme="0"/>
      </right>
      <top/>
      <bottom style="thick">
        <color theme="8" tint="-0.24994659260841701"/>
      </bottom>
      <diagonal/>
    </border>
    <border>
      <left style="thin">
        <color theme="0"/>
      </left>
      <right style="thick">
        <color theme="8" tint="-0.24994659260841701"/>
      </right>
      <top/>
      <bottom style="thick">
        <color theme="8" tint="-0.24994659260841701"/>
      </bottom>
      <diagonal/>
    </border>
    <border>
      <left/>
      <right style="thin">
        <color theme="0"/>
      </right>
      <top/>
      <bottom style="thick">
        <color theme="9" tint="-0.24994659260841701"/>
      </bottom>
      <diagonal/>
    </border>
    <border>
      <left style="medium">
        <color theme="0"/>
      </left>
      <right/>
      <top style="thick">
        <color theme="9" tint="-0.24994659260841701"/>
      </top>
      <bottom style="thin">
        <color theme="0"/>
      </bottom>
      <diagonal/>
    </border>
    <border>
      <left/>
      <right style="medium">
        <color theme="0"/>
      </right>
      <top style="thick">
        <color theme="9" tint="-0.24994659260841701"/>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bottom style="thick">
        <color theme="9" tint="-0.24994659260841701"/>
      </bottom>
      <diagonal/>
    </border>
    <border>
      <left style="thin">
        <color theme="0"/>
      </left>
      <right style="medium">
        <color theme="0"/>
      </right>
      <top/>
      <bottom style="thick">
        <color theme="9" tint="-0.24994659260841701"/>
      </bottom>
      <diagonal/>
    </border>
    <border>
      <left style="thick">
        <color indexed="64"/>
      </left>
      <right style="thick">
        <color indexed="64"/>
      </right>
      <top style="thin">
        <color indexed="64"/>
      </top>
      <bottom style="thick">
        <color indexed="64"/>
      </bottom>
      <diagonal/>
    </border>
    <border>
      <left style="thick">
        <color theme="3" tint="-0.24994659260841701"/>
      </left>
      <right style="thick">
        <color theme="7" tint="-0.499984740745262"/>
      </right>
      <top style="thick">
        <color theme="7" tint="-0.24994659260841701"/>
      </top>
      <bottom/>
      <diagonal/>
    </border>
    <border>
      <left style="thick">
        <color theme="3" tint="-0.24994659260841701"/>
      </left>
      <right style="thick">
        <color theme="7" tint="-0.499984740745262"/>
      </right>
      <top/>
      <bottom/>
      <diagonal/>
    </border>
    <border>
      <left style="thick">
        <color theme="3" tint="-0.24994659260841701"/>
      </left>
      <right style="thick">
        <color theme="7" tint="-0.499984740745262"/>
      </right>
      <top/>
      <bottom style="thin">
        <color theme="0"/>
      </bottom>
      <diagonal/>
    </border>
    <border>
      <left style="thin">
        <color theme="8" tint="-0.24994659260841701"/>
      </left>
      <right style="thin">
        <color theme="8" tint="-0.24994659260841701"/>
      </right>
      <top/>
      <bottom style="thin">
        <color theme="8" tint="-0.24994659260841701"/>
      </bottom>
      <diagonal/>
    </border>
    <border>
      <left style="thin">
        <color theme="5" tint="-0.499984740745262"/>
      </left>
      <right/>
      <top/>
      <bottom style="medium">
        <color indexed="64"/>
      </bottom>
      <diagonal/>
    </border>
    <border>
      <left/>
      <right style="thin">
        <color theme="5" tint="-0.499984740745262"/>
      </right>
      <top/>
      <bottom style="medium">
        <color indexed="64"/>
      </bottom>
      <diagonal/>
    </border>
    <border>
      <left style="thin">
        <color theme="7" tint="-0.499984740745262"/>
      </left>
      <right style="thin">
        <color theme="7" tint="-0.499984740745262"/>
      </right>
      <top/>
      <bottom style="thin">
        <color theme="7" tint="-0.499984740745262"/>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diagonal/>
    </border>
    <border>
      <left/>
      <right style="thin">
        <color theme="8" tint="-0.24994659260841701"/>
      </right>
      <top/>
      <bottom style="thin">
        <color theme="8" tint="-0.24994659260841701"/>
      </bottom>
      <diagonal/>
    </border>
    <border>
      <left style="thick">
        <color theme="8" tint="-0.24994659260841701"/>
      </left>
      <right style="thin">
        <color theme="8" tint="-0.24994659260841701"/>
      </right>
      <top/>
      <bottom/>
      <diagonal/>
    </border>
    <border>
      <left style="thick">
        <color theme="8" tint="-0.24994659260841701"/>
      </left>
      <right/>
      <top style="thick">
        <color theme="8" tint="-0.24994659260841701"/>
      </top>
      <bottom/>
      <diagonal/>
    </border>
    <border>
      <left style="thick">
        <color theme="8" tint="-0.24994659260841701"/>
      </left>
      <right/>
      <top/>
      <bottom/>
      <diagonal/>
    </border>
    <border>
      <left style="thin">
        <color theme="0"/>
      </left>
      <right style="medium">
        <color theme="0"/>
      </right>
      <top style="thick">
        <color theme="8" tint="-0.24994659260841701"/>
      </top>
      <bottom style="thin">
        <color theme="0"/>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diagonal/>
    </border>
    <border>
      <left/>
      <right style="thick">
        <color theme="8" tint="-0.24994659260841701"/>
      </right>
      <top/>
      <bottom/>
      <diagonal/>
    </border>
    <border>
      <left style="thin">
        <color theme="8" tint="-0.24994659260841701"/>
      </left>
      <right style="thick">
        <color theme="8" tint="-0.24994659260841701"/>
      </right>
      <top/>
      <bottom style="thin">
        <color theme="8" tint="-0.24994659260841701"/>
      </bottom>
      <diagonal/>
    </border>
    <border>
      <left style="thin">
        <color indexed="64"/>
      </left>
      <right/>
      <top/>
      <bottom style="thick">
        <color indexed="64"/>
      </bottom>
      <diagonal/>
    </border>
    <border>
      <left style="thick">
        <color theme="8" tint="-0.24994659260841701"/>
      </left>
      <right style="thick">
        <color theme="9" tint="-0.24994659260841701"/>
      </right>
      <top style="thin">
        <color indexed="64"/>
      </top>
      <bottom/>
      <diagonal/>
    </border>
    <border>
      <left style="thick">
        <color theme="8" tint="-0.24994659260841701"/>
      </left>
      <right style="thick">
        <color theme="9" tint="-0.24994659260841701"/>
      </right>
      <top/>
      <bottom/>
      <diagonal/>
    </border>
    <border>
      <left style="thick">
        <color theme="8" tint="-0.24994659260841701"/>
      </left>
      <right style="thick">
        <color theme="9" tint="-0.24994659260841701"/>
      </right>
      <top/>
      <bottom style="thick">
        <color indexed="64"/>
      </bottom>
      <diagonal/>
    </border>
    <border>
      <left style="thick">
        <color theme="8" tint="-0.24994659260841701"/>
      </left>
      <right/>
      <top style="thick">
        <color theme="9" tint="-0.24994659260841701"/>
      </top>
      <bottom/>
      <diagonal/>
    </border>
    <border>
      <left style="thick">
        <color theme="8" tint="-0.24994659260841701"/>
      </left>
      <right/>
      <top/>
      <bottom style="thin">
        <color indexed="64"/>
      </bottom>
      <diagonal/>
    </border>
    <border>
      <left style="thin">
        <color theme="0"/>
      </left>
      <right style="medium">
        <color theme="0"/>
      </right>
      <top style="thick">
        <color theme="9" tint="-0.24994659260841701"/>
      </top>
      <bottom style="thin">
        <color theme="0"/>
      </bottom>
      <diagonal/>
    </border>
    <border>
      <left style="thick">
        <color theme="1" tint="0.499984740745262"/>
      </left>
      <right style="thick">
        <color theme="1"/>
      </right>
      <top style="thick">
        <color theme="1"/>
      </top>
      <bottom/>
      <diagonal/>
    </border>
    <border>
      <left style="thick">
        <color theme="1" tint="0.499984740745262"/>
      </left>
      <right style="thick">
        <color theme="1"/>
      </right>
      <top/>
      <bottom style="medium">
        <color theme="0"/>
      </bottom>
      <diagonal/>
    </border>
    <border>
      <left/>
      <right style="thick">
        <color auto="1"/>
      </right>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medium">
        <color indexed="64"/>
      </top>
      <bottom style="thin">
        <color indexed="64"/>
      </bottom>
      <diagonal/>
    </border>
    <border>
      <left style="thin">
        <color indexed="64"/>
      </left>
      <right style="thick">
        <color auto="1"/>
      </right>
      <top style="thin">
        <color indexed="64"/>
      </top>
      <bottom/>
      <diagonal/>
    </border>
    <border>
      <left style="thin">
        <color indexed="64"/>
      </left>
      <right style="thick">
        <color auto="1"/>
      </right>
      <top/>
      <bottom/>
      <diagonal/>
    </border>
    <border>
      <left style="thick">
        <color theme="7" tint="-0.499984740745262"/>
      </left>
      <right style="thick">
        <color theme="1" tint="0.499984740745262"/>
      </right>
      <top style="thick">
        <color theme="1"/>
      </top>
      <bottom style="thin">
        <color theme="0"/>
      </bottom>
      <diagonal/>
    </border>
    <border>
      <left/>
      <right/>
      <top/>
      <bottom style="thick">
        <color theme="8" tint="-0.24994659260841701"/>
      </bottom>
      <diagonal/>
    </border>
    <border>
      <left style="thin">
        <color theme="5" tint="-0.24994659260841701"/>
      </left>
      <right style="thick">
        <color theme="5" tint="-0.24994659260841701"/>
      </right>
      <top style="thick">
        <color theme="5" tint="-0.24994659260841701"/>
      </top>
      <bottom style="thin">
        <color indexed="64"/>
      </bottom>
      <diagonal/>
    </border>
    <border>
      <left style="thin">
        <color theme="5" tint="-0.24994659260841701"/>
      </left>
      <right style="thick">
        <color theme="5" tint="-0.24994659260841701"/>
      </right>
      <top/>
      <bottom style="thin">
        <color indexed="64"/>
      </bottom>
      <diagonal/>
    </border>
    <border>
      <left style="thin">
        <color theme="5" tint="-0.24994659260841701"/>
      </left>
      <right style="thick">
        <color theme="5" tint="-0.24994659260841701"/>
      </right>
      <top/>
      <bottom/>
      <diagonal/>
    </border>
    <border>
      <left style="thin">
        <color rgb="FFFF6600"/>
      </left>
      <right style="thick">
        <color theme="9" tint="-0.24994659260841701"/>
      </right>
      <top style="thick">
        <color theme="9" tint="-0.24994659260841701"/>
      </top>
      <bottom style="thin">
        <color rgb="FFFF6600"/>
      </bottom>
      <diagonal/>
    </border>
    <border>
      <left style="thin">
        <color rgb="FFFF6600"/>
      </left>
      <right style="thick">
        <color theme="9" tint="-0.24994659260841701"/>
      </right>
      <top style="thin">
        <color rgb="FFFF6600"/>
      </top>
      <bottom style="thin">
        <color rgb="FFFF6600"/>
      </bottom>
      <diagonal/>
    </border>
    <border>
      <left style="thin">
        <color rgb="FFFF6600"/>
      </left>
      <right style="thick">
        <color theme="9" tint="-0.24994659260841701"/>
      </right>
      <top style="thin">
        <color rgb="FFFF6600"/>
      </top>
      <bottom/>
      <diagonal/>
    </border>
    <border>
      <left style="thick">
        <color indexed="64"/>
      </left>
      <right/>
      <top/>
      <bottom style="thick">
        <color indexed="64"/>
      </bottom>
      <diagonal/>
    </border>
    <border>
      <left style="thin">
        <color theme="8" tint="-0.24994659260841701"/>
      </left>
      <right/>
      <top style="thin">
        <color theme="8" tint="-0.24994659260841701"/>
      </top>
      <bottom style="thin">
        <color indexed="64"/>
      </bottom>
      <diagonal/>
    </border>
    <border>
      <left/>
      <right/>
      <top style="thin">
        <color theme="8" tint="-0.24994659260841701"/>
      </top>
      <bottom style="thin">
        <color indexed="64"/>
      </bottom>
      <diagonal/>
    </border>
    <border>
      <left style="thin">
        <color theme="8" tint="-0.24994659260841701"/>
      </left>
      <right style="thin">
        <color indexed="64"/>
      </right>
      <top style="thin">
        <color indexed="64"/>
      </top>
      <bottom style="thin">
        <color indexed="64"/>
      </bottom>
      <diagonal/>
    </border>
    <border>
      <left style="thin">
        <color theme="8" tint="-0.24994659260841701"/>
      </left>
      <right style="thin">
        <color indexed="64"/>
      </right>
      <top style="thin">
        <color indexed="64"/>
      </top>
      <bottom/>
      <diagonal/>
    </border>
    <border>
      <left style="thin">
        <color theme="8" tint="-0.24994659260841701"/>
      </left>
      <right style="thin">
        <color indexed="64"/>
      </right>
      <top/>
      <bottom style="thick">
        <color indexed="64"/>
      </bottom>
      <diagonal/>
    </border>
    <border>
      <left style="thick">
        <color theme="9" tint="-0.24994659260841701"/>
      </left>
      <right style="thin">
        <color theme="0"/>
      </right>
      <top style="thick">
        <color theme="9" tint="-0.24994659260841701"/>
      </top>
      <bottom style="thin">
        <color theme="0"/>
      </bottom>
      <diagonal/>
    </border>
    <border>
      <left style="thick">
        <color theme="9" tint="-0.24994659260841701"/>
      </left>
      <right style="thin">
        <color theme="0"/>
      </right>
      <top/>
      <bottom/>
      <diagonal/>
    </border>
    <border>
      <left style="thick">
        <color theme="9" tint="-0.24994659260841701"/>
      </left>
      <right style="thin">
        <color theme="0"/>
      </right>
      <top/>
      <bottom style="thick">
        <color theme="9" tint="-0.24994659260841701"/>
      </bottom>
      <diagonal/>
    </border>
    <border>
      <left style="thick">
        <color theme="9" tint="-0.24994659260841701"/>
      </left>
      <right style="thin">
        <color rgb="FFFF6600"/>
      </right>
      <top/>
      <bottom style="thin">
        <color rgb="FFFF6600"/>
      </bottom>
      <diagonal/>
    </border>
    <border>
      <left style="thick">
        <color theme="9" tint="-0.24994659260841701"/>
      </left>
      <right style="thin">
        <color rgb="FFFF6600"/>
      </right>
      <top style="thin">
        <color rgb="FFFF6600"/>
      </top>
      <bottom style="thin">
        <color rgb="FFFF6600"/>
      </bottom>
      <diagonal/>
    </border>
    <border>
      <left style="thick">
        <color theme="9" tint="-0.24994659260841701"/>
      </left>
      <right style="thin">
        <color rgb="FFFF6600"/>
      </right>
      <top style="thin">
        <color rgb="FFFF6600"/>
      </top>
      <bottom/>
      <diagonal/>
    </border>
    <border>
      <left style="thick">
        <color theme="5" tint="-0.24994659260841701"/>
      </left>
      <right style="thin">
        <color theme="5" tint="-0.24994659260841701"/>
      </right>
      <top style="thick">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diagonal/>
    </border>
    <border>
      <left style="thick">
        <color theme="3" tint="-0.24994659260841701"/>
      </left>
      <right style="thin">
        <color theme="3" tint="-0.24994659260841701"/>
      </right>
      <top style="thick">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diagonal/>
    </border>
    <border>
      <left style="thin">
        <color theme="3" tint="-0.24994659260841701"/>
      </left>
      <right style="thick">
        <color theme="3" tint="-0.24994659260841701"/>
      </right>
      <top style="thick">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diagonal/>
    </border>
    <border>
      <left style="thick">
        <color theme="7" tint="-0.499984740745262"/>
      </left>
      <right style="thin">
        <color theme="7" tint="-0.499984740745262"/>
      </right>
      <top style="thick">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diagonal/>
    </border>
    <border>
      <left style="thin">
        <color theme="7" tint="-0.499984740745262"/>
      </left>
      <right style="thick">
        <color theme="7" tint="-0.499984740745262"/>
      </right>
      <top style="thick">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bottom style="thin">
        <color indexed="64"/>
      </bottom>
      <diagonal/>
    </border>
  </borders>
  <cellStyleXfs count="2281">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3" fillId="31"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64"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4" fontId="21" fillId="0" borderId="0" applyFont="0" applyFill="0" applyBorder="0" applyAlignment="0" applyProtection="0"/>
    <xf numFmtId="44" fontId="56"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6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65" fillId="0" borderId="55" applyNumberFormat="0" applyFill="0" applyAlignment="0" applyProtection="0"/>
    <xf numFmtId="0" fontId="65" fillId="0" borderId="55" applyNumberFormat="0" applyFill="0" applyAlignment="0" applyProtection="0"/>
    <xf numFmtId="0" fontId="33" fillId="0" borderId="4" applyNumberFormat="0" applyFill="0" applyAlignment="0" applyProtection="0"/>
    <xf numFmtId="0" fontId="66" fillId="0" borderId="56" applyNumberFormat="0" applyFill="0" applyAlignment="0" applyProtection="0"/>
    <xf numFmtId="0" fontId="34" fillId="0" borderId="5" applyNumberFormat="0" applyFill="0" applyAlignment="0" applyProtection="0"/>
    <xf numFmtId="0" fontId="67" fillId="0" borderId="57" applyNumberFormat="0" applyFill="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2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22" fillId="0" borderId="0"/>
    <xf numFmtId="0" fontId="25" fillId="0" borderId="0"/>
    <xf numFmtId="0" fontId="22" fillId="0" borderId="0"/>
    <xf numFmtId="0" fontId="25" fillId="0" borderId="0"/>
    <xf numFmtId="0" fontId="61" fillId="0" borderId="0"/>
    <xf numFmtId="0" fontId="22" fillId="0" borderId="0"/>
    <xf numFmtId="0" fontId="25" fillId="0" borderId="0"/>
    <xf numFmtId="0" fontId="64" fillId="0" borderId="0"/>
    <xf numFmtId="0" fontId="25" fillId="0" borderId="0"/>
    <xf numFmtId="0" fontId="22" fillId="0" borderId="0"/>
    <xf numFmtId="0" fontId="22" fillId="0" borderId="0"/>
    <xf numFmtId="0" fontId="25" fillId="0" borderId="0"/>
    <xf numFmtId="0" fontId="25" fillId="0" borderId="0"/>
    <xf numFmtId="0" fontId="69" fillId="0" borderId="0"/>
    <xf numFmtId="0" fontId="25" fillId="0" borderId="0"/>
    <xf numFmtId="0" fontId="25" fillId="0" borderId="0"/>
    <xf numFmtId="0" fontId="64" fillId="0" borderId="0"/>
    <xf numFmtId="0" fontId="64" fillId="0" borderId="0"/>
    <xf numFmtId="0" fontId="22" fillId="0" borderId="0"/>
    <xf numFmtId="0" fontId="22" fillId="23" borderId="7" applyNumberFormat="0" applyFont="0" applyAlignment="0" applyProtection="0"/>
    <xf numFmtId="0" fontId="38" fillId="20" borderId="8" applyNumberFormat="0" applyAlignment="0" applyProtection="0"/>
    <xf numFmtId="9" fontId="21" fillId="0" borderId="0" applyFont="0" applyFill="0" applyBorder="0" applyAlignment="0" applyProtection="0"/>
    <xf numFmtId="9" fontId="22"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70" fillId="0" borderId="58" applyNumberFormat="0" applyFill="0" applyAlignment="0" applyProtection="0"/>
    <xf numFmtId="0" fontId="41" fillId="0" borderId="0" applyNumberFormat="0" applyFill="0" applyBorder="0" applyAlignment="0" applyProtection="0"/>
    <xf numFmtId="16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1" fillId="0" borderId="0"/>
    <xf numFmtId="164"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19" fillId="0" borderId="0"/>
    <xf numFmtId="0" fontId="19" fillId="0" borderId="0"/>
    <xf numFmtId="0" fontId="21" fillId="0" borderId="0"/>
    <xf numFmtId="0" fontId="21" fillId="23" borderId="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164" fontId="17"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5" fillId="0" borderId="0"/>
    <xf numFmtId="164"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38" fillId="20" borderId="8" applyNumberForma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97" fillId="0" borderId="0"/>
    <xf numFmtId="0" fontId="97"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21" fillId="0" borderId="0"/>
    <xf numFmtId="44" fontId="11" fillId="0" borderId="0" applyFont="0" applyFill="0" applyBorder="0" applyAlignment="0" applyProtection="0"/>
    <xf numFmtId="0" fontId="68" fillId="0" borderId="0" applyNumberFormat="0" applyFill="0" applyBorder="0" applyAlignment="0" applyProtection="0">
      <alignment vertical="top"/>
      <protection locked="0"/>
    </xf>
    <xf numFmtId="0" fontId="116" fillId="0" borderId="0" applyNumberFormat="0" applyFill="0" applyBorder="0" applyAlignment="0" applyProtection="0"/>
    <xf numFmtId="0" fontId="24" fillId="0" borderId="0" applyNumberFormat="0" applyFill="0" applyBorder="0" applyAlignment="0" applyProtection="0">
      <alignment vertical="top"/>
      <protection locked="0"/>
    </xf>
    <xf numFmtId="0" fontId="116" fillId="0" borderId="0" applyNumberFormat="0" applyFill="0" applyBorder="0" applyAlignment="0" applyProtection="0"/>
    <xf numFmtId="0" fontId="2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164"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9" fontId="14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41"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cellStyleXfs>
  <cellXfs count="2124">
    <xf numFmtId="0" fontId="0" fillId="0" borderId="0" xfId="0"/>
    <xf numFmtId="0" fontId="43" fillId="0" borderId="0" xfId="0" applyFont="1" applyProtection="1">
      <protection locked="0"/>
    </xf>
    <xf numFmtId="0" fontId="43" fillId="0" borderId="0" xfId="0" applyFont="1" applyAlignment="1" applyProtection="1">
      <alignment vertical="top" wrapText="1"/>
      <protection locked="0"/>
    </xf>
    <xf numFmtId="0" fontId="42" fillId="0" borderId="0" xfId="0" applyFont="1" applyBorder="1" applyAlignment="1" applyProtection="1">
      <protection locked="0"/>
    </xf>
    <xf numFmtId="0" fontId="43" fillId="24" borderId="0" xfId="0" applyFont="1" applyFill="1" applyBorder="1" applyAlignment="1" applyProtection="1">
      <alignment horizontal="left" vertical="top" wrapText="1"/>
    </xf>
    <xf numFmtId="0" fontId="42" fillId="26" borderId="0" xfId="0" applyFont="1" applyFill="1" applyBorder="1" applyAlignment="1" applyProtection="1">
      <alignment horizontal="left" vertical="top" wrapText="1"/>
    </xf>
    <xf numFmtId="0" fontId="43" fillId="0" borderId="0" xfId="0" applyFont="1" applyFill="1" applyBorder="1" applyAlignment="1" applyProtection="1">
      <alignment horizontal="left" vertical="top" wrapText="1"/>
      <protection locked="0"/>
    </xf>
    <xf numFmtId="0" fontId="43" fillId="26" borderId="0" xfId="0" applyFont="1" applyFill="1" applyBorder="1" applyAlignment="1" applyProtection="1">
      <alignment vertical="top" wrapText="1"/>
    </xf>
    <xf numFmtId="0" fontId="42" fillId="0" borderId="0" xfId="0" applyFont="1" applyFill="1" applyBorder="1" applyAlignment="1" applyProtection="1">
      <alignment vertical="top" wrapText="1"/>
    </xf>
    <xf numFmtId="0" fontId="42" fillId="26" borderId="0" xfId="0" applyFont="1" applyFill="1" applyBorder="1" applyAlignment="1" applyProtection="1">
      <alignment vertical="top" wrapText="1"/>
    </xf>
    <xf numFmtId="1"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vertical="top" wrapText="1"/>
      <protection locked="0"/>
    </xf>
    <xf numFmtId="9"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horizontal="left" vertical="top" wrapText="1"/>
    </xf>
    <xf numFmtId="0" fontId="43" fillId="0" borderId="0" xfId="0" applyFont="1" applyBorder="1" applyAlignment="1" applyProtection="1">
      <alignment vertical="top" wrapText="1"/>
      <protection locked="0"/>
    </xf>
    <xf numFmtId="0" fontId="43" fillId="0" borderId="0" xfId="0" applyFont="1" applyFill="1" applyBorder="1" applyAlignment="1" applyProtection="1">
      <alignment horizontal="left" vertical="top" wrapText="1"/>
    </xf>
    <xf numFmtId="0" fontId="43" fillId="26" borderId="0" xfId="0" applyFont="1" applyFill="1" applyBorder="1" applyAlignment="1" applyProtection="1">
      <alignment horizontal="left" vertical="top" wrapText="1"/>
    </xf>
    <xf numFmtId="0" fontId="43" fillId="0" borderId="0" xfId="0" applyFont="1" applyBorder="1" applyAlignment="1" applyProtection="1">
      <alignment horizontal="left" vertical="top" wrapText="1"/>
    </xf>
    <xf numFmtId="0" fontId="43" fillId="0" borderId="0" xfId="0" applyFont="1" applyFill="1" applyAlignment="1" applyProtection="1">
      <alignment vertical="top" wrapText="1"/>
      <protection locked="0"/>
    </xf>
    <xf numFmtId="0" fontId="43" fillId="26" borderId="0" xfId="0" applyFont="1" applyFill="1" applyBorder="1" applyAlignment="1" applyProtection="1">
      <alignment vertical="top" wrapText="1"/>
      <protection locked="0"/>
    </xf>
    <xf numFmtId="0" fontId="43" fillId="26" borderId="0" xfId="0" applyFont="1" applyFill="1" applyAlignment="1" applyProtection="1">
      <alignment vertical="top" wrapText="1"/>
      <protection locked="0"/>
    </xf>
    <xf numFmtId="9" fontId="43" fillId="26" borderId="0" xfId="0" applyNumberFormat="1" applyFont="1" applyFill="1" applyBorder="1" applyAlignment="1" applyProtection="1">
      <alignment vertical="top" wrapText="1"/>
      <protection locked="0"/>
    </xf>
    <xf numFmtId="0"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protection locked="0"/>
    </xf>
    <xf numFmtId="0" fontId="43" fillId="0" borderId="13" xfId="0" applyFont="1" applyFill="1" applyBorder="1" applyAlignment="1" applyProtection="1">
      <alignment vertical="top" wrapText="1"/>
      <protection locked="0"/>
    </xf>
    <xf numFmtId="0" fontId="43" fillId="0" borderId="14" xfId="0" applyFont="1" applyFill="1" applyBorder="1" applyAlignment="1" applyProtection="1">
      <alignment vertical="top" wrapText="1"/>
      <protection locked="0"/>
    </xf>
    <xf numFmtId="0" fontId="43" fillId="0" borderId="0" xfId="0" applyFont="1" applyBorder="1" applyAlignment="1" applyProtection="1">
      <alignment vertical="top" wrapText="1" shrinkToFit="1"/>
      <protection locked="0"/>
    </xf>
    <xf numFmtId="0" fontId="43" fillId="0" borderId="0" xfId="0" applyFont="1" applyBorder="1" applyAlignment="1" applyProtection="1">
      <alignment horizontal="left" vertical="top" wrapText="1" shrinkToFit="1"/>
      <protection locked="0"/>
    </xf>
    <xf numFmtId="0" fontId="43" fillId="0" borderId="13" xfId="0" applyFont="1" applyFill="1" applyBorder="1" applyAlignment="1" applyProtection="1">
      <alignment vertical="top" wrapText="1"/>
    </xf>
    <xf numFmtId="9" fontId="43" fillId="26" borderId="0" xfId="0" applyNumberFormat="1" applyFont="1" applyFill="1" applyBorder="1" applyAlignment="1" applyProtection="1">
      <alignment vertical="top" wrapText="1"/>
    </xf>
    <xf numFmtId="0" fontId="42" fillId="0" borderId="13" xfId="0" applyFont="1" applyFill="1" applyBorder="1" applyAlignment="1" applyProtection="1">
      <alignment vertical="top" wrapText="1"/>
      <protection locked="0"/>
    </xf>
    <xf numFmtId="0" fontId="42" fillId="26" borderId="0" xfId="0" applyFont="1" applyFill="1" applyBorder="1" applyAlignment="1" applyProtection="1">
      <alignment vertical="top" wrapText="1"/>
      <protection locked="0"/>
    </xf>
    <xf numFmtId="0" fontId="42" fillId="0" borderId="0" xfId="0" applyFont="1" applyBorder="1" applyAlignment="1" applyProtection="1">
      <alignment vertical="top" wrapText="1"/>
      <protection locked="0"/>
    </xf>
    <xf numFmtId="9" fontId="43" fillId="0" borderId="13" xfId="0" applyNumberFormat="1" applyFont="1" applyFill="1" applyBorder="1" applyAlignment="1" applyProtection="1">
      <alignment vertical="top" wrapText="1"/>
    </xf>
    <xf numFmtId="165" fontId="43" fillId="26" borderId="0" xfId="0" applyNumberFormat="1" applyFont="1" applyFill="1" applyBorder="1" applyAlignment="1" applyProtection="1">
      <alignment vertical="top" wrapText="1"/>
    </xf>
    <xf numFmtId="1"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xf>
    <xf numFmtId="0" fontId="43" fillId="0" borderId="0" xfId="0" applyFont="1" applyAlignment="1" applyProtection="1">
      <alignment wrapText="1"/>
      <protection locked="0"/>
    </xf>
    <xf numFmtId="0" fontId="42" fillId="0" borderId="0" xfId="0" applyFont="1" applyBorder="1" applyAlignment="1" applyProtection="1">
      <alignment wrapText="1"/>
      <protection locked="0"/>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vertical="top" wrapText="1"/>
      <protection locked="0"/>
    </xf>
    <xf numFmtId="0" fontId="43" fillId="0" borderId="0" xfId="0" applyFont="1" applyBorder="1" applyAlignment="1" applyProtection="1">
      <alignment wrapText="1"/>
      <protection locked="0"/>
    </xf>
    <xf numFmtId="0" fontId="43" fillId="0" borderId="0" xfId="0" applyFont="1" applyBorder="1" applyProtection="1">
      <protection locked="0"/>
    </xf>
    <xf numFmtId="0" fontId="42" fillId="0" borderId="0" xfId="0" applyFont="1" applyFill="1" applyBorder="1" applyAlignment="1" applyProtection="1">
      <alignment wrapText="1"/>
      <protection locked="0"/>
    </xf>
    <xf numFmtId="0" fontId="23" fillId="0" borderId="0" xfId="0" applyFont="1" applyFill="1" applyBorder="1" applyProtection="1">
      <protection locked="0"/>
    </xf>
    <xf numFmtId="0" fontId="43" fillId="0" borderId="0" xfId="0" applyFont="1" applyBorder="1" applyAlignment="1" applyProtection="1">
      <alignment wrapText="1"/>
    </xf>
    <xf numFmtId="0" fontId="43" fillId="0" borderId="0" xfId="0" applyFont="1" applyBorder="1" applyAlignment="1" applyProtection="1">
      <alignment vertical="top" wrapText="1"/>
    </xf>
    <xf numFmtId="0" fontId="42" fillId="0" borderId="0" xfId="0" applyFont="1" applyBorder="1" applyProtection="1">
      <protection locked="0"/>
    </xf>
    <xf numFmtId="0" fontId="43" fillId="0" borderId="0" xfId="0" applyNumberFormat="1" applyFont="1" applyBorder="1" applyAlignment="1" applyProtection="1">
      <alignment vertical="top" wrapText="1"/>
    </xf>
    <xf numFmtId="0" fontId="43" fillId="26" borderId="0" xfId="0" applyFont="1" applyFill="1" applyBorder="1" applyProtection="1">
      <protection locked="0"/>
    </xf>
    <xf numFmtId="0" fontId="23" fillId="26" borderId="0" xfId="0" applyFont="1" applyFill="1" applyBorder="1" applyProtection="1">
      <protection locked="0"/>
    </xf>
    <xf numFmtId="0" fontId="42" fillId="26" borderId="0" xfId="0" applyFont="1" applyFill="1" applyBorder="1" applyAlignment="1" applyProtection="1">
      <protection locked="0"/>
    </xf>
    <xf numFmtId="0" fontId="42" fillId="26" borderId="0" xfId="0" applyFont="1" applyFill="1" applyBorder="1" applyProtection="1">
      <protection locked="0"/>
    </xf>
    <xf numFmtId="0" fontId="43" fillId="26" borderId="0" xfId="0" applyFont="1" applyFill="1" applyProtection="1">
      <protection locked="0"/>
    </xf>
    <xf numFmtId="0" fontId="49" fillId="0" borderId="0" xfId="0" applyFont="1" applyAlignment="1" applyProtection="1">
      <alignment vertical="top" wrapText="1"/>
    </xf>
    <xf numFmtId="0" fontId="0" fillId="0" borderId="0" xfId="0" applyAlignment="1">
      <alignment wrapText="1"/>
    </xf>
    <xf numFmtId="165" fontId="0" fillId="0" borderId="0" xfId="52" applyNumberFormat="1" applyFont="1"/>
    <xf numFmtId="9" fontId="0" fillId="0" borderId="0" xfId="108" applyFont="1"/>
    <xf numFmtId="0" fontId="23" fillId="0" borderId="0" xfId="0" applyFont="1" applyFill="1" applyAlignment="1">
      <alignment vertical="center" wrapText="1"/>
    </xf>
    <xf numFmtId="0" fontId="43" fillId="0" borderId="0" xfId="0" applyFont="1" applyFill="1" applyBorder="1" applyProtection="1">
      <protection locked="0"/>
    </xf>
    <xf numFmtId="0" fontId="43" fillId="0" borderId="0" xfId="0" applyFont="1" applyFill="1" applyBorder="1" applyAlignment="1" applyProtection="1">
      <alignment wrapText="1"/>
      <protection locked="0"/>
    </xf>
    <xf numFmtId="0" fontId="0" fillId="0" borderId="0" xfId="0" applyAlignment="1">
      <alignment vertical="center"/>
    </xf>
    <xf numFmtId="0" fontId="0" fillId="33" borderId="0" xfId="0" applyFill="1" applyAlignment="1">
      <alignment vertical="center"/>
    </xf>
    <xf numFmtId="0" fontId="44" fillId="26" borderId="0" xfId="0" applyFont="1" applyFill="1" applyBorder="1" applyAlignment="1" applyProtection="1">
      <alignment vertical="top" wrapText="1"/>
    </xf>
    <xf numFmtId="0" fontId="0" fillId="0" borderId="0" xfId="0" applyBorder="1"/>
    <xf numFmtId="9" fontId="48" fillId="0" borderId="0" xfId="0" applyNumberFormat="1" applyFont="1" applyFill="1" applyBorder="1" applyAlignment="1" applyProtection="1">
      <alignment horizontal="left" vertical="top" wrapText="1"/>
    </xf>
    <xf numFmtId="0" fontId="48" fillId="0" borderId="13" xfId="0" applyFont="1" applyFill="1" applyBorder="1" applyAlignment="1" applyProtection="1">
      <alignment vertical="top" wrapText="1"/>
    </xf>
    <xf numFmtId="0" fontId="48" fillId="0" borderId="0" xfId="0" applyFont="1" applyFill="1" applyBorder="1" applyAlignment="1" applyProtection="1">
      <alignment vertical="top" wrapText="1"/>
    </xf>
    <xf numFmtId="0" fontId="48" fillId="0" borderId="0" xfId="0" applyFont="1" applyFill="1" applyBorder="1" applyAlignment="1" applyProtection="1">
      <alignment wrapText="1"/>
    </xf>
    <xf numFmtId="0" fontId="48" fillId="0" borderId="0" xfId="0" applyFont="1" applyFill="1" applyBorder="1" applyProtection="1"/>
    <xf numFmtId="0" fontId="0" fillId="0" borderId="0" xfId="0" applyFill="1"/>
    <xf numFmtId="9" fontId="43" fillId="0" borderId="0" xfId="0" applyNumberFormat="1" applyFont="1" applyFill="1" applyBorder="1" applyAlignment="1" applyProtection="1">
      <alignment vertical="top" wrapText="1"/>
    </xf>
    <xf numFmtId="1" fontId="45" fillId="0" borderId="12" xfId="0" applyNumberFormat="1" applyFont="1" applyFill="1" applyBorder="1" applyAlignment="1" applyProtection="1">
      <alignment vertical="top" wrapText="1"/>
    </xf>
    <xf numFmtId="0" fontId="78" fillId="0" borderId="0" xfId="171" applyFont="1" applyFill="1" applyBorder="1" applyAlignment="1" applyProtection="1">
      <alignment vertical="top" wrapText="1"/>
    </xf>
    <xf numFmtId="0" fontId="45" fillId="0" borderId="0" xfId="0" applyFont="1" applyFill="1" applyBorder="1" applyAlignment="1" applyProtection="1">
      <alignment vertical="top" wrapText="1"/>
    </xf>
    <xf numFmtId="0" fontId="43" fillId="0" borderId="0" xfId="0" applyNumberFormat="1" applyFont="1" applyFill="1" applyBorder="1" applyAlignment="1" applyProtection="1">
      <alignment horizontal="left" vertical="top" wrapText="1"/>
    </xf>
    <xf numFmtId="1" fontId="43" fillId="0" borderId="0" xfId="0" applyNumberFormat="1" applyFont="1" applyFill="1" applyBorder="1" applyAlignment="1" applyProtection="1">
      <alignment horizontal="left" vertical="top" wrapText="1"/>
    </xf>
    <xf numFmtId="1" fontId="45" fillId="0" borderId="0" xfId="0" applyNumberFormat="1" applyFont="1" applyFill="1" applyBorder="1" applyAlignment="1" applyProtection="1">
      <alignment vertical="top" wrapText="1"/>
    </xf>
    <xf numFmtId="9" fontId="45" fillId="0" borderId="0" xfId="0" applyNumberFormat="1" applyFont="1" applyFill="1" applyBorder="1" applyAlignment="1" applyProtection="1">
      <alignment horizontal="left" vertical="top" wrapText="1"/>
    </xf>
    <xf numFmtId="0" fontId="21" fillId="0" borderId="0" xfId="168"/>
    <xf numFmtId="0" fontId="43" fillId="24" borderId="0" xfId="168" applyFont="1" applyFill="1" applyBorder="1" applyAlignment="1" applyProtection="1">
      <alignment horizontal="left" vertical="top" wrapText="1"/>
    </xf>
    <xf numFmtId="0" fontId="43" fillId="26" borderId="0" xfId="168" applyFont="1" applyFill="1" applyBorder="1" applyAlignment="1" applyProtection="1">
      <alignment vertical="top" wrapText="1"/>
    </xf>
    <xf numFmtId="0" fontId="43" fillId="0" borderId="0" xfId="168" applyFont="1" applyBorder="1" applyAlignment="1" applyProtection="1">
      <alignment vertical="top" wrapText="1"/>
      <protection locked="0"/>
    </xf>
    <xf numFmtId="0" fontId="43" fillId="0" borderId="13" xfId="168" applyFont="1" applyFill="1" applyBorder="1" applyAlignment="1" applyProtection="1">
      <alignment vertical="top" wrapText="1"/>
      <protection locked="0"/>
    </xf>
    <xf numFmtId="0" fontId="43" fillId="0" borderId="0" xfId="168" applyFont="1" applyBorder="1" applyAlignment="1" applyProtection="1">
      <alignment wrapText="1"/>
      <protection locked="0"/>
    </xf>
    <xf numFmtId="0" fontId="43" fillId="0" borderId="0" xfId="168" applyFont="1" applyBorder="1" applyProtection="1">
      <protection locked="0"/>
    </xf>
    <xf numFmtId="0" fontId="43" fillId="0" borderId="0" xfId="168" applyFont="1" applyBorder="1" applyAlignment="1" applyProtection="1">
      <alignment wrapText="1"/>
    </xf>
    <xf numFmtId="0" fontId="43" fillId="26" borderId="0" xfId="168" applyFont="1" applyFill="1" applyBorder="1" applyProtection="1">
      <protection locked="0"/>
    </xf>
    <xf numFmtId="0" fontId="43" fillId="26" borderId="0" xfId="168" applyFont="1" applyFill="1" applyBorder="1" applyAlignment="1" applyProtection="1">
      <alignment vertical="top" wrapText="1"/>
      <protection locked="0"/>
    </xf>
    <xf numFmtId="9" fontId="43" fillId="0" borderId="0" xfId="0" applyNumberFormat="1" applyFont="1" applyBorder="1" applyAlignment="1" applyProtection="1">
      <alignment vertical="top" wrapText="1"/>
      <protection locked="0"/>
    </xf>
    <xf numFmtId="49" fontId="43" fillId="0" borderId="0" xfId="0" applyNumberFormat="1" applyFont="1" applyBorder="1" applyAlignment="1" applyProtection="1">
      <alignment vertical="top" wrapText="1"/>
      <protection locked="0"/>
    </xf>
    <xf numFmtId="0" fontId="43" fillId="34" borderId="24" xfId="169" applyFont="1" applyFill="1" applyBorder="1" applyAlignment="1" applyProtection="1">
      <alignment vertical="top" wrapText="1"/>
    </xf>
    <xf numFmtId="0" fontId="43" fillId="34" borderId="24" xfId="171" applyFont="1" applyFill="1" applyBorder="1" applyAlignment="1" applyProtection="1">
      <alignment vertical="top" wrapText="1"/>
    </xf>
    <xf numFmtId="0" fontId="43" fillId="34" borderId="50" xfId="171" applyFont="1" applyFill="1" applyBorder="1" applyAlignment="1" applyProtection="1">
      <alignment vertical="top" wrapText="1"/>
    </xf>
    <xf numFmtId="0" fontId="43" fillId="24" borderId="34" xfId="171" applyFont="1" applyFill="1" applyBorder="1" applyAlignment="1" applyProtection="1">
      <alignment vertical="top" wrapText="1"/>
    </xf>
    <xf numFmtId="0" fontId="43" fillId="24" borderId="29" xfId="171" applyFont="1" applyFill="1" applyBorder="1" applyAlignment="1" applyProtection="1">
      <alignment vertical="top" wrapText="1"/>
    </xf>
    <xf numFmtId="0" fontId="43" fillId="24" borderId="30" xfId="171" applyFont="1" applyFill="1" applyBorder="1" applyAlignment="1" applyProtection="1">
      <alignment vertical="top" wrapText="1"/>
    </xf>
    <xf numFmtId="0" fontId="0" fillId="33" borderId="0" xfId="0" applyFill="1"/>
    <xf numFmtId="9" fontId="43" fillId="0" borderId="35" xfId="171" applyNumberFormat="1" applyFont="1" applyFill="1" applyBorder="1" applyAlignment="1" applyProtection="1">
      <alignment horizontal="center" vertical="top" wrapText="1"/>
      <protection locked="0"/>
    </xf>
    <xf numFmtId="9" fontId="43" fillId="0" borderId="35"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top" wrapText="1"/>
      <protection locked="0"/>
    </xf>
    <xf numFmtId="0" fontId="21" fillId="26" borderId="0" xfId="0" applyFont="1" applyFill="1" applyBorder="1" applyProtection="1">
      <protection locked="0"/>
    </xf>
    <xf numFmtId="0" fontId="21" fillId="0" borderId="0" xfId="171" applyFont="1" applyBorder="1" applyProtection="1">
      <protection locked="0"/>
    </xf>
    <xf numFmtId="0" fontId="21" fillId="26" borderId="0" xfId="171" applyFont="1" applyFill="1" applyBorder="1" applyAlignment="1" applyProtection="1">
      <alignment wrapText="1"/>
      <protection locked="0"/>
    </xf>
    <xf numFmtId="0" fontId="21" fillId="0" borderId="0" xfId="0" applyFont="1" applyBorder="1" applyProtection="1">
      <protection locked="0"/>
    </xf>
    <xf numFmtId="0" fontId="21" fillId="26" borderId="0" xfId="171" applyFont="1" applyFill="1" applyBorder="1" applyProtection="1">
      <protection locked="0"/>
    </xf>
    <xf numFmtId="0" fontId="42" fillId="26" borderId="0" xfId="171" applyFont="1" applyFill="1" applyBorder="1" applyAlignment="1" applyProtection="1">
      <alignment vertical="top" wrapText="1"/>
      <protection locked="0"/>
    </xf>
    <xf numFmtId="0" fontId="21" fillId="0" borderId="0" xfId="0" applyFont="1" applyProtection="1">
      <protection locked="0"/>
    </xf>
    <xf numFmtId="0" fontId="21" fillId="26" borderId="0" xfId="0" applyFont="1" applyFill="1" applyProtection="1">
      <protection locked="0"/>
    </xf>
    <xf numFmtId="0" fontId="21" fillId="0" borderId="0" xfId="171" applyFont="1" applyProtection="1">
      <protection locked="0"/>
    </xf>
    <xf numFmtId="9" fontId="43" fillId="0" borderId="32" xfId="171" applyNumberFormat="1" applyFont="1" applyFill="1" applyBorder="1" applyAlignment="1" applyProtection="1">
      <alignment horizontal="center" vertical="center" wrapText="1"/>
      <protection locked="0"/>
    </xf>
    <xf numFmtId="0" fontId="43" fillId="0" borderId="0" xfId="171" applyFont="1" applyBorder="1" applyProtection="1">
      <protection locked="0"/>
    </xf>
    <xf numFmtId="0" fontId="43" fillId="0" borderId="0" xfId="171" applyFont="1" applyBorder="1" applyAlignment="1" applyProtection="1">
      <alignment vertical="top" wrapText="1"/>
      <protection locked="0"/>
    </xf>
    <xf numFmtId="0" fontId="43" fillId="0" borderId="0" xfId="171" applyFont="1" applyBorder="1" applyAlignment="1" applyProtection="1">
      <alignment vertical="top"/>
      <protection locked="0"/>
    </xf>
    <xf numFmtId="0" fontId="43" fillId="0" borderId="0" xfId="171" applyFont="1" applyFill="1" applyBorder="1" applyProtection="1">
      <protection locked="0"/>
    </xf>
    <xf numFmtId="9" fontId="43" fillId="0" borderId="22" xfId="171" applyNumberFormat="1" applyFont="1" applyFill="1" applyBorder="1" applyAlignment="1" applyProtection="1">
      <alignment horizontal="center" vertical="center" wrapText="1"/>
      <protection locked="0"/>
    </xf>
    <xf numFmtId="0" fontId="43" fillId="0" borderId="22" xfId="171" applyFont="1" applyFill="1" applyBorder="1" applyAlignment="1" applyProtection="1">
      <alignment vertical="top" wrapText="1"/>
      <protection locked="0"/>
    </xf>
    <xf numFmtId="0" fontId="43" fillId="0" borderId="36" xfId="171" applyFont="1" applyFill="1" applyBorder="1" applyAlignment="1" applyProtection="1">
      <alignment vertical="top" wrapText="1"/>
      <protection locked="0"/>
    </xf>
    <xf numFmtId="0" fontId="23" fillId="0" borderId="0" xfId="171" applyFont="1" applyFill="1" applyBorder="1" applyProtection="1">
      <protection locked="0"/>
    </xf>
    <xf numFmtId="9" fontId="43" fillId="0" borderId="10" xfId="171" applyNumberFormat="1" applyFont="1" applyFill="1" applyBorder="1" applyAlignment="1" applyProtection="1">
      <alignment horizontal="center" vertical="center" wrapText="1"/>
      <protection locked="0"/>
    </xf>
    <xf numFmtId="49" fontId="43" fillId="0" borderId="16" xfId="158" applyNumberFormat="1" applyFont="1" applyFill="1" applyBorder="1" applyAlignment="1" applyProtection="1">
      <alignment vertical="top" wrapText="1"/>
      <protection locked="0"/>
    </xf>
    <xf numFmtId="165" fontId="43"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horizontal="center" vertical="center" wrapText="1" shrinkToFit="1"/>
      <protection locked="0"/>
    </xf>
    <xf numFmtId="9" fontId="43" fillId="0" borderId="24" xfId="171" applyNumberFormat="1" applyFont="1" applyFill="1" applyBorder="1" applyAlignment="1" applyProtection="1">
      <alignment horizontal="center" vertical="center" wrapText="1"/>
      <protection locked="0"/>
    </xf>
    <xf numFmtId="0" fontId="43" fillId="0" borderId="16" xfId="171" applyFont="1" applyFill="1" applyBorder="1" applyAlignment="1" applyProtection="1">
      <alignment horizontal="center" vertical="center" wrapText="1" shrinkToFit="1"/>
      <protection locked="0"/>
    </xf>
    <xf numFmtId="0" fontId="43" fillId="0" borderId="16" xfId="171" applyFont="1" applyBorder="1" applyAlignment="1" applyProtection="1">
      <alignment horizontal="center" vertical="center" wrapText="1" shrinkToFit="1"/>
      <protection locked="0"/>
    </xf>
    <xf numFmtId="1" fontId="43" fillId="0" borderId="10" xfId="171" applyNumberFormat="1" applyFont="1" applyFill="1" applyBorder="1" applyAlignment="1" applyProtection="1">
      <alignment horizontal="center" vertical="center" wrapText="1"/>
      <protection locked="0"/>
    </xf>
    <xf numFmtId="44" fontId="43" fillId="0" borderId="0" xfId="158" applyFont="1" applyFill="1" applyBorder="1" applyAlignment="1" applyProtection="1">
      <alignment horizontal="left" vertical="top" wrapText="1"/>
      <protection locked="0"/>
    </xf>
    <xf numFmtId="0" fontId="42" fillId="0" borderId="0" xfId="171" applyFont="1" applyBorder="1" applyAlignment="1" applyProtection="1">
      <protection locked="0"/>
    </xf>
    <xf numFmtId="0" fontId="42" fillId="0" borderId="0" xfId="171" applyFont="1" applyBorder="1" applyProtection="1">
      <protection locked="0"/>
    </xf>
    <xf numFmtId="0" fontId="43" fillId="24" borderId="37" xfId="171" applyFont="1" applyFill="1" applyBorder="1" applyAlignment="1" applyProtection="1">
      <alignment vertical="top" wrapText="1"/>
    </xf>
    <xf numFmtId="9" fontId="43" fillId="0" borderId="66" xfId="171" applyNumberFormat="1" applyFont="1" applyFill="1" applyBorder="1" applyAlignment="1" applyProtection="1">
      <alignment horizontal="center" vertical="top" wrapText="1"/>
      <protection locked="0"/>
    </xf>
    <xf numFmtId="0" fontId="43" fillId="0" borderId="0" xfId="171" applyFont="1" applyProtection="1">
      <protection locked="0"/>
    </xf>
    <xf numFmtId="0" fontId="21" fillId="26" borderId="0" xfId="171" applyNumberFormat="1" applyFont="1" applyFill="1" applyProtection="1"/>
    <xf numFmtId="0" fontId="21" fillId="26" borderId="0" xfId="171" applyFont="1" applyFill="1" applyProtection="1"/>
    <xf numFmtId="0" fontId="21" fillId="26" borderId="0" xfId="171" applyFont="1" applyFill="1" applyAlignment="1" applyProtection="1">
      <alignment wrapText="1"/>
    </xf>
    <xf numFmtId="0" fontId="21" fillId="26" borderId="0" xfId="171" applyFont="1" applyFill="1" applyBorder="1" applyAlignment="1" applyProtection="1">
      <alignment wrapText="1"/>
    </xf>
    <xf numFmtId="0" fontId="21" fillId="26" borderId="0" xfId="171" applyFont="1" applyFill="1" applyProtection="1">
      <protection locked="0"/>
    </xf>
    <xf numFmtId="0" fontId="21" fillId="26" borderId="0" xfId="171" applyFont="1" applyFill="1" applyAlignment="1" applyProtection="1">
      <alignment wrapText="1"/>
      <protection locked="0"/>
    </xf>
    <xf numFmtId="0" fontId="21" fillId="0" borderId="0" xfId="171" applyFont="1" applyAlignment="1" applyProtection="1">
      <alignment wrapText="1"/>
      <protection locked="0"/>
    </xf>
    <xf numFmtId="0" fontId="21" fillId="0" borderId="0" xfId="171" applyFont="1" applyFill="1" applyBorder="1" applyAlignment="1" applyProtection="1">
      <alignment wrapText="1"/>
      <protection locked="0"/>
    </xf>
    <xf numFmtId="0" fontId="21" fillId="33" borderId="0" xfId="0" applyFont="1" applyFill="1" applyAlignment="1">
      <alignment vertical="center"/>
    </xf>
    <xf numFmtId="0" fontId="21" fillId="33" borderId="0" xfId="0" applyFont="1" applyFill="1" applyBorder="1" applyAlignment="1">
      <alignment vertical="center" wrapText="1"/>
    </xf>
    <xf numFmtId="0" fontId="43" fillId="24" borderId="0" xfId="171" applyFont="1" applyFill="1" applyBorder="1" applyAlignment="1" applyProtection="1">
      <alignment horizontal="left" vertical="top" wrapText="1"/>
    </xf>
    <xf numFmtId="0" fontId="21" fillId="26" borderId="0" xfId="171" applyFont="1" applyFill="1" applyBorder="1" applyProtection="1"/>
    <xf numFmtId="0" fontId="73" fillId="26" borderId="0" xfId="171" applyFont="1" applyFill="1" applyBorder="1" applyAlignment="1" applyProtection="1">
      <alignment vertical="top"/>
    </xf>
    <xf numFmtId="0" fontId="21" fillId="0" borderId="0" xfId="171" applyFont="1" applyBorder="1" applyAlignment="1" applyProtection="1">
      <alignment vertical="top"/>
      <protection locked="0"/>
    </xf>
    <xf numFmtId="0" fontId="44" fillId="0" borderId="0" xfId="171" applyFont="1" applyFill="1" applyBorder="1" applyAlignment="1" applyProtection="1">
      <alignment vertical="top"/>
      <protection locked="0"/>
    </xf>
    <xf numFmtId="0" fontId="77" fillId="25" borderId="31" xfId="171" applyFont="1" applyFill="1" applyBorder="1" applyAlignment="1" applyProtection="1">
      <alignment horizontal="left" vertical="top" wrapText="1"/>
    </xf>
    <xf numFmtId="0" fontId="78" fillId="24" borderId="33" xfId="171" applyFont="1" applyFill="1" applyBorder="1" applyAlignment="1" applyProtection="1">
      <alignment vertical="top" wrapText="1"/>
    </xf>
    <xf numFmtId="0" fontId="78" fillId="24" borderId="34" xfId="171" applyFont="1" applyFill="1" applyBorder="1" applyAlignment="1" applyProtection="1">
      <alignment vertical="top" wrapText="1"/>
    </xf>
    <xf numFmtId="0" fontId="78" fillId="24" borderId="26" xfId="171" applyFont="1" applyFill="1" applyBorder="1" applyAlignment="1" applyProtection="1">
      <alignment vertical="top" wrapText="1"/>
    </xf>
    <xf numFmtId="0" fontId="78" fillId="24" borderId="29" xfId="171" applyFont="1" applyFill="1" applyBorder="1" applyAlignment="1" applyProtection="1">
      <alignment vertical="top" wrapText="1"/>
    </xf>
    <xf numFmtId="0" fontId="78" fillId="24" borderId="11" xfId="171" applyFont="1" applyFill="1" applyBorder="1" applyAlignment="1" applyProtection="1">
      <alignment vertical="top" wrapText="1"/>
    </xf>
    <xf numFmtId="9" fontId="78" fillId="0" borderId="22" xfId="171" applyNumberFormat="1" applyFont="1" applyFill="1" applyBorder="1" applyAlignment="1" applyProtection="1">
      <alignment horizontal="center" vertical="center" wrapText="1"/>
      <protection locked="0"/>
    </xf>
    <xf numFmtId="0" fontId="78" fillId="24" borderId="22" xfId="171" applyFont="1" applyFill="1" applyBorder="1" applyAlignment="1" applyProtection="1">
      <alignment horizontal="center" vertical="top" wrapText="1"/>
    </xf>
    <xf numFmtId="0" fontId="78" fillId="0" borderId="22" xfId="171" applyFont="1" applyFill="1" applyBorder="1" applyAlignment="1" applyProtection="1">
      <alignment vertical="top" wrapText="1"/>
      <protection locked="0"/>
    </xf>
    <xf numFmtId="0" fontId="78" fillId="24" borderId="18" xfId="171" applyFont="1" applyFill="1" applyBorder="1" applyAlignment="1" applyProtection="1">
      <alignment vertical="top" wrapText="1"/>
    </xf>
    <xf numFmtId="9" fontId="78" fillId="0" borderId="10" xfId="171" applyNumberFormat="1" applyFont="1" applyFill="1" applyBorder="1" applyAlignment="1" applyProtection="1">
      <alignment horizontal="center" vertical="center" wrapText="1"/>
      <protection locked="0"/>
    </xf>
    <xf numFmtId="0" fontId="78" fillId="24" borderId="10" xfId="171" applyFont="1" applyFill="1" applyBorder="1" applyAlignment="1" applyProtection="1">
      <alignment vertical="top" wrapText="1"/>
    </xf>
    <xf numFmtId="9" fontId="78" fillId="0" borderId="32" xfId="171" applyNumberFormat="1" applyFont="1" applyFill="1" applyBorder="1" applyAlignment="1" applyProtection="1">
      <alignment horizontal="center" vertical="center" wrapText="1"/>
      <protection locked="0"/>
    </xf>
    <xf numFmtId="49" fontId="78" fillId="0" borderId="16" xfId="158" applyNumberFormat="1" applyFont="1" applyFill="1" applyBorder="1" applyAlignment="1" applyProtection="1">
      <alignment vertical="top" wrapText="1"/>
      <protection locked="0"/>
    </xf>
    <xf numFmtId="0" fontId="78" fillId="24" borderId="21" xfId="171" applyFont="1" applyFill="1" applyBorder="1" applyAlignment="1">
      <alignment wrapText="1"/>
    </xf>
    <xf numFmtId="9" fontId="78" fillId="0" borderId="35" xfId="171" applyNumberFormat="1" applyFont="1" applyFill="1" applyBorder="1" applyAlignment="1" applyProtection="1">
      <alignment horizontal="center" vertical="top" wrapText="1"/>
      <protection locked="0"/>
    </xf>
    <xf numFmtId="0" fontId="71" fillId="24" borderId="29" xfId="171" applyFont="1" applyFill="1" applyBorder="1" applyAlignment="1" applyProtection="1">
      <alignment vertical="top" wrapText="1"/>
    </xf>
    <xf numFmtId="1" fontId="71" fillId="24" borderId="16" xfId="171" applyNumberFormat="1" applyFont="1" applyFill="1" applyBorder="1" applyAlignment="1" applyProtection="1">
      <alignment vertical="top" wrapText="1"/>
    </xf>
    <xf numFmtId="1" fontId="71" fillId="24" borderId="11" xfId="171" applyNumberFormat="1" applyFont="1" applyFill="1" applyBorder="1" applyAlignment="1" applyProtection="1">
      <alignment vertical="top" wrapText="1"/>
    </xf>
    <xf numFmtId="1" fontId="71"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center" vertical="center" wrapText="1"/>
      <protection locked="0"/>
    </xf>
    <xf numFmtId="0" fontId="78" fillId="0" borderId="16" xfId="158" applyNumberFormat="1" applyFont="1" applyFill="1" applyBorder="1" applyAlignment="1" applyProtection="1">
      <alignment horizontal="center" vertical="center" wrapText="1"/>
      <protection locked="0"/>
    </xf>
    <xf numFmtId="0" fontId="78" fillId="0" borderId="16" xfId="171" applyFont="1" applyBorder="1" applyAlignment="1" applyProtection="1">
      <alignment horizontal="center" vertical="center" wrapText="1" shrinkToFit="1"/>
      <protection locked="0"/>
    </xf>
    <xf numFmtId="0" fontId="78" fillId="0" borderId="35" xfId="171" applyFont="1" applyBorder="1" applyAlignment="1" applyProtection="1">
      <alignment horizontal="center" vertical="center" wrapText="1" shrinkToFit="1"/>
      <protection locked="0"/>
    </xf>
    <xf numFmtId="0" fontId="71" fillId="24" borderId="33" xfId="171" applyFont="1" applyFill="1" applyBorder="1" applyAlignment="1" applyProtection="1">
      <alignment vertical="top" wrapText="1"/>
    </xf>
    <xf numFmtId="165" fontId="88" fillId="24" borderId="22" xfId="158" applyNumberFormat="1" applyFont="1" applyFill="1" applyBorder="1" applyAlignment="1" applyProtection="1">
      <alignment vertical="top" wrapText="1"/>
    </xf>
    <xf numFmtId="9" fontId="78" fillId="29" borderId="22" xfId="171" applyNumberFormat="1" applyFont="1" applyFill="1" applyBorder="1" applyAlignment="1" applyProtection="1">
      <alignment vertical="top" wrapText="1"/>
    </xf>
    <xf numFmtId="0" fontId="78" fillId="0" borderId="36" xfId="171" applyFont="1" applyBorder="1" applyAlignment="1" applyProtection="1">
      <alignment horizontal="center" vertical="center" wrapText="1" shrinkToFit="1"/>
      <protection locked="0"/>
    </xf>
    <xf numFmtId="1" fontId="87" fillId="24" borderId="21" xfId="171" applyNumberFormat="1" applyFont="1" applyFill="1" applyBorder="1" applyAlignment="1" applyProtection="1">
      <alignment vertical="top" wrapText="1"/>
    </xf>
    <xf numFmtId="0" fontId="78" fillId="0" borderId="23" xfId="158" applyNumberFormat="1" applyFont="1" applyFill="1" applyBorder="1" applyAlignment="1" applyProtection="1">
      <alignment horizontal="center" vertical="center" wrapText="1"/>
      <protection locked="0"/>
    </xf>
    <xf numFmtId="0" fontId="78" fillId="0" borderId="16" xfId="171" applyFont="1" applyFill="1" applyBorder="1" applyAlignment="1" applyProtection="1">
      <alignment horizontal="center" vertical="center" wrapText="1" shrinkToFit="1"/>
      <protection locked="0"/>
    </xf>
    <xf numFmtId="0" fontId="78" fillId="24" borderId="24" xfId="171" applyFont="1" applyFill="1" applyBorder="1" applyAlignment="1" applyProtection="1">
      <alignment vertical="top" wrapText="1"/>
    </xf>
    <xf numFmtId="0" fontId="78" fillId="24" borderId="21" xfId="171" applyFont="1" applyFill="1" applyBorder="1" applyAlignment="1" applyProtection="1">
      <alignment vertical="top" wrapText="1"/>
    </xf>
    <xf numFmtId="9" fontId="78" fillId="29" borderId="21" xfId="171" applyNumberFormat="1" applyFont="1" applyFill="1" applyBorder="1" applyAlignment="1" applyProtection="1">
      <alignment vertical="top" wrapText="1"/>
    </xf>
    <xf numFmtId="165" fontId="88" fillId="24" borderId="16" xfId="158" applyNumberFormat="1" applyFont="1" applyFill="1" applyBorder="1" applyAlignment="1" applyProtection="1">
      <alignment vertical="top" wrapText="1"/>
    </xf>
    <xf numFmtId="9" fontId="78" fillId="29" borderId="16" xfId="171" applyNumberFormat="1" applyFont="1" applyFill="1" applyBorder="1" applyAlignment="1" applyProtection="1">
      <alignment vertical="top" wrapText="1"/>
    </xf>
    <xf numFmtId="0" fontId="74" fillId="25" borderId="34" xfId="171" applyFont="1" applyFill="1" applyBorder="1" applyAlignment="1" applyProtection="1">
      <alignment vertical="top" wrapText="1"/>
    </xf>
    <xf numFmtId="0" fontId="74" fillId="25" borderId="15" xfId="171" applyFont="1" applyFill="1" applyBorder="1" applyAlignment="1" applyProtection="1">
      <alignment horizontal="left" vertical="top" wrapText="1"/>
    </xf>
    <xf numFmtId="6" fontId="74" fillId="25" borderId="15" xfId="171" applyNumberFormat="1" applyFont="1" applyFill="1" applyBorder="1" applyAlignment="1" applyProtection="1">
      <alignment vertical="top" wrapText="1"/>
    </xf>
    <xf numFmtId="44" fontId="74" fillId="25" borderId="15" xfId="158" applyFont="1" applyFill="1" applyBorder="1" applyAlignment="1" applyProtection="1">
      <alignment vertical="top" wrapText="1"/>
    </xf>
    <xf numFmtId="1" fontId="74" fillId="25" borderId="15" xfId="171" applyNumberFormat="1" applyFont="1" applyFill="1" applyBorder="1" applyAlignment="1" applyProtection="1">
      <alignment horizontal="left" vertical="top" wrapText="1"/>
    </xf>
    <xf numFmtId="1" fontId="74" fillId="25" borderId="19" xfId="171" applyNumberFormat="1" applyFont="1" applyFill="1" applyBorder="1" applyAlignment="1" applyProtection="1">
      <alignment horizontal="left" vertical="top" wrapText="1"/>
    </xf>
    <xf numFmtId="1" fontId="78" fillId="0" borderId="10" xfId="171" applyNumberFormat="1" applyFont="1" applyFill="1" applyBorder="1" applyAlignment="1" applyProtection="1">
      <alignment horizontal="center" vertical="center" wrapText="1"/>
      <protection locked="0"/>
    </xf>
    <xf numFmtId="1" fontId="78" fillId="0" borderId="35" xfId="171" applyNumberFormat="1" applyFont="1" applyFill="1" applyBorder="1" applyAlignment="1" applyProtection="1">
      <alignment horizontal="center" vertical="center" wrapText="1"/>
      <protection locked="0"/>
    </xf>
    <xf numFmtId="0" fontId="78" fillId="0" borderId="35" xfId="171" applyFont="1" applyFill="1" applyBorder="1" applyAlignment="1" applyProtection="1">
      <alignment horizontal="center" vertical="center" wrapText="1" shrinkToFit="1"/>
      <protection locked="0"/>
    </xf>
    <xf numFmtId="9" fontId="88" fillId="24" borderId="11" xfId="183" applyFont="1" applyFill="1" applyBorder="1" applyAlignment="1" applyProtection="1">
      <alignment vertical="top" wrapText="1"/>
    </xf>
    <xf numFmtId="0" fontId="74" fillId="25" borderId="29" xfId="171" applyFont="1" applyFill="1" applyBorder="1" applyAlignment="1" applyProtection="1">
      <alignment vertical="top" wrapText="1"/>
    </xf>
    <xf numFmtId="0" fontId="74" fillId="25" borderId="24" xfId="171" applyFont="1" applyFill="1" applyBorder="1" applyAlignment="1" applyProtection="1">
      <alignment horizontal="left" vertical="top" wrapText="1"/>
    </xf>
    <xf numFmtId="6" fontId="74" fillId="25" borderId="24" xfId="171" applyNumberFormat="1" applyFont="1" applyFill="1" applyBorder="1" applyAlignment="1" applyProtection="1">
      <alignment vertical="top" wrapText="1"/>
    </xf>
    <xf numFmtId="44" fontId="74" fillId="25" borderId="24" xfId="158" applyFont="1" applyFill="1" applyBorder="1" applyAlignment="1" applyProtection="1">
      <alignment vertical="top" wrapText="1"/>
    </xf>
    <xf numFmtId="1" fontId="74" fillId="25" borderId="24" xfId="171" applyNumberFormat="1" applyFont="1" applyFill="1" applyBorder="1" applyAlignment="1" applyProtection="1">
      <alignment horizontal="left" vertical="top" wrapText="1"/>
    </xf>
    <xf numFmtId="1" fontId="74" fillId="25" borderId="38" xfId="171" applyNumberFormat="1" applyFont="1" applyFill="1" applyBorder="1" applyAlignment="1" applyProtection="1">
      <alignment horizontal="left" vertical="top" wrapText="1"/>
    </xf>
    <xf numFmtId="0" fontId="75" fillId="25" borderId="51" xfId="171" applyFont="1" applyFill="1" applyBorder="1" applyAlignment="1" applyProtection="1">
      <alignment horizontal="left" vertical="top" wrapText="1"/>
    </xf>
    <xf numFmtId="0" fontId="71" fillId="27" borderId="23" xfId="171" applyFont="1" applyFill="1" applyBorder="1" applyAlignment="1" applyProtection="1">
      <alignment horizontal="center" vertical="top" wrapText="1"/>
    </xf>
    <xf numFmtId="0" fontId="71" fillId="27" borderId="10" xfId="171" applyFont="1" applyFill="1" applyBorder="1" applyAlignment="1" applyProtection="1">
      <alignment horizontal="center" vertical="top" wrapText="1"/>
    </xf>
    <xf numFmtId="0" fontId="71" fillId="27" borderId="32" xfId="171" applyFont="1" applyFill="1" applyBorder="1" applyAlignment="1" applyProtection="1">
      <alignment vertical="top" wrapText="1"/>
    </xf>
    <xf numFmtId="0" fontId="78" fillId="27" borderId="29" xfId="171" applyNumberFormat="1" applyFont="1" applyFill="1" applyBorder="1" applyAlignment="1" applyProtection="1">
      <alignment vertical="top" wrapText="1"/>
    </xf>
    <xf numFmtId="0" fontId="78" fillId="27" borderId="29" xfId="171" applyFont="1" applyFill="1" applyBorder="1" applyAlignment="1" applyProtection="1">
      <alignment vertical="top" wrapText="1"/>
    </xf>
    <xf numFmtId="0" fontId="78" fillId="27" borderId="33" xfId="171" applyFont="1" applyFill="1" applyBorder="1" applyAlignment="1" applyProtection="1">
      <alignment vertical="top" wrapText="1"/>
    </xf>
    <xf numFmtId="0" fontId="75" fillId="25" borderId="31" xfId="171" applyFont="1" applyFill="1" applyBorder="1" applyAlignment="1" applyProtection="1">
      <alignment horizontal="left" vertical="top" wrapText="1"/>
    </xf>
    <xf numFmtId="9" fontId="78" fillId="25" borderId="0" xfId="171" applyNumberFormat="1" applyFont="1" applyFill="1" applyBorder="1" applyAlignment="1" applyProtection="1">
      <alignment vertical="top" wrapText="1"/>
    </xf>
    <xf numFmtId="9" fontId="78" fillId="25" borderId="13" xfId="171" applyNumberFormat="1" applyFont="1" applyFill="1" applyBorder="1" applyAlignment="1" applyProtection="1">
      <alignment vertical="top" wrapText="1"/>
    </xf>
    <xf numFmtId="0" fontId="78" fillId="24" borderId="28" xfId="171" applyFont="1" applyFill="1" applyBorder="1" applyAlignment="1" applyProtection="1">
      <alignment vertical="top" wrapText="1"/>
    </xf>
    <xf numFmtId="9" fontId="78" fillId="33" borderId="35" xfId="171" applyNumberFormat="1" applyFont="1" applyFill="1" applyBorder="1" applyAlignment="1" applyProtection="1">
      <alignment horizontal="center" vertical="top" wrapText="1"/>
      <protection locked="0"/>
    </xf>
    <xf numFmtId="0" fontId="43" fillId="24" borderId="65" xfId="171" applyFont="1" applyFill="1" applyBorder="1" applyProtection="1"/>
    <xf numFmtId="0" fontId="48" fillId="0" borderId="0" xfId="171" applyFont="1" applyFill="1" applyBorder="1" applyProtection="1"/>
    <xf numFmtId="0" fontId="78" fillId="24" borderId="27" xfId="171" applyFont="1" applyFill="1" applyBorder="1" applyAlignment="1" applyProtection="1">
      <alignment vertical="top" wrapText="1"/>
    </xf>
    <xf numFmtId="0" fontId="71" fillId="27" borderId="40" xfId="171" applyFont="1" applyFill="1" applyBorder="1" applyAlignment="1" applyProtection="1">
      <alignment vertical="top" wrapText="1"/>
    </xf>
    <xf numFmtId="0" fontId="78" fillId="24" borderId="30" xfId="171" applyFont="1" applyFill="1" applyBorder="1" applyAlignment="1" applyProtection="1">
      <alignment vertical="top" wrapText="1"/>
    </xf>
    <xf numFmtId="0" fontId="78" fillId="24" borderId="29" xfId="171" applyFont="1" applyFill="1" applyBorder="1" applyProtection="1"/>
    <xf numFmtId="0" fontId="78" fillId="24" borderId="33" xfId="171" applyFont="1" applyFill="1" applyBorder="1" applyAlignment="1" applyProtection="1">
      <alignment wrapText="1"/>
    </xf>
    <xf numFmtId="0" fontId="75" fillId="25" borderId="31" xfId="171" applyFont="1" applyFill="1" applyBorder="1" applyAlignment="1" applyProtection="1">
      <alignment vertical="top" wrapText="1"/>
    </xf>
    <xf numFmtId="0" fontId="43" fillId="0" borderId="21" xfId="158" applyNumberFormat="1" applyFont="1" applyFill="1" applyBorder="1" applyAlignment="1" applyProtection="1">
      <alignment horizontal="center" vertical="center" wrapText="1"/>
      <protection locked="0"/>
    </xf>
    <xf numFmtId="9" fontId="78" fillId="33" borderId="32" xfId="171" applyNumberFormat="1" applyFont="1" applyFill="1" applyBorder="1" applyAlignment="1" applyProtection="1">
      <alignment horizontal="center" vertical="center" wrapText="1"/>
      <protection locked="0"/>
    </xf>
    <xf numFmtId="1" fontId="71" fillId="24" borderId="21" xfId="171" applyNumberFormat="1" applyFont="1" applyFill="1" applyBorder="1" applyAlignment="1" applyProtection="1">
      <alignment vertical="top" wrapText="1"/>
    </xf>
    <xf numFmtId="9" fontId="43" fillId="33" borderId="35" xfId="171" applyNumberFormat="1" applyFont="1" applyFill="1" applyBorder="1" applyAlignment="1" applyProtection="1">
      <alignment horizontal="center" vertical="center" wrapText="1"/>
      <protection locked="0"/>
    </xf>
    <xf numFmtId="9" fontId="78" fillId="33" borderId="35" xfId="171" applyNumberFormat="1" applyFont="1" applyFill="1" applyBorder="1" applyAlignment="1" applyProtection="1">
      <alignment horizontal="center" vertical="center" wrapText="1"/>
      <protection locked="0"/>
    </xf>
    <xf numFmtId="9" fontId="43" fillId="33" borderId="35" xfId="171" applyNumberFormat="1" applyFont="1" applyFill="1" applyBorder="1" applyAlignment="1" applyProtection="1">
      <alignment horizontal="center" vertical="top" wrapText="1"/>
      <protection locked="0"/>
    </xf>
    <xf numFmtId="0" fontId="43" fillId="24" borderId="33" xfId="171" applyFont="1" applyFill="1" applyBorder="1" applyProtection="1"/>
    <xf numFmtId="9" fontId="78" fillId="0" borderId="67" xfId="171" applyNumberFormat="1" applyFont="1" applyFill="1" applyBorder="1" applyAlignment="1" applyProtection="1">
      <alignment horizontal="center" vertical="top" wrapText="1"/>
      <protection locked="0"/>
    </xf>
    <xf numFmtId="0" fontId="78" fillId="0" borderId="36" xfId="171" applyFont="1" applyFill="1" applyBorder="1" applyAlignment="1" applyProtection="1">
      <alignment vertical="top" wrapText="1"/>
      <protection locked="0"/>
    </xf>
    <xf numFmtId="165" fontId="78" fillId="0" borderId="16" xfId="158" applyNumberFormat="1" applyFont="1" applyFill="1" applyBorder="1" applyAlignment="1" applyProtection="1">
      <alignment horizontal="left" vertical="center" wrapText="1"/>
      <protection locked="0"/>
    </xf>
    <xf numFmtId="0" fontId="43" fillId="0" borderId="16" xfId="158" applyNumberFormat="1" applyFont="1" applyFill="1" applyBorder="1" applyAlignment="1" applyProtection="1">
      <alignment horizontal="center" vertical="center" wrapText="1"/>
      <protection locked="0"/>
    </xf>
    <xf numFmtId="0" fontId="43" fillId="26" borderId="0" xfId="171" applyFont="1" applyFill="1" applyBorder="1" applyAlignment="1" applyProtection="1">
      <alignment vertical="top" wrapText="1"/>
      <protection locked="0"/>
    </xf>
    <xf numFmtId="0" fontId="43" fillId="26" borderId="0" xfId="171" applyFont="1" applyFill="1" applyBorder="1" applyAlignment="1" applyProtection="1">
      <alignment vertical="top" wrapText="1"/>
    </xf>
    <xf numFmtId="0" fontId="43" fillId="26" borderId="0" xfId="171" applyNumberFormat="1" applyFont="1" applyFill="1" applyBorder="1" applyAlignment="1" applyProtection="1">
      <alignment vertical="top" wrapText="1"/>
    </xf>
    <xf numFmtId="0" fontId="43" fillId="0" borderId="0" xfId="171" applyFont="1" applyFill="1" applyBorder="1" applyAlignment="1" applyProtection="1">
      <alignment vertical="top" wrapText="1"/>
    </xf>
    <xf numFmtId="0" fontId="43" fillId="0" borderId="0" xfId="171" applyFont="1" applyFill="1" applyBorder="1" applyAlignment="1" applyProtection="1">
      <alignment vertical="top" wrapText="1"/>
      <protection locked="0"/>
    </xf>
    <xf numFmtId="0" fontId="43" fillId="0" borderId="0" xfId="171" applyFont="1" applyBorder="1" applyAlignment="1" applyProtection="1">
      <alignment vertical="top" wrapText="1"/>
    </xf>
    <xf numFmtId="0" fontId="43" fillId="0" borderId="0" xfId="171" applyFont="1" applyBorder="1" applyAlignment="1" applyProtection="1">
      <alignment wrapText="1"/>
      <protection locked="0"/>
    </xf>
    <xf numFmtId="0" fontId="21" fillId="0" borderId="0" xfId="171"/>
    <xf numFmtId="0" fontId="42" fillId="0" borderId="0" xfId="171" applyFont="1" applyFill="1" applyBorder="1" applyAlignment="1" applyProtection="1">
      <alignment vertical="top" wrapText="1"/>
    </xf>
    <xf numFmtId="0" fontId="42" fillId="0" borderId="0" xfId="171" applyFont="1" applyFill="1" applyBorder="1" applyAlignment="1" applyProtection="1">
      <alignment horizontal="left" vertical="top" wrapText="1"/>
    </xf>
    <xf numFmtId="0" fontId="43" fillId="26" borderId="0" xfId="171" applyFont="1" applyFill="1" applyAlignment="1" applyProtection="1">
      <alignment vertical="top" wrapText="1"/>
      <protection locked="0"/>
    </xf>
    <xf numFmtId="0" fontId="43" fillId="0" borderId="0" xfId="171" applyFont="1" applyAlignment="1" applyProtection="1">
      <alignment vertical="top" wrapText="1"/>
      <protection locked="0"/>
    </xf>
    <xf numFmtId="0" fontId="43" fillId="0" borderId="0" xfId="171" applyFont="1" applyAlignment="1" applyProtection="1">
      <alignment wrapText="1"/>
      <protection locked="0"/>
    </xf>
    <xf numFmtId="0" fontId="43" fillId="0" borderId="0" xfId="171" applyFont="1" applyFill="1" applyBorder="1" applyAlignment="1" applyProtection="1">
      <alignment horizontal="left" vertical="top" wrapText="1"/>
      <protection locked="0"/>
    </xf>
    <xf numFmtId="0" fontId="43" fillId="0" borderId="0" xfId="171" applyFont="1" applyBorder="1" applyAlignment="1" applyProtection="1">
      <alignment horizontal="left" vertical="top" wrapText="1"/>
    </xf>
    <xf numFmtId="0" fontId="43" fillId="26" borderId="0" xfId="171" applyFont="1" applyFill="1" applyBorder="1" applyProtection="1">
      <protection locked="0"/>
    </xf>
    <xf numFmtId="9" fontId="43" fillId="26" borderId="0" xfId="171" applyNumberFormat="1" applyFont="1" applyFill="1" applyBorder="1" applyAlignment="1" applyProtection="1">
      <alignment vertical="top" wrapText="1"/>
    </xf>
    <xf numFmtId="0" fontId="43" fillId="26" borderId="0" xfId="171" applyFont="1" applyFill="1" applyBorder="1" applyAlignment="1" applyProtection="1">
      <alignment horizontal="left" vertical="top" wrapText="1"/>
    </xf>
    <xf numFmtId="0" fontId="43" fillId="0" borderId="0" xfId="171" applyFont="1" applyFill="1" applyBorder="1" applyAlignment="1" applyProtection="1">
      <alignment wrapText="1"/>
      <protection locked="0"/>
    </xf>
    <xf numFmtId="0" fontId="43" fillId="0" borderId="0" xfId="171" applyFont="1" applyFill="1" applyBorder="1" applyAlignment="1" applyProtection="1">
      <alignment horizontal="left" vertical="top" wrapText="1"/>
    </xf>
    <xf numFmtId="0" fontId="42" fillId="0" borderId="0" xfId="171" applyFont="1" applyFill="1" applyBorder="1" applyAlignment="1" applyProtection="1">
      <alignment vertical="top" wrapText="1"/>
      <protection locked="0"/>
    </xf>
    <xf numFmtId="0" fontId="42" fillId="26" borderId="0" xfId="171" applyFont="1" applyFill="1" applyBorder="1" applyAlignment="1" applyProtection="1">
      <alignment vertical="top" wrapText="1"/>
    </xf>
    <xf numFmtId="0" fontId="42" fillId="0" borderId="0" xfId="171" applyFont="1" applyFill="1" applyBorder="1" applyAlignment="1" applyProtection="1">
      <alignment wrapText="1"/>
      <protection locked="0"/>
    </xf>
    <xf numFmtId="0" fontId="23" fillId="26" borderId="0" xfId="171" applyFont="1" applyFill="1" applyBorder="1" applyProtection="1">
      <protection locked="0"/>
    </xf>
    <xf numFmtId="0" fontId="43" fillId="0" borderId="0" xfId="171" applyFont="1" applyBorder="1" applyAlignment="1" applyProtection="1">
      <alignment vertical="top" wrapText="1" shrinkToFit="1"/>
      <protection locked="0"/>
    </xf>
    <xf numFmtId="0" fontId="43" fillId="0" borderId="13" xfId="171" applyFont="1" applyFill="1" applyBorder="1" applyAlignment="1" applyProtection="1">
      <alignment vertical="top" wrapText="1"/>
      <protection locked="0"/>
    </xf>
    <xf numFmtId="1" fontId="43" fillId="0" borderId="0" xfId="171" applyNumberFormat="1" applyFont="1" applyFill="1" applyBorder="1" applyAlignment="1" applyProtection="1">
      <alignment horizontal="left" vertical="top" wrapText="1"/>
      <protection locked="0"/>
    </xf>
    <xf numFmtId="165" fontId="43" fillId="26" borderId="0" xfId="171" applyNumberFormat="1" applyFont="1" applyFill="1" applyBorder="1" applyAlignment="1" applyProtection="1">
      <alignment vertical="top" wrapText="1"/>
    </xf>
    <xf numFmtId="0" fontId="43" fillId="0" borderId="0" xfId="171" applyFont="1" applyBorder="1" applyAlignment="1" applyProtection="1">
      <alignment wrapText="1"/>
    </xf>
    <xf numFmtId="1" fontId="45" fillId="0" borderId="0" xfId="171" applyNumberFormat="1" applyFont="1" applyFill="1" applyBorder="1" applyAlignment="1" applyProtection="1">
      <alignment vertical="top" wrapText="1"/>
    </xf>
    <xf numFmtId="1" fontId="45" fillId="0" borderId="12" xfId="171" applyNumberFormat="1" applyFont="1" applyFill="1" applyBorder="1" applyAlignment="1" applyProtection="1">
      <alignment vertical="top" wrapText="1"/>
    </xf>
    <xf numFmtId="0" fontId="43" fillId="0" borderId="14" xfId="171" applyFont="1" applyFill="1" applyBorder="1" applyAlignment="1" applyProtection="1">
      <alignment vertical="top" wrapText="1"/>
      <protection locked="0"/>
    </xf>
    <xf numFmtId="0" fontId="43" fillId="0" borderId="0" xfId="171" applyFont="1" applyBorder="1" applyAlignment="1" applyProtection="1">
      <alignment horizontal="left" vertical="top" wrapText="1" shrinkToFit="1"/>
      <protection locked="0"/>
    </xf>
    <xf numFmtId="1" fontId="43" fillId="0" borderId="0" xfId="171" applyNumberFormat="1" applyFont="1" applyFill="1" applyBorder="1" applyAlignment="1" applyProtection="1">
      <alignment horizontal="left" vertical="top" wrapText="1"/>
    </xf>
    <xf numFmtId="0" fontId="43" fillId="0" borderId="13" xfId="171" applyFont="1" applyFill="1" applyBorder="1" applyAlignment="1" applyProtection="1">
      <alignment vertical="top" wrapText="1"/>
    </xf>
    <xf numFmtId="9" fontId="43" fillId="0" borderId="0" xfId="171" applyNumberFormat="1" applyFont="1" applyFill="1" applyBorder="1" applyAlignment="1" applyProtection="1">
      <alignment vertical="top" wrapText="1"/>
      <protection locked="0"/>
    </xf>
    <xf numFmtId="1" fontId="43" fillId="26" borderId="0" xfId="171" applyNumberFormat="1" applyFont="1" applyFill="1" applyBorder="1" applyAlignment="1" applyProtection="1">
      <alignment vertical="top" wrapText="1"/>
    </xf>
    <xf numFmtId="0" fontId="43" fillId="0" borderId="0" xfId="171" applyNumberFormat="1" applyFont="1" applyFill="1" applyBorder="1" applyAlignment="1" applyProtection="1">
      <alignment horizontal="left" vertical="top" wrapText="1"/>
    </xf>
    <xf numFmtId="0" fontId="45" fillId="0" borderId="0" xfId="171" applyFont="1" applyFill="1" applyBorder="1" applyAlignment="1" applyProtection="1">
      <alignment vertical="top" wrapText="1"/>
    </xf>
    <xf numFmtId="0" fontId="42" fillId="0" borderId="13" xfId="171" applyFont="1" applyFill="1" applyBorder="1" applyAlignment="1" applyProtection="1">
      <alignment vertical="top" wrapText="1"/>
      <protection locked="0"/>
    </xf>
    <xf numFmtId="0" fontId="42" fillId="0" borderId="0" xfId="171" applyFont="1" applyBorder="1" applyAlignment="1" applyProtection="1">
      <alignment vertical="top" wrapText="1"/>
      <protection locked="0"/>
    </xf>
    <xf numFmtId="0" fontId="42" fillId="0" borderId="0" xfId="171" applyFont="1" applyBorder="1" applyAlignment="1" applyProtection="1">
      <alignment wrapText="1"/>
      <protection locked="0"/>
    </xf>
    <xf numFmtId="0" fontId="42" fillId="26" borderId="0" xfId="171" applyFont="1" applyFill="1" applyBorder="1" applyAlignment="1" applyProtection="1">
      <protection locked="0"/>
    </xf>
    <xf numFmtId="0" fontId="42" fillId="26" borderId="0" xfId="171" applyFont="1" applyFill="1" applyBorder="1" applyProtection="1">
      <protection locked="0"/>
    </xf>
    <xf numFmtId="9" fontId="43" fillId="0" borderId="0" xfId="171" applyNumberFormat="1" applyFont="1" applyFill="1" applyBorder="1" applyAlignment="1" applyProtection="1">
      <alignment horizontal="left" vertical="top" wrapText="1"/>
    </xf>
    <xf numFmtId="9" fontId="43" fillId="0" borderId="0" xfId="171" applyNumberFormat="1" applyFont="1" applyFill="1" applyBorder="1" applyAlignment="1" applyProtection="1">
      <alignment vertical="top" wrapText="1"/>
    </xf>
    <xf numFmtId="9" fontId="43" fillId="26" borderId="0" xfId="171" applyNumberFormat="1" applyFont="1" applyFill="1" applyBorder="1" applyAlignment="1" applyProtection="1">
      <alignment vertical="top" wrapText="1"/>
      <protection locked="0"/>
    </xf>
    <xf numFmtId="0" fontId="43" fillId="24" borderId="53" xfId="171" applyFont="1" applyFill="1" applyBorder="1" applyProtection="1"/>
    <xf numFmtId="9" fontId="45" fillId="0" borderId="0" xfId="171" applyNumberFormat="1" applyFont="1" applyFill="1" applyBorder="1" applyAlignment="1" applyProtection="1">
      <alignment horizontal="left" vertical="top" wrapText="1"/>
    </xf>
    <xf numFmtId="9" fontId="43" fillId="0" borderId="13" xfId="171" applyNumberFormat="1" applyFont="1" applyFill="1" applyBorder="1" applyAlignment="1" applyProtection="1">
      <alignment vertical="top" wrapText="1"/>
    </xf>
    <xf numFmtId="49" fontId="43" fillId="0" borderId="0" xfId="171" applyNumberFormat="1" applyFont="1" applyBorder="1" applyAlignment="1" applyProtection="1">
      <alignment vertical="top" wrapText="1"/>
      <protection locked="0"/>
    </xf>
    <xf numFmtId="0" fontId="43" fillId="0" borderId="0" xfId="171" applyNumberFormat="1" applyFont="1" applyBorder="1" applyAlignment="1" applyProtection="1">
      <alignment vertical="top" wrapText="1"/>
    </xf>
    <xf numFmtId="9" fontId="43" fillId="0" borderId="0" xfId="171" applyNumberFormat="1" applyFont="1" applyFill="1" applyBorder="1" applyAlignment="1" applyProtection="1">
      <alignment horizontal="left" vertical="top" wrapText="1"/>
      <protection locked="0"/>
    </xf>
    <xf numFmtId="9" fontId="43" fillId="0" borderId="0" xfId="171" applyNumberFormat="1" applyFont="1" applyBorder="1" applyAlignment="1" applyProtection="1">
      <alignment vertical="top" wrapText="1"/>
      <protection locked="0"/>
    </xf>
    <xf numFmtId="9" fontId="48" fillId="0" borderId="0" xfId="171" applyNumberFormat="1" applyFont="1" applyFill="1" applyBorder="1" applyAlignment="1" applyProtection="1">
      <alignment horizontal="left" vertical="top" wrapText="1"/>
    </xf>
    <xf numFmtId="0" fontId="48" fillId="0" borderId="13" xfId="171" applyFont="1" applyFill="1" applyBorder="1" applyAlignment="1" applyProtection="1">
      <alignment vertical="top" wrapText="1"/>
    </xf>
    <xf numFmtId="0" fontId="48" fillId="0" borderId="0" xfId="171" applyFont="1" applyFill="1" applyBorder="1" applyAlignment="1" applyProtection="1">
      <alignment vertical="top" wrapText="1"/>
    </xf>
    <xf numFmtId="0" fontId="48" fillId="0" borderId="0" xfId="171" applyFont="1" applyFill="1" applyBorder="1" applyAlignment="1" applyProtection="1">
      <alignment wrapText="1"/>
    </xf>
    <xf numFmtId="0" fontId="21" fillId="0" borderId="0" xfId="171" applyFill="1"/>
    <xf numFmtId="0" fontId="43" fillId="0" borderId="0" xfId="171" applyFont="1" applyFill="1" applyAlignment="1" applyProtection="1">
      <alignment vertical="top" wrapText="1"/>
      <protection locked="0"/>
    </xf>
    <xf numFmtId="0" fontId="43" fillId="26" borderId="0" xfId="171" applyFont="1" applyFill="1" applyProtection="1">
      <protection locked="0"/>
    </xf>
    <xf numFmtId="0" fontId="21" fillId="0" borderId="0" xfId="171" applyBorder="1"/>
    <xf numFmtId="0" fontId="49" fillId="0" borderId="0" xfId="171" applyFont="1" applyAlignment="1" applyProtection="1">
      <alignment vertical="top" wrapText="1"/>
    </xf>
    <xf numFmtId="0" fontId="44" fillId="26" borderId="0" xfId="171" applyFont="1" applyFill="1" applyBorder="1" applyAlignment="1" applyProtection="1">
      <alignment vertical="top" wrapText="1"/>
    </xf>
    <xf numFmtId="0" fontId="43" fillId="26" borderId="0" xfId="168" applyNumberFormat="1" applyFont="1" applyFill="1" applyBorder="1" applyAlignment="1" applyProtection="1">
      <alignment vertical="top" wrapText="1"/>
    </xf>
    <xf numFmtId="0" fontId="21" fillId="26" borderId="0" xfId="168" applyFont="1" applyFill="1" applyBorder="1" applyProtection="1">
      <protection locked="0"/>
    </xf>
    <xf numFmtId="0" fontId="43" fillId="0" borderId="0" xfId="168" applyFont="1" applyFill="1" applyBorder="1" applyAlignment="1" applyProtection="1">
      <alignment vertical="top" wrapText="1"/>
    </xf>
    <xf numFmtId="0" fontId="43" fillId="0" borderId="0" xfId="168" applyFont="1" applyFill="1" applyBorder="1" applyAlignment="1" applyProtection="1">
      <alignment vertical="top" wrapText="1"/>
      <protection locked="0"/>
    </xf>
    <xf numFmtId="0" fontId="43" fillId="0" borderId="0" xfId="168" applyFont="1" applyBorder="1" applyAlignment="1" applyProtection="1">
      <alignment vertical="top" wrapText="1"/>
    </xf>
    <xf numFmtId="0" fontId="21" fillId="0" borderId="0" xfId="168" applyFont="1" applyBorder="1" applyProtection="1">
      <protection locked="0"/>
    </xf>
    <xf numFmtId="0" fontId="42" fillId="0" borderId="0" xfId="168" applyFont="1" applyFill="1" applyBorder="1" applyAlignment="1" applyProtection="1">
      <alignment vertical="top" wrapText="1"/>
    </xf>
    <xf numFmtId="0" fontId="42" fillId="0" borderId="0" xfId="168" applyFont="1" applyFill="1" applyBorder="1" applyAlignment="1" applyProtection="1">
      <alignment horizontal="left" vertical="top" wrapText="1"/>
    </xf>
    <xf numFmtId="0" fontId="43" fillId="26" borderId="0" xfId="168" applyFont="1" applyFill="1" applyAlignment="1" applyProtection="1">
      <alignment vertical="top" wrapText="1"/>
      <protection locked="0"/>
    </xf>
    <xf numFmtId="0" fontId="43" fillId="0" borderId="0" xfId="168" applyFont="1" applyAlignment="1" applyProtection="1">
      <alignment vertical="top" wrapText="1"/>
      <protection locked="0"/>
    </xf>
    <xf numFmtId="0" fontId="43" fillId="0" borderId="0" xfId="168" applyFont="1" applyAlignment="1" applyProtection="1">
      <alignment wrapText="1"/>
      <protection locked="0"/>
    </xf>
    <xf numFmtId="0" fontId="21" fillId="0" borderId="0" xfId="168" applyFont="1" applyProtection="1">
      <protection locked="0"/>
    </xf>
    <xf numFmtId="0" fontId="21" fillId="26" borderId="0" xfId="168" applyFont="1" applyFill="1" applyProtection="1">
      <protection locked="0"/>
    </xf>
    <xf numFmtId="0" fontId="43" fillId="0" borderId="0" xfId="168" applyFont="1" applyFill="1" applyBorder="1" applyAlignment="1" applyProtection="1">
      <alignment horizontal="left" vertical="top" wrapText="1"/>
      <protection locked="0"/>
    </xf>
    <xf numFmtId="0" fontId="42" fillId="26" borderId="0" xfId="168" applyFont="1" applyFill="1" applyBorder="1" applyAlignment="1" applyProtection="1">
      <alignment vertical="top" wrapText="1"/>
      <protection locked="0"/>
    </xf>
    <xf numFmtId="9" fontId="43" fillId="33" borderId="32" xfId="171" applyNumberFormat="1" applyFont="1" applyFill="1" applyBorder="1" applyAlignment="1" applyProtection="1">
      <alignment horizontal="center" vertical="center" wrapText="1"/>
      <protection locked="0"/>
    </xf>
    <xf numFmtId="0" fontId="43" fillId="0" borderId="0" xfId="168" applyFont="1" applyBorder="1" applyAlignment="1" applyProtection="1">
      <alignment horizontal="left" vertical="top" wrapText="1"/>
    </xf>
    <xf numFmtId="9" fontId="43" fillId="26" borderId="0" xfId="168" applyNumberFormat="1" applyFont="1" applyFill="1" applyBorder="1" applyAlignment="1" applyProtection="1">
      <alignment vertical="top" wrapText="1"/>
    </xf>
    <xf numFmtId="0" fontId="43" fillId="26" borderId="0" xfId="168" applyFont="1" applyFill="1" applyBorder="1" applyAlignment="1" applyProtection="1">
      <alignment horizontal="left" vertical="top" wrapText="1"/>
    </xf>
    <xf numFmtId="0" fontId="43" fillId="0" borderId="0" xfId="168" applyFont="1" applyFill="1" applyBorder="1" applyAlignment="1" applyProtection="1">
      <alignment wrapText="1"/>
      <protection locked="0"/>
    </xf>
    <xf numFmtId="0" fontId="43" fillId="0" borderId="0" xfId="168" applyFont="1" applyFill="1" applyBorder="1" applyProtection="1">
      <protection locked="0"/>
    </xf>
    <xf numFmtId="0" fontId="43" fillId="0" borderId="0" xfId="168" applyFont="1" applyFill="1" applyBorder="1" applyAlignment="1" applyProtection="1">
      <alignment horizontal="left" vertical="top" wrapText="1"/>
    </xf>
    <xf numFmtId="0" fontId="42" fillId="0" borderId="0" xfId="168" applyFont="1" applyFill="1" applyBorder="1" applyAlignment="1" applyProtection="1">
      <alignment vertical="top" wrapText="1"/>
      <protection locked="0"/>
    </xf>
    <xf numFmtId="0" fontId="42" fillId="26" borderId="0" xfId="168" applyFont="1" applyFill="1" applyBorder="1" applyAlignment="1" applyProtection="1">
      <alignment vertical="top" wrapText="1"/>
    </xf>
    <xf numFmtId="0" fontId="42" fillId="0" borderId="0" xfId="168" applyFont="1" applyFill="1" applyBorder="1" applyAlignment="1" applyProtection="1">
      <alignment wrapText="1"/>
      <protection locked="0"/>
    </xf>
    <xf numFmtId="0" fontId="23" fillId="0" borderId="0" xfId="168" applyFont="1" applyFill="1" applyBorder="1" applyProtection="1">
      <protection locked="0"/>
    </xf>
    <xf numFmtId="0" fontId="23" fillId="26" borderId="0" xfId="168" applyFont="1" applyFill="1" applyBorder="1" applyProtection="1">
      <protection locked="0"/>
    </xf>
    <xf numFmtId="0" fontId="43" fillId="0" borderId="0" xfId="168" applyFont="1" applyBorder="1" applyAlignment="1" applyProtection="1">
      <alignment vertical="top" wrapText="1" shrinkToFit="1"/>
      <protection locked="0"/>
    </xf>
    <xf numFmtId="1" fontId="43" fillId="0" borderId="0" xfId="168" applyNumberFormat="1" applyFont="1" applyFill="1" applyBorder="1" applyAlignment="1" applyProtection="1">
      <alignment horizontal="left" vertical="top" wrapText="1"/>
      <protection locked="0"/>
    </xf>
    <xf numFmtId="165" fontId="43" fillId="26" borderId="0" xfId="168" applyNumberFormat="1" applyFont="1" applyFill="1" applyBorder="1" applyAlignment="1" applyProtection="1">
      <alignment vertical="top" wrapText="1"/>
    </xf>
    <xf numFmtId="1" fontId="45" fillId="0" borderId="0" xfId="168" applyNumberFormat="1" applyFont="1" applyFill="1" applyBorder="1" applyAlignment="1" applyProtection="1">
      <alignment vertical="top" wrapText="1"/>
    </xf>
    <xf numFmtId="1" fontId="45" fillId="0" borderId="12" xfId="168" applyNumberFormat="1" applyFont="1" applyFill="1" applyBorder="1" applyAlignment="1" applyProtection="1">
      <alignment vertical="top" wrapText="1"/>
    </xf>
    <xf numFmtId="0" fontId="43" fillId="0" borderId="14" xfId="168" applyFont="1" applyFill="1" applyBorder="1" applyAlignment="1" applyProtection="1">
      <alignment vertical="top" wrapText="1"/>
      <protection locked="0"/>
    </xf>
    <xf numFmtId="0" fontId="43" fillId="0" borderId="0" xfId="168" applyFont="1" applyBorder="1" applyAlignment="1" applyProtection="1">
      <alignment horizontal="left" vertical="top" wrapText="1" shrinkToFit="1"/>
      <protection locked="0"/>
    </xf>
    <xf numFmtId="1" fontId="43" fillId="0" borderId="0" xfId="168" applyNumberFormat="1" applyFont="1" applyFill="1" applyBorder="1" applyAlignment="1" applyProtection="1">
      <alignment horizontal="left" vertical="top" wrapText="1"/>
    </xf>
    <xf numFmtId="0" fontId="43" fillId="0" borderId="13" xfId="168" applyFont="1" applyFill="1" applyBorder="1" applyAlignment="1" applyProtection="1">
      <alignment vertical="top" wrapText="1"/>
    </xf>
    <xf numFmtId="9" fontId="43" fillId="0" borderId="0" xfId="168" applyNumberFormat="1" applyFont="1" applyFill="1" applyBorder="1" applyAlignment="1" applyProtection="1">
      <alignment vertical="top" wrapText="1"/>
      <protection locked="0"/>
    </xf>
    <xf numFmtId="1" fontId="43" fillId="26" borderId="0" xfId="168" applyNumberFormat="1" applyFont="1" applyFill="1" applyBorder="1" applyAlignment="1" applyProtection="1">
      <alignment vertical="top" wrapText="1"/>
    </xf>
    <xf numFmtId="0" fontId="43" fillId="0" borderId="0" xfId="168" applyNumberFormat="1" applyFont="1" applyFill="1" applyBorder="1" applyAlignment="1" applyProtection="1">
      <alignment horizontal="left" vertical="top" wrapText="1"/>
    </xf>
    <xf numFmtId="0" fontId="45" fillId="0" borderId="0" xfId="168" applyFont="1" applyFill="1" applyBorder="1" applyAlignment="1" applyProtection="1">
      <alignment vertical="top" wrapText="1"/>
    </xf>
    <xf numFmtId="0" fontId="42" fillId="0" borderId="13" xfId="168" applyFont="1" applyFill="1" applyBorder="1" applyAlignment="1" applyProtection="1">
      <alignment vertical="top" wrapText="1"/>
      <protection locked="0"/>
    </xf>
    <xf numFmtId="0" fontId="42" fillId="0" borderId="0" xfId="168" applyFont="1" applyBorder="1" applyAlignment="1" applyProtection="1">
      <alignment vertical="top" wrapText="1"/>
      <protection locked="0"/>
    </xf>
    <xf numFmtId="0" fontId="42" fillId="0" borderId="0" xfId="168" applyFont="1" applyBorder="1" applyAlignment="1" applyProtection="1">
      <alignment wrapText="1"/>
      <protection locked="0"/>
    </xf>
    <xf numFmtId="0" fontId="42" fillId="0" borderId="0" xfId="168" applyFont="1" applyBorder="1" applyAlignment="1" applyProtection="1">
      <protection locked="0"/>
    </xf>
    <xf numFmtId="0" fontId="42" fillId="26" borderId="0" xfId="168" applyFont="1" applyFill="1" applyBorder="1" applyAlignment="1" applyProtection="1">
      <protection locked="0"/>
    </xf>
    <xf numFmtId="0" fontId="42" fillId="0" borderId="0" xfId="168" applyFont="1" applyBorder="1" applyProtection="1">
      <protection locked="0"/>
    </xf>
    <xf numFmtId="0" fontId="42" fillId="26" borderId="0" xfId="168" applyFont="1" applyFill="1" applyBorder="1" applyProtection="1">
      <protection locked="0"/>
    </xf>
    <xf numFmtId="9" fontId="43" fillId="0" borderId="0" xfId="168" applyNumberFormat="1" applyFont="1" applyFill="1" applyBorder="1" applyAlignment="1" applyProtection="1">
      <alignment horizontal="left" vertical="top" wrapText="1"/>
    </xf>
    <xf numFmtId="9" fontId="43" fillId="0" borderId="0" xfId="168" applyNumberFormat="1" applyFont="1" applyFill="1" applyBorder="1" applyAlignment="1" applyProtection="1">
      <alignment vertical="top" wrapText="1"/>
    </xf>
    <xf numFmtId="9" fontId="43" fillId="26" borderId="0" xfId="168" applyNumberFormat="1" applyFont="1" applyFill="1" applyBorder="1" applyAlignment="1" applyProtection="1">
      <alignment vertical="top" wrapText="1"/>
      <protection locked="0"/>
    </xf>
    <xf numFmtId="9" fontId="45" fillId="0" borderId="0" xfId="168" applyNumberFormat="1" applyFont="1" applyFill="1" applyBorder="1" applyAlignment="1" applyProtection="1">
      <alignment horizontal="left" vertical="top" wrapText="1"/>
    </xf>
    <xf numFmtId="9" fontId="43" fillId="0" borderId="13" xfId="168" applyNumberFormat="1" applyFont="1" applyFill="1" applyBorder="1" applyAlignment="1" applyProtection="1">
      <alignment vertical="top" wrapText="1"/>
    </xf>
    <xf numFmtId="49" fontId="43" fillId="0" borderId="0" xfId="168" applyNumberFormat="1" applyFont="1" applyBorder="1" applyAlignment="1" applyProtection="1">
      <alignment vertical="top" wrapText="1"/>
      <protection locked="0"/>
    </xf>
    <xf numFmtId="0" fontId="43" fillId="0" borderId="0" xfId="168" applyNumberFormat="1" applyFont="1" applyBorder="1" applyAlignment="1" applyProtection="1">
      <alignment vertical="top" wrapText="1"/>
    </xf>
    <xf numFmtId="9" fontId="43" fillId="0" borderId="0" xfId="168" applyNumberFormat="1" applyFont="1" applyFill="1" applyBorder="1" applyAlignment="1" applyProtection="1">
      <alignment horizontal="left" vertical="top" wrapText="1"/>
      <protection locked="0"/>
    </xf>
    <xf numFmtId="9" fontId="43" fillId="0" borderId="0" xfId="168" applyNumberFormat="1" applyFont="1" applyBorder="1" applyAlignment="1" applyProtection="1">
      <alignment vertical="top" wrapText="1"/>
      <protection locked="0"/>
    </xf>
    <xf numFmtId="9" fontId="48" fillId="0" borderId="0" xfId="168" applyNumberFormat="1" applyFont="1" applyFill="1" applyBorder="1" applyAlignment="1" applyProtection="1">
      <alignment horizontal="left" vertical="top" wrapText="1"/>
    </xf>
    <xf numFmtId="0" fontId="48" fillId="0" borderId="13" xfId="168" applyFont="1" applyFill="1" applyBorder="1" applyAlignment="1" applyProtection="1">
      <alignment vertical="top" wrapText="1"/>
    </xf>
    <xf numFmtId="0" fontId="48" fillId="0" borderId="0" xfId="168" applyFont="1" applyFill="1" applyBorder="1" applyAlignment="1" applyProtection="1">
      <alignment vertical="top" wrapText="1"/>
    </xf>
    <xf numFmtId="0" fontId="48" fillId="0" borderId="0" xfId="168" applyFont="1" applyFill="1" applyBorder="1" applyAlignment="1" applyProtection="1">
      <alignment wrapText="1"/>
    </xf>
    <xf numFmtId="0" fontId="48" fillId="0" borderId="0" xfId="168" applyFont="1" applyFill="1" applyBorder="1" applyProtection="1"/>
    <xf numFmtId="0" fontId="21" fillId="0" borderId="0" xfId="168" applyFill="1"/>
    <xf numFmtId="0" fontId="43" fillId="0" borderId="0" xfId="168" applyFont="1" applyFill="1" applyAlignment="1" applyProtection="1">
      <alignment vertical="top" wrapText="1"/>
      <protection locked="0"/>
    </xf>
    <xf numFmtId="0" fontId="43" fillId="0" borderId="0" xfId="168" applyFont="1" applyProtection="1">
      <protection locked="0"/>
    </xf>
    <xf numFmtId="0" fontId="43" fillId="26" borderId="0" xfId="168" applyFont="1" applyFill="1" applyProtection="1">
      <protection locked="0"/>
    </xf>
    <xf numFmtId="0" fontId="21" fillId="0" borderId="0" xfId="168" applyBorder="1"/>
    <xf numFmtId="0" fontId="42" fillId="26" borderId="0" xfId="168" applyFont="1" applyFill="1" applyBorder="1" applyAlignment="1" applyProtection="1">
      <alignment horizontal="left" vertical="top" wrapText="1"/>
    </xf>
    <xf numFmtId="0" fontId="49" fillId="0" borderId="0" xfId="168" applyFont="1" applyAlignment="1" applyProtection="1">
      <alignment vertical="top" wrapText="1"/>
    </xf>
    <xf numFmtId="0" fontId="44" fillId="26" borderId="0" xfId="168" applyFont="1" applyFill="1" applyBorder="1" applyAlignment="1" applyProtection="1">
      <alignment vertical="top" wrapText="1"/>
    </xf>
    <xf numFmtId="9" fontId="43" fillId="0" borderId="67" xfId="171" applyNumberFormat="1" applyFont="1" applyFill="1" applyBorder="1" applyAlignment="1" applyProtection="1">
      <alignment horizontal="center" vertical="top" wrapText="1"/>
      <protection locked="0"/>
    </xf>
    <xf numFmtId="9" fontId="78" fillId="0" borderId="35" xfId="171" applyNumberFormat="1" applyFont="1" applyFill="1" applyBorder="1" applyAlignment="1" applyProtection="1">
      <alignment horizontal="center" vertical="center" wrapText="1"/>
      <protection locked="0"/>
    </xf>
    <xf numFmtId="9" fontId="78" fillId="0" borderId="16" xfId="171" applyNumberFormat="1" applyFont="1" applyFill="1" applyBorder="1" applyAlignment="1" applyProtection="1">
      <alignment horizontal="center" vertical="top" wrapText="1"/>
      <protection locked="0"/>
    </xf>
    <xf numFmtId="9" fontId="78" fillId="0" borderId="66" xfId="171" applyNumberFormat="1" applyFont="1" applyFill="1" applyBorder="1" applyAlignment="1" applyProtection="1">
      <alignment horizontal="center" vertical="top" wrapText="1"/>
      <protection locked="0"/>
    </xf>
    <xf numFmtId="0" fontId="43" fillId="0" borderId="23" xfId="158" applyNumberFormat="1" applyFont="1" applyFill="1" applyBorder="1" applyAlignment="1" applyProtection="1">
      <alignment horizontal="center" vertical="center" wrapText="1"/>
      <protection locked="0"/>
    </xf>
    <xf numFmtId="1" fontId="43" fillId="0" borderId="35" xfId="171"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center" wrapText="1"/>
      <protection locked="0"/>
    </xf>
    <xf numFmtId="165" fontId="78" fillId="0" borderId="16" xfId="158" applyNumberFormat="1" applyFont="1" applyFill="1" applyBorder="1" applyAlignment="1" applyProtection="1">
      <alignment horizontal="center" wrapText="1"/>
      <protection locked="0"/>
    </xf>
    <xf numFmtId="0" fontId="78" fillId="0" borderId="16" xfId="171" applyFont="1" applyFill="1" applyBorder="1" applyAlignment="1" applyProtection="1">
      <alignment horizontal="center" wrapText="1" shrinkToFit="1"/>
      <protection locked="0"/>
    </xf>
    <xf numFmtId="0" fontId="78" fillId="0" borderId="36" xfId="171" applyFont="1" applyFill="1" applyBorder="1" applyAlignment="1" applyProtection="1">
      <alignment horizontal="center" vertical="center" wrapText="1" shrinkToFit="1"/>
      <protection locked="0"/>
    </xf>
    <xf numFmtId="9" fontId="78" fillId="0" borderId="24" xfId="171" applyNumberFormat="1" applyFont="1" applyFill="1" applyBorder="1" applyAlignment="1" applyProtection="1">
      <alignment horizontal="center" wrapText="1"/>
      <protection locked="0"/>
    </xf>
    <xf numFmtId="0" fontId="78" fillId="0" borderId="23" xfId="158" applyNumberFormat="1" applyFont="1" applyFill="1" applyBorder="1" applyAlignment="1" applyProtection="1">
      <alignment horizontal="center" wrapText="1"/>
      <protection locked="0"/>
    </xf>
    <xf numFmtId="1" fontId="78" fillId="0" borderId="10" xfId="171" applyNumberFormat="1" applyFont="1" applyFill="1" applyBorder="1" applyAlignment="1" applyProtection="1">
      <alignment horizontal="center" wrapText="1"/>
      <protection locked="0"/>
    </xf>
    <xf numFmtId="1" fontId="78" fillId="0" borderId="35" xfId="171" applyNumberFormat="1" applyFont="1" applyFill="1" applyBorder="1" applyAlignment="1" applyProtection="1">
      <alignment horizontal="center" wrapText="1"/>
      <protection locked="0"/>
    </xf>
    <xf numFmtId="0" fontId="117" fillId="0" borderId="35" xfId="171" applyFont="1" applyBorder="1" applyAlignment="1" applyProtection="1">
      <alignment horizontal="center" vertical="center" wrapText="1" shrinkToFit="1"/>
      <protection locked="0"/>
    </xf>
    <xf numFmtId="44" fontId="78" fillId="0" borderId="16" xfId="158" applyNumberFormat="1" applyFont="1" applyFill="1" applyBorder="1" applyAlignment="1" applyProtection="1">
      <alignment horizontal="center" vertical="center" wrapText="1"/>
      <protection locked="0"/>
    </xf>
    <xf numFmtId="0" fontId="118" fillId="26" borderId="0" xfId="171" applyFont="1" applyFill="1" applyBorder="1" applyAlignment="1" applyProtection="1">
      <alignment vertical="top"/>
    </xf>
    <xf numFmtId="0" fontId="21" fillId="33" borderId="0" xfId="171" applyFont="1" applyFill="1" applyProtection="1">
      <protection locked="0"/>
    </xf>
    <xf numFmtId="0" fontId="21" fillId="33" borderId="0" xfId="171" applyFont="1" applyFill="1" applyAlignment="1" applyProtection="1">
      <alignment wrapText="1"/>
      <protection locked="0"/>
    </xf>
    <xf numFmtId="0" fontId="21" fillId="33" borderId="0" xfId="171" applyFont="1" applyFill="1" applyBorder="1" applyAlignment="1" applyProtection="1">
      <alignment wrapText="1"/>
      <protection locked="0"/>
    </xf>
    <xf numFmtId="0" fontId="81" fillId="0" borderId="36" xfId="171" applyFont="1" applyFill="1" applyBorder="1" applyAlignment="1" applyProtection="1">
      <alignment vertical="top" wrapText="1"/>
      <protection locked="0"/>
    </xf>
    <xf numFmtId="9" fontId="43" fillId="33" borderId="16" xfId="171" applyNumberFormat="1" applyFont="1" applyFill="1" applyBorder="1" applyAlignment="1" applyProtection="1">
      <alignment horizontal="center" vertical="top" wrapText="1"/>
      <protection locked="0"/>
    </xf>
    <xf numFmtId="9" fontId="43" fillId="33" borderId="66" xfId="171" applyNumberFormat="1" applyFont="1" applyFill="1" applyBorder="1" applyAlignment="1" applyProtection="1">
      <alignment horizontal="center" vertical="top" wrapText="1"/>
      <protection locked="0"/>
    </xf>
    <xf numFmtId="9" fontId="78" fillId="33" borderId="67" xfId="171" applyNumberFormat="1" applyFont="1" applyFill="1" applyBorder="1" applyAlignment="1" applyProtection="1">
      <alignment horizontal="center" vertical="top" wrapText="1"/>
      <protection locked="0"/>
    </xf>
    <xf numFmtId="166" fontId="43" fillId="0" borderId="0" xfId="147" applyNumberFormat="1" applyFont="1" applyBorder="1" applyAlignment="1" applyProtection="1">
      <alignment vertical="center"/>
      <protection locked="0"/>
    </xf>
    <xf numFmtId="9" fontId="43" fillId="0" borderId="40" xfId="171" applyNumberFormat="1" applyFont="1" applyFill="1" applyBorder="1" applyAlignment="1" applyProtection="1">
      <alignment horizontal="center" vertical="center" wrapText="1"/>
      <protection locked="0"/>
    </xf>
    <xf numFmtId="9" fontId="43" fillId="0" borderId="72" xfId="168" applyNumberFormat="1" applyFont="1" applyFill="1" applyBorder="1" applyAlignment="1" applyProtection="1">
      <alignment horizontal="center" vertical="center" wrapText="1"/>
      <protection locked="0"/>
    </xf>
    <xf numFmtId="0" fontId="43" fillId="0" borderId="73" xfId="168" applyFont="1" applyFill="1" applyBorder="1" applyAlignment="1" applyProtection="1">
      <alignment horizontal="center" vertical="top" wrapText="1"/>
      <protection locked="0"/>
    </xf>
    <xf numFmtId="9" fontId="43" fillId="0" borderId="75" xfId="168" applyNumberFormat="1" applyFont="1" applyFill="1" applyBorder="1" applyAlignment="1" applyProtection="1">
      <alignment horizontal="center" vertical="top" wrapText="1"/>
      <protection locked="0"/>
    </xf>
    <xf numFmtId="0" fontId="43" fillId="0" borderId="35" xfId="171" applyFont="1" applyFill="1" applyBorder="1" applyAlignment="1" applyProtection="1">
      <alignment horizontal="center" vertical="center" wrapText="1" shrinkToFit="1"/>
      <protection locked="0"/>
    </xf>
    <xf numFmtId="14" fontId="78" fillId="33" borderId="16" xfId="158" applyNumberFormat="1" applyFont="1" applyFill="1" applyBorder="1" applyAlignment="1" applyProtection="1">
      <alignment horizontal="center" vertical="center" wrapText="1"/>
      <protection locked="0"/>
    </xf>
    <xf numFmtId="0" fontId="54" fillId="32" borderId="0" xfId="475" applyFont="1" applyFill="1" applyBorder="1" applyAlignment="1" applyProtection="1">
      <alignment horizontal="center" vertical="top" wrapText="1"/>
    </xf>
    <xf numFmtId="0" fontId="43" fillId="26" borderId="0" xfId="475" applyFont="1" applyFill="1" applyBorder="1" applyAlignment="1" applyProtection="1">
      <alignment vertical="top" wrapText="1"/>
      <protection locked="0"/>
    </xf>
    <xf numFmtId="0" fontId="43" fillId="26" borderId="0" xfId="475" applyFont="1" applyFill="1" applyBorder="1" applyAlignment="1" applyProtection="1">
      <alignment vertical="top" wrapText="1"/>
    </xf>
    <xf numFmtId="0"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wrapText="1"/>
      <protection locked="0"/>
    </xf>
    <xf numFmtId="0" fontId="43" fillId="26" borderId="0" xfId="475" applyFont="1" applyFill="1" applyBorder="1" applyAlignment="1" applyProtection="1">
      <alignment wrapText="1"/>
    </xf>
    <xf numFmtId="0" fontId="21" fillId="26" borderId="0" xfId="475" applyFont="1" applyFill="1" applyBorder="1" applyProtection="1">
      <protection locked="0"/>
    </xf>
    <xf numFmtId="0" fontId="21" fillId="0" borderId="0" xfId="475" applyProtection="1">
      <protection locked="0"/>
    </xf>
    <xf numFmtId="0" fontId="43" fillId="0" borderId="0" xfId="475" applyFont="1" applyFill="1" applyBorder="1" applyAlignment="1" applyProtection="1">
      <alignment vertical="top" wrapText="1"/>
    </xf>
    <xf numFmtId="0" fontId="43" fillId="0" borderId="0" xfId="475" applyFont="1" applyFill="1" applyBorder="1" applyAlignment="1" applyProtection="1">
      <alignment vertical="top" wrapText="1"/>
      <protection locked="0"/>
    </xf>
    <xf numFmtId="0" fontId="43" fillId="0" borderId="0" xfId="475" applyFont="1" applyBorder="1" applyAlignment="1" applyProtection="1">
      <alignment vertical="top" wrapText="1"/>
    </xf>
    <xf numFmtId="0" fontId="43" fillId="0" borderId="0" xfId="475" applyFont="1" applyBorder="1" applyAlignment="1" applyProtection="1">
      <alignment vertical="top" wrapText="1"/>
      <protection locked="0"/>
    </xf>
    <xf numFmtId="0" fontId="43" fillId="0" borderId="0" xfId="475" applyFont="1" applyBorder="1" applyAlignment="1" applyProtection="1">
      <alignment wrapText="1"/>
      <protection locked="0"/>
    </xf>
    <xf numFmtId="0" fontId="21" fillId="0" borderId="0" xfId="475" applyFont="1" applyBorder="1" applyProtection="1">
      <protection locked="0"/>
    </xf>
    <xf numFmtId="0" fontId="21" fillId="0" borderId="0" xfId="475"/>
    <xf numFmtId="0" fontId="42" fillId="0" borderId="0" xfId="475" applyFont="1" applyFill="1" applyBorder="1" applyAlignment="1" applyProtection="1">
      <alignment vertical="top" wrapText="1"/>
    </xf>
    <xf numFmtId="0" fontId="42" fillId="0" borderId="0" xfId="475" applyFont="1" applyFill="1" applyBorder="1" applyAlignment="1" applyProtection="1">
      <alignment horizontal="left" vertical="top" wrapText="1"/>
    </xf>
    <xf numFmtId="0" fontId="43" fillId="26" borderId="0" xfId="475" applyFont="1" applyFill="1" applyAlignment="1" applyProtection="1">
      <alignment vertical="top" wrapText="1"/>
      <protection locked="0"/>
    </xf>
    <xf numFmtId="0" fontId="43" fillId="0" borderId="0" xfId="475" applyFont="1" applyAlignment="1" applyProtection="1">
      <alignment vertical="top" wrapText="1"/>
      <protection locked="0"/>
    </xf>
    <xf numFmtId="0" fontId="43" fillId="0" borderId="0" xfId="475" applyFont="1" applyAlignment="1" applyProtection="1">
      <alignment wrapText="1"/>
      <protection locked="0"/>
    </xf>
    <xf numFmtId="0" fontId="21" fillId="0" borderId="0" xfId="475" applyFont="1" applyProtection="1">
      <protection locked="0"/>
    </xf>
    <xf numFmtId="0" fontId="21" fillId="26" borderId="0" xfId="475" applyFont="1" applyFill="1" applyProtection="1">
      <protection locked="0"/>
    </xf>
    <xf numFmtId="0" fontId="43" fillId="0" borderId="0" xfId="475" applyFont="1" applyAlignment="1" applyProtection="1">
      <alignment vertical="top" wrapText="1"/>
    </xf>
    <xf numFmtId="0" fontId="43" fillId="26" borderId="0" xfId="475" applyFont="1" applyFill="1" applyAlignment="1" applyProtection="1">
      <alignment vertical="top" wrapText="1"/>
    </xf>
    <xf numFmtId="0" fontId="43" fillId="0" borderId="0" xfId="475" applyFont="1" applyFill="1" applyBorder="1" applyAlignment="1" applyProtection="1">
      <alignment horizontal="left" vertical="top" wrapText="1"/>
      <protection locked="0"/>
    </xf>
    <xf numFmtId="0" fontId="42" fillId="26" borderId="0" xfId="475" applyFont="1" applyFill="1" applyBorder="1" applyAlignment="1" applyProtection="1">
      <alignment horizontal="center" vertical="top" wrapText="1"/>
    </xf>
    <xf numFmtId="0" fontId="42" fillId="26" borderId="0" xfId="475" applyFont="1" applyFill="1" applyBorder="1" applyAlignment="1" applyProtection="1">
      <alignment vertical="top" wrapText="1"/>
      <protection locked="0"/>
    </xf>
    <xf numFmtId="0" fontId="21" fillId="26" borderId="0" xfId="475" applyFont="1" applyFill="1" applyBorder="1" applyAlignment="1" applyProtection="1">
      <alignment vertical="top"/>
      <protection locked="0"/>
    </xf>
    <xf numFmtId="0" fontId="43" fillId="0" borderId="0" xfId="475" applyFont="1" applyBorder="1" applyAlignment="1" applyProtection="1">
      <alignment horizontal="left" vertical="top" wrapText="1"/>
    </xf>
    <xf numFmtId="0" fontId="43" fillId="0" borderId="0" xfId="475" applyFont="1" applyBorder="1" applyProtection="1">
      <protection locked="0"/>
    </xf>
    <xf numFmtId="0" fontId="43" fillId="26" borderId="0" xfId="475" applyFont="1" applyFill="1" applyBorder="1" applyProtection="1">
      <protection locked="0"/>
    </xf>
    <xf numFmtId="9"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horizontal="left" vertical="top" wrapText="1"/>
    </xf>
    <xf numFmtId="0" fontId="43" fillId="0" borderId="0" xfId="475" applyFont="1" applyFill="1" applyBorder="1" applyAlignment="1" applyProtection="1">
      <alignment wrapText="1"/>
      <protection locked="0"/>
    </xf>
    <xf numFmtId="0" fontId="43" fillId="0" borderId="0" xfId="475" applyFont="1" applyFill="1" applyBorder="1" applyProtection="1">
      <protection locked="0"/>
    </xf>
    <xf numFmtId="0" fontId="43" fillId="0" borderId="0" xfId="475" applyFont="1" applyFill="1" applyBorder="1" applyAlignment="1" applyProtection="1">
      <alignment horizontal="left" vertical="top" wrapText="1"/>
    </xf>
    <xf numFmtId="0" fontId="42" fillId="0" borderId="0" xfId="475" applyFont="1" applyFill="1" applyBorder="1" applyAlignment="1" applyProtection="1">
      <alignment vertical="top" wrapText="1"/>
      <protection locked="0"/>
    </xf>
    <xf numFmtId="0" fontId="42" fillId="26" borderId="0" xfId="475" applyFont="1" applyFill="1" applyBorder="1" applyAlignment="1" applyProtection="1">
      <alignment vertical="top" wrapText="1"/>
    </xf>
    <xf numFmtId="0" fontId="42" fillId="0" borderId="0" xfId="475" applyFont="1" applyFill="1" applyBorder="1" applyAlignment="1" applyProtection="1">
      <alignment wrapText="1"/>
      <protection locked="0"/>
    </xf>
    <xf numFmtId="0" fontId="23" fillId="0" borderId="0" xfId="475" applyFont="1" applyFill="1" applyBorder="1" applyProtection="1">
      <protection locked="0"/>
    </xf>
    <xf numFmtId="0" fontId="23" fillId="26" borderId="0" xfId="475" applyFont="1" applyFill="1" applyBorder="1" applyProtection="1">
      <protection locked="0"/>
    </xf>
    <xf numFmtId="0" fontId="43" fillId="0" borderId="0" xfId="475" applyFont="1" applyBorder="1" applyAlignment="1" applyProtection="1">
      <alignment vertical="top" wrapText="1" shrinkToFit="1"/>
      <protection locked="0"/>
    </xf>
    <xf numFmtId="0" fontId="43" fillId="0" borderId="13" xfId="475" applyFont="1" applyFill="1" applyBorder="1" applyAlignment="1" applyProtection="1">
      <alignment vertical="top" wrapText="1"/>
      <protection locked="0"/>
    </xf>
    <xf numFmtId="1" fontId="43" fillId="0" borderId="0" xfId="475" applyNumberFormat="1" applyFont="1" applyFill="1" applyBorder="1" applyAlignment="1" applyProtection="1">
      <alignment horizontal="left" vertical="top" wrapText="1"/>
      <protection locked="0"/>
    </xf>
    <xf numFmtId="165" fontId="43" fillId="26" borderId="0" xfId="475" applyNumberFormat="1" applyFont="1" applyFill="1" applyBorder="1" applyAlignment="1" applyProtection="1">
      <alignment vertical="top" wrapText="1"/>
    </xf>
    <xf numFmtId="0" fontId="43" fillId="0" borderId="0" xfId="475" applyFont="1" applyBorder="1" applyAlignment="1" applyProtection="1">
      <alignment wrapText="1"/>
    </xf>
    <xf numFmtId="1" fontId="45" fillId="0" borderId="0" xfId="475" applyNumberFormat="1" applyFont="1" applyFill="1" applyBorder="1" applyAlignment="1" applyProtection="1">
      <alignment vertical="top" wrapText="1"/>
    </xf>
    <xf numFmtId="1" fontId="45" fillId="0" borderId="12" xfId="475" applyNumberFormat="1" applyFont="1" applyFill="1" applyBorder="1" applyAlignment="1" applyProtection="1">
      <alignment vertical="top" wrapText="1"/>
    </xf>
    <xf numFmtId="0" fontId="43" fillId="0" borderId="14" xfId="475" applyFont="1" applyFill="1" applyBorder="1" applyAlignment="1" applyProtection="1">
      <alignment vertical="top" wrapText="1"/>
      <protection locked="0"/>
    </xf>
    <xf numFmtId="0" fontId="43" fillId="0" borderId="0" xfId="475" applyFont="1" applyBorder="1" applyAlignment="1" applyProtection="1">
      <alignment horizontal="left" vertical="top" wrapText="1" shrinkToFit="1"/>
      <protection locked="0"/>
    </xf>
    <xf numFmtId="1" fontId="43" fillId="0" borderId="0" xfId="475" applyNumberFormat="1" applyFont="1" applyFill="1" applyBorder="1" applyAlignment="1" applyProtection="1">
      <alignment horizontal="left" vertical="top" wrapText="1"/>
    </xf>
    <xf numFmtId="0" fontId="43" fillId="0" borderId="13" xfId="475" applyFont="1" applyFill="1" applyBorder="1" applyAlignment="1" applyProtection="1">
      <alignment vertical="top" wrapText="1"/>
    </xf>
    <xf numFmtId="9" fontId="43" fillId="0" borderId="0" xfId="475" applyNumberFormat="1" applyFont="1" applyFill="1" applyBorder="1" applyAlignment="1" applyProtection="1">
      <alignment vertical="top" wrapText="1"/>
      <protection locked="0"/>
    </xf>
    <xf numFmtId="1" fontId="43" fillId="26" borderId="0" xfId="475" applyNumberFormat="1" applyFont="1" applyFill="1" applyBorder="1" applyAlignment="1" applyProtection="1">
      <alignment vertical="top" wrapText="1"/>
    </xf>
    <xf numFmtId="0" fontId="43" fillId="0" borderId="0" xfId="475" applyNumberFormat="1" applyFont="1" applyFill="1" applyBorder="1" applyAlignment="1" applyProtection="1">
      <alignment horizontal="left" vertical="top" wrapText="1"/>
    </xf>
    <xf numFmtId="0" fontId="45" fillId="0" borderId="0" xfId="475" applyFont="1" applyFill="1" applyBorder="1" applyAlignment="1" applyProtection="1">
      <alignment vertical="top" wrapText="1"/>
    </xf>
    <xf numFmtId="0" fontId="42" fillId="0" borderId="13" xfId="475" applyFont="1" applyFill="1" applyBorder="1" applyAlignment="1" applyProtection="1">
      <alignment vertical="top" wrapText="1"/>
      <protection locked="0"/>
    </xf>
    <xf numFmtId="0" fontId="42" fillId="0" borderId="0" xfId="475" applyFont="1" applyBorder="1" applyAlignment="1" applyProtection="1">
      <alignment vertical="top" wrapText="1"/>
      <protection locked="0"/>
    </xf>
    <xf numFmtId="0" fontId="42" fillId="0" borderId="0" xfId="475" applyFont="1" applyBorder="1" applyAlignment="1" applyProtection="1">
      <alignment wrapText="1"/>
      <protection locked="0"/>
    </xf>
    <xf numFmtId="0" fontId="42" fillId="0" borderId="0" xfId="475" applyFont="1" applyBorder="1" applyAlignment="1" applyProtection="1">
      <protection locked="0"/>
    </xf>
    <xf numFmtId="0" fontId="42" fillId="26" borderId="0" xfId="475" applyFont="1" applyFill="1" applyBorder="1" applyAlignment="1" applyProtection="1">
      <protection locked="0"/>
    </xf>
    <xf numFmtId="0" fontId="42" fillId="0" borderId="0" xfId="475" applyFont="1" applyBorder="1" applyProtection="1">
      <protection locked="0"/>
    </xf>
    <xf numFmtId="0" fontId="42" fillId="26" borderId="0" xfId="475" applyFont="1" applyFill="1" applyBorder="1" applyProtection="1">
      <protection locked="0"/>
    </xf>
    <xf numFmtId="9" fontId="43" fillId="0" borderId="0" xfId="475" applyNumberFormat="1" applyFont="1" applyFill="1" applyBorder="1" applyAlignment="1" applyProtection="1">
      <alignment horizontal="left" vertical="top" wrapText="1"/>
    </xf>
    <xf numFmtId="9" fontId="43" fillId="0" borderId="0" xfId="475" applyNumberFormat="1" applyFont="1" applyFill="1" applyBorder="1" applyAlignment="1" applyProtection="1">
      <alignment vertical="top" wrapText="1"/>
    </xf>
    <xf numFmtId="9" fontId="43" fillId="26" borderId="0" xfId="475" applyNumberFormat="1" applyFont="1" applyFill="1" applyBorder="1" applyAlignment="1" applyProtection="1">
      <alignment vertical="top" wrapText="1"/>
      <protection locked="0"/>
    </xf>
    <xf numFmtId="9" fontId="45" fillId="0" borderId="0" xfId="475" applyNumberFormat="1" applyFont="1" applyFill="1" applyBorder="1" applyAlignment="1" applyProtection="1">
      <alignment horizontal="left" vertical="top" wrapText="1"/>
    </xf>
    <xf numFmtId="9" fontId="43" fillId="0" borderId="13" xfId="475" applyNumberFormat="1" applyFont="1" applyFill="1" applyBorder="1" applyAlignment="1" applyProtection="1">
      <alignment vertical="top" wrapText="1"/>
    </xf>
    <xf numFmtId="49" fontId="43" fillId="0" borderId="0" xfId="475" applyNumberFormat="1" applyFont="1" applyBorder="1" applyAlignment="1" applyProtection="1">
      <alignment vertical="top" wrapText="1"/>
      <protection locked="0"/>
    </xf>
    <xf numFmtId="0" fontId="43" fillId="0" borderId="0" xfId="475" applyNumberFormat="1" applyFont="1" applyBorder="1" applyAlignment="1" applyProtection="1">
      <alignment vertical="top" wrapText="1"/>
    </xf>
    <xf numFmtId="9" fontId="43" fillId="0" borderId="0" xfId="475" applyNumberFormat="1" applyFont="1" applyFill="1" applyBorder="1" applyAlignment="1" applyProtection="1">
      <alignment horizontal="left" vertical="top" wrapText="1"/>
      <protection locked="0"/>
    </xf>
    <xf numFmtId="9" fontId="43" fillId="0" borderId="0" xfId="475" applyNumberFormat="1" applyFont="1" applyBorder="1" applyAlignment="1" applyProtection="1">
      <alignment vertical="top" wrapText="1"/>
      <protection locked="0"/>
    </xf>
    <xf numFmtId="9" fontId="48" fillId="0" borderId="0" xfId="475" applyNumberFormat="1" applyFont="1" applyFill="1" applyBorder="1" applyAlignment="1" applyProtection="1">
      <alignment horizontal="left" vertical="top" wrapText="1"/>
    </xf>
    <xf numFmtId="0" fontId="48" fillId="0" borderId="13" xfId="475" applyFont="1" applyFill="1" applyBorder="1" applyAlignment="1" applyProtection="1">
      <alignment vertical="top" wrapText="1"/>
    </xf>
    <xf numFmtId="0" fontId="48" fillId="0" borderId="0" xfId="475" applyFont="1" applyFill="1" applyBorder="1" applyAlignment="1" applyProtection="1">
      <alignment vertical="top" wrapText="1"/>
    </xf>
    <xf numFmtId="0" fontId="48" fillId="0" borderId="0" xfId="475" applyFont="1" applyFill="1" applyBorder="1" applyAlignment="1" applyProtection="1">
      <alignment wrapText="1"/>
    </xf>
    <xf numFmtId="0" fontId="48" fillId="0" borderId="0" xfId="475" applyFont="1" applyFill="1" applyBorder="1" applyProtection="1"/>
    <xf numFmtId="0" fontId="21" fillId="0" borderId="0" xfId="475" applyFill="1"/>
    <xf numFmtId="0" fontId="43" fillId="0" borderId="0" xfId="475" applyFont="1" applyFill="1" applyAlignment="1" applyProtection="1">
      <alignment vertical="top" wrapText="1"/>
      <protection locked="0"/>
    </xf>
    <xf numFmtId="0" fontId="43" fillId="0" borderId="0" xfId="475" applyFont="1" applyProtection="1">
      <protection locked="0"/>
    </xf>
    <xf numFmtId="0" fontId="43" fillId="26" borderId="0" xfId="475" applyFont="1" applyFill="1" applyProtection="1">
      <protection locked="0"/>
    </xf>
    <xf numFmtId="0" fontId="43" fillId="24" borderId="0" xfId="475" applyFont="1" applyFill="1" applyBorder="1" applyAlignment="1" applyProtection="1">
      <alignment horizontal="left" vertical="top" wrapText="1"/>
    </xf>
    <xf numFmtId="0" fontId="21" fillId="0" borderId="0" xfId="475" applyBorder="1"/>
    <xf numFmtId="0" fontId="42" fillId="26" borderId="0" xfId="475" applyFont="1" applyFill="1" applyBorder="1" applyAlignment="1" applyProtection="1">
      <alignment horizontal="left" vertical="top" wrapText="1"/>
    </xf>
    <xf numFmtId="0" fontId="49" fillId="0" borderId="0" xfId="475" applyFont="1" applyAlignment="1" applyProtection="1">
      <alignment vertical="top" wrapText="1"/>
    </xf>
    <xf numFmtId="0" fontId="44" fillId="26" borderId="0" xfId="475" applyFont="1" applyFill="1" applyBorder="1" applyAlignment="1" applyProtection="1">
      <alignment vertical="top" wrapText="1"/>
    </xf>
    <xf numFmtId="16" fontId="78" fillId="0" borderId="23" xfId="158" applyNumberFormat="1" applyFont="1" applyFill="1" applyBorder="1" applyAlignment="1" applyProtection="1">
      <alignment horizontal="center" vertical="center" wrapText="1"/>
      <protection locked="0"/>
    </xf>
    <xf numFmtId="14" fontId="78" fillId="0" borderId="23" xfId="158" applyNumberFormat="1" applyFont="1" applyFill="1" applyBorder="1" applyAlignment="1" applyProtection="1">
      <alignment horizontal="center" vertical="center" wrapText="1"/>
      <protection locked="0"/>
    </xf>
    <xf numFmtId="165" fontId="78" fillId="33" borderId="16" xfId="158" applyNumberFormat="1" applyFont="1" applyFill="1" applyBorder="1" applyAlignment="1" applyProtection="1">
      <alignment horizontal="center" vertical="center" wrapText="1"/>
      <protection locked="0"/>
    </xf>
    <xf numFmtId="0" fontId="78" fillId="33" borderId="16" xfId="171" applyFont="1" applyFill="1" applyBorder="1" applyAlignment="1" applyProtection="1">
      <alignment horizontal="center" vertical="center" wrapText="1" shrinkToFit="1"/>
      <protection locked="0"/>
    </xf>
    <xf numFmtId="165" fontId="78" fillId="0" borderId="35" xfId="171" applyNumberFormat="1" applyFont="1" applyBorder="1" applyAlignment="1" applyProtection="1">
      <alignment horizontal="center" vertical="center" wrapText="1" shrinkToFit="1"/>
      <protection locked="0"/>
    </xf>
    <xf numFmtId="165" fontId="43" fillId="0" borderId="0" xfId="171" applyNumberFormat="1" applyFont="1" applyBorder="1" applyProtection="1">
      <protection locked="0"/>
    </xf>
    <xf numFmtId="0" fontId="50" fillId="0" borderId="16" xfId="80" applyFont="1" applyBorder="1" applyAlignment="1" applyProtection="1">
      <alignment vertical="center" wrapText="1"/>
    </xf>
    <xf numFmtId="1" fontId="78" fillId="0" borderId="16" xfId="171" applyNumberFormat="1" applyFont="1" applyFill="1" applyBorder="1" applyAlignment="1" applyProtection="1">
      <alignment horizontal="center" vertical="center" wrapText="1"/>
      <protection locked="0"/>
    </xf>
    <xf numFmtId="0" fontId="119" fillId="26" borderId="0" xfId="475" applyFont="1" applyFill="1" applyAlignment="1" applyProtection="1">
      <alignment vertical="top" wrapText="1"/>
    </xf>
    <xf numFmtId="0" fontId="21" fillId="26" borderId="0" xfId="475" applyFill="1" applyBorder="1" applyAlignment="1">
      <alignment wrapText="1"/>
    </xf>
    <xf numFmtId="0" fontId="21" fillId="0" borderId="0" xfId="475" applyBorder="1" applyAlignment="1" applyProtection="1">
      <alignment wrapText="1"/>
      <protection locked="0"/>
    </xf>
    <xf numFmtId="0" fontId="42" fillId="26" borderId="0" xfId="475" applyFont="1" applyFill="1" applyBorder="1" applyAlignment="1">
      <alignment horizontal="left" vertical="top" wrapText="1"/>
    </xf>
    <xf numFmtId="0" fontId="42" fillId="0" borderId="0" xfId="475" applyFont="1" applyFill="1" applyBorder="1" applyAlignment="1">
      <alignment horizontal="left" vertical="top" wrapText="1"/>
    </xf>
    <xf numFmtId="0" fontId="49" fillId="0" borderId="0" xfId="475" applyFont="1" applyBorder="1" applyAlignment="1">
      <alignment wrapText="1"/>
    </xf>
    <xf numFmtId="0" fontId="49" fillId="33" borderId="0" xfId="475" applyFont="1" applyFill="1" applyBorder="1" applyAlignment="1" applyProtection="1">
      <alignment wrapText="1"/>
    </xf>
    <xf numFmtId="0" fontId="49" fillId="33" borderId="0" xfId="475" applyFont="1" applyFill="1" applyBorder="1" applyAlignment="1" applyProtection="1">
      <alignment horizontal="center" wrapText="1"/>
    </xf>
    <xf numFmtId="0" fontId="49" fillId="0" borderId="0" xfId="475" applyFont="1" applyBorder="1" applyAlignment="1" applyProtection="1">
      <alignment wrapText="1"/>
      <protection locked="0"/>
    </xf>
    <xf numFmtId="0" fontId="122" fillId="33" borderId="0" xfId="80" applyFont="1" applyFill="1" applyBorder="1" applyAlignment="1" applyProtection="1">
      <protection locked="0"/>
    </xf>
    <xf numFmtId="0" fontId="122" fillId="33" borderId="0" xfId="80" applyFont="1" applyFill="1" applyBorder="1" applyAlignment="1" applyProtection="1">
      <alignment wrapText="1"/>
      <protection locked="0"/>
    </xf>
    <xf numFmtId="0" fontId="21" fillId="0" borderId="0" xfId="475" applyBorder="1" applyAlignment="1">
      <alignment vertical="center"/>
    </xf>
    <xf numFmtId="0" fontId="21" fillId="0" borderId="0" xfId="475" applyBorder="1" applyAlignment="1" applyProtection="1">
      <alignment vertical="center" wrapText="1"/>
      <protection locked="0"/>
    </xf>
    <xf numFmtId="0" fontId="123" fillId="26" borderId="0" xfId="475" applyFont="1" applyFill="1" applyBorder="1" applyAlignment="1" applyProtection="1">
      <alignment wrapText="1"/>
    </xf>
    <xf numFmtId="0" fontId="124" fillId="26" borderId="0" xfId="475" applyFont="1" applyFill="1" applyBorder="1" applyAlignment="1" applyProtection="1">
      <alignment wrapText="1"/>
      <protection locked="0"/>
    </xf>
    <xf numFmtId="0" fontId="49" fillId="26" borderId="0" xfId="475" applyFont="1" applyFill="1" applyBorder="1" applyAlignment="1" applyProtection="1">
      <alignment horizontal="left" vertical="top" wrapText="1"/>
    </xf>
    <xf numFmtId="0" fontId="49" fillId="26" borderId="0" xfId="475" applyFont="1" applyFill="1" applyBorder="1" applyAlignment="1">
      <alignment horizontal="left" vertical="top" wrapText="1"/>
    </xf>
    <xf numFmtId="0" fontId="125" fillId="26" borderId="0" xfId="80" applyFont="1" applyFill="1" applyBorder="1" applyAlignment="1" applyProtection="1">
      <alignment vertical="center" wrapText="1"/>
    </xf>
    <xf numFmtId="0" fontId="78" fillId="24" borderId="21" xfId="171" applyFont="1" applyFill="1" applyBorder="1" applyAlignment="1">
      <alignment horizontal="left" wrapText="1"/>
    </xf>
    <xf numFmtId="0" fontId="21" fillId="0" borderId="0" xfId="0" applyFont="1" applyAlignment="1">
      <alignment wrapText="1"/>
    </xf>
    <xf numFmtId="0" fontId="51" fillId="0" borderId="0" xfId="0" applyFont="1" applyBorder="1" applyAlignment="1"/>
    <xf numFmtId="0" fontId="52" fillId="0" borderId="0" xfId="0" applyFont="1" applyBorder="1" applyAlignment="1"/>
    <xf numFmtId="0" fontId="21"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51" fillId="0" borderId="0" xfId="0" applyFont="1" applyBorder="1"/>
    <xf numFmtId="0" fontId="71" fillId="24" borderId="46" xfId="171" applyFont="1" applyFill="1" applyBorder="1" applyAlignment="1" applyProtection="1">
      <alignment vertical="top" wrapText="1"/>
    </xf>
    <xf numFmtId="1" fontId="71" fillId="24" borderId="48" xfId="171" applyNumberFormat="1" applyFont="1" applyFill="1" applyBorder="1" applyAlignment="1" applyProtection="1">
      <alignment vertical="top" wrapText="1"/>
    </xf>
    <xf numFmtId="1" fontId="71" fillId="24" borderId="27" xfId="171" applyNumberFormat="1" applyFont="1" applyFill="1" applyBorder="1" applyAlignment="1" applyProtection="1">
      <alignment vertical="top" wrapText="1"/>
    </xf>
    <xf numFmtId="1" fontId="71" fillId="24" borderId="43" xfId="171" applyNumberFormat="1" applyFont="1" applyFill="1" applyBorder="1" applyAlignment="1" applyProtection="1">
      <alignment vertical="top" wrapText="1"/>
    </xf>
    <xf numFmtId="1" fontId="71" fillId="24" borderId="40" xfId="171" applyNumberFormat="1" applyFont="1" applyFill="1" applyBorder="1" applyAlignment="1" applyProtection="1">
      <alignment vertical="top" wrapText="1"/>
    </xf>
    <xf numFmtId="0" fontId="43" fillId="24" borderId="33" xfId="171" applyFont="1" applyFill="1" applyBorder="1" applyAlignment="1" applyProtection="1">
      <alignment vertical="top" wrapText="1"/>
    </xf>
    <xf numFmtId="0" fontId="43" fillId="34" borderId="18" xfId="171" applyFont="1" applyFill="1" applyBorder="1" applyAlignment="1" applyProtection="1">
      <alignment vertical="top" wrapText="1"/>
    </xf>
    <xf numFmtId="0" fontId="75" fillId="25" borderId="61" xfId="171" applyFont="1" applyFill="1" applyBorder="1" applyAlignment="1" applyProtection="1">
      <alignment horizontal="left" vertical="top" wrapText="1"/>
    </xf>
    <xf numFmtId="0" fontId="50" fillId="33" borderId="0" xfId="80" applyFont="1" applyFill="1" applyBorder="1" applyAlignment="1" applyProtection="1">
      <alignment horizontal="left" vertical="center" wrapText="1"/>
    </xf>
    <xf numFmtId="0" fontId="74" fillId="0" borderId="0" xfId="171" applyFont="1" applyBorder="1" applyProtection="1"/>
    <xf numFmtId="0" fontId="74" fillId="26" borderId="0" xfId="171" applyFont="1" applyFill="1" applyBorder="1" applyAlignment="1" applyProtection="1">
      <alignment horizontal="center"/>
    </xf>
    <xf numFmtId="0" fontId="74" fillId="26" borderId="0" xfId="171" applyFont="1" applyFill="1" applyBorder="1" applyAlignment="1" applyProtection="1">
      <alignment horizontal="left"/>
    </xf>
    <xf numFmtId="0" fontId="74" fillId="26" borderId="0" xfId="171" applyFont="1" applyFill="1" applyBorder="1" applyProtection="1"/>
    <xf numFmtId="0" fontId="75" fillId="26" borderId="0" xfId="171" applyFont="1" applyFill="1" applyBorder="1" applyAlignment="1" applyProtection="1">
      <alignment vertical="top" wrapText="1"/>
    </xf>
    <xf numFmtId="0" fontId="23" fillId="33" borderId="0" xfId="0" applyFont="1" applyFill="1" applyBorder="1" applyAlignment="1">
      <alignment vertical="center" wrapText="1"/>
    </xf>
    <xf numFmtId="0" fontId="50" fillId="33" borderId="0" xfId="80" applyFont="1" applyFill="1" applyBorder="1" applyAlignment="1" applyProtection="1">
      <alignment vertical="center" wrapText="1"/>
    </xf>
    <xf numFmtId="0" fontId="0" fillId="33" borderId="0" xfId="0" applyFill="1" applyBorder="1" applyAlignment="1">
      <alignment vertical="center"/>
    </xf>
    <xf numFmtId="0" fontId="21" fillId="33" borderId="0" xfId="0" applyFont="1" applyFill="1" applyBorder="1" applyAlignment="1">
      <alignment vertical="center"/>
    </xf>
    <xf numFmtId="0" fontId="50" fillId="33" borderId="18" xfId="80" applyFont="1" applyFill="1" applyBorder="1" applyAlignment="1" applyProtection="1">
      <alignment vertical="center"/>
    </xf>
    <xf numFmtId="0" fontId="43" fillId="33" borderId="0" xfId="0" applyFont="1" applyFill="1" applyBorder="1" applyAlignment="1" applyProtection="1">
      <alignment vertical="top" wrapText="1"/>
    </xf>
    <xf numFmtId="0" fontId="21" fillId="33" borderId="0" xfId="0" applyFont="1" applyFill="1" applyAlignment="1">
      <alignment wrapText="1"/>
    </xf>
    <xf numFmtId="0" fontId="21" fillId="0" borderId="0" xfId="475" applyBorder="1" applyAlignment="1">
      <alignment wrapText="1"/>
    </xf>
    <xf numFmtId="0" fontId="125" fillId="26" borderId="0" xfId="80" applyFont="1" applyFill="1" applyBorder="1" applyAlignment="1" applyProtection="1">
      <alignment horizontal="center" vertical="center" wrapText="1"/>
    </xf>
    <xf numFmtId="0" fontId="49" fillId="33" borderId="0" xfId="475" applyFont="1" applyFill="1" applyBorder="1" applyAlignment="1" applyProtection="1">
      <alignment horizontal="left" wrapText="1"/>
    </xf>
    <xf numFmtId="0" fontId="21" fillId="0" borderId="0" xfId="475" applyFont="1" applyBorder="1" applyAlignment="1">
      <alignment wrapText="1"/>
    </xf>
    <xf numFmtId="0" fontId="21" fillId="26" borderId="0" xfId="475" applyFill="1" applyBorder="1" applyAlignment="1">
      <alignment horizontal="left" wrapText="1"/>
    </xf>
    <xf numFmtId="0" fontId="21" fillId="0" borderId="0" xfId="475" applyBorder="1" applyAlignment="1">
      <alignment horizontal="left" wrapText="1"/>
    </xf>
    <xf numFmtId="0" fontId="49" fillId="33" borderId="0" xfId="475" applyFont="1" applyFill="1" applyBorder="1" applyAlignment="1">
      <alignment vertical="top"/>
    </xf>
    <xf numFmtId="0" fontId="49" fillId="33" borderId="0" xfId="475" applyFont="1" applyFill="1" applyBorder="1" applyAlignment="1">
      <alignment vertical="top" wrapText="1"/>
    </xf>
    <xf numFmtId="0" fontId="133" fillId="33" borderId="0" xfId="475" applyFont="1" applyFill="1" applyAlignment="1">
      <alignment vertical="center"/>
    </xf>
    <xf numFmtId="0" fontId="44" fillId="26" borderId="0" xfId="475" applyFont="1" applyFill="1" applyBorder="1" applyAlignment="1">
      <alignment vertical="top"/>
    </xf>
    <xf numFmtId="0" fontId="24" fillId="33" borderId="0" xfId="80" applyFill="1" applyBorder="1" applyAlignment="1" applyProtection="1">
      <protection locked="0"/>
    </xf>
    <xf numFmtId="0" fontId="43" fillId="26" borderId="0" xfId="108" applyNumberFormat="1" applyFont="1" applyFill="1" applyBorder="1" applyAlignment="1" applyProtection="1">
      <alignment vertical="top"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42" fillId="26" borderId="0" xfId="171" applyFont="1" applyFill="1" applyBorder="1" applyAlignment="1" applyProtection="1">
      <alignment horizontal="left" vertical="top" wrapText="1"/>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65" fontId="106" fillId="24" borderId="22" xfId="158" applyNumberFormat="1" applyFont="1" applyFill="1" applyBorder="1" applyAlignment="1" applyProtection="1">
      <alignment vertical="top" wrapText="1"/>
    </xf>
    <xf numFmtId="0" fontId="78" fillId="0" borderId="16" xfId="171" applyFont="1" applyBorder="1" applyAlignment="1" applyProtection="1">
      <alignment horizontal="left" vertical="top" wrapText="1" shrinkToFit="1"/>
      <protection locked="0"/>
    </xf>
    <xf numFmtId="0" fontId="136" fillId="0" borderId="16" xfId="475" applyFont="1" applyBorder="1" applyAlignment="1">
      <alignment wrapText="1"/>
    </xf>
    <xf numFmtId="165" fontId="106" fillId="24" borderId="16" xfId="158" applyNumberFormat="1" applyFont="1" applyFill="1" applyBorder="1" applyAlignment="1" applyProtection="1">
      <alignment vertical="top" wrapText="1"/>
    </xf>
    <xf numFmtId="9" fontId="75" fillId="24" borderId="11" xfId="183" applyFont="1" applyFill="1" applyBorder="1" applyAlignment="1" applyProtection="1">
      <alignment vertical="top" wrapText="1"/>
    </xf>
    <xf numFmtId="9" fontId="78" fillId="0" borderId="40" xfId="171" applyNumberFormat="1" applyFont="1" applyFill="1" applyBorder="1" applyAlignment="1" applyProtection="1">
      <alignment horizontal="center" vertical="top" wrapText="1"/>
      <protection locked="0"/>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9" fontId="43" fillId="0" borderId="40" xfId="171" applyNumberFormat="1" applyFont="1" applyFill="1" applyBorder="1" applyAlignment="1" applyProtection="1">
      <alignment horizontal="center" vertical="top" wrapText="1"/>
      <protection locked="0"/>
    </xf>
    <xf numFmtId="0" fontId="0" fillId="0" borderId="16" xfId="0" applyBorder="1"/>
    <xf numFmtId="0" fontId="0" fillId="0" borderId="22" xfId="0" applyBorder="1"/>
    <xf numFmtId="0" fontId="23" fillId="0" borderId="0" xfId="0" applyFont="1" applyBorder="1" applyAlignment="1"/>
    <xf numFmtId="0" fontId="21" fillId="0" borderId="0" xfId="0" applyFont="1"/>
    <xf numFmtId="165" fontId="21" fillId="0" borderId="0" xfId="52" applyNumberFormat="1" applyFont="1" applyBorder="1"/>
    <xf numFmtId="9" fontId="21" fillId="0" borderId="0" xfId="108" applyFont="1" applyBorder="1"/>
    <xf numFmtId="0" fontId="21" fillId="0" borderId="0" xfId="0" applyFont="1" applyFill="1" applyBorder="1"/>
    <xf numFmtId="0" fontId="0" fillId="34" borderId="22" xfId="0" applyFill="1" applyBorder="1"/>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9" fontId="78" fillId="0" borderId="16"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71" xfId="168"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 fontId="78" fillId="0" borderId="35" xfId="171" applyNumberFormat="1" applyFont="1" applyFill="1" applyBorder="1" applyAlignment="1" applyProtection="1">
      <alignment horizontal="left" vertical="center" wrapText="1"/>
      <protection locked="0"/>
    </xf>
    <xf numFmtId="9" fontId="78" fillId="0" borderId="11" xfId="171" applyNumberFormat="1" applyFont="1" applyFill="1" applyBorder="1" applyAlignment="1" applyProtection="1">
      <alignment vertical="top" wrapText="1"/>
      <protection locked="0"/>
    </xf>
    <xf numFmtId="9" fontId="43" fillId="0" borderId="16" xfId="475" applyNumberFormat="1" applyFont="1" applyFill="1" applyBorder="1" applyAlignment="1" applyProtection="1">
      <alignment horizontal="center" vertical="center" wrapText="1"/>
      <protection locked="0"/>
    </xf>
    <xf numFmtId="9" fontId="43" fillId="0" borderId="16" xfId="475" applyNumberFormat="1" applyFont="1" applyFill="1" applyBorder="1" applyAlignment="1" applyProtection="1">
      <alignment horizontal="center" vertical="top" wrapText="1"/>
      <protection locked="0"/>
    </xf>
    <xf numFmtId="9" fontId="43" fillId="0" borderId="35" xfId="475" applyNumberFormat="1" applyFont="1" applyFill="1" applyBorder="1" applyAlignment="1" applyProtection="1">
      <alignment horizontal="center" vertical="top" wrapText="1"/>
      <protection locked="0"/>
    </xf>
    <xf numFmtId="0" fontId="21" fillId="0" borderId="0" xfId="475" applyFont="1" applyFill="1" applyProtection="1">
      <protection locked="0"/>
    </xf>
    <xf numFmtId="0" fontId="21" fillId="0" borderId="0" xfId="475" applyFont="1" applyFill="1" applyAlignment="1" applyProtection="1">
      <alignment wrapText="1"/>
      <protection locked="0"/>
    </xf>
    <xf numFmtId="9" fontId="78" fillId="33" borderId="40" xfId="171" applyNumberFormat="1" applyFont="1" applyFill="1" applyBorder="1" applyAlignment="1" applyProtection="1">
      <alignment horizontal="center" vertical="top" wrapText="1"/>
      <protection locked="0"/>
    </xf>
    <xf numFmtId="0" fontId="21" fillId="0" borderId="0" xfId="475" applyFill="1" applyProtection="1">
      <protection locked="0"/>
    </xf>
    <xf numFmtId="0" fontId="21" fillId="0" borderId="0" xfId="475" applyBorder="1" applyProtection="1">
      <protection locked="0"/>
    </xf>
    <xf numFmtId="0" fontId="140" fillId="0" borderId="0" xfId="475" applyFont="1" applyAlignment="1">
      <alignment vertical="center"/>
    </xf>
    <xf numFmtId="0" fontId="117" fillId="0" borderId="16" xfId="171" applyFont="1" applyBorder="1" applyAlignment="1" applyProtection="1">
      <alignment horizontal="center" vertical="center" wrapText="1" shrinkToFit="1"/>
      <protection locked="0"/>
    </xf>
    <xf numFmtId="0" fontId="43" fillId="0" borderId="35" xfId="475" applyFont="1" applyBorder="1" applyAlignment="1" applyProtection="1">
      <alignment horizontal="center" vertical="center" wrapText="1" shrinkToFit="1"/>
      <protection locked="0"/>
    </xf>
    <xf numFmtId="0" fontId="43" fillId="0" borderId="17" xfId="475" applyFont="1" applyFill="1" applyBorder="1" applyAlignment="1" applyProtection="1">
      <alignment horizontal="center" vertical="top" wrapText="1"/>
      <protection locked="0"/>
    </xf>
    <xf numFmtId="14" fontId="78"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wrapText="1"/>
      <protection locked="0"/>
    </xf>
    <xf numFmtId="0" fontId="78" fillId="34" borderId="33" xfId="171" applyFont="1" applyFill="1" applyBorder="1" applyAlignment="1" applyProtection="1">
      <alignment vertical="top" wrapText="1"/>
    </xf>
    <xf numFmtId="0" fontId="78" fillId="34" borderId="34" xfId="171" applyFont="1" applyFill="1" applyBorder="1" applyAlignment="1" applyProtection="1">
      <alignment vertical="top" wrapText="1"/>
    </xf>
    <xf numFmtId="0" fontId="78" fillId="34" borderId="26" xfId="171" applyFont="1" applyFill="1" applyBorder="1" applyAlignment="1" applyProtection="1">
      <alignment vertical="top" wrapText="1"/>
    </xf>
    <xf numFmtId="0" fontId="78" fillId="34" borderId="29" xfId="171" applyFont="1" applyFill="1" applyBorder="1" applyAlignment="1" applyProtection="1">
      <alignment vertical="top" wrapText="1"/>
    </xf>
    <xf numFmtId="0" fontId="78" fillId="34" borderId="11" xfId="171" applyFont="1" applyFill="1" applyBorder="1" applyAlignment="1" applyProtection="1">
      <alignment vertical="top" wrapText="1"/>
    </xf>
    <xf numFmtId="0" fontId="78" fillId="0" borderId="36" xfId="171" applyFont="1" applyFill="1" applyBorder="1" applyAlignment="1" applyProtection="1">
      <alignment horizontal="center" vertical="top" wrapText="1"/>
      <protection locked="0"/>
    </xf>
    <xf numFmtId="1" fontId="78" fillId="24" borderId="11" xfId="171" applyNumberFormat="1" applyFont="1" applyFill="1" applyBorder="1" applyAlignment="1" applyProtection="1">
      <alignment vertical="top" wrapText="1"/>
    </xf>
    <xf numFmtId="1" fontId="78"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top" wrapText="1"/>
      <protection locked="0"/>
    </xf>
    <xf numFmtId="0" fontId="78" fillId="0" borderId="35" xfId="171" applyFont="1" applyBorder="1" applyAlignment="1" applyProtection="1">
      <alignment horizontal="left" vertical="top" wrapText="1" shrinkToFit="1"/>
      <protection locked="0"/>
    </xf>
    <xf numFmtId="0" fontId="78" fillId="0" borderId="16" xfId="171" applyFont="1" applyFill="1" applyBorder="1" applyAlignment="1" applyProtection="1">
      <alignment horizontal="center" vertical="top" wrapText="1" shrinkToFit="1"/>
      <protection locked="0"/>
    </xf>
    <xf numFmtId="0" fontId="78" fillId="0" borderId="35" xfId="171" applyFont="1" applyFill="1" applyBorder="1" applyAlignment="1" applyProtection="1">
      <alignment horizontal="left" vertical="top" wrapText="1" shrinkToFit="1"/>
      <protection locked="0"/>
    </xf>
    <xf numFmtId="9" fontId="78" fillId="0" borderId="35" xfId="171" applyNumberFormat="1" applyFont="1" applyFill="1" applyBorder="1" applyAlignment="1" applyProtection="1">
      <alignment horizontal="left" vertical="top" wrapText="1"/>
      <protection locked="0"/>
    </xf>
    <xf numFmtId="0" fontId="78" fillId="0" borderId="16" xfId="171" applyFont="1" applyFill="1" applyBorder="1" applyAlignment="1" applyProtection="1">
      <alignment horizontal="left" vertical="top" wrapText="1" shrinkToFit="1"/>
      <protection locked="0"/>
    </xf>
    <xf numFmtId="0" fontId="78" fillId="0" borderId="35" xfId="171" applyFont="1" applyBorder="1" applyAlignment="1" applyProtection="1">
      <alignment vertical="center" wrapText="1" shrinkToFit="1"/>
      <protection locked="0"/>
    </xf>
    <xf numFmtId="165" fontId="78" fillId="33" borderId="16" xfId="158" applyNumberFormat="1" applyFont="1" applyFill="1" applyBorder="1" applyAlignment="1" applyProtection="1">
      <alignment horizontal="left" vertical="top" wrapText="1"/>
      <protection locked="0"/>
    </xf>
    <xf numFmtId="1" fontId="78" fillId="0" borderId="10" xfId="171" applyNumberFormat="1" applyFont="1" applyFill="1" applyBorder="1" applyAlignment="1" applyProtection="1">
      <alignment horizontal="left" vertical="top" wrapText="1"/>
      <protection locked="0"/>
    </xf>
    <xf numFmtId="9" fontId="78" fillId="33" borderId="24" xfId="171" applyNumberFormat="1" applyFont="1" applyFill="1" applyBorder="1" applyAlignment="1" applyProtection="1">
      <alignment horizontal="center" vertical="center" wrapText="1"/>
      <protection locked="0"/>
    </xf>
    <xf numFmtId="0" fontId="78" fillId="33" borderId="23" xfId="158" applyNumberFormat="1" applyFont="1" applyFill="1" applyBorder="1" applyAlignment="1" applyProtection="1">
      <alignment horizontal="center" vertical="center" wrapText="1"/>
      <protection locked="0"/>
    </xf>
    <xf numFmtId="1" fontId="78" fillId="33" borderId="10"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center" vertical="center" wrapText="1"/>
      <protection locked="0"/>
    </xf>
    <xf numFmtId="9" fontId="75" fillId="24" borderId="11" xfId="183" applyNumberFormat="1" applyFont="1" applyFill="1" applyBorder="1" applyAlignment="1" applyProtection="1">
      <alignment horizontal="left" vertical="top" wrapText="1"/>
    </xf>
    <xf numFmtId="9" fontId="75" fillId="24" borderId="11" xfId="1256" applyFont="1" applyFill="1" applyBorder="1" applyAlignment="1" applyProtection="1">
      <alignment vertical="top" wrapText="1"/>
    </xf>
    <xf numFmtId="9" fontId="78" fillId="0" borderId="32" xfId="171" applyNumberFormat="1" applyFont="1" applyFill="1" applyBorder="1" applyAlignment="1" applyProtection="1">
      <alignment horizontal="left" vertical="top" wrapText="1"/>
      <protection locked="0"/>
    </xf>
    <xf numFmtId="9" fontId="78" fillId="34" borderId="0" xfId="171" applyNumberFormat="1" applyFont="1" applyFill="1" applyBorder="1" applyAlignment="1" applyProtection="1">
      <alignment vertical="top" wrapText="1"/>
    </xf>
    <xf numFmtId="9" fontId="78" fillId="34" borderId="13" xfId="171" applyNumberFormat="1" applyFont="1" applyFill="1" applyBorder="1" applyAlignment="1" applyProtection="1">
      <alignment vertical="top" wrapText="1"/>
    </xf>
    <xf numFmtId="0" fontId="71" fillId="34" borderId="27" xfId="171" applyFont="1" applyFill="1" applyBorder="1" applyAlignment="1" applyProtection="1">
      <alignment horizontal="center" vertical="top" wrapText="1"/>
    </xf>
    <xf numFmtId="0" fontId="78" fillId="0" borderId="28" xfId="171" applyFont="1" applyFill="1" applyBorder="1" applyAlignment="1" applyProtection="1">
      <alignment vertical="top" wrapText="1"/>
    </xf>
    <xf numFmtId="9" fontId="78" fillId="0" borderId="40" xfId="171" applyNumberFormat="1" applyFont="1" applyFill="1" applyBorder="1" applyAlignment="1" applyProtection="1">
      <alignment horizontal="left" vertical="top" wrapText="1"/>
      <protection locked="0"/>
    </xf>
    <xf numFmtId="9" fontId="43" fillId="0" borderId="35" xfId="171" applyNumberFormat="1" applyFont="1" applyFill="1" applyBorder="1" applyAlignment="1" applyProtection="1">
      <alignment horizontal="left" vertical="top" wrapText="1"/>
      <protection locked="0"/>
    </xf>
    <xf numFmtId="0" fontId="43" fillId="34" borderId="33" xfId="171" applyFont="1" applyFill="1" applyBorder="1" applyProtection="1"/>
    <xf numFmtId="0" fontId="43" fillId="34" borderId="37" xfId="171" applyFont="1" applyFill="1" applyBorder="1" applyAlignment="1" applyProtection="1">
      <alignment vertical="top" wrapText="1"/>
    </xf>
    <xf numFmtId="0" fontId="43" fillId="34" borderId="29" xfId="171" applyFont="1" applyFill="1" applyBorder="1" applyAlignment="1" applyProtection="1">
      <alignment vertical="top" wrapText="1"/>
    </xf>
    <xf numFmtId="0" fontId="43" fillId="34" borderId="34" xfId="171" applyFont="1" applyFill="1" applyBorder="1" applyAlignment="1" applyProtection="1">
      <alignment vertical="top" wrapText="1"/>
    </xf>
    <xf numFmtId="0" fontId="43" fillId="34" borderId="30" xfId="171" applyFont="1" applyFill="1" applyBorder="1" applyAlignment="1" applyProtection="1">
      <alignment vertical="top" wrapText="1"/>
    </xf>
    <xf numFmtId="0" fontId="78" fillId="34" borderId="24" xfId="171" applyFont="1" applyFill="1" applyBorder="1" applyAlignment="1" applyProtection="1">
      <alignment vertical="top" wrapText="1"/>
    </xf>
    <xf numFmtId="0" fontId="78" fillId="34" borderId="21" xfId="171" applyFont="1" applyFill="1" applyBorder="1" applyAlignment="1" applyProtection="1">
      <alignment vertical="top" wrapText="1"/>
    </xf>
    <xf numFmtId="0" fontId="78" fillId="34" borderId="29" xfId="171" applyFont="1" applyFill="1" applyBorder="1" applyProtection="1"/>
    <xf numFmtId="0" fontId="78" fillId="34" borderId="24" xfId="171" applyFont="1" applyFill="1" applyBorder="1" applyAlignment="1" applyProtection="1">
      <alignment horizontal="left" vertical="top" wrapText="1"/>
    </xf>
    <xf numFmtId="0" fontId="75" fillId="40" borderId="31" xfId="171" applyFont="1" applyFill="1" applyBorder="1" applyAlignment="1" applyProtection="1">
      <alignment vertical="top" wrapText="1"/>
    </xf>
    <xf numFmtId="165" fontId="47" fillId="24" borderId="22" xfId="158" applyNumberFormat="1" applyFont="1" applyFill="1" applyBorder="1" applyAlignment="1" applyProtection="1">
      <alignment vertical="top" wrapText="1"/>
    </xf>
    <xf numFmtId="165" fontId="47" fillId="24" borderId="16" xfId="158" applyNumberFormat="1" applyFont="1" applyFill="1" applyBorder="1" applyAlignment="1" applyProtection="1">
      <alignment vertical="top" wrapText="1"/>
    </xf>
    <xf numFmtId="165" fontId="117" fillId="0" borderId="16" xfId="158"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top" wrapText="1"/>
      <protection locked="0"/>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0" fontId="43" fillId="0" borderId="17" xfId="171" applyFont="1" applyFill="1" applyBorder="1" applyAlignment="1" applyProtection="1">
      <alignment horizontal="center" vertical="top" wrapText="1"/>
      <protection locked="0"/>
    </xf>
    <xf numFmtId="9" fontId="43" fillId="0" borderId="38"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11" xfId="171" applyNumberFormat="1" applyFont="1" applyFill="1" applyBorder="1" applyAlignment="1" applyProtection="1">
      <alignment vertical="top" wrapText="1"/>
      <protection locked="0"/>
    </xf>
    <xf numFmtId="0" fontId="78" fillId="24" borderId="30" xfId="171" applyFont="1" applyFill="1" applyBorder="1" applyAlignment="1" applyProtection="1">
      <alignment horizontal="left" vertical="top" wrapText="1"/>
    </xf>
    <xf numFmtId="9" fontId="43" fillId="0" borderId="16" xfId="0" applyNumberFormat="1" applyFont="1" applyFill="1" applyBorder="1" applyAlignment="1" applyProtection="1">
      <alignment horizontal="center" vertical="center" wrapText="1"/>
      <protection locked="0"/>
    </xf>
    <xf numFmtId="9" fontId="43" fillId="0" borderId="20" xfId="0" applyNumberFormat="1" applyFont="1" applyFill="1" applyBorder="1" applyAlignment="1" applyProtection="1">
      <alignment horizontal="center" vertical="top" wrapText="1"/>
      <protection locked="0"/>
    </xf>
    <xf numFmtId="0" fontId="43" fillId="0" borderId="17" xfId="0" applyFont="1" applyFill="1" applyBorder="1" applyAlignment="1" applyProtection="1">
      <alignment horizontal="center" vertical="top" wrapText="1"/>
      <protection locked="0"/>
    </xf>
    <xf numFmtId="9" fontId="43" fillId="0" borderId="16" xfId="168"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left" vertical="top" wrapText="1"/>
      <protection locked="0"/>
    </xf>
    <xf numFmtId="165" fontId="78" fillId="0" borderId="0" xfId="2063" applyNumberFormat="1" applyFont="1"/>
    <xf numFmtId="44" fontId="0" fillId="0" borderId="0" xfId="2063" applyNumberFormat="1" applyFont="1"/>
    <xf numFmtId="165" fontId="75" fillId="24" borderId="22" xfId="158" applyNumberFormat="1" applyFont="1" applyFill="1" applyBorder="1" applyAlignment="1" applyProtection="1">
      <alignment vertical="top" wrapText="1"/>
    </xf>
    <xf numFmtId="165" fontId="75" fillId="24" borderId="16" xfId="158" applyNumberFormat="1" applyFont="1" applyFill="1" applyBorder="1" applyAlignment="1" applyProtection="1">
      <alignment vertical="top" wrapText="1"/>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top" wrapText="1"/>
      <protection locked="0"/>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43"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33" borderId="17" xfId="171" applyFont="1" applyFill="1" applyBorder="1" applyAlignment="1" applyProtection="1">
      <alignment horizontal="center" vertical="top" wrapText="1"/>
      <protection locked="0"/>
    </xf>
    <xf numFmtId="0" fontId="23" fillId="0" borderId="79" xfId="0" applyFont="1" applyBorder="1" applyAlignment="1">
      <alignment horizontal="right" wrapText="1"/>
    </xf>
    <xf numFmtId="0" fontId="23" fillId="0" borderId="80" xfId="0" applyFont="1" applyBorder="1" applyAlignment="1">
      <alignment horizontal="right" wrapText="1"/>
    </xf>
    <xf numFmtId="0" fontId="23" fillId="0" borderId="80" xfId="0" applyFont="1" applyBorder="1" applyAlignment="1">
      <alignment horizontal="right"/>
    </xf>
    <xf numFmtId="0" fontId="23" fillId="0" borderId="81" xfId="0" applyFont="1" applyBorder="1" applyAlignment="1">
      <alignment horizontal="right"/>
    </xf>
    <xf numFmtId="0" fontId="128" fillId="0" borderId="0" xfId="171" applyFont="1" applyBorder="1" applyAlignment="1" applyProtection="1">
      <alignment vertical="top"/>
    </xf>
    <xf numFmtId="0" fontId="129" fillId="0" borderId="0" xfId="475" applyFont="1" applyBorder="1" applyAlignment="1" applyProtection="1">
      <alignment wrapText="1"/>
      <protection locked="0"/>
    </xf>
    <xf numFmtId="0" fontId="58" fillId="26" borderId="0" xfId="475" applyFont="1" applyFill="1" applyAlignment="1" applyProtection="1">
      <alignment vertical="top" wrapText="1"/>
    </xf>
    <xf numFmtId="0" fontId="74" fillId="33" borderId="35" xfId="171" applyFont="1" applyFill="1" applyBorder="1" applyAlignment="1" applyProtection="1">
      <alignment horizontal="center" vertical="center" wrapText="1" shrinkToFit="1"/>
      <protection locked="0"/>
    </xf>
    <xf numFmtId="1" fontId="78" fillId="33" borderId="10" xfId="171" applyNumberFormat="1" applyFont="1" applyFill="1" applyBorder="1" applyAlignment="1" applyProtection="1">
      <alignment horizontal="center" vertical="center" wrapText="1"/>
      <protection locked="0"/>
    </xf>
    <xf numFmtId="0" fontId="78" fillId="24" borderId="21" xfId="171" applyFont="1" applyFill="1" applyBorder="1" applyAlignment="1">
      <alignment vertical="top" wrapText="1"/>
    </xf>
    <xf numFmtId="9" fontId="78" fillId="33" borderId="22" xfId="171" applyNumberFormat="1" applyFont="1" applyFill="1" applyBorder="1" applyAlignment="1" applyProtection="1">
      <alignment horizontal="center" vertical="center" wrapText="1"/>
      <protection locked="0"/>
    </xf>
    <xf numFmtId="0" fontId="78" fillId="33" borderId="22" xfId="171" applyFont="1" applyFill="1" applyBorder="1" applyAlignment="1" applyProtection="1">
      <alignment vertical="top" wrapText="1"/>
      <protection locked="0"/>
    </xf>
    <xf numFmtId="0" fontId="2" fillId="0" borderId="0" xfId="2066"/>
    <xf numFmtId="0" fontId="146" fillId="0" borderId="0" xfId="2066" applyFont="1"/>
    <xf numFmtId="0" fontId="147" fillId="0" borderId="0" xfId="2066" applyFont="1"/>
    <xf numFmtId="0" fontId="148" fillId="0" borderId="0" xfId="2066" applyFont="1" applyAlignment="1">
      <alignment horizontal="left" vertical="top" wrapText="1"/>
    </xf>
    <xf numFmtId="0" fontId="148" fillId="0" borderId="0" xfId="2066" applyFont="1"/>
    <xf numFmtId="0" fontId="98" fillId="0" borderId="0" xfId="83" applyFont="1" applyAlignment="1" applyProtection="1"/>
    <xf numFmtId="0" fontId="149" fillId="0" borderId="0" xfId="2066" applyFont="1" applyAlignment="1">
      <alignment vertical="center"/>
    </xf>
    <xf numFmtId="0" fontId="2" fillId="0" borderId="0" xfId="2066" applyAlignment="1">
      <alignment vertical="center"/>
    </xf>
    <xf numFmtId="0" fontId="2" fillId="0" borderId="0" xfId="2066" applyAlignment="1"/>
    <xf numFmtId="0" fontId="151" fillId="0" borderId="0" xfId="2066" applyFont="1" applyAlignment="1">
      <alignment horizontal="right" vertical="top"/>
    </xf>
    <xf numFmtId="0" fontId="148" fillId="0" borderId="0" xfId="2066" applyFont="1" applyAlignment="1">
      <alignment horizontal="left" wrapText="1"/>
    </xf>
    <xf numFmtId="9" fontId="0" fillId="0" borderId="0" xfId="183" applyFont="1"/>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9" fontId="78" fillId="33" borderId="16" xfId="171"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0" fillId="34" borderId="25" xfId="0" applyFill="1" applyBorder="1"/>
    <xf numFmtId="0" fontId="21" fillId="0" borderId="0" xfId="475" applyBorder="1" applyAlignment="1">
      <alignment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8" fillId="33" borderId="16" xfId="158" applyNumberFormat="1" applyFont="1" applyFill="1" applyBorder="1" applyAlignment="1" applyProtection="1">
      <alignment horizontal="center" vertical="center" wrapText="1"/>
      <protection locked="0"/>
    </xf>
    <xf numFmtId="0" fontId="78" fillId="33" borderId="35" xfId="171" applyFont="1" applyFill="1" applyBorder="1" applyAlignment="1" applyProtection="1">
      <alignment horizontal="center" vertical="center" wrapText="1" shrinkToFit="1"/>
      <protection locked="0"/>
    </xf>
    <xf numFmtId="1" fontId="78" fillId="0" borderId="0" xfId="171" applyNumberFormat="1" applyFont="1" applyFill="1" applyBorder="1" applyAlignment="1" applyProtection="1">
      <alignment horizontal="center" vertical="center" wrapText="1"/>
      <protection locked="0"/>
    </xf>
    <xf numFmtId="0" fontId="117" fillId="0" borderId="0" xfId="171" applyFont="1" applyBorder="1" applyProtection="1">
      <protection locked="0"/>
    </xf>
    <xf numFmtId="44" fontId="21" fillId="0" borderId="0" xfId="475" applyNumberFormat="1"/>
    <xf numFmtId="0" fontId="78" fillId="33" borderId="36" xfId="171" applyFont="1" applyFill="1" applyBorder="1" applyAlignment="1" applyProtection="1">
      <alignment vertical="top" wrapText="1"/>
      <protection locked="0"/>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9" fontId="43" fillId="33" borderId="11" xfId="475" applyNumberFormat="1" applyFont="1" applyFill="1" applyBorder="1" applyAlignment="1" applyProtection="1">
      <alignment vertical="top" wrapText="1"/>
      <protection locked="0"/>
    </xf>
    <xf numFmtId="9" fontId="43" fillId="33" borderId="24" xfId="475" applyNumberFormat="1" applyFont="1" applyFill="1" applyBorder="1" applyAlignment="1" applyProtection="1">
      <alignment horizontal="center" vertical="top" wrapText="1"/>
      <protection locked="0"/>
    </xf>
    <xf numFmtId="9" fontId="43" fillId="33" borderId="21" xfId="475" applyNumberFormat="1" applyFont="1" applyFill="1" applyBorder="1" applyAlignment="1" applyProtection="1">
      <alignment horizontal="center" vertical="top" wrapText="1"/>
      <protection locked="0"/>
    </xf>
    <xf numFmtId="0" fontId="43" fillId="24" borderId="82" xfId="171" applyFont="1" applyFill="1" applyBorder="1" applyProtection="1"/>
    <xf numFmtId="0" fontId="78" fillId="0" borderId="35" xfId="158" applyNumberFormat="1" applyFont="1" applyFill="1" applyBorder="1" applyAlignment="1" applyProtection="1">
      <alignment horizontal="center" vertical="center" wrapText="1"/>
      <protection locked="0"/>
    </xf>
    <xf numFmtId="0" fontId="55" fillId="28" borderId="86" xfId="0" applyFont="1" applyFill="1" applyBorder="1" applyAlignment="1">
      <alignment vertical="center" wrapText="1"/>
    </xf>
    <xf numFmtId="0" fontId="55" fillId="28" borderId="89" xfId="0" applyFont="1" applyFill="1" applyBorder="1" applyAlignment="1">
      <alignment vertical="center" wrapText="1"/>
    </xf>
    <xf numFmtId="0" fontId="166" fillId="0" borderId="0" xfId="0" applyFont="1" applyBorder="1" applyAlignment="1">
      <alignment horizontal="center" vertical="center"/>
    </xf>
    <xf numFmtId="1" fontId="74" fillId="0" borderId="35" xfId="171" applyNumberFormat="1" applyFont="1" applyFill="1" applyBorder="1" applyAlignment="1" applyProtection="1">
      <alignment horizontal="center" vertical="center" wrapText="1"/>
      <protection locked="0"/>
    </xf>
    <xf numFmtId="0" fontId="74" fillId="0" borderId="35" xfId="171" applyFont="1" applyFill="1" applyBorder="1" applyAlignment="1" applyProtection="1">
      <alignment horizontal="center" vertical="center" wrapText="1" shrinkToFit="1"/>
      <protection locked="0"/>
    </xf>
    <xf numFmtId="0" fontId="42" fillId="46" borderId="86" xfId="0" applyFont="1" applyFill="1" applyBorder="1" applyAlignment="1">
      <alignment horizontal="center" vertical="center" wrapText="1"/>
    </xf>
    <xf numFmtId="0" fontId="55" fillId="44" borderId="92" xfId="0" applyFont="1" applyFill="1" applyBorder="1" applyAlignment="1">
      <alignment vertical="center" wrapText="1"/>
    </xf>
    <xf numFmtId="9" fontId="55" fillId="44" borderId="92" xfId="108" applyFont="1" applyFill="1" applyBorder="1" applyAlignment="1">
      <alignment vertical="center" wrapText="1"/>
    </xf>
    <xf numFmtId="0" fontId="119" fillId="0" borderId="0" xfId="0" applyFont="1" applyAlignment="1">
      <alignment vertical="center"/>
    </xf>
    <xf numFmtId="0" fontId="21" fillId="0" borderId="16" xfId="0" applyFont="1" applyBorder="1"/>
    <xf numFmtId="0" fontId="0" fillId="33" borderId="93" xfId="0" applyFill="1" applyBorder="1" applyAlignment="1">
      <alignment horizontal="left" vertical="top" wrapText="1"/>
    </xf>
    <xf numFmtId="165" fontId="0" fillId="33" borderId="93" xfId="52" applyNumberFormat="1" applyFont="1" applyFill="1" applyBorder="1" applyAlignment="1">
      <alignment horizontal="left" vertical="top" wrapText="1"/>
    </xf>
    <xf numFmtId="0" fontId="0" fillId="33" borderId="93" xfId="52" applyNumberFormat="1" applyFont="1" applyFill="1" applyBorder="1" applyAlignment="1">
      <alignment horizontal="left" vertical="top" wrapText="1"/>
    </xf>
    <xf numFmtId="165" fontId="23" fillId="33" borderId="93" xfId="52" applyNumberFormat="1" applyFont="1" applyFill="1" applyBorder="1" applyAlignment="1">
      <alignment horizontal="left" vertical="top" wrapText="1"/>
    </xf>
    <xf numFmtId="9" fontId="0" fillId="33" borderId="93" xfId="108" applyFont="1" applyFill="1" applyBorder="1" applyAlignment="1">
      <alignment horizontal="left" vertical="top" wrapText="1"/>
    </xf>
    <xf numFmtId="0" fontId="0" fillId="33" borderId="94" xfId="0" applyFill="1" applyBorder="1" applyAlignment="1">
      <alignment horizontal="left" vertical="top" wrapText="1"/>
    </xf>
    <xf numFmtId="0" fontId="21" fillId="0" borderId="94" xfId="0" applyFont="1" applyFill="1" applyBorder="1" applyAlignment="1">
      <alignment horizontal="left" vertical="top" wrapText="1"/>
    </xf>
    <xf numFmtId="0" fontId="21" fillId="0" borderId="96" xfId="0" applyFont="1" applyFill="1" applyBorder="1" applyAlignment="1">
      <alignment horizontal="center" vertical="top" wrapText="1"/>
    </xf>
    <xf numFmtId="0" fontId="138" fillId="35" borderId="0" xfId="0" applyFont="1" applyFill="1" applyBorder="1" applyAlignment="1">
      <alignment vertical="center" textRotation="90" wrapText="1"/>
    </xf>
    <xf numFmtId="0" fontId="138" fillId="35" borderId="18" xfId="0" applyFont="1" applyFill="1" applyBorder="1" applyAlignment="1">
      <alignment vertical="center" textRotation="90" wrapText="1"/>
    </xf>
    <xf numFmtId="0" fontId="174" fillId="35" borderId="91" xfId="0" applyFont="1" applyFill="1" applyBorder="1" applyAlignment="1">
      <alignment horizontal="left" vertical="top" wrapText="1"/>
    </xf>
    <xf numFmtId="0" fontId="0" fillId="54" borderId="47" xfId="0" applyFill="1" applyBorder="1"/>
    <xf numFmtId="0" fontId="158" fillId="43" borderId="103" xfId="0" applyFont="1" applyFill="1" applyBorder="1" applyAlignment="1">
      <alignment vertical="top" wrapText="1"/>
    </xf>
    <xf numFmtId="0" fontId="158" fillId="43" borderId="104" xfId="0" applyFont="1" applyFill="1" applyBorder="1" applyAlignment="1">
      <alignment vertical="top" wrapText="1"/>
    </xf>
    <xf numFmtId="0" fontId="164" fillId="59" borderId="100" xfId="0" applyFont="1" applyFill="1" applyBorder="1" applyAlignment="1">
      <alignment vertical="center" wrapText="1"/>
    </xf>
    <xf numFmtId="0" fontId="158" fillId="59" borderId="102" xfId="0" applyFont="1" applyFill="1" applyBorder="1" applyAlignment="1">
      <alignment vertical="top" wrapText="1"/>
    </xf>
    <xf numFmtId="0" fontId="158" fillId="59" borderId="103" xfId="0" applyFont="1" applyFill="1" applyBorder="1" applyAlignment="1">
      <alignment vertical="top" wrapText="1"/>
    </xf>
    <xf numFmtId="0" fontId="0" fillId="33" borderId="105" xfId="0" applyFill="1" applyBorder="1" applyAlignment="1">
      <alignment horizontal="left" vertical="top" wrapText="1"/>
    </xf>
    <xf numFmtId="0" fontId="21" fillId="0" borderId="105" xfId="0" applyFont="1" applyFill="1" applyBorder="1" applyAlignment="1">
      <alignment horizontal="left" vertical="top" wrapText="1"/>
    </xf>
    <xf numFmtId="0" fontId="21" fillId="53" borderId="109" xfId="0" applyFont="1" applyFill="1" applyBorder="1" applyAlignment="1">
      <alignment vertical="top" wrapText="1"/>
    </xf>
    <xf numFmtId="0" fontId="158" fillId="49" borderId="109" xfId="0" applyFont="1" applyFill="1" applyBorder="1" applyAlignment="1">
      <alignment vertical="top" wrapText="1"/>
    </xf>
    <xf numFmtId="0" fontId="158" fillId="37" borderId="109" xfId="0" applyFont="1" applyFill="1" applyBorder="1" applyAlignment="1">
      <alignment vertical="top" wrapText="1"/>
    </xf>
    <xf numFmtId="0" fontId="158" fillId="52" borderId="109" xfId="0" applyFont="1" applyFill="1" applyBorder="1" applyAlignment="1">
      <alignment vertical="top" wrapText="1"/>
    </xf>
    <xf numFmtId="0" fontId="74" fillId="51" borderId="109" xfId="0" applyFont="1" applyFill="1" applyBorder="1" applyAlignment="1">
      <alignment vertical="top" wrapText="1"/>
    </xf>
    <xf numFmtId="0" fontId="74" fillId="51" borderId="110" xfId="0" applyFont="1" applyFill="1" applyBorder="1" applyAlignment="1">
      <alignment vertical="top" wrapText="1"/>
    </xf>
    <xf numFmtId="0" fontId="21" fillId="0" borderId="111" xfId="0" applyFont="1" applyFill="1" applyBorder="1" applyAlignment="1">
      <alignment horizontal="center" vertical="top" wrapText="1"/>
    </xf>
    <xf numFmtId="0" fontId="158" fillId="35" borderId="116" xfId="0" applyFont="1" applyFill="1" applyBorder="1" applyAlignment="1">
      <alignment vertical="top" wrapText="1"/>
    </xf>
    <xf numFmtId="0" fontId="21" fillId="55" borderId="116" xfId="0" applyFont="1" applyFill="1" applyBorder="1" applyAlignment="1">
      <alignment vertical="top" wrapText="1"/>
    </xf>
    <xf numFmtId="0" fontId="21" fillId="57" borderId="116" xfId="0" applyFont="1" applyFill="1" applyBorder="1" applyAlignment="1">
      <alignment vertical="top" wrapText="1"/>
    </xf>
    <xf numFmtId="0" fontId="21" fillId="56" borderId="116" xfId="0" applyFont="1" applyFill="1" applyBorder="1" applyAlignment="1">
      <alignment vertical="top" wrapText="1"/>
    </xf>
    <xf numFmtId="0" fontId="21" fillId="56" borderId="117" xfId="0" applyFont="1" applyFill="1" applyBorder="1" applyAlignment="1">
      <alignment vertical="top" wrapText="1"/>
    </xf>
    <xf numFmtId="0" fontId="158" fillId="35" borderId="118" xfId="0" applyFont="1" applyFill="1" applyBorder="1" applyAlignment="1">
      <alignment vertical="top" wrapText="1"/>
    </xf>
    <xf numFmtId="0" fontId="0" fillId="33" borderId="119" xfId="0" applyFill="1" applyBorder="1" applyAlignment="1">
      <alignment horizontal="left" vertical="top" wrapText="1"/>
    </xf>
    <xf numFmtId="165" fontId="0" fillId="33" borderId="119" xfId="52" applyNumberFormat="1" applyFont="1" applyFill="1" applyBorder="1" applyAlignment="1">
      <alignment horizontal="left" vertical="top" wrapText="1"/>
    </xf>
    <xf numFmtId="0" fontId="0" fillId="33" borderId="119" xfId="52" applyNumberFormat="1" applyFont="1" applyFill="1" applyBorder="1" applyAlignment="1">
      <alignment horizontal="left" vertical="top" wrapText="1"/>
    </xf>
    <xf numFmtId="165" fontId="23" fillId="33" borderId="119" xfId="52" applyNumberFormat="1" applyFont="1" applyFill="1" applyBorder="1" applyAlignment="1">
      <alignment horizontal="left" vertical="top" wrapText="1"/>
    </xf>
    <xf numFmtId="9" fontId="0" fillId="33" borderId="119" xfId="108" applyFont="1" applyFill="1" applyBorder="1" applyAlignment="1">
      <alignment horizontal="left" vertical="top" wrapText="1"/>
    </xf>
    <xf numFmtId="0" fontId="131" fillId="44" borderId="125" xfId="0" applyFont="1" applyFill="1" applyBorder="1" applyAlignment="1">
      <alignment horizontal="center" vertical="top" wrapText="1"/>
    </xf>
    <xf numFmtId="0" fontId="131" fillId="44" borderId="126" xfId="0" applyFont="1" applyFill="1" applyBorder="1" applyAlignment="1">
      <alignment vertical="center" wrapText="1"/>
    </xf>
    <xf numFmtId="0" fontId="21" fillId="44" borderId="127" xfId="0" applyFont="1" applyFill="1" applyBorder="1" applyAlignment="1">
      <alignment vertical="top" wrapText="1"/>
    </xf>
    <xf numFmtId="165" fontId="21" fillId="45" borderId="128" xfId="52" applyNumberFormat="1" applyFont="1" applyFill="1" applyBorder="1" applyAlignment="1">
      <alignment vertical="top" wrapText="1"/>
    </xf>
    <xf numFmtId="0" fontId="21" fillId="45" borderId="129" xfId="0" applyFont="1" applyFill="1" applyBorder="1" applyAlignment="1">
      <alignment vertical="top" wrapText="1"/>
    </xf>
    <xf numFmtId="0" fontId="21" fillId="45" borderId="128" xfId="0" applyFont="1" applyFill="1" applyBorder="1" applyAlignment="1">
      <alignment vertical="top" wrapText="1"/>
    </xf>
    <xf numFmtId="0" fontId="21" fillId="46" borderId="127" xfId="0" applyFont="1" applyFill="1" applyBorder="1" applyAlignment="1">
      <alignment vertical="top" wrapText="1"/>
    </xf>
    <xf numFmtId="0" fontId="21" fillId="46" borderId="128" xfId="0" applyFont="1" applyFill="1" applyBorder="1" applyAlignment="1">
      <alignment vertical="top" wrapText="1"/>
    </xf>
    <xf numFmtId="165" fontId="21" fillId="46" borderId="128" xfId="52" applyNumberFormat="1" applyFont="1" applyFill="1" applyBorder="1" applyAlignment="1">
      <alignment vertical="top" wrapText="1"/>
    </xf>
    <xf numFmtId="0" fontId="21" fillId="47" borderId="130" xfId="0" applyFont="1" applyFill="1" applyBorder="1" applyAlignment="1">
      <alignment vertical="top" wrapText="1"/>
    </xf>
    <xf numFmtId="165" fontId="21" fillId="47" borderId="128" xfId="52" applyNumberFormat="1" applyFont="1" applyFill="1" applyBorder="1" applyAlignment="1">
      <alignment vertical="top" wrapText="1"/>
    </xf>
    <xf numFmtId="165" fontId="21" fillId="47" borderId="131" xfId="52" applyNumberFormat="1" applyFont="1" applyFill="1" applyBorder="1" applyAlignment="1">
      <alignment vertical="top" wrapText="1"/>
    </xf>
    <xf numFmtId="0" fontId="21" fillId="47" borderId="129" xfId="0" applyFont="1" applyFill="1" applyBorder="1" applyAlignment="1">
      <alignment vertical="top" wrapText="1"/>
    </xf>
    <xf numFmtId="0" fontId="21" fillId="47" borderId="128" xfId="0" applyFont="1" applyFill="1" applyBorder="1" applyAlignment="1">
      <alignment vertical="top" wrapText="1"/>
    </xf>
    <xf numFmtId="9" fontId="21" fillId="44" borderId="127" xfId="108" applyFont="1" applyFill="1" applyBorder="1" applyAlignment="1">
      <alignment vertical="top" wrapText="1"/>
    </xf>
    <xf numFmtId="0" fontId="21" fillId="44" borderId="132" xfId="0" applyFont="1" applyFill="1" applyBorder="1" applyAlignment="1">
      <alignment vertical="top" wrapText="1"/>
    </xf>
    <xf numFmtId="0" fontId="0" fillId="54" borderId="15" xfId="0" applyFill="1" applyBorder="1"/>
    <xf numFmtId="0" fontId="0" fillId="24" borderId="23" xfId="0" applyFill="1" applyBorder="1" applyAlignment="1">
      <alignment horizontal="left" vertical="top" wrapText="1"/>
    </xf>
    <xf numFmtId="0" fontId="0" fillId="24" borderId="21" xfId="0" applyFill="1" applyBorder="1" applyAlignment="1">
      <alignment horizontal="left" vertical="top" wrapText="1"/>
    </xf>
    <xf numFmtId="0" fontId="0" fillId="33" borderId="133" xfId="0" applyFill="1" applyBorder="1" applyAlignment="1">
      <alignment horizontal="left" vertical="top" wrapText="1"/>
    </xf>
    <xf numFmtId="0" fontId="0" fillId="33" borderId="134" xfId="0" applyFill="1" applyBorder="1" applyAlignment="1">
      <alignment horizontal="left" vertical="top" wrapText="1"/>
    </xf>
    <xf numFmtId="9" fontId="0" fillId="33" borderId="135" xfId="0" applyNumberFormat="1" applyFill="1" applyBorder="1" applyAlignment="1">
      <alignment horizontal="left" vertical="top" wrapText="1"/>
    </xf>
    <xf numFmtId="9" fontId="0" fillId="33" borderId="136" xfId="0" applyNumberFormat="1" applyFill="1" applyBorder="1" applyAlignment="1">
      <alignment horizontal="left" vertical="top" wrapText="1"/>
    </xf>
    <xf numFmtId="0" fontId="95" fillId="28" borderId="138" xfId="0" applyFont="1" applyFill="1" applyBorder="1" applyAlignment="1">
      <alignment vertical="top" wrapText="1"/>
    </xf>
    <xf numFmtId="0" fontId="95" fillId="28" borderId="139" xfId="0" applyFont="1" applyFill="1" applyBorder="1" applyAlignment="1">
      <alignment vertical="top" wrapText="1"/>
    </xf>
    <xf numFmtId="0" fontId="95" fillId="42" borderId="139" xfId="0" applyFont="1" applyFill="1" applyBorder="1" applyAlignment="1">
      <alignment vertical="top" wrapText="1"/>
    </xf>
    <xf numFmtId="0" fontId="95" fillId="28" borderId="140" xfId="0" applyFont="1" applyFill="1" applyBorder="1" applyAlignment="1">
      <alignment vertical="top" wrapText="1"/>
    </xf>
    <xf numFmtId="0" fontId="21" fillId="0" borderId="0" xfId="171" applyFont="1" applyBorder="1" applyAlignment="1" applyProtection="1">
      <alignment horizontal="left"/>
      <protection locked="0"/>
    </xf>
    <xf numFmtId="0" fontId="21" fillId="26" borderId="0" xfId="475" applyFont="1" applyFill="1" applyBorder="1" applyAlignment="1" applyProtection="1">
      <alignment horizontal="left"/>
      <protection locked="0"/>
    </xf>
    <xf numFmtId="0" fontId="42" fillId="26" borderId="0" xfId="475" applyFont="1" applyFill="1" applyBorder="1" applyAlignment="1" applyProtection="1">
      <alignment horizontal="left" wrapText="1"/>
    </xf>
    <xf numFmtId="0" fontId="43" fillId="26" borderId="0" xfId="475" applyFont="1" applyFill="1" applyBorder="1" applyAlignment="1" applyProtection="1">
      <alignment horizontal="left" wrapText="1"/>
      <protection locked="0"/>
    </xf>
    <xf numFmtId="0" fontId="43" fillId="26" borderId="0" xfId="475" applyFont="1" applyFill="1" applyBorder="1" applyAlignment="1" applyProtection="1">
      <alignment horizontal="left" wrapText="1"/>
    </xf>
    <xf numFmtId="0" fontId="43" fillId="0" borderId="0" xfId="171" applyFont="1" applyBorder="1" applyAlignment="1" applyProtection="1">
      <alignment horizontal="left" wrapText="1"/>
      <protection locked="0"/>
    </xf>
    <xf numFmtId="0" fontId="44" fillId="0" borderId="0" xfId="171" applyFont="1" applyFill="1" applyBorder="1" applyAlignment="1" applyProtection="1">
      <alignment horizontal="left"/>
      <protection locked="0"/>
    </xf>
    <xf numFmtId="0" fontId="49" fillId="0" borderId="0" xfId="475" applyFont="1" applyFill="1" applyBorder="1" applyAlignment="1" applyProtection="1">
      <alignment horizontal="left" vertical="center" wrapText="1"/>
      <protection locked="0"/>
    </xf>
    <xf numFmtId="0" fontId="49" fillId="0" borderId="0" xfId="475" applyFont="1" applyFill="1" applyBorder="1" applyAlignment="1" applyProtection="1">
      <alignment vertical="center" wrapText="1"/>
    </xf>
    <xf numFmtId="0" fontId="49" fillId="26" borderId="0" xfId="475" applyFont="1" applyFill="1" applyBorder="1" applyAlignment="1" applyProtection="1">
      <alignment vertical="center" wrapText="1"/>
    </xf>
    <xf numFmtId="0" fontId="49" fillId="26" borderId="0" xfId="475" applyFont="1" applyFill="1" applyBorder="1" applyAlignment="1" applyProtection="1">
      <alignment vertical="center" wrapText="1"/>
      <protection locked="0"/>
    </xf>
    <xf numFmtId="0" fontId="49" fillId="26" borderId="0" xfId="475" applyFont="1" applyFill="1" applyAlignment="1" applyProtection="1">
      <alignment vertical="center" wrapText="1"/>
    </xf>
    <xf numFmtId="0" fontId="49" fillId="0" borderId="0" xfId="475" applyFont="1" applyAlignment="1" applyProtection="1">
      <alignment vertical="center" wrapText="1"/>
      <protection locked="0"/>
    </xf>
    <xf numFmtId="0" fontId="49" fillId="0" borderId="0" xfId="475" applyFont="1" applyAlignment="1" applyProtection="1">
      <alignment vertical="center"/>
      <protection locked="0"/>
    </xf>
    <xf numFmtId="0" fontId="49" fillId="26" borderId="0" xfId="475" applyFont="1" applyFill="1" applyAlignment="1" applyProtection="1">
      <alignment vertical="center"/>
      <protection locked="0"/>
    </xf>
    <xf numFmtId="0" fontId="49" fillId="0" borderId="0" xfId="475" applyFont="1" applyAlignment="1">
      <alignment vertical="center"/>
    </xf>
    <xf numFmtId="0" fontId="49" fillId="0" borderId="0" xfId="171" applyFont="1" applyAlignment="1" applyProtection="1">
      <alignment vertical="center"/>
      <protection locked="0"/>
    </xf>
    <xf numFmtId="0" fontId="49" fillId="33" borderId="0" xfId="171" applyFont="1" applyFill="1" applyAlignment="1" applyProtection="1">
      <alignment vertical="center"/>
      <protection locked="0"/>
    </xf>
    <xf numFmtId="0" fontId="49" fillId="33" borderId="0" xfId="171" applyFont="1" applyFill="1" applyAlignment="1" applyProtection="1">
      <alignment vertical="center" wrapText="1"/>
      <protection locked="0"/>
    </xf>
    <xf numFmtId="0" fontId="49" fillId="33" borderId="0" xfId="171" applyFont="1" applyFill="1" applyBorder="1" applyAlignment="1" applyProtection="1">
      <alignment vertical="center" wrapText="1"/>
      <protection locked="0"/>
    </xf>
    <xf numFmtId="0" fontId="24" fillId="33" borderId="0" xfId="80" applyFill="1" applyBorder="1" applyAlignment="1" applyProtection="1">
      <alignment vertical="center"/>
      <protection locked="0"/>
    </xf>
    <xf numFmtId="0" fontId="50" fillId="33" borderId="0" xfId="80" applyFont="1" applyFill="1" applyBorder="1" applyAlignment="1" applyProtection="1">
      <alignment vertical="center"/>
      <protection locked="0"/>
    </xf>
    <xf numFmtId="0" fontId="21" fillId="33" borderId="111" xfId="0" applyFont="1" applyFill="1" applyBorder="1" applyAlignment="1">
      <alignment horizontal="center" vertical="top" wrapText="1"/>
    </xf>
    <xf numFmtId="0" fontId="0" fillId="33" borderId="111" xfId="0" applyFill="1" applyBorder="1" applyAlignment="1">
      <alignment horizontal="center" vertical="top" wrapText="1"/>
    </xf>
    <xf numFmtId="0" fontId="21" fillId="33" borderId="96" xfId="0" applyFont="1" applyFill="1" applyBorder="1" applyAlignment="1">
      <alignment horizontal="center" vertical="top" wrapText="1"/>
    </xf>
    <xf numFmtId="0" fontId="0" fillId="33" borderId="96" xfId="0" applyFill="1" applyBorder="1" applyAlignment="1">
      <alignment horizontal="center" vertical="top" wrapText="1"/>
    </xf>
    <xf numFmtId="0" fontId="54" fillId="54" borderId="79" xfId="0" applyFont="1" applyFill="1" applyBorder="1" applyAlignment="1">
      <alignment horizontal="right" wrapText="1"/>
    </xf>
    <xf numFmtId="9" fontId="0" fillId="33" borderId="141" xfId="0" applyNumberFormat="1" applyFill="1" applyBorder="1" applyAlignment="1">
      <alignment horizontal="left" vertical="top" wrapText="1"/>
    </xf>
    <xf numFmtId="165" fontId="0" fillId="33" borderId="142" xfId="52" applyNumberFormat="1" applyFont="1" applyFill="1" applyBorder="1" applyAlignment="1">
      <alignment horizontal="left" vertical="top" wrapText="1"/>
    </xf>
    <xf numFmtId="0" fontId="0" fillId="33" borderId="142" xfId="52" applyNumberFormat="1" applyFont="1" applyFill="1" applyBorder="1" applyAlignment="1">
      <alignment horizontal="left" vertical="top" wrapText="1"/>
    </xf>
    <xf numFmtId="0" fontId="0" fillId="33" borderId="142" xfId="0" applyFill="1" applyBorder="1" applyAlignment="1">
      <alignment horizontal="left" vertical="top" wrapText="1"/>
    </xf>
    <xf numFmtId="9" fontId="0" fillId="33" borderId="142" xfId="108" applyFont="1" applyFill="1" applyBorder="1" applyAlignment="1">
      <alignment horizontal="left" vertical="top" wrapText="1"/>
    </xf>
    <xf numFmtId="0" fontId="21" fillId="0" borderId="143" xfId="0" applyFont="1" applyFill="1" applyBorder="1" applyAlignment="1">
      <alignment horizontal="center" vertical="top" wrapText="1"/>
    </xf>
    <xf numFmtId="0" fontId="21" fillId="33" borderId="143" xfId="0" applyFont="1" applyFill="1" applyBorder="1" applyAlignment="1">
      <alignment horizontal="center" vertical="top" wrapText="1"/>
    </xf>
    <xf numFmtId="0" fontId="0" fillId="33" borderId="143" xfId="0" applyFill="1" applyBorder="1" applyAlignment="1">
      <alignment horizontal="center" vertical="top" wrapText="1"/>
    </xf>
    <xf numFmtId="0" fontId="0" fillId="33" borderId="145" xfId="0" applyFill="1" applyBorder="1" applyAlignment="1">
      <alignment horizontal="left" vertical="top" wrapText="1"/>
    </xf>
    <xf numFmtId="0" fontId="21" fillId="0" borderId="145" xfId="0" applyFont="1" applyFill="1" applyBorder="1" applyAlignment="1">
      <alignment horizontal="left" vertical="top" wrapText="1"/>
    </xf>
    <xf numFmtId="0" fontId="0" fillId="33" borderId="146" xfId="0" applyFill="1" applyBorder="1" applyAlignment="1">
      <alignment horizontal="left" vertical="top" wrapText="1"/>
    </xf>
    <xf numFmtId="0" fontId="0" fillId="24" borderId="49" xfId="0" applyFill="1" applyBorder="1" applyAlignment="1">
      <alignment horizontal="left" vertical="top" wrapText="1"/>
    </xf>
    <xf numFmtId="0" fontId="0" fillId="58" borderId="15" xfId="0" applyFill="1" applyBorder="1" applyAlignment="1">
      <alignment horizontal="left" vertical="top" wrapText="1"/>
    </xf>
    <xf numFmtId="0" fontId="0" fillId="58" borderId="0" xfId="0" applyFill="1" applyBorder="1" applyAlignment="1">
      <alignment horizontal="left" vertical="top" wrapText="1"/>
    </xf>
    <xf numFmtId="0" fontId="131" fillId="48" borderId="18" xfId="0" applyFont="1" applyFill="1" applyBorder="1" applyAlignment="1">
      <alignment vertical="center" textRotation="90" wrapText="1"/>
    </xf>
    <xf numFmtId="0" fontId="23" fillId="48" borderId="0" xfId="0" applyFont="1" applyFill="1" applyBorder="1" applyAlignment="1">
      <alignment vertical="center" textRotation="90" wrapText="1"/>
    </xf>
    <xf numFmtId="0" fontId="138" fillId="48" borderId="15" xfId="0" applyFont="1" applyFill="1" applyBorder="1" applyAlignment="1">
      <alignment vertical="center" textRotation="90" wrapText="1"/>
    </xf>
    <xf numFmtId="0" fontId="0" fillId="44" borderId="0" xfId="0" applyFill="1" applyBorder="1" applyAlignment="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49" fontId="78" fillId="0" borderId="11" xfId="158" applyNumberFormat="1" applyFont="1" applyFill="1" applyBorder="1" applyAlignment="1" applyProtection="1">
      <alignment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21" fillId="0" borderId="147" xfId="0" applyFont="1" applyBorder="1"/>
    <xf numFmtId="165" fontId="21" fillId="0" borderId="148" xfId="0" applyNumberFormat="1" applyFont="1" applyBorder="1"/>
    <xf numFmtId="165" fontId="0" fillId="0" borderId="10" xfId="0" applyNumberFormat="1" applyBorder="1"/>
    <xf numFmtId="0" fontId="0" fillId="34" borderId="10" xfId="0" applyFill="1" applyBorder="1"/>
    <xf numFmtId="9" fontId="0" fillId="0" borderId="16" xfId="108" applyFont="1" applyBorder="1"/>
    <xf numFmtId="0" fontId="0" fillId="34" borderId="149" xfId="0" applyFill="1" applyBorder="1"/>
    <xf numFmtId="9" fontId="75" fillId="24" borderId="11" xfId="183" applyNumberFormat="1" applyFont="1" applyFill="1" applyBorder="1" applyAlignment="1" applyProtection="1">
      <alignment vertical="top" wrapText="1"/>
    </xf>
    <xf numFmtId="0" fontId="158" fillId="25" borderId="153" xfId="0" applyFont="1" applyFill="1" applyBorder="1" applyAlignment="1">
      <alignment vertical="top" wrapText="1"/>
    </xf>
    <xf numFmtId="165" fontId="101" fillId="0" borderId="16" xfId="158" applyNumberFormat="1" applyFont="1" applyFill="1" applyBorder="1" applyAlignment="1" applyProtection="1">
      <alignmen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center" wrapText="1"/>
      <protection locked="0"/>
    </xf>
    <xf numFmtId="0" fontId="131" fillId="44" borderId="123" xfId="0" applyFont="1" applyFill="1" applyBorder="1" applyAlignment="1">
      <alignment horizontal="center" vertical="center"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49" fontId="78" fillId="33" borderId="16" xfId="158" applyNumberFormat="1" applyFont="1" applyFill="1" applyBorder="1" applyAlignment="1" applyProtection="1">
      <alignment vertical="top" wrapText="1"/>
      <protection locked="0"/>
    </xf>
    <xf numFmtId="9" fontId="78" fillId="33" borderId="11"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9" fontId="78" fillId="33" borderId="10" xfId="171" applyNumberFormat="1" applyFont="1" applyFill="1" applyBorder="1" applyAlignment="1" applyProtection="1">
      <alignment horizontal="center" vertical="center" wrapText="1"/>
      <protection locked="0"/>
    </xf>
    <xf numFmtId="14" fontId="78" fillId="33" borderId="23" xfId="158" applyNumberFormat="1" applyFont="1" applyFill="1" applyBorder="1" applyAlignment="1" applyProtection="1">
      <alignment horizontal="center" vertical="center" wrapText="1"/>
      <protection locked="0"/>
    </xf>
    <xf numFmtId="0" fontId="78" fillId="34" borderId="33" xfId="171" applyFont="1" applyFill="1" applyBorder="1" applyAlignment="1" applyProtection="1">
      <alignment wrapText="1"/>
    </xf>
    <xf numFmtId="0" fontId="78" fillId="34" borderId="30" xfId="171" applyFont="1" applyFill="1" applyBorder="1" applyAlignment="1" applyProtection="1">
      <alignment vertical="top" wrapText="1"/>
    </xf>
    <xf numFmtId="0" fontId="163" fillId="38" borderId="86" xfId="0" applyFont="1" applyFill="1" applyBorder="1" applyAlignment="1">
      <alignment vertical="center" wrapText="1"/>
    </xf>
    <xf numFmtId="0" fontId="158" fillId="38" borderId="158" xfId="0" applyFont="1" applyFill="1" applyBorder="1" applyAlignment="1">
      <alignment vertical="top" wrapText="1"/>
    </xf>
    <xf numFmtId="0" fontId="163" fillId="36" borderId="86" xfId="0" applyFont="1" applyFill="1" applyBorder="1" applyAlignment="1">
      <alignment vertical="center" wrapText="1"/>
    </xf>
    <xf numFmtId="0" fontId="158" fillId="36" borderId="158" xfId="0" applyFont="1" applyFill="1" applyBorder="1" applyAlignment="1">
      <alignment vertical="top" wrapText="1"/>
    </xf>
    <xf numFmtId="0" fontId="118" fillId="50" borderId="86" xfId="0" applyFont="1" applyFill="1" applyBorder="1" applyAlignment="1">
      <alignment vertical="center" wrapText="1"/>
    </xf>
    <xf numFmtId="0" fontId="74" fillId="50" borderId="158" xfId="0" applyFont="1" applyFill="1" applyBorder="1" applyAlignment="1">
      <alignment vertical="top" wrapText="1"/>
    </xf>
    <xf numFmtId="0" fontId="163" fillId="38" borderId="159" xfId="0" applyFont="1" applyFill="1" applyBorder="1" applyAlignment="1">
      <alignment vertical="center" wrapText="1"/>
    </xf>
    <xf numFmtId="0" fontId="158" fillId="38" borderId="157" xfId="0" applyFont="1" applyFill="1" applyBorder="1" applyAlignment="1">
      <alignment vertical="top" wrapText="1"/>
    </xf>
    <xf numFmtId="0" fontId="163" fillId="48" borderId="86" xfId="0" applyFont="1" applyFill="1" applyBorder="1" applyAlignment="1">
      <alignment vertical="center" wrapText="1"/>
    </xf>
    <xf numFmtId="0" fontId="158" fillId="48" borderId="158" xfId="0" applyFont="1" applyFill="1" applyBorder="1" applyAlignment="1">
      <alignment vertical="top" wrapText="1"/>
    </xf>
    <xf numFmtId="0" fontId="55" fillId="41" borderId="162" xfId="0" applyFont="1" applyFill="1" applyBorder="1" applyAlignment="1">
      <alignment vertical="center" wrapText="1"/>
    </xf>
    <xf numFmtId="0" fontId="55" fillId="41" borderId="86" xfId="0" applyFont="1" applyFill="1" applyBorder="1" applyAlignment="1">
      <alignment vertical="center" wrapText="1"/>
    </xf>
    <xf numFmtId="0" fontId="55" fillId="41" borderId="163" xfId="0" applyFont="1" applyFill="1" applyBorder="1" applyAlignment="1">
      <alignment vertical="center" wrapText="1"/>
    </xf>
    <xf numFmtId="0" fontId="95" fillId="41" borderId="164" xfId="0" applyFont="1" applyFill="1" applyBorder="1" applyAlignment="1">
      <alignment vertical="top" wrapText="1"/>
    </xf>
    <xf numFmtId="0" fontId="95" fillId="41" borderId="138" xfId="0" applyFont="1" applyFill="1" applyBorder="1" applyAlignment="1">
      <alignment vertical="top" wrapText="1"/>
    </xf>
    <xf numFmtId="0" fontId="95" fillId="41" borderId="165" xfId="0" applyFont="1" applyFill="1" applyBorder="1" applyAlignment="1">
      <alignment vertical="top" wrapText="1"/>
    </xf>
    <xf numFmtId="0" fontId="55" fillId="44" borderId="156" xfId="0" applyFont="1" applyFill="1" applyBorder="1" applyAlignment="1">
      <alignment vertical="center" wrapText="1"/>
    </xf>
    <xf numFmtId="0" fontId="21" fillId="44" borderId="166" xfId="0" applyFont="1" applyFill="1" applyBorder="1" applyAlignment="1">
      <alignment vertical="top" wrapText="1"/>
    </xf>
    <xf numFmtId="0" fontId="55" fillId="44" borderId="169" xfId="0" applyFont="1" applyFill="1" applyBorder="1" applyAlignment="1">
      <alignment vertical="center" wrapText="1"/>
    </xf>
    <xf numFmtId="0" fontId="55" fillId="44" borderId="170" xfId="0" applyFont="1" applyFill="1" applyBorder="1" applyAlignment="1">
      <alignment vertical="center" wrapText="1"/>
    </xf>
    <xf numFmtId="0" fontId="21" fillId="44" borderId="171" xfId="0" applyFont="1" applyFill="1" applyBorder="1" applyAlignment="1">
      <alignment vertical="top" wrapText="1"/>
    </xf>
    <xf numFmtId="0" fontId="21" fillId="44" borderId="172" xfId="0" applyFont="1" applyFill="1" applyBorder="1" applyAlignment="1">
      <alignment vertical="top" wrapText="1"/>
    </xf>
    <xf numFmtId="165" fontId="21" fillId="33" borderId="142" xfId="52" applyNumberFormat="1" applyFont="1" applyFill="1" applyBorder="1" applyAlignment="1">
      <alignment horizontal="left" vertical="top" wrapText="1"/>
    </xf>
    <xf numFmtId="0" fontId="23" fillId="0" borderId="80" xfId="0" applyFont="1" applyFill="1" applyBorder="1" applyAlignment="1">
      <alignment horizontal="right"/>
    </xf>
    <xf numFmtId="0" fontId="23" fillId="0" borderId="173" xfId="0" applyFont="1" applyFill="1" applyBorder="1" applyAlignment="1">
      <alignment horizontal="right"/>
    </xf>
    <xf numFmtId="0" fontId="21" fillId="0" borderId="148" xfId="0" applyFont="1" applyBorder="1"/>
    <xf numFmtId="0" fontId="175" fillId="25" borderId="31" xfId="171" applyFont="1" applyFill="1" applyBorder="1" applyAlignment="1" applyProtection="1">
      <alignment horizontal="left" vertical="top" wrapText="1"/>
    </xf>
    <xf numFmtId="0" fontId="101" fillId="24" borderId="33" xfId="171" applyFont="1" applyFill="1" applyBorder="1" applyAlignment="1" applyProtection="1">
      <alignment vertical="top" wrapText="1"/>
    </xf>
    <xf numFmtId="0" fontId="101" fillId="24" borderId="34" xfId="171" applyFont="1" applyFill="1" applyBorder="1" applyAlignment="1" applyProtection="1">
      <alignment vertical="top" wrapText="1"/>
    </xf>
    <xf numFmtId="0" fontId="101" fillId="24" borderId="26" xfId="171" applyFont="1" applyFill="1" applyBorder="1" applyAlignment="1" applyProtection="1">
      <alignment vertical="top" wrapText="1"/>
    </xf>
    <xf numFmtId="0" fontId="101" fillId="24" borderId="29" xfId="171" applyFont="1" applyFill="1" applyBorder="1" applyAlignment="1" applyProtection="1">
      <alignment vertical="top" wrapText="1"/>
    </xf>
    <xf numFmtId="0" fontId="101" fillId="24" borderId="11" xfId="171" applyFont="1" applyFill="1" applyBorder="1" applyAlignment="1" applyProtection="1">
      <alignment vertical="top" wrapText="1"/>
    </xf>
    <xf numFmtId="9" fontId="101" fillId="0" borderId="35" xfId="171" applyNumberFormat="1" applyFont="1" applyFill="1" applyBorder="1" applyAlignment="1" applyProtection="1">
      <alignment horizontal="center" vertical="top" wrapText="1"/>
      <protection locked="0"/>
    </xf>
    <xf numFmtId="9" fontId="101" fillId="0" borderId="22" xfId="171" applyNumberFormat="1" applyFont="1" applyFill="1" applyBorder="1" applyAlignment="1" applyProtection="1">
      <alignment horizontal="center" vertical="center" wrapText="1"/>
      <protection locked="0"/>
    </xf>
    <xf numFmtId="0" fontId="101" fillId="24" borderId="22" xfId="171" applyFont="1" applyFill="1" applyBorder="1" applyAlignment="1" applyProtection="1">
      <alignment horizontal="center" vertical="top" wrapText="1"/>
    </xf>
    <xf numFmtId="0" fontId="101" fillId="0" borderId="22" xfId="171" applyFont="1" applyFill="1" applyBorder="1" applyAlignment="1" applyProtection="1">
      <alignment vertical="top" wrapText="1"/>
      <protection locked="0"/>
    </xf>
    <xf numFmtId="0" fontId="101" fillId="24" borderId="18" xfId="171" applyFont="1" applyFill="1" applyBorder="1" applyAlignment="1" applyProtection="1">
      <alignment vertical="top" wrapText="1"/>
    </xf>
    <xf numFmtId="0" fontId="101" fillId="0" borderId="36" xfId="171" applyFont="1" applyFill="1" applyBorder="1" applyAlignment="1" applyProtection="1">
      <alignment vertical="top" wrapText="1"/>
      <protection locked="0"/>
    </xf>
    <xf numFmtId="9" fontId="101" fillId="0" borderId="10" xfId="171" applyNumberFormat="1" applyFont="1" applyFill="1" applyBorder="1" applyAlignment="1" applyProtection="1">
      <alignment horizontal="center" vertical="center" wrapText="1"/>
      <protection locked="0"/>
    </xf>
    <xf numFmtId="0" fontId="101" fillId="24" borderId="10" xfId="171" applyFont="1" applyFill="1" applyBorder="1" applyAlignment="1" applyProtection="1">
      <alignment vertical="top" wrapText="1"/>
    </xf>
    <xf numFmtId="9" fontId="101" fillId="0" borderId="32" xfId="171" applyNumberFormat="1" applyFont="1" applyFill="1" applyBorder="1" applyAlignment="1" applyProtection="1">
      <alignment horizontal="center" vertical="center" wrapText="1"/>
      <protection locked="0"/>
    </xf>
    <xf numFmtId="49" fontId="101" fillId="0" borderId="16" xfId="158" applyNumberFormat="1" applyFont="1" applyFill="1" applyBorder="1" applyAlignment="1" applyProtection="1">
      <alignment vertical="top" wrapText="1"/>
      <protection locked="0"/>
    </xf>
    <xf numFmtId="0" fontId="101" fillId="24" borderId="21" xfId="171" applyFont="1" applyFill="1" applyBorder="1" applyAlignment="1">
      <alignment wrapText="1"/>
    </xf>
    <xf numFmtId="0" fontId="110" fillId="24" borderId="33" xfId="171" applyFont="1" applyFill="1" applyBorder="1" applyAlignment="1" applyProtection="1">
      <alignment vertical="top" wrapText="1"/>
    </xf>
    <xf numFmtId="1" fontId="110" fillId="24" borderId="21" xfId="171" applyNumberFormat="1" applyFont="1" applyFill="1" applyBorder="1" applyAlignment="1" applyProtection="1">
      <alignment vertical="top" wrapText="1"/>
    </xf>
    <xf numFmtId="1" fontId="110" fillId="24" borderId="16" xfId="171" applyNumberFormat="1" applyFont="1" applyFill="1" applyBorder="1" applyAlignment="1" applyProtection="1">
      <alignment vertical="top" wrapText="1"/>
    </xf>
    <xf numFmtId="1" fontId="110" fillId="24" borderId="11" xfId="171" applyNumberFormat="1" applyFont="1" applyFill="1" applyBorder="1" applyAlignment="1" applyProtection="1">
      <alignment vertical="top" wrapText="1"/>
    </xf>
    <xf numFmtId="1" fontId="110" fillId="24" borderId="35" xfId="171" applyNumberFormat="1" applyFont="1" applyFill="1" applyBorder="1" applyAlignment="1" applyProtection="1">
      <alignment vertical="top" wrapText="1"/>
    </xf>
    <xf numFmtId="165" fontId="101" fillId="0" borderId="16" xfId="158" applyNumberFormat="1" applyFont="1" applyFill="1" applyBorder="1" applyAlignment="1" applyProtection="1">
      <alignment horizontal="center" vertical="center" wrapText="1"/>
      <protection locked="0"/>
    </xf>
    <xf numFmtId="0" fontId="101" fillId="0" borderId="16" xfId="158" applyNumberFormat="1" applyFont="1" applyFill="1" applyBorder="1" applyAlignment="1" applyProtection="1">
      <alignment horizontal="center" vertical="center" wrapText="1"/>
      <protection locked="0"/>
    </xf>
    <xf numFmtId="0" fontId="101" fillId="0" borderId="16" xfId="171" applyFont="1" applyBorder="1" applyAlignment="1" applyProtection="1">
      <alignment horizontal="center" vertical="center" wrapText="1" shrinkToFit="1"/>
      <protection locked="0"/>
    </xf>
    <xf numFmtId="0" fontId="101" fillId="0" borderId="35" xfId="171" applyFont="1" applyBorder="1" applyAlignment="1" applyProtection="1">
      <alignment horizontal="center" vertical="center" wrapText="1" shrinkToFit="1"/>
      <protection locked="0"/>
    </xf>
    <xf numFmtId="0" fontId="101" fillId="0" borderId="35" xfId="171" applyFont="1" applyFill="1" applyBorder="1" applyAlignment="1" applyProtection="1">
      <alignment horizontal="center" vertical="center" wrapText="1" shrinkToFit="1"/>
      <protection locked="0"/>
    </xf>
    <xf numFmtId="9" fontId="101" fillId="29" borderId="22" xfId="171" applyNumberFormat="1" applyFont="1" applyFill="1" applyBorder="1" applyAlignment="1" applyProtection="1">
      <alignment vertical="top" wrapText="1"/>
    </xf>
    <xf numFmtId="0" fontId="101" fillId="0" borderId="36" xfId="171" applyFont="1" applyBorder="1" applyAlignment="1" applyProtection="1">
      <alignment horizontal="center" vertical="center" wrapText="1" shrinkToFit="1"/>
      <protection locked="0"/>
    </xf>
    <xf numFmtId="0" fontId="110" fillId="24" borderId="29" xfId="171" applyFont="1" applyFill="1" applyBorder="1" applyAlignment="1" applyProtection="1">
      <alignment vertical="top" wrapText="1"/>
    </xf>
    <xf numFmtId="1" fontId="176" fillId="24" borderId="21" xfId="171" applyNumberFormat="1" applyFont="1" applyFill="1" applyBorder="1" applyAlignment="1" applyProtection="1">
      <alignment vertical="top" wrapText="1"/>
    </xf>
    <xf numFmtId="9" fontId="101" fillId="0" borderId="24" xfId="171" applyNumberFormat="1" applyFont="1" applyFill="1" applyBorder="1" applyAlignment="1" applyProtection="1">
      <alignment horizontal="center" vertical="center" wrapText="1"/>
      <protection locked="0"/>
    </xf>
    <xf numFmtId="0" fontId="101" fillId="0" borderId="16" xfId="171" applyFont="1" applyFill="1" applyBorder="1" applyAlignment="1" applyProtection="1">
      <alignment horizontal="center" vertical="center" wrapText="1" shrinkToFit="1"/>
      <protection locked="0"/>
    </xf>
    <xf numFmtId="0" fontId="101" fillId="24" borderId="24" xfId="171" applyFont="1" applyFill="1" applyBorder="1" applyAlignment="1" applyProtection="1">
      <alignment vertical="top" wrapText="1"/>
    </xf>
    <xf numFmtId="0" fontId="101" fillId="24" borderId="21" xfId="171" applyFont="1" applyFill="1" applyBorder="1" applyAlignment="1" applyProtection="1">
      <alignment vertical="top" wrapText="1"/>
    </xf>
    <xf numFmtId="9" fontId="101" fillId="29" borderId="21" xfId="171" applyNumberFormat="1" applyFont="1" applyFill="1" applyBorder="1" applyAlignment="1" applyProtection="1">
      <alignment vertical="top" wrapText="1"/>
    </xf>
    <xf numFmtId="9" fontId="101" fillId="29" borderId="16" xfId="171" applyNumberFormat="1" applyFont="1" applyFill="1" applyBorder="1" applyAlignment="1" applyProtection="1">
      <alignment vertical="top" wrapText="1"/>
    </xf>
    <xf numFmtId="0" fontId="114" fillId="25" borderId="34" xfId="171" applyFont="1" applyFill="1" applyBorder="1" applyAlignment="1" applyProtection="1">
      <alignment vertical="top" wrapText="1"/>
    </xf>
    <xf numFmtId="0" fontId="114" fillId="25" borderId="15" xfId="171" applyFont="1" applyFill="1" applyBorder="1" applyAlignment="1" applyProtection="1">
      <alignment horizontal="left" vertical="top" wrapText="1"/>
    </xf>
    <xf numFmtId="6" fontId="114" fillId="25" borderId="15" xfId="171" applyNumberFormat="1" applyFont="1" applyFill="1" applyBorder="1" applyAlignment="1" applyProtection="1">
      <alignment vertical="top" wrapText="1"/>
    </xf>
    <xf numFmtId="44" fontId="114" fillId="25" borderId="15" xfId="158" applyFont="1" applyFill="1" applyBorder="1" applyAlignment="1" applyProtection="1">
      <alignment vertical="top" wrapText="1"/>
    </xf>
    <xf numFmtId="1" fontId="114" fillId="25" borderId="15" xfId="171" applyNumberFormat="1" applyFont="1" applyFill="1" applyBorder="1" applyAlignment="1" applyProtection="1">
      <alignment horizontal="left" vertical="top" wrapText="1"/>
    </xf>
    <xf numFmtId="1" fontId="114" fillId="25" borderId="19" xfId="171" applyNumberFormat="1" applyFont="1" applyFill="1" applyBorder="1" applyAlignment="1" applyProtection="1">
      <alignment horizontal="left" vertical="top" wrapText="1"/>
    </xf>
    <xf numFmtId="1" fontId="101" fillId="0" borderId="10" xfId="171" applyNumberFormat="1" applyFont="1" applyFill="1" applyBorder="1" applyAlignment="1" applyProtection="1">
      <alignment horizontal="center" vertical="center" wrapText="1"/>
      <protection locked="0"/>
    </xf>
    <xf numFmtId="1" fontId="101" fillId="0" borderId="35" xfId="171" applyNumberFormat="1" applyFont="1" applyFill="1" applyBorder="1" applyAlignment="1" applyProtection="1">
      <alignment horizontal="center" vertical="center" wrapText="1"/>
      <protection locked="0"/>
    </xf>
    <xf numFmtId="165" fontId="115" fillId="24" borderId="16" xfId="158" applyNumberFormat="1" applyFont="1" applyFill="1" applyBorder="1" applyAlignment="1" applyProtection="1">
      <alignment vertical="top" wrapText="1"/>
    </xf>
    <xf numFmtId="9" fontId="106" fillId="24" borderId="11" xfId="183" applyFont="1" applyFill="1" applyBorder="1" applyAlignment="1" applyProtection="1">
      <alignment vertical="top" wrapText="1"/>
    </xf>
    <xf numFmtId="9" fontId="101" fillId="0" borderId="11" xfId="171" applyNumberFormat="1" applyFont="1" applyFill="1" applyBorder="1" applyAlignment="1" applyProtection="1">
      <alignment horizontal="center" vertical="center" wrapText="1"/>
      <protection locked="0"/>
    </xf>
    <xf numFmtId="0" fontId="114" fillId="25" borderId="29" xfId="171" applyFont="1" applyFill="1" applyBorder="1" applyAlignment="1" applyProtection="1">
      <alignment vertical="top" wrapText="1"/>
    </xf>
    <xf numFmtId="0" fontId="114" fillId="25" borderId="24" xfId="171" applyFont="1" applyFill="1" applyBorder="1" applyAlignment="1" applyProtection="1">
      <alignment horizontal="left" vertical="top" wrapText="1"/>
    </xf>
    <xf numFmtId="6" fontId="114" fillId="25" borderId="24" xfId="171" applyNumberFormat="1" applyFont="1" applyFill="1" applyBorder="1" applyAlignment="1" applyProtection="1">
      <alignment vertical="top" wrapText="1"/>
    </xf>
    <xf numFmtId="44" fontId="114" fillId="25" borderId="24" xfId="158" applyFont="1" applyFill="1" applyBorder="1" applyAlignment="1" applyProtection="1">
      <alignment vertical="top" wrapText="1"/>
    </xf>
    <xf numFmtId="1" fontId="114" fillId="25" borderId="24" xfId="171" applyNumberFormat="1" applyFont="1" applyFill="1" applyBorder="1" applyAlignment="1" applyProtection="1">
      <alignment horizontal="left" vertical="top" wrapText="1"/>
    </xf>
    <xf numFmtId="1" fontId="114" fillId="25" borderId="38" xfId="171" applyNumberFormat="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6" fillId="25" borderId="51" xfId="171" applyFont="1" applyFill="1" applyBorder="1" applyAlignment="1" applyProtection="1">
      <alignment horizontal="left" vertical="top" wrapText="1"/>
    </xf>
    <xf numFmtId="0" fontId="110" fillId="27" borderId="23" xfId="171" applyFont="1" applyFill="1" applyBorder="1" applyAlignment="1" applyProtection="1">
      <alignment horizontal="center" vertical="top" wrapText="1"/>
    </xf>
    <xf numFmtId="0" fontId="110" fillId="27" borderId="10" xfId="171" applyFont="1" applyFill="1" applyBorder="1" applyAlignment="1" applyProtection="1">
      <alignment horizontal="center" vertical="top" wrapText="1"/>
    </xf>
    <xf numFmtId="0" fontId="110" fillId="27" borderId="32" xfId="171" applyFont="1" applyFill="1" applyBorder="1" applyAlignment="1" applyProtection="1">
      <alignment vertical="top" wrapText="1"/>
    </xf>
    <xf numFmtId="0" fontId="101" fillId="27" borderId="29" xfId="171" applyNumberFormat="1" applyFont="1" applyFill="1" applyBorder="1" applyAlignment="1" applyProtection="1">
      <alignment vertical="top" wrapText="1"/>
    </xf>
    <xf numFmtId="0" fontId="101" fillId="27" borderId="29" xfId="171" applyFont="1" applyFill="1" applyBorder="1" applyAlignment="1" applyProtection="1">
      <alignment vertical="top" wrapText="1"/>
    </xf>
    <xf numFmtId="0" fontId="101" fillId="27" borderId="33" xfId="171" applyFont="1" applyFill="1" applyBorder="1" applyAlignment="1" applyProtection="1">
      <alignment vertical="top" wrapText="1"/>
    </xf>
    <xf numFmtId="0" fontId="106" fillId="25" borderId="31" xfId="171" applyFont="1" applyFill="1" applyBorder="1" applyAlignment="1" applyProtection="1">
      <alignment horizontal="left" vertical="top" wrapText="1"/>
    </xf>
    <xf numFmtId="9" fontId="101" fillId="25" borderId="0" xfId="171" applyNumberFormat="1" applyFont="1" applyFill="1" applyBorder="1" applyAlignment="1" applyProtection="1">
      <alignment vertical="top" wrapText="1"/>
    </xf>
    <xf numFmtId="9" fontId="101" fillId="25" borderId="13" xfId="171" applyNumberFormat="1" applyFont="1" applyFill="1" applyBorder="1" applyAlignment="1" applyProtection="1">
      <alignment vertical="top" wrapText="1"/>
    </xf>
    <xf numFmtId="0" fontId="110" fillId="24" borderId="27" xfId="171" applyFont="1" applyFill="1" applyBorder="1" applyAlignment="1" applyProtection="1">
      <alignment horizontal="center" vertical="top" wrapText="1"/>
    </xf>
    <xf numFmtId="0" fontId="101" fillId="24" borderId="28" xfId="171" applyFont="1" applyFill="1" applyBorder="1" applyAlignment="1" applyProtection="1">
      <alignment vertical="top" wrapText="1"/>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101" fillId="0" borderId="40" xfId="171" applyNumberFormat="1" applyFont="1" applyFill="1" applyBorder="1" applyAlignment="1" applyProtection="1">
      <alignment horizontal="center" vertical="top" wrapText="1"/>
      <protection locked="0"/>
    </xf>
    <xf numFmtId="0" fontId="101" fillId="0" borderId="0" xfId="171" applyFont="1" applyFill="1" applyBorder="1" applyAlignment="1" applyProtection="1">
      <alignment vertical="top" wrapText="1"/>
    </xf>
    <xf numFmtId="0" fontId="101" fillId="24" borderId="27" xfId="171" applyFont="1" applyFill="1" applyBorder="1" applyAlignment="1" applyProtection="1">
      <alignment vertical="top" wrapText="1"/>
    </xf>
    <xf numFmtId="0" fontId="110" fillId="27" borderId="40" xfId="171" applyFont="1" applyFill="1" applyBorder="1" applyAlignment="1" applyProtection="1">
      <alignment vertical="top" wrapText="1"/>
    </xf>
    <xf numFmtId="0" fontId="101" fillId="24" borderId="30" xfId="171" applyFont="1" applyFill="1" applyBorder="1" applyAlignment="1" applyProtection="1">
      <alignment vertical="top" wrapText="1"/>
    </xf>
    <xf numFmtId="9" fontId="101" fillId="0" borderId="66" xfId="171" applyNumberFormat="1" applyFont="1" applyFill="1" applyBorder="1" applyAlignment="1" applyProtection="1">
      <alignment horizontal="center" vertical="top" wrapText="1"/>
      <protection locked="0"/>
    </xf>
    <xf numFmtId="9" fontId="101" fillId="0" borderId="67" xfId="171" applyNumberFormat="1" applyFont="1" applyFill="1" applyBorder="1" applyAlignment="1" applyProtection="1">
      <alignment horizontal="center" vertical="top" wrapText="1"/>
      <protection locked="0"/>
    </xf>
    <xf numFmtId="0" fontId="101" fillId="24" borderId="29" xfId="171" applyFont="1" applyFill="1" applyBorder="1" applyProtection="1"/>
    <xf numFmtId="0" fontId="101" fillId="24" borderId="24" xfId="171" applyFont="1" applyFill="1" applyBorder="1" applyAlignment="1" applyProtection="1">
      <alignment horizontal="left" vertical="top" wrapText="1"/>
    </xf>
    <xf numFmtId="0" fontId="101" fillId="24" borderId="33" xfId="171" applyFont="1" applyFill="1" applyBorder="1" applyAlignment="1" applyProtection="1">
      <alignment wrapText="1"/>
    </xf>
    <xf numFmtId="0" fontId="106" fillId="25" borderId="31" xfId="171" applyFont="1" applyFill="1" applyBorder="1" applyAlignment="1" applyProtection="1">
      <alignment vertical="top" wrapText="1"/>
    </xf>
    <xf numFmtId="0" fontId="101" fillId="24" borderId="29"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78" fillId="32" borderId="23" xfId="158"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177" fillId="0" borderId="0" xfId="475" applyFont="1" applyAlignment="1">
      <alignment horizontal="left" vertical="center" wrapText="1"/>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5" fillId="25" borderId="37" xfId="171" applyFont="1" applyFill="1" applyBorder="1" applyAlignment="1" applyProtection="1">
      <alignment vertical="top" wrapText="1"/>
    </xf>
    <xf numFmtId="0" fontId="131" fillId="58" borderId="174" xfId="0" applyFont="1" applyFill="1" applyBorder="1" applyAlignment="1">
      <alignment vertical="center" textRotation="90" wrapText="1"/>
    </xf>
    <xf numFmtId="0" fontId="23" fillId="58" borderId="175" xfId="0" applyFont="1" applyFill="1" applyBorder="1" applyAlignment="1">
      <alignment vertical="center" textRotation="90" wrapText="1"/>
    </xf>
    <xf numFmtId="0" fontId="138" fillId="58" borderId="176" xfId="0" applyFont="1" applyFill="1" applyBorder="1" applyAlignment="1">
      <alignment vertical="center" textRotation="90" wrapText="1"/>
    </xf>
    <xf numFmtId="0" fontId="43" fillId="34" borderId="21" xfId="171" applyFont="1" applyFill="1" applyBorder="1" applyAlignment="1" applyProtection="1">
      <alignment horizontal="left"/>
      <protection locked="0"/>
    </xf>
    <xf numFmtId="0" fontId="43" fillId="34" borderId="21" xfId="171" applyFont="1" applyFill="1" applyBorder="1" applyProtection="1">
      <protection locked="0"/>
    </xf>
    <xf numFmtId="0" fontId="78" fillId="24" borderId="24" xfId="171" applyFont="1" applyFill="1" applyBorder="1" applyAlignment="1" applyProtection="1">
      <alignment horizontal="left" vertical="top" wrapText="1"/>
    </xf>
    <xf numFmtId="0" fontId="21" fillId="26" borderId="0" xfId="171" applyFont="1" applyFill="1" applyBorder="1" applyAlignment="1" applyProtection="1">
      <alignment horizontal="center"/>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24"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 fontId="43" fillId="0" borderId="35" xfId="171" applyNumberFormat="1" applyFont="1" applyFill="1" applyBorder="1" applyAlignment="1" applyProtection="1">
      <alignment horizontal="center" vertical="center" wrapText="1"/>
      <protection locked="0"/>
    </xf>
    <xf numFmtId="0" fontId="0" fillId="48" borderId="0" xfId="0" applyFill="1" applyBorder="1" applyAlignment="1">
      <alignment horizontal="left" vertical="top" wrapText="1"/>
    </xf>
    <xf numFmtId="9" fontId="0" fillId="33" borderId="177" xfId="0" applyNumberFormat="1" applyFill="1" applyBorder="1" applyAlignment="1">
      <alignment horizontal="left" vertical="top" wrapText="1"/>
    </xf>
    <xf numFmtId="9" fontId="21" fillId="33" borderId="177" xfId="0" applyNumberFormat="1" applyFont="1" applyFill="1" applyBorder="1" applyAlignment="1">
      <alignment horizontal="left" vertical="top" wrapText="1"/>
    </xf>
    <xf numFmtId="165" fontId="21" fillId="33" borderId="119" xfId="52" applyNumberFormat="1" applyFont="1" applyFill="1" applyBorder="1" applyAlignment="1">
      <alignment horizontal="left" vertical="top" wrapText="1"/>
    </xf>
    <xf numFmtId="0" fontId="174" fillId="35" borderId="60" xfId="0" applyFont="1" applyFill="1" applyBorder="1" applyAlignment="1">
      <alignment horizontal="left" vertical="top" wrapText="1"/>
    </xf>
    <xf numFmtId="0" fontId="0" fillId="33" borderId="15" xfId="0" applyFill="1" applyBorder="1" applyAlignment="1">
      <alignment horizontal="left" vertical="top" wrapText="1"/>
    </xf>
    <xf numFmtId="0" fontId="21" fillId="33" borderId="15" xfId="0" applyFont="1" applyFill="1" applyBorder="1" applyAlignment="1">
      <alignment horizontal="left" vertical="top" wrapText="1"/>
    </xf>
    <xf numFmtId="0" fontId="21" fillId="33" borderId="180" xfId="0" applyFont="1" applyFill="1" applyBorder="1" applyAlignment="1">
      <alignment horizontal="left" vertical="top" wrapText="1"/>
    </xf>
    <xf numFmtId="0" fontId="0" fillId="33" borderId="180" xfId="0" applyFill="1" applyBorder="1" applyAlignment="1">
      <alignment horizontal="left" vertical="top" wrapText="1"/>
    </xf>
    <xf numFmtId="0" fontId="0" fillId="24" borderId="15" xfId="0" applyFill="1" applyBorder="1" applyAlignment="1">
      <alignment horizontal="left" vertical="top" wrapText="1"/>
    </xf>
    <xf numFmtId="0" fontId="42" fillId="60" borderId="0" xfId="0" applyFont="1" applyFill="1" applyBorder="1" applyAlignment="1">
      <alignment horizontal="center" vertical="center" wrapText="1"/>
    </xf>
    <xf numFmtId="0" fontId="0" fillId="60" borderId="0" xfId="0" applyFill="1" applyBorder="1" applyAlignment="1">
      <alignment horizontal="left" vertical="top" wrapText="1"/>
    </xf>
    <xf numFmtId="9" fontId="0" fillId="60" borderId="0" xfId="0" applyNumberFormat="1" applyFill="1" applyBorder="1" applyAlignment="1">
      <alignment horizontal="left" vertical="top" wrapText="1"/>
    </xf>
    <xf numFmtId="165" fontId="0" fillId="60" borderId="0" xfId="52" applyNumberFormat="1" applyFont="1" applyFill="1" applyBorder="1" applyAlignment="1">
      <alignment horizontal="left" vertical="top" wrapText="1"/>
    </xf>
    <xf numFmtId="0" fontId="0" fillId="60" borderId="0" xfId="52" applyNumberFormat="1" applyFont="1" applyFill="1" applyBorder="1" applyAlignment="1">
      <alignment horizontal="left" vertical="top" wrapText="1"/>
    </xf>
    <xf numFmtId="165" fontId="21" fillId="60" borderId="0" xfId="52" applyNumberFormat="1" applyFont="1" applyFill="1" applyBorder="1" applyAlignment="1">
      <alignment horizontal="left" vertical="top" wrapText="1"/>
    </xf>
    <xf numFmtId="165" fontId="23" fillId="60" borderId="0" xfId="52" applyNumberFormat="1" applyFont="1" applyFill="1" applyBorder="1" applyAlignment="1">
      <alignment horizontal="left" vertical="top" wrapText="1"/>
    </xf>
    <xf numFmtId="9" fontId="0" fillId="60" borderId="0" xfId="108" applyFont="1" applyFill="1" applyBorder="1" applyAlignment="1">
      <alignment horizontal="left" vertical="top" wrapText="1"/>
    </xf>
    <xf numFmtId="0" fontId="174" fillId="60" borderId="0" xfId="0" applyFont="1" applyFill="1" applyBorder="1" applyAlignment="1">
      <alignment horizontal="left" vertical="top" wrapText="1"/>
    </xf>
    <xf numFmtId="0" fontId="21" fillId="60" borderId="0" xfId="0" applyFont="1" applyFill="1" applyBorder="1" applyAlignment="1">
      <alignment horizontal="center" vertical="top" wrapText="1"/>
    </xf>
    <xf numFmtId="0" fontId="0" fillId="60" borderId="0" xfId="0" applyFill="1" applyBorder="1" applyAlignment="1">
      <alignment horizontal="center" vertical="top" wrapText="1"/>
    </xf>
    <xf numFmtId="0" fontId="21" fillId="60" borderId="0" xfId="0" applyFont="1" applyFill="1" applyBorder="1" applyAlignment="1">
      <alignment horizontal="left" vertical="top" wrapText="1"/>
    </xf>
    <xf numFmtId="9" fontId="78" fillId="0" borderId="1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43" fillId="26" borderId="0" xfId="0" applyFont="1" applyFill="1" applyBorder="1" applyAlignment="1" applyProtection="1">
      <alignment wrapText="1"/>
      <protection locked="0"/>
    </xf>
    <xf numFmtId="0" fontId="49" fillId="33" borderId="0" xfId="475" applyFont="1" applyFill="1" applyBorder="1" applyAlignment="1" applyProtection="1">
      <alignment vertical="center" wrapText="1"/>
    </xf>
    <xf numFmtId="0" fontId="122" fillId="0" borderId="0" xfId="80" applyFont="1" applyBorder="1" applyAlignment="1" applyProtection="1">
      <alignment wrapText="1"/>
      <protection locked="0"/>
    </xf>
    <xf numFmtId="0" fontId="21" fillId="0" borderId="0" xfId="475" applyFill="1" applyBorder="1" applyAlignment="1">
      <alignment wrapText="1"/>
    </xf>
    <xf numFmtId="0" fontId="44" fillId="0" borderId="0" xfId="80" applyFont="1" applyFill="1" applyBorder="1" applyAlignment="1" applyProtection="1">
      <alignment vertical="top"/>
    </xf>
    <xf numFmtId="0" fontId="122" fillId="0" borderId="0" xfId="80" applyFont="1" applyFill="1" applyBorder="1" applyAlignment="1" applyProtection="1">
      <alignment horizontal="center" vertical="top" wrapText="1"/>
    </xf>
    <xf numFmtId="0" fontId="122" fillId="0" borderId="0" xfId="80" applyFont="1" applyFill="1" applyBorder="1" applyAlignment="1" applyProtection="1">
      <alignment vertical="top" wrapText="1"/>
    </xf>
    <xf numFmtId="0" fontId="44" fillId="0" borderId="0" xfId="475" applyFont="1" applyFill="1" applyBorder="1" applyAlignment="1">
      <alignment vertical="top" wrapText="1"/>
    </xf>
    <xf numFmtId="0" fontId="49" fillId="0" borderId="0" xfId="475" applyFont="1" applyFill="1" applyBorder="1" applyAlignment="1">
      <alignment horizontal="left" vertical="top" wrapText="1"/>
    </xf>
    <xf numFmtId="0" fontId="21" fillId="0" borderId="0" xfId="475" applyFont="1" applyFill="1" applyBorder="1" applyAlignment="1">
      <alignment wrapText="1"/>
    </xf>
    <xf numFmtId="0" fontId="21" fillId="0" borderId="0" xfId="475" applyFill="1" applyBorder="1"/>
    <xf numFmtId="0" fontId="49" fillId="0" borderId="0" xfId="475" applyFont="1" applyFill="1" applyBorder="1" applyAlignment="1">
      <alignment wrapText="1"/>
    </xf>
    <xf numFmtId="0" fontId="21" fillId="0" borderId="0" xfId="475" applyFill="1" applyBorder="1" applyAlignment="1">
      <alignment vertical="top" wrapText="1"/>
    </xf>
    <xf numFmtId="0" fontId="21" fillId="0" borderId="0" xfId="475" applyFill="1" applyBorder="1" applyAlignment="1">
      <alignment vertical="top"/>
    </xf>
    <xf numFmtId="0" fontId="42" fillId="34" borderId="181" xfId="0" applyFont="1" applyFill="1" applyBorder="1" applyAlignment="1">
      <alignment horizontal="center" vertical="center" wrapText="1"/>
    </xf>
    <xf numFmtId="0" fontId="42" fillId="34" borderId="90" xfId="0" applyFont="1" applyFill="1" applyBorder="1" applyAlignment="1">
      <alignment horizontal="center" vertical="center" wrapText="1"/>
    </xf>
    <xf numFmtId="0" fontId="42" fillId="34" borderId="182" xfId="0" applyFont="1" applyFill="1" applyBorder="1" applyAlignment="1">
      <alignment horizontal="center" vertical="center" wrapText="1"/>
    </xf>
    <xf numFmtId="9" fontId="0" fillId="33" borderId="183" xfId="0" applyNumberFormat="1" applyFill="1" applyBorder="1" applyAlignment="1">
      <alignment horizontal="left" vertical="top" wrapText="1"/>
    </xf>
    <xf numFmtId="9" fontId="0" fillId="33" borderId="184" xfId="0" applyNumberFormat="1" applyFill="1" applyBorder="1" applyAlignment="1">
      <alignment horizontal="left" vertical="top" wrapText="1"/>
    </xf>
    <xf numFmtId="9" fontId="0" fillId="33" borderId="185" xfId="0" applyNumberFormat="1" applyFill="1" applyBorder="1" applyAlignment="1">
      <alignment horizontal="left" vertical="top" wrapText="1"/>
    </xf>
    <xf numFmtId="9" fontId="0" fillId="33" borderId="186" xfId="0" applyNumberFormat="1" applyFill="1" applyBorder="1" applyAlignment="1">
      <alignment horizontal="left" vertical="top" wrapText="1"/>
    </xf>
    <xf numFmtId="0" fontId="0" fillId="28" borderId="187" xfId="0" applyFill="1" applyBorder="1" applyAlignment="1">
      <alignment horizontal="left" vertical="top" wrapText="1"/>
    </xf>
    <xf numFmtId="0" fontId="0" fillId="60" borderId="187" xfId="0" applyFill="1" applyBorder="1" applyAlignment="1">
      <alignment horizontal="left" vertical="top" wrapText="1"/>
    </xf>
    <xf numFmtId="9" fontId="0" fillId="33" borderId="191" xfId="0" applyNumberFormat="1" applyFill="1" applyBorder="1" applyAlignment="1">
      <alignment horizontal="left" vertical="top" wrapText="1"/>
    </xf>
    <xf numFmtId="9" fontId="0" fillId="33" borderId="192" xfId="0" applyNumberFormat="1" applyFill="1" applyBorder="1" applyAlignment="1">
      <alignment horizontal="left" vertical="top" wrapText="1"/>
    </xf>
    <xf numFmtId="9" fontId="0" fillId="33" borderId="193" xfId="0" applyNumberFormat="1" applyFill="1" applyBorder="1" applyAlignment="1">
      <alignment horizontal="left" vertical="top" wrapText="1"/>
    </xf>
    <xf numFmtId="9" fontId="0" fillId="60" borderId="194" xfId="0" applyNumberFormat="1" applyFill="1" applyBorder="1" applyAlignment="1">
      <alignment horizontal="left" vertical="top" wrapText="1"/>
    </xf>
    <xf numFmtId="9" fontId="0" fillId="33" borderId="195" xfId="0" applyNumberFormat="1" applyFill="1" applyBorder="1" applyAlignment="1">
      <alignment horizontal="left" vertical="top" wrapText="1"/>
    </xf>
    <xf numFmtId="0" fontId="0" fillId="34" borderId="41" xfId="0" applyFill="1" applyBorder="1"/>
    <xf numFmtId="0" fontId="0" fillId="34" borderId="91" xfId="0" applyFill="1" applyBorder="1"/>
    <xf numFmtId="0" fontId="0" fillId="34" borderId="196" xfId="0" applyFill="1" applyBorder="1"/>
    <xf numFmtId="0" fontId="0" fillId="34" borderId="49" xfId="0" applyFill="1" applyBorder="1"/>
    <xf numFmtId="0" fontId="0" fillId="34" borderId="144" xfId="0" applyFill="1" applyBorder="1"/>
    <xf numFmtId="0" fontId="0" fillId="34" borderId="151" xfId="0" applyFill="1" applyBorder="1"/>
    <xf numFmtId="0" fontId="0" fillId="44" borderId="197" xfId="0" applyFill="1" applyBorder="1"/>
    <xf numFmtId="0" fontId="0" fillId="44" borderId="198" xfId="0" applyFill="1" applyBorder="1"/>
    <xf numFmtId="0" fontId="0" fillId="44" borderId="199" xfId="0" applyFill="1" applyBorder="1"/>
    <xf numFmtId="165" fontId="21" fillId="33" borderId="93" xfId="52" applyNumberFormat="1" applyFont="1" applyFill="1" applyBorder="1" applyAlignment="1">
      <alignment horizontal="left" vertical="top" wrapText="1"/>
    </xf>
    <xf numFmtId="0" fontId="21" fillId="33" borderId="142" xfId="0" applyFont="1" applyFill="1" applyBorder="1" applyAlignment="1">
      <alignment horizontal="left" vertical="top" wrapText="1"/>
    </xf>
    <xf numFmtId="0" fontId="23" fillId="0" borderId="206" xfId="0" applyFont="1" applyFill="1" applyBorder="1" applyAlignment="1">
      <alignment vertical="top" wrapText="1"/>
    </xf>
    <xf numFmtId="0" fontId="21" fillId="60" borderId="205" xfId="171" applyFill="1" applyBorder="1" applyAlignment="1">
      <alignment vertical="top" wrapText="1"/>
    </xf>
    <xf numFmtId="0" fontId="21" fillId="0" borderId="207" xfId="171" applyBorder="1" applyAlignment="1">
      <alignment vertical="top" wrapText="1"/>
    </xf>
    <xf numFmtId="0" fontId="0" fillId="54" borderId="208" xfId="0" applyFill="1" applyBorder="1"/>
    <xf numFmtId="0" fontId="0" fillId="34" borderId="209" xfId="0" applyFill="1" applyBorder="1"/>
    <xf numFmtId="0" fontId="0" fillId="34" borderId="210" xfId="0" applyFill="1" applyBorder="1"/>
    <xf numFmtId="0" fontId="0" fillId="58" borderId="0" xfId="0" applyFill="1" applyBorder="1"/>
    <xf numFmtId="0" fontId="0" fillId="58" borderId="25" xfId="0" applyFill="1" applyBorder="1"/>
    <xf numFmtId="0" fontId="21" fillId="58" borderId="150" xfId="0" applyFont="1" applyFill="1" applyBorder="1"/>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33" borderId="212" xfId="0" applyFont="1" applyFill="1" applyBorder="1" applyAlignment="1" applyProtection="1">
      <alignment vertical="center"/>
    </xf>
    <xf numFmtId="0" fontId="24" fillId="33" borderId="212" xfId="80" applyFill="1" applyBorder="1" applyAlignment="1" applyProtection="1">
      <alignment horizontal="center" vertical="center" wrapText="1"/>
    </xf>
    <xf numFmtId="0" fontId="24" fillId="0" borderId="0" xfId="80" applyAlignment="1" applyProtection="1">
      <alignment horizontal="center" vertical="center" wrapText="1"/>
    </xf>
    <xf numFmtId="0" fontId="122" fillId="0" borderId="0" xfId="80" applyFont="1" applyBorder="1" applyAlignment="1" applyProtection="1">
      <protection locked="0"/>
    </xf>
    <xf numFmtId="9" fontId="43" fillId="0" borderId="67" xfId="171" applyNumberFormat="1" applyFont="1" applyFill="1" applyBorder="1" applyAlignment="1" applyProtection="1">
      <alignment horizontal="center" vertical="center" wrapText="1"/>
      <protection locked="0"/>
    </xf>
    <xf numFmtId="0" fontId="0" fillId="0" borderId="134" xfId="0" applyFill="1" applyBorder="1" applyAlignment="1">
      <alignment horizontal="left" vertical="top"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21" fillId="26" borderId="0" xfId="171" applyFont="1" applyFill="1" applyBorder="1" applyAlignment="1" applyProtection="1">
      <alignment horizontal="center"/>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0" fontId="74" fillId="33" borderId="0" xfId="171" applyFont="1" applyFill="1" applyProtection="1">
      <protection locked="0"/>
    </xf>
    <xf numFmtId="0" fontId="74" fillId="33" borderId="0" xfId="171" applyFont="1" applyFill="1" applyAlignment="1" applyProtection="1">
      <alignment wrapText="1"/>
      <protection locked="0"/>
    </xf>
    <xf numFmtId="0" fontId="74" fillId="33" borderId="0" xfId="171" applyFont="1" applyFill="1" applyBorder="1" applyAlignment="1" applyProtection="1">
      <alignment wrapText="1"/>
      <protection locked="0"/>
    </xf>
    <xf numFmtId="0" fontId="74" fillId="26" borderId="0" xfId="171" applyFont="1" applyFill="1" applyBorder="1" applyAlignment="1" applyProtection="1">
      <alignment vertical="top" wrapText="1"/>
      <protection locked="0"/>
    </xf>
    <xf numFmtId="0" fontId="180" fillId="26" borderId="0" xfId="475" applyFont="1" applyFill="1" applyBorder="1" applyAlignment="1" applyProtection="1">
      <alignment vertical="top" wrapText="1"/>
    </xf>
    <xf numFmtId="0" fontId="43" fillId="26" borderId="91" xfId="475" applyFont="1" applyFill="1" applyBorder="1" applyProtection="1">
      <protection locked="0"/>
    </xf>
    <xf numFmtId="0" fontId="181" fillId="33" borderId="0" xfId="0" applyFont="1" applyFill="1" applyAlignment="1">
      <alignment horizontal="center" vertical="center" wrapText="1"/>
    </xf>
    <xf numFmtId="0" fontId="0" fillId="33" borderId="213" xfId="0" applyFill="1" applyBorder="1" applyAlignment="1">
      <alignment horizontal="left" vertical="top" wrapText="1"/>
    </xf>
    <xf numFmtId="0" fontId="0" fillId="33" borderId="214" xfId="0" applyFill="1" applyBorder="1" applyAlignment="1">
      <alignment horizontal="left" vertical="top" wrapText="1"/>
    </xf>
    <xf numFmtId="0" fontId="0" fillId="33" borderId="215" xfId="0" applyFill="1" applyBorder="1" applyAlignment="1">
      <alignment horizontal="left" vertical="top" wrapText="1"/>
    </xf>
    <xf numFmtId="0" fontId="174" fillId="35" borderId="0" xfId="0" applyFont="1" applyFill="1" applyBorder="1" applyAlignment="1">
      <alignment horizontal="left" vertical="top" wrapText="1"/>
    </xf>
    <xf numFmtId="0" fontId="0" fillId="33" borderId="216" xfId="0" applyFill="1" applyBorder="1" applyAlignment="1">
      <alignment horizontal="left" vertical="top" wrapText="1"/>
    </xf>
    <xf numFmtId="0" fontId="0" fillId="33" borderId="217" xfId="0" applyFill="1" applyBorder="1" applyAlignment="1">
      <alignment horizontal="left" vertical="top" wrapText="1"/>
    </xf>
    <xf numFmtId="0" fontId="0" fillId="33" borderId="218" xfId="0" applyFill="1" applyBorder="1" applyAlignment="1">
      <alignment horizontal="left" vertical="top" wrapText="1"/>
    </xf>
    <xf numFmtId="165" fontId="0" fillId="0" borderId="93" xfId="52" applyNumberFormat="1" applyFont="1" applyFill="1" applyBorder="1" applyAlignment="1">
      <alignment horizontal="left" vertical="top" wrapText="1"/>
    </xf>
    <xf numFmtId="0" fontId="174" fillId="35" borderId="196" xfId="0" applyFont="1" applyFill="1" applyBorder="1" applyAlignment="1">
      <alignment horizontal="left" vertical="top" wrapText="1"/>
    </xf>
    <xf numFmtId="0" fontId="0" fillId="48" borderId="196" xfId="0" applyFill="1" applyBorder="1" applyAlignment="1">
      <alignment horizontal="left" vertical="top" wrapText="1"/>
    </xf>
    <xf numFmtId="0" fontId="21" fillId="33" borderId="94" xfId="0" applyFont="1" applyFill="1" applyBorder="1" applyAlignment="1">
      <alignment horizontal="left" vertical="top" wrapText="1"/>
    </xf>
    <xf numFmtId="0" fontId="0" fillId="28" borderId="189" xfId="0" applyFill="1" applyBorder="1" applyAlignment="1">
      <alignment horizontal="left" vertical="top" wrapText="1"/>
    </xf>
    <xf numFmtId="0" fontId="0" fillId="28" borderId="219" xfId="0" applyFill="1" applyBorder="1" applyAlignment="1">
      <alignment horizontal="left" vertical="top" wrapText="1"/>
    </xf>
    <xf numFmtId="0" fontId="0" fillId="0" borderId="222" xfId="0" applyBorder="1"/>
    <xf numFmtId="0" fontId="0" fillId="0" borderId="223" xfId="0" applyBorder="1"/>
    <xf numFmtId="9" fontId="0" fillId="0" borderId="222" xfId="108" applyFont="1" applyBorder="1"/>
    <xf numFmtId="0" fontId="23" fillId="0" borderId="224" xfId="0" applyFont="1" applyBorder="1" applyAlignment="1"/>
    <xf numFmtId="0" fontId="55" fillId="44" borderId="226" xfId="0" applyFont="1" applyFill="1" applyBorder="1" applyAlignment="1">
      <alignment vertical="center" wrapText="1"/>
    </xf>
    <xf numFmtId="0" fontId="21" fillId="44" borderId="227" xfId="0" applyFont="1" applyFill="1" applyBorder="1" applyAlignment="1">
      <alignment vertical="top" wrapText="1"/>
    </xf>
    <xf numFmtId="0" fontId="0" fillId="33" borderId="228" xfId="0" applyFill="1" applyBorder="1" applyAlignment="1">
      <alignment horizontal="left" vertical="top" wrapText="1"/>
    </xf>
    <xf numFmtId="0" fontId="0" fillId="33" borderId="229" xfId="0" applyFill="1" applyBorder="1" applyAlignment="1">
      <alignment horizontal="left" vertical="top" wrapText="1"/>
    </xf>
    <xf numFmtId="165" fontId="0" fillId="33" borderId="230" xfId="52" applyNumberFormat="1" applyFont="1" applyFill="1" applyBorder="1" applyAlignment="1">
      <alignment horizontal="left" vertical="top" wrapText="1"/>
    </xf>
    <xf numFmtId="0" fontId="21" fillId="0" borderId="231" xfId="0" applyFont="1" applyFill="1" applyBorder="1" applyAlignment="1">
      <alignment horizontal="center" vertical="top" wrapText="1"/>
    </xf>
    <xf numFmtId="0" fontId="21" fillId="0" borderId="232" xfId="0" applyFont="1" applyFill="1" applyBorder="1" applyAlignment="1">
      <alignment horizontal="center" vertical="top" wrapText="1"/>
    </xf>
    <xf numFmtId="0" fontId="21" fillId="0" borderId="233" xfId="0" applyFont="1" applyFill="1" applyBorder="1" applyAlignment="1">
      <alignment horizontal="center" vertical="top" wrapText="1"/>
    </xf>
    <xf numFmtId="0" fontId="0" fillId="33" borderId="234" xfId="0" applyFill="1" applyBorder="1" applyAlignment="1">
      <alignment horizontal="left" vertical="top" wrapText="1"/>
    </xf>
    <xf numFmtId="0" fontId="0" fillId="33" borderId="235" xfId="0" applyFill="1" applyBorder="1" applyAlignment="1">
      <alignment horizontal="left" vertical="top" wrapText="1"/>
    </xf>
    <xf numFmtId="0" fontId="0" fillId="33" borderId="236" xfId="0" applyFill="1" applyBorder="1" applyAlignment="1">
      <alignment horizontal="left" vertical="top" wrapText="1"/>
    </xf>
    <xf numFmtId="0" fontId="21" fillId="0" borderId="237" xfId="0" applyFont="1" applyFill="1" applyBorder="1" applyAlignment="1">
      <alignment horizontal="left" vertical="top" wrapText="1"/>
    </xf>
    <xf numFmtId="0" fontId="21" fillId="0" borderId="238" xfId="0" applyFont="1" applyFill="1" applyBorder="1" applyAlignment="1">
      <alignment horizontal="left" vertical="top" wrapText="1"/>
    </xf>
    <xf numFmtId="0" fontId="21" fillId="0" borderId="239" xfId="0" applyFont="1" applyFill="1" applyBorder="1" applyAlignment="1">
      <alignment horizontal="left" vertical="top" wrapText="1"/>
    </xf>
    <xf numFmtId="0" fontId="0" fillId="33" borderId="240" xfId="0" applyFill="1" applyBorder="1" applyAlignment="1">
      <alignment horizontal="left" vertical="top" wrapText="1"/>
    </xf>
    <xf numFmtId="0" fontId="0" fillId="33" borderId="241" xfId="0" applyFill="1" applyBorder="1" applyAlignment="1">
      <alignment horizontal="left" vertical="top" wrapText="1"/>
    </xf>
    <xf numFmtId="0" fontId="0" fillId="0" borderId="241" xfId="0" applyFill="1" applyBorder="1" applyAlignment="1">
      <alignment horizontal="left" vertical="top" wrapText="1"/>
    </xf>
    <xf numFmtId="0" fontId="0" fillId="33" borderId="242" xfId="0" applyFill="1" applyBorder="1" applyAlignment="1">
      <alignment horizontal="left" vertical="top" wrapText="1"/>
    </xf>
    <xf numFmtId="0" fontId="0" fillId="33" borderId="243" xfId="0" applyFill="1" applyBorder="1" applyAlignment="1">
      <alignment horizontal="left" vertical="top" wrapText="1"/>
    </xf>
    <xf numFmtId="0" fontId="0" fillId="33" borderId="244" xfId="0" applyFill="1" applyBorder="1" applyAlignment="1">
      <alignment horizontal="left" vertical="top" wrapText="1"/>
    </xf>
    <xf numFmtId="0" fontId="0" fillId="33" borderId="245" xfId="0" applyFill="1" applyBorder="1" applyAlignment="1">
      <alignment horizontal="left" vertical="top" wrapText="1"/>
    </xf>
    <xf numFmtId="0" fontId="0" fillId="34" borderId="246" xfId="0" applyFill="1" applyBorder="1"/>
    <xf numFmtId="0" fontId="21" fillId="0" borderId="247" xfId="171" applyBorder="1" applyAlignment="1">
      <alignment vertical="top" wrapText="1"/>
    </xf>
    <xf numFmtId="0" fontId="21" fillId="0" borderId="248" xfId="171" applyBorder="1" applyAlignment="1">
      <alignment vertical="top" wrapText="1"/>
    </xf>
    <xf numFmtId="0" fontId="21" fillId="0" borderId="210" xfId="171" applyBorder="1" applyAlignment="1">
      <alignment vertical="top" wrapText="1"/>
    </xf>
    <xf numFmtId="0" fontId="49" fillId="0" borderId="0" xfId="80" applyFont="1" applyFill="1" applyBorder="1" applyAlignment="1" applyProtection="1">
      <alignment vertical="top"/>
    </xf>
    <xf numFmtId="0" fontId="49" fillId="0" borderId="0" xfId="475" applyFont="1" applyFill="1" applyBorder="1" applyAlignment="1"/>
    <xf numFmtId="0" fontId="81" fillId="33" borderId="0" xfId="171" applyFont="1" applyFill="1" applyBorder="1" applyAlignment="1" applyProtection="1">
      <alignment horizontal="center"/>
    </xf>
    <xf numFmtId="0" fontId="81" fillId="33" borderId="0" xfId="171" applyFont="1" applyFill="1" applyBorder="1" applyAlignment="1" applyProtection="1">
      <alignment horizontal="left"/>
    </xf>
    <xf numFmtId="0" fontId="81" fillId="33" borderId="0" xfId="171" applyFont="1" applyFill="1" applyBorder="1" applyProtection="1"/>
    <xf numFmtId="0" fontId="89" fillId="33" borderId="0" xfId="171" applyFont="1" applyFill="1" applyBorder="1" applyAlignment="1" applyProtection="1">
      <alignment vertical="top" wrapText="1"/>
    </xf>
    <xf numFmtId="0" fontId="54" fillId="0" borderId="0" xfId="475" applyFont="1" applyFill="1" applyBorder="1" applyAlignment="1" applyProtection="1">
      <alignment vertical="top" wrapText="1"/>
    </xf>
    <xf numFmtId="0" fontId="95" fillId="0" borderId="0" xfId="475" applyFont="1" applyFill="1" applyBorder="1" applyAlignment="1" applyProtection="1">
      <alignment vertical="top" wrapText="1"/>
      <protection locked="0"/>
    </xf>
    <xf numFmtId="0" fontId="95" fillId="26" borderId="0" xfId="475" applyFont="1" applyFill="1" applyBorder="1" applyAlignment="1" applyProtection="1">
      <alignment vertical="top" wrapText="1"/>
    </xf>
    <xf numFmtId="0" fontId="95" fillId="26" borderId="0" xfId="475" applyFont="1" applyFill="1" applyBorder="1" applyAlignment="1" applyProtection="1">
      <alignment vertical="top" wrapText="1"/>
      <protection locked="0"/>
    </xf>
    <xf numFmtId="0" fontId="95" fillId="26" borderId="0" xfId="168" applyFont="1" applyFill="1" applyBorder="1" applyAlignment="1" applyProtection="1">
      <alignment vertical="top" wrapText="1"/>
      <protection locked="0"/>
    </xf>
    <xf numFmtId="0" fontId="95" fillId="0" borderId="0" xfId="475" applyFont="1" applyBorder="1" applyAlignment="1" applyProtection="1">
      <alignment vertical="top" wrapText="1"/>
    </xf>
    <xf numFmtId="0" fontId="95" fillId="0" borderId="0" xfId="475" applyFont="1" applyBorder="1" applyAlignment="1" applyProtection="1">
      <alignment vertical="top" wrapText="1"/>
      <protection locked="0"/>
    </xf>
    <xf numFmtId="0" fontId="95" fillId="0" borderId="0" xfId="171" applyFont="1" applyBorder="1" applyProtection="1">
      <protection locked="0"/>
    </xf>
    <xf numFmtId="0" fontId="95" fillId="0" borderId="0" xfId="475" applyFont="1" applyBorder="1" applyAlignment="1" applyProtection="1">
      <alignment wrapText="1"/>
      <protection locked="0"/>
    </xf>
    <xf numFmtId="0" fontId="95" fillId="0" borderId="0" xfId="475" applyFont="1" applyBorder="1" applyProtection="1">
      <protection locked="0"/>
    </xf>
    <xf numFmtId="0" fontId="95" fillId="26" borderId="0" xfId="475" applyFont="1" applyFill="1" applyBorder="1" applyProtection="1">
      <protection locked="0"/>
    </xf>
    <xf numFmtId="0" fontId="95" fillId="0" borderId="0" xfId="475" applyFont="1"/>
    <xf numFmtId="0" fontId="125" fillId="26" borderId="0" xfId="80" applyFont="1" applyFill="1" applyBorder="1" applyAlignment="1" applyProtection="1">
      <alignment horizontal="center" vertical="center" wrapText="1"/>
    </xf>
    <xf numFmtId="0" fontId="49" fillId="33" borderId="0" xfId="475" applyFont="1" applyFill="1" applyBorder="1" applyAlignment="1">
      <alignment horizontal="left" vertical="top" wrapText="1"/>
    </xf>
    <xf numFmtId="0" fontId="171" fillId="34" borderId="0" xfId="475" applyFont="1" applyFill="1" applyBorder="1" applyAlignment="1">
      <alignment horizontal="left" vertical="top" wrapText="1"/>
    </xf>
    <xf numFmtId="0" fontId="171" fillId="34" borderId="0" xfId="475" applyFont="1" applyFill="1" applyBorder="1" applyAlignment="1">
      <alignment wrapText="1"/>
    </xf>
    <xf numFmtId="0" fontId="130" fillId="39" borderId="0" xfId="475" applyFont="1" applyFill="1" applyBorder="1" applyAlignment="1">
      <alignment horizontal="left" vertical="top" wrapText="1"/>
    </xf>
    <xf numFmtId="0" fontId="130" fillId="39" borderId="0" xfId="475" applyFont="1" applyFill="1" applyBorder="1" applyAlignment="1">
      <alignment wrapText="1"/>
    </xf>
    <xf numFmtId="0" fontId="120" fillId="26" borderId="0" xfId="475" applyFont="1" applyFill="1" applyBorder="1" applyAlignment="1" applyProtection="1">
      <alignment horizontal="left" vertical="top" wrapText="1"/>
    </xf>
    <xf numFmtId="0" fontId="49" fillId="0" borderId="0" xfId="475" applyFont="1" applyBorder="1" applyAlignment="1" applyProtection="1">
      <alignment vertical="top" wrapText="1"/>
    </xf>
    <xf numFmtId="0" fontId="21" fillId="0" borderId="0" xfId="475" applyBorder="1" applyAlignment="1" applyProtection="1">
      <alignment vertical="top" wrapText="1"/>
    </xf>
    <xf numFmtId="0" fontId="120" fillId="0" borderId="0" xfId="475" applyFont="1" applyBorder="1" applyAlignment="1" applyProtection="1">
      <alignment wrapText="1"/>
    </xf>
    <xf numFmtId="0" fontId="49" fillId="0" borderId="0" xfId="475" applyFont="1" applyBorder="1" applyAlignment="1" applyProtection="1">
      <alignment wrapText="1"/>
    </xf>
    <xf numFmtId="0" fontId="49" fillId="33" borderId="0" xfId="475" applyFont="1" applyFill="1" applyBorder="1" applyAlignment="1" applyProtection="1">
      <alignment horizontal="left" wrapText="1"/>
    </xf>
    <xf numFmtId="0" fontId="44" fillId="33" borderId="0" xfId="475" applyFont="1" applyFill="1" applyBorder="1" applyAlignment="1" applyProtection="1">
      <alignment horizontal="left" wrapText="1"/>
    </xf>
    <xf numFmtId="0" fontId="44" fillId="26" borderId="0" xfId="475" applyFont="1" applyFill="1" applyBorder="1" applyAlignment="1" applyProtection="1">
      <alignment horizontal="left" wrapText="1"/>
    </xf>
    <xf numFmtId="0" fontId="49" fillId="26" borderId="0" xfId="475" applyFont="1" applyFill="1" applyBorder="1" applyAlignment="1">
      <alignment horizontal="center" vertical="top" wrapText="1"/>
    </xf>
    <xf numFmtId="0" fontId="122" fillId="33" borderId="0" xfId="80" applyFont="1" applyFill="1" applyBorder="1" applyAlignment="1" applyProtection="1">
      <alignment horizontal="left"/>
      <protection locked="0"/>
    </xf>
    <xf numFmtId="0" fontId="122" fillId="33" borderId="0" xfId="80" applyFont="1" applyFill="1" applyAlignment="1" applyProtection="1">
      <alignment horizontal="left" vertical="center"/>
    </xf>
    <xf numFmtId="0" fontId="49" fillId="26" borderId="0" xfId="475" applyFont="1" applyFill="1" applyBorder="1" applyAlignment="1">
      <alignment horizontal="left" wrapText="1"/>
    </xf>
    <xf numFmtId="0" fontId="49" fillId="26" borderId="0" xfId="475" applyFont="1" applyFill="1" applyBorder="1" applyAlignment="1">
      <alignment horizontal="left" vertical="center" wrapText="1"/>
    </xf>
    <xf numFmtId="0" fontId="43" fillId="26" borderId="0" xfId="475" applyFont="1" applyFill="1" applyBorder="1" applyAlignment="1">
      <alignment horizontal="center" wrapText="1"/>
    </xf>
    <xf numFmtId="0" fontId="120" fillId="0" borderId="0" xfId="475" applyFont="1" applyBorder="1" applyAlignment="1">
      <alignment vertical="top" wrapText="1"/>
    </xf>
    <xf numFmtId="0" fontId="21" fillId="0" borderId="0" xfId="475" applyBorder="1" applyAlignment="1">
      <alignment vertical="top" wrapText="1"/>
    </xf>
    <xf numFmtId="0" fontId="121" fillId="26" borderId="0" xfId="475" applyFont="1" applyFill="1" applyBorder="1" applyAlignment="1">
      <alignment horizontal="left" vertical="top" wrapText="1"/>
    </xf>
    <xf numFmtId="0" fontId="21" fillId="0" borderId="0" xfId="475" applyBorder="1" applyAlignment="1">
      <alignment wrapText="1"/>
    </xf>
    <xf numFmtId="0" fontId="169" fillId="26" borderId="0" xfId="475" applyFont="1" applyFill="1" applyBorder="1" applyAlignment="1">
      <alignment wrapText="1"/>
    </xf>
    <xf numFmtId="0" fontId="170" fillId="26" borderId="0" xfId="475" applyFont="1" applyFill="1" applyBorder="1" applyAlignment="1">
      <alignment wrapText="1"/>
    </xf>
    <xf numFmtId="0" fontId="134" fillId="26" borderId="0" xfId="80" applyFont="1" applyFill="1" applyBorder="1" applyAlignment="1" applyProtection="1">
      <alignment horizontal="left" vertical="top" wrapText="1"/>
    </xf>
    <xf numFmtId="0" fontId="49" fillId="0" borderId="0" xfId="475" applyFont="1" applyFill="1" applyBorder="1" applyAlignment="1">
      <alignment horizontal="left" wrapText="1"/>
    </xf>
    <xf numFmtId="0" fontId="21" fillId="0" borderId="178" xfId="0" applyFont="1" applyFill="1" applyBorder="1" applyAlignment="1">
      <alignment horizontal="center" vertical="top" wrapText="1"/>
    </xf>
    <xf numFmtId="0" fontId="21" fillId="0" borderId="60" xfId="0" applyFont="1" applyFill="1" applyBorder="1" applyAlignment="1">
      <alignment horizontal="center" vertical="top" wrapText="1"/>
    </xf>
    <xf numFmtId="0" fontId="21" fillId="0" borderId="179" xfId="0" applyFont="1" applyFill="1" applyBorder="1" applyAlignment="1">
      <alignment horizontal="center" vertical="top" wrapText="1"/>
    </xf>
    <xf numFmtId="0" fontId="0" fillId="0" borderId="60" xfId="0" applyFill="1" applyBorder="1" applyAlignment="1">
      <alignment horizontal="center" vertical="top" wrapText="1"/>
    </xf>
    <xf numFmtId="0" fontId="0" fillId="0" borderId="179" xfId="0" applyFill="1" applyBorder="1" applyAlignment="1">
      <alignment horizontal="center" vertical="top" wrapText="1"/>
    </xf>
    <xf numFmtId="0" fontId="54" fillId="28" borderId="188" xfId="0" applyFont="1" applyFill="1" applyBorder="1" applyAlignment="1">
      <alignment horizontal="center" vertical="center" textRotation="90" wrapText="1"/>
    </xf>
    <xf numFmtId="0" fontId="54" fillId="28" borderId="189" xfId="0" applyFont="1" applyFill="1" applyBorder="1" applyAlignment="1">
      <alignment horizontal="center" vertical="center" textRotation="90" wrapText="1"/>
    </xf>
    <xf numFmtId="0" fontId="164" fillId="25" borderId="211" xfId="0" applyFont="1" applyFill="1" applyBorder="1" applyAlignment="1">
      <alignment horizontal="center" vertical="center" wrapText="1"/>
    </xf>
    <xf numFmtId="0" fontId="164" fillId="25" borderId="152" xfId="0" applyFont="1" applyFill="1" applyBorder="1" applyAlignment="1">
      <alignment horizontal="center" vertical="center" wrapText="1"/>
    </xf>
    <xf numFmtId="0" fontId="131" fillId="0" borderId="203" xfId="0" applyFont="1" applyFill="1" applyBorder="1" applyAlignment="1">
      <alignment horizontal="center" vertical="center" wrapText="1"/>
    </xf>
    <xf numFmtId="0" fontId="131" fillId="0" borderId="204" xfId="0" applyFont="1" applyFill="1" applyBorder="1" applyAlignment="1">
      <alignment horizontal="center" vertical="center" wrapText="1"/>
    </xf>
    <xf numFmtId="0" fontId="165" fillId="35" borderId="114" xfId="0" applyFont="1" applyFill="1" applyBorder="1" applyAlignment="1">
      <alignment horizontal="center" vertical="center" wrapText="1"/>
    </xf>
    <xf numFmtId="0" fontId="165" fillId="35" borderId="115" xfId="0" applyFont="1" applyFill="1" applyBorder="1" applyAlignment="1">
      <alignment horizontal="center" vertical="center" wrapText="1"/>
    </xf>
    <xf numFmtId="0" fontId="131" fillId="44" borderId="121" xfId="0" applyFont="1" applyFill="1" applyBorder="1" applyAlignment="1">
      <alignment horizontal="center" vertical="center" wrapText="1"/>
    </xf>
    <xf numFmtId="0" fontId="131" fillId="44" borderId="122" xfId="0" applyFont="1" applyFill="1" applyBorder="1" applyAlignment="1">
      <alignment horizontal="center" vertical="center" wrapText="1"/>
    </xf>
    <xf numFmtId="0" fontId="131" fillId="44" borderId="123" xfId="0" applyFont="1" applyFill="1" applyBorder="1" applyAlignment="1">
      <alignment horizontal="center" vertical="center" wrapText="1"/>
    </xf>
    <xf numFmtId="0" fontId="131" fillId="28" borderId="137" xfId="0" applyFont="1" applyFill="1" applyBorder="1" applyAlignment="1">
      <alignment horizontal="center" vertical="center" wrapText="1"/>
    </xf>
    <xf numFmtId="0" fontId="131" fillId="28" borderId="190" xfId="0" applyFont="1" applyFill="1" applyBorder="1" applyAlignment="1">
      <alignment horizontal="center" vertical="center" wrapText="1"/>
    </xf>
    <xf numFmtId="0" fontId="42" fillId="28" borderId="84" xfId="0" applyFont="1" applyFill="1" applyBorder="1" applyAlignment="1">
      <alignment horizontal="center" vertical="center" wrapText="1"/>
    </xf>
    <xf numFmtId="0" fontId="54" fillId="44" borderId="200" xfId="0" applyFont="1" applyFill="1" applyBorder="1" applyAlignment="1">
      <alignment horizontal="center" vertical="center" textRotation="90" wrapText="1"/>
    </xf>
    <xf numFmtId="0" fontId="54" fillId="44" borderId="189" xfId="0" applyFont="1" applyFill="1" applyBorder="1" applyAlignment="1">
      <alignment horizontal="center" vertical="center" textRotation="90" wrapText="1"/>
    </xf>
    <xf numFmtId="0" fontId="54" fillId="44" borderId="201" xfId="0" applyFont="1" applyFill="1" applyBorder="1" applyAlignment="1">
      <alignment horizontal="center" vertical="center" textRotation="90" wrapText="1"/>
    </xf>
    <xf numFmtId="0" fontId="131" fillId="44" borderId="167" xfId="0" applyFont="1" applyFill="1" applyBorder="1" applyAlignment="1">
      <alignment horizontal="center" vertical="center" wrapText="1"/>
    </xf>
    <xf numFmtId="0" fontId="131" fillId="44" borderId="168" xfId="0" applyFont="1" applyFill="1" applyBorder="1" applyAlignment="1">
      <alignment horizontal="center" vertical="center" wrapText="1"/>
    </xf>
    <xf numFmtId="0" fontId="131" fillId="44" borderId="225" xfId="0" applyFont="1" applyFill="1" applyBorder="1" applyAlignment="1">
      <alignment horizontal="center" vertical="center" wrapText="1"/>
    </xf>
    <xf numFmtId="0" fontId="131" fillId="44" borderId="202" xfId="0" applyFont="1" applyFill="1" applyBorder="1" applyAlignment="1">
      <alignment horizontal="center" vertical="center" wrapText="1"/>
    </xf>
    <xf numFmtId="0" fontId="131" fillId="41" borderId="160" xfId="0" applyFont="1" applyFill="1" applyBorder="1" applyAlignment="1">
      <alignment horizontal="center" vertical="center" wrapText="1"/>
    </xf>
    <xf numFmtId="0" fontId="131" fillId="41" borderId="137" xfId="0" applyFont="1" applyFill="1" applyBorder="1" applyAlignment="1">
      <alignment horizontal="center" vertical="center" wrapText="1"/>
    </xf>
    <xf numFmtId="0" fontId="131" fillId="41" borderId="161" xfId="0" applyFont="1" applyFill="1" applyBorder="1" applyAlignment="1">
      <alignment horizontal="center" vertical="center" wrapText="1"/>
    </xf>
    <xf numFmtId="0" fontId="163" fillId="49" borderId="106" xfId="0" applyFont="1" applyFill="1" applyBorder="1" applyAlignment="1">
      <alignment horizontal="center" vertical="center" wrapText="1"/>
    </xf>
    <xf numFmtId="0" fontId="165" fillId="37" borderId="84" xfId="0" applyFont="1" applyFill="1" applyBorder="1" applyAlignment="1">
      <alignment horizontal="center" vertical="center" wrapText="1"/>
    </xf>
    <xf numFmtId="0" fontId="163" fillId="37" borderId="106" xfId="0" applyFont="1" applyFill="1" applyBorder="1" applyAlignment="1">
      <alignment horizontal="center" vertical="center" wrapText="1"/>
    </xf>
    <xf numFmtId="0" fontId="132" fillId="52" borderId="84" xfId="0" applyFont="1" applyFill="1" applyBorder="1" applyAlignment="1">
      <alignment horizontal="center" vertical="center" wrapText="1"/>
    </xf>
    <xf numFmtId="0" fontId="163" fillId="52" borderId="106" xfId="0" applyFont="1" applyFill="1" applyBorder="1" applyAlignment="1">
      <alignment horizontal="center" vertical="center" wrapText="1"/>
    </xf>
    <xf numFmtId="0" fontId="75" fillId="51" borderId="84" xfId="0" applyFont="1" applyFill="1" applyBorder="1" applyAlignment="1">
      <alignment horizontal="center" vertical="center" wrapText="1"/>
    </xf>
    <xf numFmtId="0" fontId="75" fillId="51" borderId="108" xfId="0" applyFont="1" applyFill="1" applyBorder="1" applyAlignment="1">
      <alignment horizontal="center" vertical="center" wrapText="1"/>
    </xf>
    <xf numFmtId="0" fontId="54" fillId="54" borderId="220" xfId="0" applyFont="1" applyFill="1" applyBorder="1" applyAlignment="1">
      <alignment horizontal="left"/>
    </xf>
    <xf numFmtId="0" fontId="54" fillId="54" borderId="221" xfId="0" applyFont="1" applyFill="1" applyBorder="1" applyAlignment="1">
      <alignment horizontal="left"/>
    </xf>
    <xf numFmtId="44" fontId="131" fillId="45" borderId="120" xfId="52" applyFont="1" applyFill="1" applyBorder="1" applyAlignment="1">
      <alignment horizontal="center" vertical="center" wrapText="1"/>
    </xf>
    <xf numFmtId="44" fontId="131" fillId="45" borderId="124" xfId="52" applyFont="1" applyFill="1" applyBorder="1" applyAlignment="1">
      <alignment horizontal="center" vertical="center" wrapText="1"/>
    </xf>
    <xf numFmtId="0" fontId="131" fillId="46" borderId="121" xfId="0" applyFont="1" applyFill="1" applyBorder="1" applyAlignment="1">
      <alignment horizontal="center" vertical="center" wrapText="1"/>
    </xf>
    <xf numFmtId="0" fontId="131" fillId="46" borderId="122" xfId="0" applyFont="1" applyFill="1" applyBorder="1" applyAlignment="1">
      <alignment horizontal="center" vertical="center"/>
    </xf>
    <xf numFmtId="0" fontId="131" fillId="46" borderId="123" xfId="0" applyFont="1" applyFill="1" applyBorder="1" applyAlignment="1">
      <alignment horizontal="center" vertical="center"/>
    </xf>
    <xf numFmtId="0" fontId="131" fillId="47" borderId="124" xfId="0" applyFont="1" applyFill="1" applyBorder="1" applyAlignment="1">
      <alignment horizontal="center" vertical="center"/>
    </xf>
    <xf numFmtId="0" fontId="131" fillId="47" borderId="120" xfId="0" applyFont="1" applyFill="1" applyBorder="1" applyAlignment="1">
      <alignment horizontal="center" vertical="center"/>
    </xf>
    <xf numFmtId="44" fontId="42" fillId="45" borderId="84" xfId="52" applyFont="1" applyFill="1" applyBorder="1" applyAlignment="1">
      <alignment horizontal="center" vertical="center" wrapText="1"/>
    </xf>
    <xf numFmtId="44" fontId="42" fillId="45" borderId="83" xfId="52" applyFont="1" applyFill="1" applyBorder="1" applyAlignment="1">
      <alignment horizontal="center" vertical="center" wrapText="1"/>
    </xf>
    <xf numFmtId="0" fontId="42" fillId="46" borderId="84" xfId="0" applyFont="1" applyFill="1" applyBorder="1" applyAlignment="1">
      <alignment horizontal="center" vertical="center"/>
    </xf>
    <xf numFmtId="0" fontId="42" fillId="47" borderId="87" xfId="0" applyFont="1" applyFill="1" applyBorder="1" applyAlignment="1">
      <alignment horizontal="center" vertical="center"/>
    </xf>
    <xf numFmtId="0" fontId="42" fillId="47" borderId="85" xfId="0" applyFont="1" applyFill="1" applyBorder="1" applyAlignment="1">
      <alignment horizontal="center" vertical="center"/>
    </xf>
    <xf numFmtId="0" fontId="42" fillId="47" borderId="88" xfId="0" applyFont="1" applyFill="1" applyBorder="1" applyAlignment="1">
      <alignment horizontal="center" vertical="center"/>
    </xf>
    <xf numFmtId="0" fontId="42" fillId="47" borderId="83" xfId="0" applyFont="1" applyFill="1" applyBorder="1" applyAlignment="1">
      <alignment horizontal="center" vertical="center"/>
    </xf>
    <xf numFmtId="0" fontId="42" fillId="47" borderId="84" xfId="0" applyFont="1" applyFill="1" applyBorder="1" applyAlignment="1">
      <alignment horizontal="center" vertical="center"/>
    </xf>
    <xf numFmtId="0" fontId="21" fillId="45" borderId="86" xfId="0" applyFont="1" applyFill="1" applyBorder="1" applyAlignment="1">
      <alignment horizontal="left" vertical="center" wrapText="1"/>
    </xf>
    <xf numFmtId="0" fontId="21" fillId="45" borderId="127" xfId="0" applyFont="1" applyFill="1" applyBorder="1" applyAlignment="1">
      <alignment horizontal="left" vertical="center" wrapText="1"/>
    </xf>
    <xf numFmtId="0" fontId="161" fillId="39" borderId="18" xfId="0" applyFont="1" applyFill="1" applyBorder="1" applyAlignment="1">
      <alignment horizontal="center" vertical="center" wrapText="1"/>
    </xf>
    <xf numFmtId="0" fontId="161" fillId="39" borderId="0" xfId="0" applyFont="1" applyFill="1" applyBorder="1" applyAlignment="1">
      <alignment horizontal="center" vertical="center" wrapText="1"/>
    </xf>
    <xf numFmtId="0" fontId="21" fillId="33" borderId="0" xfId="0" applyFont="1" applyFill="1" applyBorder="1" applyAlignment="1">
      <alignment horizontal="left" vertical="center" wrapText="1"/>
    </xf>
    <xf numFmtId="0" fontId="132" fillId="35" borderId="84" xfId="0" applyFont="1" applyFill="1" applyBorder="1" applyAlignment="1">
      <alignment horizontal="center" vertical="center" wrapText="1"/>
    </xf>
    <xf numFmtId="0" fontId="163" fillId="35" borderId="112" xfId="0" applyFont="1" applyFill="1" applyBorder="1" applyAlignment="1">
      <alignment horizontal="center" vertical="center" wrapText="1"/>
    </xf>
    <xf numFmtId="0" fontId="42" fillId="55" borderId="84" xfId="0" applyFont="1" applyFill="1" applyBorder="1" applyAlignment="1">
      <alignment horizontal="center" vertical="center" wrapText="1"/>
    </xf>
    <xf numFmtId="0" fontId="131" fillId="55" borderId="112" xfId="0" applyFont="1" applyFill="1" applyBorder="1" applyAlignment="1">
      <alignment horizontal="center" vertical="center" wrapText="1"/>
    </xf>
    <xf numFmtId="0" fontId="131" fillId="57" borderId="112" xfId="0" applyFont="1" applyFill="1" applyBorder="1" applyAlignment="1">
      <alignment horizontal="center" vertical="center" wrapText="1"/>
    </xf>
    <xf numFmtId="0" fontId="42" fillId="57" borderId="84" xfId="0" applyFont="1" applyFill="1" applyBorder="1" applyAlignment="1">
      <alignment horizontal="center" vertical="center" wrapText="1"/>
    </xf>
    <xf numFmtId="0" fontId="42" fillId="56" borderId="84" xfId="0" applyFont="1" applyFill="1" applyBorder="1" applyAlignment="1">
      <alignment horizontal="center" vertical="center" wrapText="1"/>
    </xf>
    <xf numFmtId="0" fontId="42" fillId="56" borderId="95" xfId="0" applyFont="1" applyFill="1" applyBorder="1" applyAlignment="1">
      <alignment horizontal="center" vertical="center" wrapText="1"/>
    </xf>
    <xf numFmtId="0" fontId="131" fillId="56" borderId="112" xfId="0" applyFont="1" applyFill="1" applyBorder="1" applyAlignment="1">
      <alignment horizontal="center" vertical="center" wrapText="1"/>
    </xf>
    <xf numFmtId="0" fontId="131" fillId="56" borderId="113" xfId="0" applyFont="1" applyFill="1" applyBorder="1" applyAlignment="1">
      <alignment horizontal="center" vertical="center" wrapText="1"/>
    </xf>
    <xf numFmtId="0" fontId="132" fillId="53" borderId="84" xfId="0" applyFont="1" applyFill="1" applyBorder="1" applyAlignment="1">
      <alignment horizontal="center" vertical="center" wrapText="1"/>
    </xf>
    <xf numFmtId="0" fontId="163" fillId="53" borderId="106" xfId="0" applyFont="1" applyFill="1" applyBorder="1" applyAlignment="1">
      <alignment horizontal="center" vertical="center" wrapText="1"/>
    </xf>
    <xf numFmtId="9" fontId="131" fillId="44" borderId="121" xfId="108" applyFont="1" applyFill="1" applyBorder="1" applyAlignment="1">
      <alignment horizontal="center" vertical="center" wrapText="1"/>
    </xf>
    <xf numFmtId="9" fontId="131" fillId="44" borderId="123" xfId="108" applyFont="1" applyFill="1" applyBorder="1" applyAlignment="1">
      <alignment horizontal="center" vertical="center" wrapText="1"/>
    </xf>
    <xf numFmtId="9" fontId="131" fillId="44" borderId="122" xfId="108" applyFont="1" applyFill="1" applyBorder="1" applyAlignment="1">
      <alignment horizontal="center" vertical="center" wrapText="1"/>
    </xf>
    <xf numFmtId="0" fontId="165" fillId="49" borderId="84" xfId="0" applyFont="1" applyFill="1" applyBorder="1" applyAlignment="1">
      <alignment horizontal="center" vertical="center" wrapText="1"/>
    </xf>
    <xf numFmtId="0" fontId="50" fillId="33" borderId="0" xfId="80" applyFont="1" applyFill="1" applyBorder="1" applyAlignment="1" applyProtection="1">
      <alignment horizontal="center" vertical="center" wrapText="1"/>
    </xf>
    <xf numFmtId="0" fontId="50" fillId="33" borderId="18" xfId="80" applyFont="1" applyFill="1" applyBorder="1" applyAlignment="1" applyProtection="1">
      <alignment horizontal="center" vertical="center"/>
    </xf>
    <xf numFmtId="0" fontId="24" fillId="33" borderId="18" xfId="80" applyFill="1" applyBorder="1" applyAlignment="1" applyProtection="1">
      <alignment horizontal="center" vertical="center"/>
    </xf>
    <xf numFmtId="0" fontId="50" fillId="33" borderId="0" xfId="80" applyFont="1" applyFill="1" applyBorder="1" applyAlignment="1" applyProtection="1">
      <alignment horizontal="center" vertical="center"/>
    </xf>
    <xf numFmtId="0" fontId="23" fillId="33" borderId="0" xfId="0" applyFont="1" applyFill="1" applyBorder="1" applyAlignment="1">
      <alignment horizontal="left" vertical="center" wrapText="1"/>
    </xf>
    <xf numFmtId="0" fontId="163" fillId="48" borderId="154" xfId="0" applyFont="1" applyFill="1" applyBorder="1" applyAlignment="1">
      <alignment horizontal="center" vertical="center" wrapText="1"/>
    </xf>
    <xf numFmtId="0" fontId="163" fillId="48" borderId="155" xfId="0" applyFont="1" applyFill="1" applyBorder="1" applyAlignment="1">
      <alignment horizontal="center" vertical="center" wrapText="1"/>
    </xf>
    <xf numFmtId="0" fontId="163" fillId="38" borderId="106" xfId="0" applyFont="1" applyFill="1" applyBorder="1" applyAlignment="1">
      <alignment horizontal="center" vertical="center" wrapText="1"/>
    </xf>
    <xf numFmtId="0" fontId="163" fillId="36" borderId="106" xfId="0" applyFont="1" applyFill="1" applyBorder="1" applyAlignment="1">
      <alignment horizontal="center" vertical="center" wrapText="1"/>
    </xf>
    <xf numFmtId="0" fontId="118" fillId="50" borderId="106" xfId="0" applyFont="1" applyFill="1" applyBorder="1" applyAlignment="1">
      <alignment horizontal="center" vertical="center" wrapText="1"/>
    </xf>
    <xf numFmtId="0" fontId="163" fillId="59" borderId="97" xfId="0" applyFont="1" applyFill="1" applyBorder="1" applyAlignment="1">
      <alignment horizontal="center" vertical="center" wrapText="1"/>
    </xf>
    <xf numFmtId="0" fontId="163" fillId="59" borderId="98" xfId="0" applyFont="1" applyFill="1" applyBorder="1" applyAlignment="1">
      <alignment horizontal="center" vertical="center" wrapText="1"/>
    </xf>
    <xf numFmtId="0" fontId="21" fillId="0" borderId="60" xfId="0" applyFont="1" applyFill="1" applyBorder="1" applyAlignment="1">
      <alignment horizontal="left" vertical="top" wrapText="1"/>
    </xf>
    <xf numFmtId="0" fontId="118" fillId="51" borderId="106" xfId="0" applyFont="1" applyFill="1" applyBorder="1" applyAlignment="1">
      <alignment horizontal="center" vertical="center" wrapText="1"/>
    </xf>
    <xf numFmtId="0" fontId="118" fillId="51" borderId="107" xfId="0" applyFont="1" applyFill="1" applyBorder="1" applyAlignment="1">
      <alignment horizontal="center" vertical="center" wrapText="1"/>
    </xf>
    <xf numFmtId="0" fontId="132" fillId="59" borderId="84" xfId="0" applyFont="1" applyFill="1" applyBorder="1" applyAlignment="1">
      <alignment horizontal="center" vertical="center" wrapText="1"/>
    </xf>
    <xf numFmtId="0" fontId="165" fillId="43" borderId="84" xfId="0" applyFont="1" applyFill="1" applyBorder="1" applyAlignment="1">
      <alignment horizontal="center" vertical="center" wrapText="1"/>
    </xf>
    <xf numFmtId="0" fontId="165" fillId="43" borderId="101" xfId="0" applyFont="1" applyFill="1" applyBorder="1" applyAlignment="1">
      <alignment horizontal="center" vertical="center" wrapText="1"/>
    </xf>
    <xf numFmtId="0" fontId="163" fillId="43" borderId="98" xfId="0" applyFont="1" applyFill="1" applyBorder="1" applyAlignment="1">
      <alignment horizontal="center" vertical="center" wrapText="1"/>
    </xf>
    <xf numFmtId="0" fontId="163" fillId="43" borderId="99" xfId="0" applyFont="1" applyFill="1" applyBorder="1" applyAlignment="1">
      <alignment horizontal="center" vertical="center" wrapText="1"/>
    </xf>
    <xf numFmtId="0" fontId="148" fillId="0" borderId="0" xfId="2066" applyFont="1" applyAlignment="1">
      <alignment horizontal="left" vertical="top" wrapText="1"/>
    </xf>
    <xf numFmtId="0" fontId="148" fillId="0" borderId="0" xfId="2066" applyFont="1" applyAlignment="1">
      <alignment horizontal="left" wrapText="1"/>
    </xf>
    <xf numFmtId="0" fontId="149" fillId="0" borderId="0" xfId="2066" applyFont="1" applyAlignment="1">
      <alignment horizontal="left" vertical="center" wrapText="1"/>
    </xf>
    <xf numFmtId="0" fontId="148" fillId="0" borderId="0" xfId="2066" applyFont="1" applyAlignment="1">
      <alignment horizontal="center"/>
    </xf>
    <xf numFmtId="0" fontId="2" fillId="0" borderId="0" xfId="2066" applyAlignment="1">
      <alignment horizontal="left" vertical="top" wrapText="1"/>
    </xf>
    <xf numFmtId="0" fontId="2" fillId="0" borderId="0" xfId="2066" applyAlignment="1">
      <alignment horizontal="left" wrapText="1"/>
    </xf>
    <xf numFmtId="0" fontId="144" fillId="0" borderId="0" xfId="2066" applyFont="1" applyAlignment="1">
      <alignment horizontal="center"/>
    </xf>
    <xf numFmtId="0" fontId="145" fillId="0" borderId="0" xfId="2066" applyFont="1" applyAlignment="1">
      <alignment horizontal="center"/>
    </xf>
    <xf numFmtId="0" fontId="78" fillId="24" borderId="24" xfId="171" applyFont="1" applyFill="1" applyBorder="1" applyAlignment="1" applyProtection="1">
      <alignment horizontal="left" vertical="top" wrapText="1"/>
    </xf>
    <xf numFmtId="0" fontId="78" fillId="24" borderId="21"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5" borderId="62" xfId="171" applyFont="1" applyFill="1" applyBorder="1" applyAlignment="1" applyProtection="1">
      <alignment horizontal="left" vertical="top" wrapText="1"/>
    </xf>
    <xf numFmtId="0" fontId="78" fillId="25" borderId="63" xfId="171" applyFont="1" applyFill="1" applyBorder="1" applyAlignment="1" applyProtection="1">
      <alignment horizontal="left" vertical="top" wrapText="1"/>
    </xf>
    <xf numFmtId="0" fontId="78" fillId="25" borderId="64" xfId="171" applyFont="1" applyFill="1" applyBorder="1" applyAlignment="1" applyProtection="1">
      <alignment horizontal="left" vertical="top" wrapText="1"/>
    </xf>
    <xf numFmtId="0" fontId="78" fillId="0" borderId="59" xfId="171" applyFont="1" applyFill="1" applyBorder="1" applyAlignment="1" applyProtection="1">
      <alignment horizontal="left" vertical="top" wrapText="1"/>
      <protection locked="0"/>
    </xf>
    <xf numFmtId="0" fontId="78" fillId="0" borderId="60" xfId="171" applyFont="1" applyFill="1" applyBorder="1" applyAlignment="1" applyProtection="1">
      <alignment horizontal="left" vertical="top" wrapText="1"/>
      <protection locked="0"/>
    </xf>
    <xf numFmtId="0" fontId="78" fillId="0" borderId="61" xfId="171" applyFont="1" applyFill="1" applyBorder="1" applyAlignment="1" applyProtection="1">
      <alignment horizontal="left" vertical="top" wrapText="1"/>
      <protection locked="0"/>
    </xf>
    <xf numFmtId="0" fontId="42" fillId="26" borderId="0" xfId="475" applyFont="1" applyFill="1" applyBorder="1" applyAlignment="1" applyProtection="1">
      <alignment horizontal="left" vertical="top" wrapText="1"/>
      <protection locked="0"/>
    </xf>
    <xf numFmtId="0" fontId="57" fillId="26" borderId="0" xfId="168" applyFont="1" applyFill="1" applyBorder="1" applyAlignment="1" applyProtection="1">
      <alignment horizontal="left" vertical="top" wrapText="1"/>
    </xf>
    <xf numFmtId="0" fontId="78" fillId="0" borderId="11" xfId="171" applyFont="1" applyFill="1" applyBorder="1" applyAlignment="1" applyProtection="1">
      <alignment horizontal="left" vertical="top" wrapText="1"/>
      <protection locked="0"/>
    </xf>
    <xf numFmtId="0" fontId="78" fillId="0" borderId="24" xfId="171" applyFont="1" applyFill="1" applyBorder="1" applyAlignment="1" applyProtection="1">
      <alignment horizontal="left" vertical="top" wrapText="1"/>
      <protection locked="0"/>
    </xf>
    <xf numFmtId="0" fontId="78" fillId="0" borderId="38" xfId="171" applyFont="1" applyFill="1" applyBorder="1" applyAlignment="1" applyProtection="1">
      <alignment horizontal="left" vertical="top" wrapText="1"/>
      <protection locked="0"/>
    </xf>
    <xf numFmtId="0" fontId="78" fillId="24" borderId="29" xfId="171" applyFont="1" applyFill="1" applyBorder="1" applyAlignment="1" applyProtection="1">
      <alignment horizontal="left" vertical="top" wrapText="1"/>
    </xf>
    <xf numFmtId="0" fontId="78" fillId="24" borderId="38" xfId="171" applyFont="1" applyFill="1" applyBorder="1" applyAlignment="1" applyProtection="1">
      <alignment horizontal="left" vertical="top" wrapText="1"/>
    </xf>
    <xf numFmtId="0" fontId="78" fillId="24" borderId="18" xfId="171" applyFont="1" applyFill="1" applyBorder="1" applyAlignment="1" applyProtection="1">
      <alignment horizontal="left" vertical="top" wrapText="1"/>
    </xf>
    <xf numFmtId="0" fontId="78" fillId="24" borderId="49" xfId="171" applyFont="1" applyFill="1" applyBorder="1" applyAlignment="1" applyProtection="1">
      <alignment horizontal="left" vertical="top" wrapText="1"/>
    </xf>
    <xf numFmtId="9" fontId="78" fillId="0" borderId="41" xfId="171" applyNumberFormat="1" applyFont="1" applyFill="1" applyBorder="1" applyAlignment="1" applyProtection="1">
      <alignment horizontal="center" vertical="top" wrapText="1"/>
      <protection locked="0"/>
    </xf>
    <xf numFmtId="9" fontId="78" fillId="0" borderId="39" xfId="171" applyNumberFormat="1" applyFont="1" applyFill="1" applyBorder="1" applyAlignment="1" applyProtection="1">
      <alignment horizontal="center" vertical="top" wrapText="1"/>
      <protection locked="0"/>
    </xf>
    <xf numFmtId="0" fontId="78" fillId="0" borderId="20" xfId="171" applyFont="1" applyFill="1" applyBorder="1" applyAlignment="1" applyProtection="1">
      <alignment horizontal="left" vertical="top" wrapText="1"/>
      <protection locked="0"/>
    </xf>
    <xf numFmtId="0" fontId="78" fillId="0" borderId="50" xfId="171" applyFont="1" applyFill="1" applyBorder="1" applyAlignment="1" applyProtection="1">
      <alignment horizontal="left" vertical="top" wrapText="1"/>
      <protection locked="0"/>
    </xf>
    <xf numFmtId="0" fontId="78" fillId="0" borderId="51" xfId="171" applyFont="1" applyFill="1" applyBorder="1" applyAlignment="1" applyProtection="1">
      <alignment horizontal="left" vertical="top" wrapText="1"/>
      <protection locked="0"/>
    </xf>
    <xf numFmtId="0" fontId="75" fillId="25" borderId="44" xfId="171" applyFont="1" applyFill="1" applyBorder="1" applyAlignment="1" applyProtection="1">
      <alignment vertical="top" wrapText="1"/>
    </xf>
    <xf numFmtId="0" fontId="75" fillId="25" borderId="45" xfId="171" applyFont="1" applyFill="1" applyBorder="1" applyAlignment="1" applyProtection="1">
      <alignment vertical="top" wrapText="1"/>
    </xf>
    <xf numFmtId="0" fontId="78" fillId="24" borderId="46" xfId="171" applyFont="1" applyFill="1" applyBorder="1" applyAlignment="1" applyProtection="1">
      <alignment horizontal="left" vertical="top" wrapText="1"/>
    </xf>
    <xf numFmtId="0" fontId="78" fillId="24" borderId="47" xfId="171" applyFont="1" applyFill="1" applyBorder="1" applyAlignment="1" applyProtection="1">
      <alignment horizontal="left" vertical="top" wrapText="1"/>
    </xf>
    <xf numFmtId="0" fontId="78" fillId="24" borderId="48" xfId="171" applyFont="1" applyFill="1" applyBorder="1" applyAlignment="1" applyProtection="1">
      <alignment horizontal="left" vertical="top" wrapText="1"/>
    </xf>
    <xf numFmtId="9" fontId="78" fillId="0" borderId="43" xfId="171" applyNumberFormat="1" applyFont="1" applyFill="1" applyBorder="1" applyAlignment="1" applyProtection="1">
      <alignment horizontal="center" vertical="center" wrapText="1"/>
      <protection locked="0"/>
    </xf>
    <xf numFmtId="9" fontId="78" fillId="0" borderId="52" xfId="171" applyNumberFormat="1" applyFont="1" applyFill="1" applyBorder="1" applyAlignment="1" applyProtection="1">
      <alignment horizontal="center" vertical="center" wrapText="1"/>
      <protection locked="0"/>
    </xf>
    <xf numFmtId="0" fontId="78" fillId="24" borderId="18" xfId="171" applyFont="1" applyFill="1" applyBorder="1" applyAlignment="1" applyProtection="1">
      <alignment horizontal="left" wrapText="1"/>
    </xf>
    <xf numFmtId="0" fontId="74" fillId="0" borderId="18" xfId="171" applyFont="1" applyBorder="1"/>
    <xf numFmtId="0" fontId="74" fillId="0" borderId="49" xfId="171" applyFont="1" applyBorder="1"/>
    <xf numFmtId="0" fontId="78" fillId="26" borderId="41" xfId="171" applyFont="1" applyFill="1" applyBorder="1" applyAlignment="1" applyProtection="1">
      <alignment horizontal="center" vertical="top" wrapText="1"/>
      <protection locked="0"/>
    </xf>
    <xf numFmtId="0" fontId="78" fillId="26" borderId="18" xfId="171" applyFont="1" applyFill="1" applyBorder="1" applyAlignment="1" applyProtection="1">
      <alignment horizontal="center" vertical="top" wrapText="1"/>
      <protection locked="0"/>
    </xf>
    <xf numFmtId="0" fontId="78" fillId="26" borderId="39" xfId="171" applyFont="1" applyFill="1" applyBorder="1" applyAlignment="1" applyProtection="1">
      <alignment horizontal="center" vertical="top" wrapText="1"/>
      <protection locked="0"/>
    </xf>
    <xf numFmtId="0" fontId="78" fillId="0" borderId="11" xfId="171" applyFont="1" applyFill="1" applyBorder="1" applyAlignment="1" applyProtection="1">
      <alignment horizontal="center" vertical="top" wrapText="1"/>
      <protection locked="0"/>
    </xf>
    <xf numFmtId="0" fontId="78" fillId="0" borderId="24" xfId="171" applyFont="1" applyFill="1" applyBorder="1" applyAlignment="1" applyProtection="1">
      <alignment horizontal="center" vertical="top" wrapText="1"/>
      <protection locked="0"/>
    </xf>
    <xf numFmtId="0" fontId="78" fillId="0" borderId="38" xfId="17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xf>
    <xf numFmtId="0" fontId="78" fillId="24" borderId="24" xfId="171" applyFont="1" applyFill="1" applyBorder="1" applyAlignment="1" applyProtection="1">
      <alignment horizontal="left"/>
    </xf>
    <xf numFmtId="0" fontId="78" fillId="24" borderId="18" xfId="171" applyFont="1" applyFill="1" applyBorder="1" applyAlignment="1" applyProtection="1">
      <alignment horizontal="left"/>
    </xf>
    <xf numFmtId="0" fontId="78" fillId="24" borderId="49" xfId="171" applyFont="1" applyFill="1" applyBorder="1" applyAlignment="1" applyProtection="1">
      <alignment horizontal="left"/>
    </xf>
    <xf numFmtId="0" fontId="78" fillId="0" borderId="41" xfId="171" applyFont="1" applyFill="1" applyBorder="1" applyAlignment="1" applyProtection="1">
      <alignment horizontal="center" vertical="top" wrapText="1"/>
      <protection locked="0"/>
    </xf>
    <xf numFmtId="0" fontId="78" fillId="0" borderId="18" xfId="171" applyFont="1" applyFill="1" applyBorder="1" applyAlignment="1" applyProtection="1">
      <alignment horizontal="center" vertical="top" wrapText="1"/>
      <protection locked="0"/>
    </xf>
    <xf numFmtId="0" fontId="78" fillId="0" borderId="39"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9" fontId="78" fillId="0" borderId="38" xfId="171" applyNumberFormat="1" applyFont="1" applyFill="1" applyBorder="1" applyAlignment="1" applyProtection="1">
      <alignment horizontal="left" vertical="top" wrapText="1"/>
      <protection locked="0"/>
    </xf>
    <xf numFmtId="0" fontId="78" fillId="25" borderId="34" xfId="171" applyFont="1" applyFill="1" applyBorder="1" applyAlignment="1" applyProtection="1">
      <alignment horizontal="center"/>
    </xf>
    <xf numFmtId="0" fontId="78" fillId="25" borderId="15" xfId="171" applyFont="1" applyFill="1" applyBorder="1" applyAlignment="1" applyProtection="1">
      <alignment horizontal="center"/>
    </xf>
    <xf numFmtId="0" fontId="78" fillId="25" borderId="19" xfId="171" applyFont="1" applyFill="1" applyBorder="1" applyAlignment="1" applyProtection="1">
      <alignment horizontal="center"/>
    </xf>
    <xf numFmtId="9" fontId="78" fillId="0" borderId="21" xfId="171" applyNumberFormat="1" applyFont="1" applyFill="1" applyBorder="1" applyAlignment="1" applyProtection="1">
      <alignment horizontal="left" vertical="top" wrapText="1"/>
      <protection locked="0"/>
    </xf>
    <xf numFmtId="0" fontId="78" fillId="24" borderId="50"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left" vertical="top" wrapText="1"/>
      <protection locked="0"/>
    </xf>
    <xf numFmtId="9" fontId="78" fillId="0" borderId="50" xfId="171" applyNumberFormat="1" applyFont="1" applyFill="1" applyBorder="1" applyAlignment="1" applyProtection="1">
      <alignment horizontal="left" vertical="top" wrapText="1"/>
      <protection locked="0"/>
    </xf>
    <xf numFmtId="9" fontId="78" fillId="0" borderId="17" xfId="171" applyNumberFormat="1" applyFont="1" applyFill="1" applyBorder="1" applyAlignment="1" applyProtection="1">
      <alignment horizontal="left"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50" xfId="171" applyNumberFormat="1" applyFont="1" applyFill="1" applyBorder="1" applyAlignment="1" applyProtection="1">
      <alignment horizontal="center" vertical="top" wrapText="1"/>
      <protection locked="0"/>
    </xf>
    <xf numFmtId="9" fontId="43" fillId="0" borderId="17"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51" xfId="171" applyNumberFormat="1" applyFont="1" applyFill="1" applyBorder="1" applyAlignment="1" applyProtection="1">
      <alignment horizontal="left" vertical="top" wrapText="1"/>
      <protection locked="0"/>
    </xf>
    <xf numFmtId="0" fontId="43" fillId="24" borderId="29" xfId="171" applyFont="1" applyFill="1" applyBorder="1" applyAlignment="1" applyProtection="1">
      <alignment horizontal="left" vertical="top" wrapText="1"/>
    </xf>
    <xf numFmtId="0" fontId="43" fillId="24" borderId="15" xfId="171" applyFont="1" applyFill="1" applyBorder="1" applyAlignment="1" applyProtection="1">
      <alignment horizontal="left" vertical="top" wrapText="1"/>
    </xf>
    <xf numFmtId="0" fontId="43" fillId="24" borderId="23" xfId="171" applyFont="1" applyFill="1" applyBorder="1" applyAlignment="1" applyProtection="1">
      <alignment horizontal="left" vertical="top" wrapText="1"/>
    </xf>
    <xf numFmtId="0" fontId="43" fillId="0" borderId="26" xfId="171" applyFont="1" applyFill="1" applyBorder="1" applyAlignment="1" applyProtection="1">
      <alignment horizontal="left" vertical="top" wrapText="1"/>
      <protection locked="0"/>
    </xf>
    <xf numFmtId="0" fontId="43" fillId="0" borderId="15" xfId="171" applyFont="1" applyFill="1" applyBorder="1" applyAlignment="1" applyProtection="1">
      <alignment horizontal="left" vertical="top" wrapText="1"/>
      <protection locked="0"/>
    </xf>
    <xf numFmtId="0" fontId="43" fillId="0" borderId="19" xfId="171" applyFont="1" applyFill="1" applyBorder="1" applyAlignment="1" applyProtection="1">
      <alignment horizontal="left" vertical="top" wrapText="1"/>
      <protection locked="0"/>
    </xf>
    <xf numFmtId="9" fontId="71" fillId="24" borderId="43" xfId="171" applyNumberFormat="1" applyFont="1" applyFill="1" applyBorder="1" applyAlignment="1" applyProtection="1">
      <alignment horizontal="left" vertical="top" wrapText="1"/>
    </xf>
    <xf numFmtId="9" fontId="71" fillId="24" borderId="47" xfId="171" applyNumberFormat="1" applyFont="1" applyFill="1" applyBorder="1" applyAlignment="1" applyProtection="1">
      <alignment horizontal="left" vertical="top" wrapText="1"/>
    </xf>
    <xf numFmtId="9" fontId="71" fillId="24" borderId="48" xfId="171" applyNumberFormat="1" applyFont="1" applyFill="1" applyBorder="1" applyAlignment="1" applyProtection="1">
      <alignment horizontal="left" vertical="top" wrapText="1"/>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43" fillId="0" borderId="2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left" vertical="top" wrapText="1"/>
      <protection locked="0"/>
    </xf>
    <xf numFmtId="9" fontId="43" fillId="0" borderId="38" xfId="171" applyNumberFormat="1" applyFont="1" applyFill="1" applyBorder="1" applyAlignment="1" applyProtection="1">
      <alignment horizontal="left" vertical="top" wrapText="1"/>
      <protection locked="0"/>
    </xf>
    <xf numFmtId="0" fontId="43" fillId="34" borderId="29" xfId="171" applyFont="1" applyFill="1" applyBorder="1" applyAlignment="1" applyProtection="1">
      <alignment horizontal="left" vertical="top" wrapText="1"/>
    </xf>
    <xf numFmtId="0" fontId="43" fillId="34" borderId="18" xfId="171" applyFont="1" applyFill="1" applyBorder="1" applyAlignment="1" applyProtection="1">
      <alignment horizontal="left" vertical="top" wrapText="1"/>
    </xf>
    <xf numFmtId="0" fontId="43" fillId="34" borderId="39" xfId="171" applyFont="1" applyFill="1" applyBorder="1" applyAlignment="1" applyProtection="1">
      <alignment horizontal="left" vertical="top" wrapText="1"/>
    </xf>
    <xf numFmtId="0" fontId="45" fillId="24" borderId="46" xfId="171" applyFont="1" applyFill="1" applyBorder="1" applyAlignment="1" applyProtection="1">
      <alignment horizontal="center" vertical="center" wrapText="1"/>
    </xf>
    <xf numFmtId="0" fontId="45" fillId="24" borderId="48" xfId="171" applyFont="1" applyFill="1" applyBorder="1" applyAlignment="1" applyProtection="1">
      <alignment horizontal="center" vertical="center" wrapText="1"/>
    </xf>
    <xf numFmtId="9" fontId="45" fillId="24" borderId="43" xfId="171" applyNumberFormat="1" applyFont="1" applyFill="1" applyBorder="1" applyAlignment="1" applyProtection="1">
      <alignment horizontal="left" vertical="top" wrapText="1"/>
    </xf>
    <xf numFmtId="9" fontId="45" fillId="24" borderId="47" xfId="171" applyNumberFormat="1" applyFont="1" applyFill="1" applyBorder="1" applyAlignment="1" applyProtection="1">
      <alignment horizontal="left" vertical="top" wrapText="1"/>
    </xf>
    <xf numFmtId="9" fontId="45" fillId="24" borderId="48" xfId="171" applyNumberFormat="1" applyFont="1" applyFill="1" applyBorder="1" applyAlignment="1" applyProtection="1">
      <alignment horizontal="left" vertical="top" wrapText="1"/>
    </xf>
    <xf numFmtId="9" fontId="45" fillId="24" borderId="52" xfId="171" applyNumberFormat="1" applyFont="1" applyFill="1" applyBorder="1" applyAlignment="1" applyProtection="1">
      <alignment horizontal="left" vertical="top" wrapText="1"/>
    </xf>
    <xf numFmtId="9" fontId="78" fillId="0" borderId="26" xfId="171" applyNumberFormat="1" applyFont="1" applyFill="1" applyBorder="1" applyAlignment="1" applyProtection="1">
      <alignment horizontal="center" vertical="top" wrapText="1"/>
      <protection locked="0"/>
    </xf>
    <xf numFmtId="9" fontId="78" fillId="0" borderId="15" xfId="171" applyNumberFormat="1" applyFont="1" applyFill="1" applyBorder="1" applyAlignment="1" applyProtection="1">
      <alignment horizontal="center" vertical="top" wrapText="1"/>
      <protection locked="0"/>
    </xf>
    <xf numFmtId="9" fontId="78" fillId="0" borderId="19"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9" fontId="78" fillId="0" borderId="51" xfId="171" applyNumberFormat="1" applyFont="1" applyFill="1" applyBorder="1" applyAlignment="1" applyProtection="1">
      <alignment horizontal="center" vertical="top" wrapText="1"/>
      <protection locked="0"/>
    </xf>
    <xf numFmtId="0" fontId="78" fillId="24" borderId="37"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5" fillId="30" borderId="44" xfId="171" applyFont="1" applyFill="1" applyBorder="1" applyAlignment="1" applyProtection="1">
      <alignment horizontal="left" vertical="top" wrapText="1"/>
    </xf>
    <xf numFmtId="0" fontId="75" fillId="30" borderId="45"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8" fillId="24" borderId="15" xfId="171" applyFont="1" applyFill="1" applyBorder="1" applyAlignment="1" applyProtection="1">
      <alignment horizontal="left" vertical="top" wrapText="1"/>
    </xf>
    <xf numFmtId="0" fontId="78" fillId="24" borderId="23" xfId="171" applyFont="1" applyFill="1" applyBorder="1" applyAlignment="1" applyProtection="1">
      <alignment horizontal="left" vertical="top" wrapText="1"/>
    </xf>
    <xf numFmtId="0" fontId="78" fillId="25" borderId="34" xfId="171" applyFont="1" applyFill="1" applyBorder="1" applyAlignment="1" applyProtection="1">
      <alignment horizontal="left" vertical="top" wrapText="1"/>
    </xf>
    <xf numFmtId="0" fontId="78" fillId="25" borderId="0" xfId="171" applyFont="1" applyFill="1" applyBorder="1" applyAlignment="1" applyProtection="1">
      <alignment horizontal="left" vertical="top" wrapText="1"/>
    </xf>
    <xf numFmtId="0" fontId="78" fillId="24" borderId="53" xfId="171" applyFont="1" applyFill="1" applyBorder="1" applyAlignment="1" applyProtection="1">
      <alignment horizontal="center" vertical="top" wrapText="1"/>
    </xf>
    <xf numFmtId="0" fontId="78" fillId="24" borderId="54" xfId="171" applyFont="1" applyFill="1" applyBorder="1" applyAlignment="1" applyProtection="1">
      <alignment horizontal="center" vertical="top" wrapText="1"/>
    </xf>
    <xf numFmtId="0" fontId="71" fillId="24" borderId="42" xfId="171" applyFont="1" applyFill="1" applyBorder="1" applyAlignment="1" applyProtection="1">
      <alignment horizontal="center" vertical="top" wrapText="1"/>
    </xf>
    <xf numFmtId="0" fontId="71" fillId="24" borderId="27" xfId="171" applyFont="1" applyFill="1" applyBorder="1" applyAlignment="1" applyProtection="1">
      <alignment horizontal="center" vertical="top" wrapText="1"/>
    </xf>
    <xf numFmtId="0" fontId="71" fillId="24" borderId="40" xfId="171" applyFont="1" applyFill="1" applyBorder="1" applyAlignment="1" applyProtection="1">
      <alignment horizontal="center" vertical="top" wrapText="1"/>
    </xf>
    <xf numFmtId="0" fontId="78" fillId="0" borderId="20" xfId="171" applyFont="1" applyFill="1" applyBorder="1" applyAlignment="1" applyProtection="1">
      <alignment horizontal="center" vertical="top" wrapText="1"/>
      <protection locked="0"/>
    </xf>
    <xf numFmtId="0" fontId="78" fillId="0" borderId="17" xfId="171" applyFont="1" applyFill="1" applyBorder="1" applyAlignment="1" applyProtection="1">
      <alignment horizontal="center" vertical="top" wrapText="1"/>
      <protection locked="0"/>
    </xf>
    <xf numFmtId="0" fontId="78" fillId="27" borderId="24" xfId="171" applyNumberFormat="1" applyFont="1" applyFill="1" applyBorder="1" applyAlignment="1" applyProtection="1">
      <alignment horizontal="left" vertical="top" wrapText="1"/>
    </xf>
    <xf numFmtId="0" fontId="78" fillId="27" borderId="21" xfId="171" applyNumberFormat="1" applyFont="1" applyFill="1" applyBorder="1" applyAlignment="1" applyProtection="1">
      <alignment horizontal="left" vertical="top" wrapText="1"/>
    </xf>
    <xf numFmtId="9" fontId="78" fillId="0" borderId="21" xfId="171" applyNumberFormat="1" applyFont="1" applyFill="1" applyBorder="1" applyAlignment="1" applyProtection="1">
      <alignment horizontal="center" vertical="top" wrapText="1"/>
      <protection locked="0"/>
    </xf>
    <xf numFmtId="0" fontId="78" fillId="27" borderId="18" xfId="171" applyNumberFormat="1" applyFont="1" applyFill="1" applyBorder="1" applyAlignment="1" applyProtection="1">
      <alignment horizontal="left" vertical="top" wrapText="1"/>
    </xf>
    <xf numFmtId="0" fontId="78" fillId="27" borderId="49" xfId="171" applyNumberFormat="1" applyFont="1" applyFill="1" applyBorder="1" applyAlignment="1" applyProtection="1">
      <alignment horizontal="left" vertical="top" wrapText="1"/>
    </xf>
    <xf numFmtId="0" fontId="75" fillId="25" borderId="30" xfId="171" applyFont="1" applyFill="1" applyBorder="1" applyAlignment="1" applyProtection="1">
      <alignment horizontal="left" vertical="top" wrapText="1"/>
    </xf>
    <xf numFmtId="0" fontId="75" fillId="25" borderId="50" xfId="171" applyFont="1" applyFill="1" applyBorder="1" applyAlignment="1" applyProtection="1">
      <alignment horizontal="left" vertical="top" wrapText="1"/>
    </xf>
    <xf numFmtId="0" fontId="78" fillId="27" borderId="46" xfId="171" applyNumberFormat="1" applyFont="1" applyFill="1" applyBorder="1" applyAlignment="1" applyProtection="1">
      <alignment horizontal="left" vertical="top" wrapText="1"/>
    </xf>
    <xf numFmtId="0" fontId="78" fillId="27" borderId="47" xfId="171" applyNumberFormat="1" applyFont="1" applyFill="1" applyBorder="1" applyAlignment="1" applyProtection="1">
      <alignment horizontal="left" vertical="top" wrapText="1"/>
    </xf>
    <xf numFmtId="0" fontId="78" fillId="27" borderId="52" xfId="171" applyNumberFormat="1" applyFont="1" applyFill="1" applyBorder="1" applyAlignment="1" applyProtection="1">
      <alignment horizontal="left" vertical="top" wrapText="1"/>
    </xf>
    <xf numFmtId="0" fontId="71" fillId="27" borderId="34" xfId="171" applyNumberFormat="1" applyFont="1" applyFill="1" applyBorder="1" applyAlignment="1" applyProtection="1">
      <alignment horizontal="left" vertical="center" wrapText="1"/>
    </xf>
    <xf numFmtId="0" fontId="71" fillId="27" borderId="15" xfId="171" applyFont="1" applyFill="1" applyBorder="1" applyAlignment="1" applyProtection="1">
      <alignment horizontal="left" vertical="center" wrapText="1"/>
    </xf>
    <xf numFmtId="0" fontId="71" fillId="27" borderId="23" xfId="171" applyFont="1" applyFill="1" applyBorder="1" applyAlignment="1" applyProtection="1">
      <alignment horizontal="left" vertical="center" wrapText="1"/>
    </xf>
    <xf numFmtId="0" fontId="71" fillId="27" borderId="11" xfId="171" applyNumberFormat="1" applyFont="1" applyFill="1" applyBorder="1" applyAlignment="1" applyProtection="1">
      <alignment horizontal="center" vertical="top" wrapText="1"/>
    </xf>
    <xf numFmtId="0" fontId="71" fillId="27" borderId="21" xfId="171" applyNumberFormat="1" applyFont="1" applyFill="1" applyBorder="1" applyAlignment="1" applyProtection="1">
      <alignment horizontal="center" vertical="top" wrapText="1"/>
    </xf>
    <xf numFmtId="9" fontId="78" fillId="0" borderId="24" xfId="171" applyNumberFormat="1" applyFont="1" applyFill="1" applyBorder="1" applyAlignment="1" applyProtection="1">
      <alignment horizontal="center" vertical="top" wrapText="1"/>
      <protection locked="0"/>
    </xf>
    <xf numFmtId="9" fontId="43" fillId="24" borderId="29" xfId="183" applyFont="1" applyFill="1" applyBorder="1" applyAlignment="1" applyProtection="1">
      <alignment horizontal="left" vertical="top" wrapText="1"/>
    </xf>
    <xf numFmtId="9" fontId="43" fillId="24" borderId="24" xfId="183" applyFont="1" applyFill="1" applyBorder="1" applyAlignment="1" applyProtection="1">
      <alignment horizontal="left" vertical="top" wrapText="1"/>
    </xf>
    <xf numFmtId="9" fontId="43" fillId="24" borderId="21" xfId="183" applyFont="1" applyFill="1" applyBorder="1" applyAlignment="1" applyProtection="1">
      <alignment horizontal="left" vertical="top" wrapText="1"/>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9" fontId="78" fillId="24" borderId="29" xfId="183" applyFont="1" applyFill="1" applyBorder="1" applyAlignment="1" applyProtection="1">
      <alignment horizontal="left" vertical="top" wrapText="1"/>
    </xf>
    <xf numFmtId="0" fontId="74" fillId="24" borderId="24" xfId="171" applyFont="1" applyFill="1" applyBorder="1"/>
    <xf numFmtId="0" fontId="74" fillId="24" borderId="21" xfId="171" applyFont="1" applyFill="1" applyBorder="1"/>
    <xf numFmtId="9" fontId="43" fillId="24" borderId="29" xfId="183" applyFont="1" applyFill="1" applyBorder="1" applyAlignment="1" applyProtection="1">
      <alignment vertical="top" wrapText="1"/>
    </xf>
    <xf numFmtId="9" fontId="43" fillId="24" borderId="24" xfId="183" applyFont="1" applyFill="1" applyBorder="1" applyAlignment="1" applyProtection="1">
      <alignment vertical="top" wrapText="1"/>
    </xf>
    <xf numFmtId="9" fontId="43" fillId="24" borderId="21" xfId="183" applyFont="1" applyFill="1" applyBorder="1" applyAlignment="1" applyProtection="1">
      <alignment vertical="top" wrapText="1"/>
    </xf>
    <xf numFmtId="165" fontId="78" fillId="0" borderId="11" xfId="158" applyNumberFormat="1" applyFont="1" applyFill="1" applyBorder="1" applyAlignment="1" applyProtection="1">
      <alignment horizontal="left" vertical="top" wrapText="1"/>
      <protection locked="0"/>
    </xf>
    <xf numFmtId="165" fontId="78" fillId="0" borderId="24" xfId="158" applyNumberFormat="1" applyFont="1" applyFill="1" applyBorder="1" applyAlignment="1" applyProtection="1">
      <alignment horizontal="left" vertical="top" wrapText="1"/>
      <protection locked="0"/>
    </xf>
    <xf numFmtId="165" fontId="78" fillId="0" borderId="38" xfId="158" applyNumberFormat="1" applyFont="1" applyFill="1" applyBorder="1" applyAlignment="1" applyProtection="1">
      <alignment horizontal="left" vertical="top" wrapText="1"/>
      <protection locked="0"/>
    </xf>
    <xf numFmtId="9" fontId="78" fillId="24" borderId="24" xfId="183" applyFont="1" applyFill="1" applyBorder="1" applyAlignment="1" applyProtection="1">
      <alignment horizontal="left" vertical="top" wrapText="1"/>
    </xf>
    <xf numFmtId="9" fontId="78" fillId="24" borderId="21" xfId="183" applyFont="1" applyFill="1" applyBorder="1" applyAlignment="1" applyProtection="1">
      <alignment horizontal="left" vertical="top" wrapText="1"/>
    </xf>
    <xf numFmtId="0" fontId="71" fillId="24" borderId="24" xfId="171" applyFont="1" applyFill="1" applyBorder="1" applyAlignment="1" applyProtection="1">
      <alignment horizontal="left" vertical="top" wrapText="1"/>
    </xf>
    <xf numFmtId="0" fontId="74" fillId="0" borderId="21" xfId="171" applyFont="1" applyBorder="1"/>
    <xf numFmtId="0" fontId="43" fillId="24" borderId="24" xfId="171" applyFont="1" applyFill="1" applyBorder="1" applyAlignment="1" applyProtection="1">
      <alignment horizontal="left" vertical="top" wrapText="1"/>
    </xf>
    <xf numFmtId="0" fontId="43" fillId="24" borderId="21" xfId="171" applyFont="1" applyFill="1" applyBorder="1" applyAlignment="1" applyProtection="1">
      <alignment horizontal="left" vertical="top" wrapText="1"/>
    </xf>
    <xf numFmtId="0" fontId="78" fillId="24" borderId="39" xfId="171" applyFont="1" applyFill="1" applyBorder="1" applyAlignment="1" applyProtection="1">
      <alignment horizontal="left" vertical="top" wrapText="1"/>
    </xf>
    <xf numFmtId="0" fontId="78" fillId="24" borderId="26" xfId="171" applyFont="1" applyFill="1" applyBorder="1" applyAlignment="1" applyProtection="1">
      <alignment horizontal="center" vertical="top" wrapText="1"/>
    </xf>
    <xf numFmtId="0" fontId="78" fillId="24" borderId="23" xfId="171" applyFont="1" applyFill="1" applyBorder="1" applyAlignment="1" applyProtection="1">
      <alignment horizontal="center" vertical="top" wrapText="1"/>
    </xf>
    <xf numFmtId="165" fontId="78" fillId="0" borderId="26" xfId="158" applyNumberFormat="1" applyFont="1" applyFill="1" applyBorder="1" applyAlignment="1" applyProtection="1">
      <alignment horizontal="left" vertical="top" wrapText="1"/>
      <protection locked="0"/>
    </xf>
    <xf numFmtId="165" fontId="78"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horizontal="left" vertical="top" wrapText="1"/>
      <protection locked="0"/>
    </xf>
    <xf numFmtId="49" fontId="78" fillId="0" borderId="38" xfId="158" applyNumberFormat="1" applyFont="1" applyFill="1" applyBorder="1" applyAlignment="1" applyProtection="1">
      <alignment horizontal="left" vertical="top" wrapText="1"/>
      <protection locked="0"/>
    </xf>
    <xf numFmtId="0" fontId="75" fillId="25" borderId="44" xfId="171" applyFont="1" applyFill="1" applyBorder="1" applyAlignment="1" applyProtection="1">
      <alignment horizontal="left" vertical="top" wrapText="1"/>
    </xf>
    <xf numFmtId="0" fontId="75" fillId="25" borderId="45" xfId="171" applyFont="1" applyFill="1" applyBorder="1" applyAlignment="1" applyProtection="1">
      <alignment horizontal="left" vertical="top" wrapText="1"/>
    </xf>
    <xf numFmtId="0" fontId="78" fillId="24" borderId="29" xfId="171" applyFont="1" applyFill="1" applyBorder="1" applyAlignment="1" applyProtection="1">
      <alignment horizontal="left" vertical="center" wrapText="1"/>
    </xf>
    <xf numFmtId="0" fontId="78" fillId="24" borderId="24" xfId="171" applyFont="1" applyFill="1" applyBorder="1" applyAlignment="1" applyProtection="1">
      <alignment horizontal="left" vertical="center" wrapText="1"/>
    </xf>
    <xf numFmtId="0" fontId="74" fillId="24" borderId="24" xfId="171" applyFont="1" applyFill="1" applyBorder="1" applyAlignment="1" applyProtection="1">
      <alignment horizontal="left" wrapText="1"/>
    </xf>
    <xf numFmtId="0" fontId="74" fillId="24" borderId="38" xfId="171" applyFont="1" applyFill="1" applyBorder="1" applyAlignment="1" applyProtection="1">
      <alignment horizontal="left" wrapText="1"/>
    </xf>
    <xf numFmtId="0" fontId="78" fillId="24" borderId="23" xfId="171" applyFont="1" applyFill="1" applyBorder="1" applyAlignment="1" applyProtection="1">
      <alignment horizontal="left"/>
    </xf>
    <xf numFmtId="0" fontId="43" fillId="33" borderId="0" xfId="168" applyFont="1" applyFill="1" applyBorder="1" applyAlignment="1" applyProtection="1">
      <alignment horizontal="left" vertical="center" wrapText="1"/>
    </xf>
    <xf numFmtId="0" fontId="143" fillId="0" borderId="0" xfId="171" applyFont="1" applyFill="1" applyBorder="1" applyAlignment="1" applyProtection="1">
      <alignment horizontal="left" vertical="top" wrapText="1"/>
    </xf>
    <xf numFmtId="0" fontId="128" fillId="0" borderId="0" xfId="171" applyFont="1" applyFill="1" applyBorder="1" applyAlignment="1" applyProtection="1">
      <alignment horizontal="left" vertical="top" wrapText="1"/>
    </xf>
    <xf numFmtId="0" fontId="55" fillId="26" borderId="0" xfId="475" applyFont="1" applyFill="1" applyBorder="1" applyAlignment="1" applyProtection="1">
      <alignment horizontal="center" vertical="top" wrapText="1"/>
      <protection locked="0"/>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21" fillId="26" borderId="0" xfId="171" applyFont="1" applyFill="1" applyBorder="1" applyAlignment="1" applyProtection="1">
      <alignment horizontal="left"/>
    </xf>
    <xf numFmtId="0" fontId="23" fillId="26" borderId="0" xfId="171" applyFont="1" applyFill="1" applyBorder="1" applyAlignment="1" applyProtection="1">
      <alignment horizontal="left" vertical="top" wrapText="1"/>
    </xf>
    <xf numFmtId="0" fontId="128" fillId="26" borderId="0" xfId="171" applyFont="1" applyFill="1" applyBorder="1" applyAlignment="1" applyProtection="1">
      <alignment horizontal="left" vertical="center" wrapText="1"/>
      <protection locked="0"/>
    </xf>
    <xf numFmtId="0" fontId="43" fillId="33" borderId="0" xfId="168" applyFont="1" applyFill="1" applyBorder="1" applyAlignment="1" applyProtection="1">
      <alignment horizontal="left" wrapText="1"/>
    </xf>
    <xf numFmtId="0" fontId="43" fillId="0" borderId="11" xfId="475" applyFont="1" applyFill="1" applyBorder="1" applyAlignment="1" applyProtection="1">
      <alignment horizontal="left" vertical="top" wrapText="1"/>
      <protection locked="0"/>
    </xf>
    <xf numFmtId="0" fontId="43" fillId="0" borderId="24" xfId="475" applyFont="1" applyFill="1" applyBorder="1" applyAlignment="1" applyProtection="1">
      <alignment horizontal="left" vertical="top" wrapText="1"/>
      <protection locked="0"/>
    </xf>
    <xf numFmtId="0" fontId="43" fillId="0" borderId="38" xfId="475" applyFont="1" applyFill="1" applyBorder="1" applyAlignment="1" applyProtection="1">
      <alignment horizontal="left" vertical="top" wrapText="1"/>
      <protection locked="0"/>
    </xf>
    <xf numFmtId="0" fontId="43" fillId="33" borderId="60" xfId="168" applyFont="1" applyFill="1" applyBorder="1" applyAlignment="1" applyProtection="1">
      <alignment horizontal="left" vertical="top" wrapText="1"/>
    </xf>
    <xf numFmtId="9" fontId="43" fillId="0" borderId="11" xfId="475" applyNumberFormat="1" applyFont="1" applyFill="1" applyBorder="1" applyAlignment="1" applyProtection="1">
      <alignment horizontal="left" vertical="top" wrapText="1"/>
      <protection locked="0"/>
    </xf>
    <xf numFmtId="9" fontId="43" fillId="0" borderId="24" xfId="475" applyNumberFormat="1" applyFont="1" applyFill="1" applyBorder="1" applyAlignment="1" applyProtection="1">
      <alignment horizontal="left" vertical="top" wrapText="1"/>
      <protection locked="0"/>
    </xf>
    <xf numFmtId="9" fontId="43" fillId="0" borderId="38" xfId="475" applyNumberFormat="1" applyFont="1" applyFill="1" applyBorder="1" applyAlignment="1" applyProtection="1">
      <alignment horizontal="left"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24" xfId="171" applyNumberFormat="1" applyFont="1" applyFill="1" applyBorder="1" applyAlignment="1" applyProtection="1">
      <alignment horizontal="left" vertical="top" wrapText="1"/>
      <protection locked="0"/>
    </xf>
    <xf numFmtId="9" fontId="43" fillId="0" borderId="11" xfId="171" applyNumberFormat="1" applyFont="1" applyFill="1" applyBorder="1" applyAlignment="1" applyProtection="1">
      <alignment vertical="top" wrapText="1"/>
      <protection locked="0"/>
    </xf>
    <xf numFmtId="0" fontId="21" fillId="0" borderId="24" xfId="475" applyFill="1" applyBorder="1" applyAlignment="1">
      <alignment vertical="top" wrapText="1"/>
    </xf>
    <xf numFmtId="0" fontId="21" fillId="0" borderId="38" xfId="475" applyFill="1" applyBorder="1" applyAlignment="1">
      <alignment vertical="top" wrapText="1"/>
    </xf>
    <xf numFmtId="9" fontId="43" fillId="0" borderId="38" xfId="171" applyNumberFormat="1" applyFont="1" applyFill="1" applyBorder="1" applyAlignment="1" applyProtection="1">
      <alignment horizontal="center" vertical="top" wrapText="1"/>
      <protection locked="0"/>
    </xf>
    <xf numFmtId="0" fontId="43" fillId="0" borderId="11" xfId="171" applyFont="1" applyFill="1" applyBorder="1" applyAlignment="1" applyProtection="1">
      <alignment horizontal="center" vertical="top" wrapText="1"/>
      <protection locked="0"/>
    </xf>
    <xf numFmtId="0" fontId="43" fillId="0" borderId="38" xfId="171" applyFont="1" applyFill="1" applyBorder="1" applyAlignment="1" applyProtection="1">
      <alignment horizontal="center" vertical="top" wrapText="1"/>
      <protection locked="0"/>
    </xf>
    <xf numFmtId="0" fontId="43" fillId="33" borderId="11" xfId="171" applyFont="1" applyFill="1" applyBorder="1" applyAlignment="1" applyProtection="1">
      <alignment horizontal="left" vertical="top" wrapText="1"/>
      <protection locked="0"/>
    </xf>
    <xf numFmtId="0" fontId="43" fillId="33" borderId="24" xfId="171" applyFont="1" applyFill="1" applyBorder="1" applyAlignment="1" applyProtection="1">
      <alignment horizontal="left" vertical="top" wrapText="1"/>
      <protection locked="0"/>
    </xf>
    <xf numFmtId="0" fontId="43" fillId="33" borderId="38" xfId="171" applyFont="1" applyFill="1" applyBorder="1" applyAlignment="1" applyProtection="1">
      <alignment horizontal="left" vertical="top" wrapText="1"/>
      <protection locked="0"/>
    </xf>
    <xf numFmtId="0" fontId="43" fillId="33" borderId="11" xfId="475" applyFont="1" applyFill="1" applyBorder="1" applyAlignment="1" applyProtection="1">
      <alignment horizontal="left" vertical="top" wrapText="1"/>
      <protection locked="0"/>
    </xf>
    <xf numFmtId="0" fontId="43" fillId="33" borderId="24" xfId="475" applyFont="1" applyFill="1" applyBorder="1" applyAlignment="1" applyProtection="1">
      <alignment horizontal="left" vertical="top" wrapText="1"/>
      <protection locked="0"/>
    </xf>
    <xf numFmtId="0" fontId="43" fillId="33" borderId="38" xfId="475" applyFont="1" applyFill="1" applyBorder="1" applyAlignment="1" applyProtection="1">
      <alignment horizontal="left" vertical="top" wrapText="1"/>
      <protection locked="0"/>
    </xf>
    <xf numFmtId="0" fontId="43" fillId="26" borderId="41" xfId="171" applyFont="1" applyFill="1" applyBorder="1" applyAlignment="1" applyProtection="1">
      <alignment horizontal="center" vertical="top" wrapText="1"/>
      <protection locked="0"/>
    </xf>
    <xf numFmtId="0" fontId="43" fillId="26" borderId="18" xfId="171" applyFont="1" applyFill="1" applyBorder="1" applyAlignment="1" applyProtection="1">
      <alignment horizontal="center" vertical="top" wrapText="1"/>
      <protection locked="0"/>
    </xf>
    <xf numFmtId="0" fontId="43" fillId="26" borderId="39"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21" xfId="171" applyNumberFormat="1" applyFont="1" applyFill="1" applyBorder="1" applyAlignment="1" applyProtection="1">
      <alignment horizontal="center" vertical="center" wrapText="1"/>
      <protection locked="0"/>
    </xf>
    <xf numFmtId="0" fontId="43" fillId="0" borderId="20" xfId="171" applyFont="1" applyFill="1" applyBorder="1" applyAlignment="1" applyProtection="1">
      <alignment horizontal="center" vertical="top" wrapText="1"/>
      <protection locked="0"/>
    </xf>
    <xf numFmtId="0" fontId="43" fillId="0" borderId="17" xfId="171" applyFont="1" applyFill="1" applyBorder="1" applyAlignment="1" applyProtection="1">
      <alignment horizontal="center" vertical="top" wrapText="1"/>
      <protection locked="0"/>
    </xf>
    <xf numFmtId="9" fontId="43" fillId="0" borderId="51" xfId="171" applyNumberFormat="1" applyFont="1" applyFill="1" applyBorder="1" applyAlignment="1" applyProtection="1">
      <alignment horizontal="center" vertical="top" wrapText="1"/>
      <protection locked="0"/>
    </xf>
    <xf numFmtId="9" fontId="43" fillId="0" borderId="21" xfId="171" applyNumberFormat="1" applyFont="1" applyFill="1" applyBorder="1" applyAlignment="1" applyProtection="1">
      <alignment horizontal="left" vertical="top" wrapText="1"/>
      <protection locked="0"/>
    </xf>
    <xf numFmtId="0" fontId="43" fillId="0" borderId="11" xfId="17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vertical="top" wrapText="1"/>
      <protection locked="0"/>
    </xf>
    <xf numFmtId="0" fontId="43" fillId="0" borderId="38" xfId="171" applyFont="1" applyFill="1" applyBorder="1" applyAlignment="1" applyProtection="1">
      <alignment horizontal="left" vertical="top" wrapText="1"/>
      <protection locked="0"/>
    </xf>
    <xf numFmtId="49" fontId="43" fillId="0" borderId="11" xfId="158" applyNumberFormat="1" applyFont="1" applyFill="1" applyBorder="1" applyAlignment="1" applyProtection="1">
      <alignment horizontal="left" vertical="top" wrapText="1"/>
      <protection locked="0"/>
    </xf>
    <xf numFmtId="49" fontId="43" fillId="0" borderId="38" xfId="158" applyNumberFormat="1" applyFont="1" applyFill="1" applyBorder="1" applyAlignment="1" applyProtection="1">
      <alignment horizontal="left" vertical="top" wrapText="1"/>
      <protection locked="0"/>
    </xf>
    <xf numFmtId="9" fontId="43" fillId="0" borderId="16" xfId="475" applyNumberFormat="1" applyFont="1" applyFill="1" applyBorder="1" applyAlignment="1" applyProtection="1">
      <alignment horizontal="center" vertical="center" wrapText="1"/>
      <protection locked="0"/>
    </xf>
    <xf numFmtId="0" fontId="43" fillId="0" borderId="20" xfId="171" applyFont="1" applyFill="1" applyBorder="1" applyAlignment="1" applyProtection="1">
      <alignment horizontal="left" vertical="top" wrapText="1"/>
      <protection locked="0"/>
    </xf>
    <xf numFmtId="0" fontId="43" fillId="0" borderId="50" xfId="171" applyFont="1" applyFill="1" applyBorder="1" applyAlignment="1" applyProtection="1">
      <alignment horizontal="left" vertical="top" wrapText="1"/>
      <protection locked="0"/>
    </xf>
    <xf numFmtId="0" fontId="43" fillId="0" borderId="51" xfId="171" applyFont="1" applyFill="1" applyBorder="1" applyAlignment="1" applyProtection="1">
      <alignment horizontal="left" vertical="top" wrapText="1"/>
      <protection locked="0"/>
    </xf>
    <xf numFmtId="0" fontId="76" fillId="0" borderId="0" xfId="171" applyFont="1" applyFill="1" applyBorder="1" applyAlignment="1" applyProtection="1">
      <alignment horizontal="left" vertical="top" wrapText="1"/>
    </xf>
    <xf numFmtId="9" fontId="43" fillId="0" borderId="21" xfId="475" applyNumberFormat="1" applyFont="1" applyFill="1" applyBorder="1" applyAlignment="1" applyProtection="1">
      <alignment horizontal="left" vertical="top" wrapText="1"/>
      <protection locked="0"/>
    </xf>
    <xf numFmtId="9" fontId="43" fillId="0" borderId="18" xfId="475" applyNumberFormat="1" applyFont="1" applyFill="1" applyBorder="1" applyAlignment="1" applyProtection="1">
      <alignment horizontal="left" vertical="top" wrapText="1"/>
      <protection locked="0"/>
    </xf>
    <xf numFmtId="9" fontId="43" fillId="0" borderId="49" xfId="475" applyNumberFormat="1" applyFont="1" applyFill="1" applyBorder="1" applyAlignment="1" applyProtection="1">
      <alignment horizontal="left" vertical="top" wrapText="1"/>
      <protection locked="0"/>
    </xf>
    <xf numFmtId="9" fontId="43" fillId="0" borderId="18" xfId="171" applyNumberFormat="1" applyFont="1" applyFill="1" applyBorder="1" applyAlignment="1" applyProtection="1">
      <alignment horizontal="left" vertical="top" wrapText="1"/>
      <protection locked="0"/>
    </xf>
    <xf numFmtId="9" fontId="43" fillId="0" borderId="49" xfId="171" applyNumberFormat="1" applyFont="1" applyFill="1" applyBorder="1" applyAlignment="1" applyProtection="1">
      <alignment horizontal="left" vertical="top" wrapText="1"/>
      <protection locked="0"/>
    </xf>
    <xf numFmtId="9" fontId="78" fillId="0" borderId="16" xfId="171" applyNumberFormat="1" applyFont="1" applyFill="1" applyBorder="1" applyAlignment="1" applyProtection="1">
      <alignment horizontal="center" vertical="center" wrapText="1"/>
      <protection locked="0"/>
    </xf>
    <xf numFmtId="0" fontId="78" fillId="34" borderId="29" xfId="171" applyFont="1" applyFill="1" applyBorder="1" applyAlignment="1" applyProtection="1">
      <alignment horizontal="left"/>
    </xf>
    <xf numFmtId="0" fontId="78" fillId="34" borderId="24" xfId="171" applyFont="1" applyFill="1" applyBorder="1" applyAlignment="1" applyProtection="1">
      <alignment horizontal="left"/>
    </xf>
    <xf numFmtId="165" fontId="75" fillId="0" borderId="26" xfId="158" applyNumberFormat="1" applyFont="1" applyFill="1" applyBorder="1" applyAlignment="1" applyProtection="1">
      <alignment horizontal="left" vertical="top" wrapText="1"/>
      <protection locked="0"/>
    </xf>
    <xf numFmtId="165" fontId="75"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vertical="top" wrapText="1"/>
      <protection locked="0"/>
    </xf>
    <xf numFmtId="49" fontId="78" fillId="0" borderId="38" xfId="158" applyNumberFormat="1" applyFont="1" applyFill="1" applyBorder="1" applyAlignment="1" applyProtection="1">
      <alignment vertical="top" wrapText="1"/>
      <protection locked="0"/>
    </xf>
    <xf numFmtId="0" fontId="43" fillId="0" borderId="43" xfId="171" applyFont="1" applyFill="1" applyBorder="1" applyAlignment="1" applyProtection="1">
      <alignment horizontal="left" vertical="top" wrapText="1"/>
      <protection locked="0"/>
    </xf>
    <xf numFmtId="0" fontId="43" fillId="0" borderId="47" xfId="171" applyFont="1" applyFill="1" applyBorder="1" applyAlignment="1" applyProtection="1">
      <alignment horizontal="left" vertical="top" wrapText="1"/>
      <protection locked="0"/>
    </xf>
    <xf numFmtId="0" fontId="43" fillId="0" borderId="52" xfId="171" applyFont="1" applyFill="1" applyBorder="1" applyAlignment="1" applyProtection="1">
      <alignment horizontal="left" vertical="top" wrapText="1"/>
      <protection locked="0"/>
    </xf>
    <xf numFmtId="0" fontId="78" fillId="0" borderId="44" xfId="171" applyFont="1" applyFill="1" applyBorder="1" applyAlignment="1" applyProtection="1">
      <alignment horizontal="left" vertical="top" wrapText="1"/>
      <protection locked="0"/>
    </xf>
    <xf numFmtId="0" fontId="78" fillId="0" borderId="45" xfId="171" applyFont="1" applyFill="1" applyBorder="1" applyAlignment="1" applyProtection="1">
      <alignment horizontal="left" vertical="top" wrapText="1"/>
      <protection locked="0"/>
    </xf>
    <xf numFmtId="0" fontId="78" fillId="0" borderId="31" xfId="171" applyFont="1" applyFill="1" applyBorder="1" applyAlignment="1" applyProtection="1">
      <alignment horizontal="left" vertical="top" wrapText="1"/>
      <protection locked="0"/>
    </xf>
    <xf numFmtId="49" fontId="78" fillId="0" borderId="24" xfId="158" applyNumberFormat="1" applyFont="1" applyFill="1" applyBorder="1" applyAlignment="1" applyProtection="1">
      <alignment horizontal="left" vertical="top" wrapText="1"/>
      <protection locked="0"/>
    </xf>
    <xf numFmtId="49" fontId="78" fillId="32" borderId="26" xfId="158" applyNumberFormat="1" applyFont="1" applyFill="1" applyBorder="1" applyAlignment="1" applyProtection="1">
      <alignment horizontal="left" vertical="top" wrapText="1"/>
      <protection locked="0"/>
    </xf>
    <xf numFmtId="49" fontId="78" fillId="32" borderId="19" xfId="158" applyNumberFormat="1" applyFont="1" applyFill="1" applyBorder="1" applyAlignment="1" applyProtection="1">
      <alignment horizontal="left" vertical="top" wrapText="1"/>
      <protection locked="0"/>
    </xf>
    <xf numFmtId="165" fontId="78" fillId="33" borderId="11" xfId="158" applyNumberFormat="1" applyFont="1" applyFill="1" applyBorder="1" applyAlignment="1" applyProtection="1">
      <alignment horizontal="left" vertical="top" wrapText="1"/>
      <protection locked="0"/>
    </xf>
    <xf numFmtId="165" fontId="78" fillId="33" borderId="24" xfId="158" applyNumberFormat="1" applyFont="1" applyFill="1" applyBorder="1" applyAlignment="1" applyProtection="1">
      <alignment horizontal="left" vertical="top" wrapText="1"/>
      <protection locked="0"/>
    </xf>
    <xf numFmtId="165" fontId="78" fillId="33" borderId="38" xfId="158" applyNumberFormat="1" applyFont="1" applyFill="1" applyBorder="1" applyAlignment="1" applyProtection="1">
      <alignment horizontal="left" vertical="top" wrapText="1"/>
      <protection locked="0"/>
    </xf>
    <xf numFmtId="9" fontId="78" fillId="33" borderId="11" xfId="171" applyNumberFormat="1" applyFont="1" applyFill="1" applyBorder="1" applyAlignment="1" applyProtection="1">
      <alignment horizontal="center" vertical="top" wrapText="1"/>
      <protection locked="0"/>
    </xf>
    <xf numFmtId="9" fontId="78" fillId="33" borderId="24" xfId="171" applyNumberFormat="1" applyFont="1" applyFill="1" applyBorder="1" applyAlignment="1" applyProtection="1">
      <alignment horizontal="center" vertical="top" wrapText="1"/>
      <protection locked="0"/>
    </xf>
    <xf numFmtId="9" fontId="78" fillId="33" borderId="38" xfId="171" applyNumberFormat="1" applyFont="1" applyFill="1" applyBorder="1" applyAlignment="1" applyProtection="1">
      <alignment horizontal="center" vertical="top" wrapText="1"/>
      <protection locked="0"/>
    </xf>
    <xf numFmtId="165" fontId="43" fillId="0" borderId="11" xfId="158" applyNumberFormat="1" applyFont="1" applyFill="1" applyBorder="1" applyAlignment="1" applyProtection="1">
      <alignment horizontal="left" vertical="top" wrapText="1"/>
      <protection locked="0"/>
    </xf>
    <xf numFmtId="165" fontId="43" fillId="0" borderId="24" xfId="158" applyNumberFormat="1" applyFont="1" applyFill="1" applyBorder="1" applyAlignment="1" applyProtection="1">
      <alignment horizontal="left" vertical="top" wrapText="1"/>
      <protection locked="0"/>
    </xf>
    <xf numFmtId="165" fontId="43" fillId="0" borderId="38" xfId="158" applyNumberFormat="1" applyFont="1" applyFill="1" applyBorder="1" applyAlignment="1" applyProtection="1">
      <alignment horizontal="left" vertical="top" wrapText="1"/>
      <protection locked="0"/>
    </xf>
    <xf numFmtId="0" fontId="43" fillId="0" borderId="59" xfId="171" applyFont="1" applyFill="1" applyBorder="1" applyAlignment="1" applyProtection="1">
      <alignment horizontal="left" vertical="top" wrapText="1"/>
      <protection locked="0"/>
    </xf>
    <xf numFmtId="0" fontId="43" fillId="0" borderId="60" xfId="171" applyFont="1" applyFill="1" applyBorder="1" applyAlignment="1" applyProtection="1">
      <alignment horizontal="left" vertical="top" wrapText="1"/>
      <protection locked="0"/>
    </xf>
    <xf numFmtId="0" fontId="43" fillId="0" borderId="61" xfId="171" applyFont="1" applyFill="1" applyBorder="1" applyAlignment="1" applyProtection="1">
      <alignment horizontal="left" vertical="top" wrapText="1"/>
      <protection locked="0"/>
    </xf>
    <xf numFmtId="14" fontId="78" fillId="0" borderId="11" xfId="171" applyNumberFormat="1" applyFont="1" applyFill="1" applyBorder="1" applyAlignment="1" applyProtection="1">
      <alignment horizontal="left" vertical="center" wrapText="1"/>
      <protection locked="0"/>
    </xf>
    <xf numFmtId="0" fontId="78" fillId="0" borderId="24" xfId="171" applyFont="1" applyFill="1" applyBorder="1" applyAlignment="1" applyProtection="1">
      <alignment horizontal="left" vertical="center" wrapText="1"/>
      <protection locked="0"/>
    </xf>
    <xf numFmtId="0" fontId="78" fillId="0" borderId="38" xfId="171" applyFont="1" applyFill="1" applyBorder="1" applyAlignment="1" applyProtection="1">
      <alignment horizontal="left" vertical="center" wrapText="1"/>
      <protection locked="0"/>
    </xf>
    <xf numFmtId="9" fontId="43" fillId="33" borderId="11" xfId="171" applyNumberFormat="1" applyFont="1" applyFill="1" applyBorder="1" applyAlignment="1" applyProtection="1">
      <alignment horizontal="center" vertical="top" wrapText="1"/>
      <protection locked="0"/>
    </xf>
    <xf numFmtId="9" fontId="43" fillId="33" borderId="24" xfId="171" applyNumberFormat="1" applyFont="1" applyFill="1" applyBorder="1" applyAlignment="1" applyProtection="1">
      <alignment horizontal="center" vertical="top" wrapText="1"/>
      <protection locked="0"/>
    </xf>
    <xf numFmtId="9" fontId="43" fillId="33" borderId="21" xfId="171" applyNumberFormat="1" applyFont="1" applyFill="1" applyBorder="1" applyAlignment="1" applyProtection="1">
      <alignment horizontal="center" vertical="top" wrapText="1"/>
      <protection locked="0"/>
    </xf>
    <xf numFmtId="9" fontId="43" fillId="33" borderId="26" xfId="171" applyNumberFormat="1" applyFont="1" applyFill="1" applyBorder="1" applyAlignment="1" applyProtection="1">
      <alignment horizontal="center" vertical="top" wrapText="1"/>
      <protection locked="0"/>
    </xf>
    <xf numFmtId="9" fontId="43" fillId="33" borderId="15" xfId="171" applyNumberFormat="1" applyFont="1" applyFill="1" applyBorder="1" applyAlignment="1" applyProtection="1">
      <alignment horizontal="center" vertical="top" wrapText="1"/>
      <protection locked="0"/>
    </xf>
    <xf numFmtId="9" fontId="43" fillId="33" borderId="19" xfId="171" applyNumberFormat="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left" vertical="top" wrapText="1"/>
      <protection locked="0"/>
    </xf>
    <xf numFmtId="9" fontId="43" fillId="33" borderId="24" xfId="171" applyNumberFormat="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left" vertical="top" wrapText="1"/>
      <protection locked="0"/>
    </xf>
    <xf numFmtId="0" fontId="43" fillId="0" borderId="20" xfId="168" applyFont="1" applyFill="1" applyBorder="1" applyAlignment="1" applyProtection="1">
      <alignment horizontal="center" vertical="top" wrapText="1"/>
      <protection locked="0"/>
    </xf>
    <xf numFmtId="0" fontId="43" fillId="0" borderId="17" xfId="168" applyFont="1" applyFill="1" applyBorder="1" applyAlignment="1" applyProtection="1">
      <alignment horizontal="center" vertical="top" wrapText="1"/>
      <protection locked="0"/>
    </xf>
    <xf numFmtId="9" fontId="100" fillId="0" borderId="11" xfId="171" applyNumberFormat="1" applyFont="1" applyFill="1" applyBorder="1" applyAlignment="1" applyProtection="1">
      <alignment horizontal="left" vertical="top" wrapText="1"/>
      <protection locked="0"/>
    </xf>
    <xf numFmtId="0" fontId="43" fillId="33" borderId="20" xfId="171" applyFont="1" applyFill="1" applyBorder="1" applyAlignment="1" applyProtection="1">
      <alignment horizontal="center" vertical="top" wrapText="1"/>
      <protection locked="0"/>
    </xf>
    <xf numFmtId="0" fontId="43" fillId="33" borderId="17" xfId="171" applyFont="1" applyFill="1" applyBorder="1" applyAlignment="1" applyProtection="1">
      <alignment horizontal="center" vertical="top" wrapText="1"/>
      <protection locked="0"/>
    </xf>
    <xf numFmtId="0" fontId="96" fillId="0" borderId="11" xfId="171" applyFont="1" applyFill="1" applyBorder="1" applyAlignment="1" applyProtection="1">
      <alignment horizontal="left" vertical="top" wrapText="1"/>
      <protection locked="0"/>
    </xf>
    <xf numFmtId="9" fontId="43" fillId="33" borderId="11" xfId="168" applyNumberFormat="1" applyFont="1" applyFill="1" applyBorder="1" applyAlignment="1" applyProtection="1">
      <alignment horizontal="left" vertical="top" wrapText="1"/>
      <protection locked="0"/>
    </xf>
    <xf numFmtId="9" fontId="43" fillId="33" borderId="24" xfId="168" applyNumberFormat="1" applyFont="1" applyFill="1" applyBorder="1" applyAlignment="1" applyProtection="1">
      <alignment horizontal="left" vertical="top" wrapText="1"/>
      <protection locked="0"/>
    </xf>
    <xf numFmtId="9" fontId="43" fillId="33" borderId="21" xfId="168" applyNumberFormat="1" applyFont="1" applyFill="1" applyBorder="1" applyAlignment="1" applyProtection="1">
      <alignment horizontal="left" vertical="top" wrapText="1"/>
      <protection locked="0"/>
    </xf>
    <xf numFmtId="0" fontId="43" fillId="33" borderId="11" xfId="168" applyFont="1" applyFill="1" applyBorder="1" applyAlignment="1" applyProtection="1">
      <alignment horizontal="left" vertical="top" wrapText="1"/>
      <protection locked="0"/>
    </xf>
    <xf numFmtId="0" fontId="43" fillId="33" borderId="24" xfId="168" applyFont="1" applyFill="1" applyBorder="1" applyAlignment="1" applyProtection="1">
      <alignment horizontal="left" vertical="top" wrapText="1"/>
      <protection locked="0"/>
    </xf>
    <xf numFmtId="0" fontId="43" fillId="33" borderId="21" xfId="168" applyFont="1" applyFill="1" applyBorder="1" applyAlignment="1" applyProtection="1">
      <alignment horizontal="left" vertical="top" wrapText="1"/>
      <protection locked="0"/>
    </xf>
    <xf numFmtId="9" fontId="43" fillId="33" borderId="16" xfId="171" applyNumberFormat="1" applyFont="1" applyFill="1" applyBorder="1" applyAlignment="1" applyProtection="1">
      <alignment horizontal="center" vertical="center" wrapText="1"/>
      <protection locked="0"/>
    </xf>
    <xf numFmtId="0" fontId="43" fillId="33" borderId="41" xfId="168" applyFont="1" applyFill="1" applyBorder="1" applyAlignment="1" applyProtection="1">
      <alignment horizontal="left" vertical="top" wrapText="1"/>
      <protection locked="0"/>
    </xf>
    <xf numFmtId="0" fontId="43" fillId="33" borderId="18" xfId="168" applyFont="1" applyFill="1" applyBorder="1" applyAlignment="1" applyProtection="1">
      <alignment horizontal="left" vertical="top" wrapText="1"/>
      <protection locked="0"/>
    </xf>
    <xf numFmtId="0" fontId="43" fillId="33" borderId="49" xfId="168" applyFont="1" applyFill="1" applyBorder="1" applyAlignment="1" applyProtection="1">
      <alignment horizontal="left" vertical="top" wrapText="1"/>
      <protection locked="0"/>
    </xf>
    <xf numFmtId="0" fontId="43" fillId="33" borderId="20" xfId="168"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center" vertical="top" wrapText="1"/>
      <protection locked="0"/>
    </xf>
    <xf numFmtId="9" fontId="43" fillId="33" borderId="51" xfId="171" applyNumberFormat="1" applyFont="1" applyFill="1" applyBorder="1" applyAlignment="1" applyProtection="1">
      <alignment horizontal="center" vertical="top" wrapText="1"/>
      <protection locked="0"/>
    </xf>
    <xf numFmtId="9" fontId="78" fillId="33" borderId="24" xfId="171" applyNumberFormat="1" applyFont="1" applyFill="1" applyBorder="1" applyAlignment="1" applyProtection="1">
      <alignment horizontal="left" vertical="top" wrapText="1"/>
      <protection locked="0"/>
    </xf>
    <xf numFmtId="9" fontId="78" fillId="33" borderId="38" xfId="171" applyNumberFormat="1" applyFont="1" applyFill="1" applyBorder="1" applyAlignment="1" applyProtection="1">
      <alignment horizontal="left" vertical="top" wrapText="1"/>
      <protection locked="0"/>
    </xf>
    <xf numFmtId="9" fontId="43" fillId="33" borderId="50" xfId="171" applyNumberFormat="1" applyFont="1" applyFill="1" applyBorder="1" applyAlignment="1" applyProtection="1">
      <alignment horizontal="center" vertical="top" wrapText="1"/>
      <protection locked="0"/>
    </xf>
    <xf numFmtId="9" fontId="43" fillId="33" borderId="17" xfId="171" applyNumberFormat="1"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left" vertical="top" wrapText="1"/>
      <protection locked="0"/>
    </xf>
    <xf numFmtId="9" fontId="43" fillId="33" borderId="51" xfId="171" applyNumberFormat="1" applyFont="1" applyFill="1" applyBorder="1" applyAlignment="1" applyProtection="1">
      <alignment horizontal="left" vertical="top" wrapText="1"/>
      <protection locked="0"/>
    </xf>
    <xf numFmtId="9" fontId="78" fillId="33" borderId="11" xfId="171" applyNumberFormat="1" applyFont="1" applyFill="1" applyBorder="1" applyAlignment="1" applyProtection="1">
      <alignment horizontal="left" vertical="top" wrapText="1"/>
      <protection locked="0"/>
    </xf>
    <xf numFmtId="9" fontId="78" fillId="33" borderId="21" xfId="171" applyNumberFormat="1" applyFont="1" applyFill="1" applyBorder="1" applyAlignment="1" applyProtection="1">
      <alignment horizontal="left" vertical="top" wrapText="1"/>
      <protection locked="0"/>
    </xf>
    <xf numFmtId="9" fontId="78" fillId="33" borderId="20" xfId="171" applyNumberFormat="1" applyFont="1" applyFill="1" applyBorder="1" applyAlignment="1" applyProtection="1">
      <alignment horizontal="left" vertical="top" wrapText="1"/>
      <protection locked="0"/>
    </xf>
    <xf numFmtId="9" fontId="78" fillId="33" borderId="50" xfId="171" applyNumberFormat="1" applyFont="1" applyFill="1" applyBorder="1" applyAlignment="1" applyProtection="1">
      <alignment horizontal="left" vertical="top" wrapText="1"/>
      <protection locked="0"/>
    </xf>
    <xf numFmtId="9" fontId="78" fillId="33" borderId="17" xfId="171" applyNumberFormat="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center" vertical="top" wrapText="1"/>
      <protection locked="0"/>
    </xf>
    <xf numFmtId="0" fontId="43" fillId="33" borderId="11" xfId="168" applyFont="1" applyFill="1" applyBorder="1" applyAlignment="1" applyProtection="1">
      <alignment horizontal="center" vertical="top" wrapText="1"/>
      <protection locked="0"/>
    </xf>
    <xf numFmtId="0" fontId="43" fillId="33" borderId="21" xfId="168" applyFont="1" applyFill="1" applyBorder="1" applyAlignment="1" applyProtection="1">
      <alignment horizontal="center" vertical="top" wrapText="1"/>
      <protection locked="0"/>
    </xf>
    <xf numFmtId="0" fontId="78" fillId="33" borderId="11" xfId="171" applyFont="1" applyFill="1" applyBorder="1" applyAlignment="1" applyProtection="1">
      <alignment horizontal="left" vertical="top" wrapText="1"/>
      <protection locked="0"/>
    </xf>
    <xf numFmtId="0" fontId="78" fillId="33" borderId="24" xfId="171" applyFont="1" applyFill="1" applyBorder="1" applyAlignment="1" applyProtection="1">
      <alignment horizontal="left" vertical="top" wrapText="1"/>
      <protection locked="0"/>
    </xf>
    <xf numFmtId="0" fontId="78" fillId="33" borderId="38" xfId="171" applyFont="1" applyFill="1" applyBorder="1" applyAlignment="1" applyProtection="1">
      <alignment horizontal="left" vertical="top" wrapText="1"/>
      <protection locked="0"/>
    </xf>
    <xf numFmtId="0" fontId="42" fillId="26" borderId="0" xfId="171" applyFont="1" applyFill="1" applyBorder="1" applyAlignment="1" applyProtection="1">
      <alignment horizontal="left" vertical="top" wrapText="1"/>
      <protection locked="0"/>
    </xf>
    <xf numFmtId="0" fontId="78" fillId="34" borderId="29" xfId="171" applyFont="1" applyFill="1" applyBorder="1" applyAlignment="1" applyProtection="1">
      <alignment horizontal="left" vertical="top" wrapText="1"/>
    </xf>
    <xf numFmtId="0" fontId="78" fillId="34" borderId="24" xfId="171" applyFont="1" applyFill="1" applyBorder="1" applyAlignment="1" applyProtection="1">
      <alignment horizontal="left" vertical="top" wrapText="1"/>
    </xf>
    <xf numFmtId="0" fontId="78" fillId="34" borderId="21" xfId="171" applyFont="1" applyFill="1" applyBorder="1" applyAlignment="1" applyProtection="1">
      <alignment horizontal="left" vertical="top" wrapText="1"/>
    </xf>
    <xf numFmtId="0" fontId="43" fillId="33" borderId="11" xfId="171" applyFont="1" applyFill="1" applyBorder="1" applyAlignment="1" applyProtection="1">
      <alignment horizontal="center" vertical="top" wrapText="1"/>
      <protection locked="0"/>
    </xf>
    <xf numFmtId="0" fontId="43" fillId="33" borderId="38" xfId="171" applyFont="1" applyFill="1" applyBorder="1" applyAlignment="1" applyProtection="1">
      <alignment horizontal="center" vertical="top" wrapText="1"/>
      <protection locked="0"/>
    </xf>
    <xf numFmtId="0" fontId="78" fillId="34" borderId="38" xfId="171" applyFont="1" applyFill="1" applyBorder="1" applyAlignment="1" applyProtection="1">
      <alignment horizontal="left" vertical="top" wrapText="1"/>
    </xf>
    <xf numFmtId="0" fontId="72" fillId="24" borderId="24" xfId="171" applyFont="1" applyFill="1" applyBorder="1" applyAlignment="1" applyProtection="1">
      <alignment horizontal="left" vertical="top" wrapText="1"/>
    </xf>
    <xf numFmtId="0" fontId="77" fillId="0" borderId="21" xfId="171" applyFont="1" applyBorder="1"/>
    <xf numFmtId="9" fontId="43" fillId="0" borderId="26" xfId="171" applyNumberFormat="1" applyFont="1" applyFill="1" applyBorder="1" applyAlignment="1" applyProtection="1">
      <alignment horizontal="center" vertical="top" wrapText="1"/>
      <protection locked="0"/>
    </xf>
    <xf numFmtId="9" fontId="43" fillId="0" borderId="15" xfId="171" applyNumberFormat="1" applyFont="1" applyFill="1" applyBorder="1" applyAlignment="1" applyProtection="1">
      <alignment horizontal="center" vertical="top" wrapText="1"/>
      <protection locked="0"/>
    </xf>
    <xf numFmtId="9" fontId="43" fillId="0" borderId="19" xfId="171" applyNumberFormat="1" applyFont="1" applyFill="1" applyBorder="1" applyAlignment="1" applyProtection="1">
      <alignment horizontal="center" vertical="top" wrapText="1"/>
      <protection locked="0"/>
    </xf>
    <xf numFmtId="0" fontId="43" fillId="33" borderId="20" xfId="171" applyFont="1" applyFill="1" applyBorder="1" applyAlignment="1" applyProtection="1">
      <alignment horizontal="left" vertical="top" wrapText="1"/>
      <protection locked="0"/>
    </xf>
    <xf numFmtId="0" fontId="43" fillId="33" borderId="50" xfId="171" applyFont="1" applyFill="1" applyBorder="1" applyAlignment="1" applyProtection="1">
      <alignment horizontal="left" vertical="top" wrapText="1"/>
      <protection locked="0"/>
    </xf>
    <xf numFmtId="0" fontId="43" fillId="33" borderId="51" xfId="171" applyFont="1" applyFill="1" applyBorder="1" applyAlignment="1" applyProtection="1">
      <alignment horizontal="left" vertical="top" wrapText="1"/>
      <protection locked="0"/>
    </xf>
    <xf numFmtId="0" fontId="43" fillId="0" borderId="0" xfId="171" applyFont="1" applyFill="1" applyBorder="1" applyAlignment="1" applyProtection="1">
      <alignment horizontal="left" vertical="top" wrapText="1"/>
    </xf>
    <xf numFmtId="9" fontId="43" fillId="0" borderId="11" xfId="168" applyNumberFormat="1" applyFont="1" applyFill="1" applyBorder="1" applyAlignment="1" applyProtection="1">
      <alignment horizontal="left" vertical="top" wrapText="1"/>
      <protection locked="0"/>
    </xf>
    <xf numFmtId="9" fontId="43" fillId="0" borderId="24" xfId="168" applyNumberFormat="1" applyFont="1" applyFill="1" applyBorder="1" applyAlignment="1" applyProtection="1">
      <alignment horizontal="left" vertical="top" wrapText="1"/>
      <protection locked="0"/>
    </xf>
    <xf numFmtId="9" fontId="43" fillId="0" borderId="21" xfId="168" applyNumberFormat="1" applyFont="1" applyFill="1" applyBorder="1" applyAlignment="1" applyProtection="1">
      <alignment horizontal="left" vertical="top" wrapText="1"/>
      <protection locked="0"/>
    </xf>
    <xf numFmtId="0" fontId="78" fillId="33" borderId="59" xfId="171" applyFont="1" applyFill="1" applyBorder="1" applyAlignment="1" applyProtection="1">
      <alignment horizontal="left" vertical="top" wrapText="1"/>
      <protection locked="0"/>
    </xf>
    <xf numFmtId="0" fontId="78" fillId="33" borderId="60" xfId="171" applyFont="1" applyFill="1" applyBorder="1" applyAlignment="1" applyProtection="1">
      <alignment horizontal="left" vertical="top" wrapText="1"/>
      <protection locked="0"/>
    </xf>
    <xf numFmtId="0" fontId="78" fillId="33" borderId="61" xfId="171" applyFont="1" applyFill="1" applyBorder="1" applyAlignment="1" applyProtection="1">
      <alignment horizontal="left" vertical="top" wrapText="1"/>
      <protection locked="0"/>
    </xf>
    <xf numFmtId="0" fontId="43" fillId="0" borderId="24" xfId="171" applyFont="1" applyFill="1" applyBorder="1" applyAlignment="1" applyProtection="1">
      <alignment horizontal="center" vertical="top" wrapText="1"/>
      <protection locked="0"/>
    </xf>
    <xf numFmtId="0" fontId="43" fillId="0" borderId="41" xfId="171" applyFont="1" applyFill="1" applyBorder="1" applyAlignment="1" applyProtection="1">
      <alignment horizontal="center" vertical="top" wrapText="1"/>
      <protection locked="0"/>
    </xf>
    <xf numFmtId="0" fontId="43" fillId="0" borderId="18" xfId="171" applyFont="1" applyFill="1" applyBorder="1" applyAlignment="1" applyProtection="1">
      <alignment horizontal="center" vertical="top" wrapText="1"/>
      <protection locked="0"/>
    </xf>
    <xf numFmtId="0" fontId="43" fillId="0" borderId="39" xfId="171" applyFont="1" applyFill="1" applyBorder="1" applyAlignment="1" applyProtection="1">
      <alignment horizontal="center" vertical="top" wrapText="1"/>
      <protection locked="0"/>
    </xf>
    <xf numFmtId="6" fontId="78" fillId="33" borderId="11" xfId="171" applyNumberFormat="1" applyFont="1" applyFill="1" applyBorder="1" applyAlignment="1" applyProtection="1">
      <alignment horizontal="left" vertical="top" wrapText="1"/>
      <protection locked="0"/>
    </xf>
    <xf numFmtId="165" fontId="78" fillId="33" borderId="26" xfId="158" applyNumberFormat="1" applyFont="1" applyFill="1" applyBorder="1" applyAlignment="1" applyProtection="1">
      <alignment horizontal="left" vertical="top" wrapText="1"/>
      <protection locked="0"/>
    </xf>
    <xf numFmtId="165" fontId="78" fillId="33" borderId="19" xfId="158" applyNumberFormat="1" applyFont="1" applyFill="1" applyBorder="1" applyAlignment="1" applyProtection="1">
      <alignment horizontal="left" vertical="top" wrapText="1"/>
      <protection locked="0"/>
    </xf>
    <xf numFmtId="49" fontId="78" fillId="33" borderId="11" xfId="158" applyNumberFormat="1" applyFont="1" applyFill="1" applyBorder="1" applyAlignment="1" applyProtection="1">
      <alignment horizontal="left" vertical="top" wrapText="1"/>
      <protection locked="0"/>
    </xf>
    <xf numFmtId="49" fontId="78" fillId="33" borderId="38" xfId="158" applyNumberFormat="1" applyFont="1" applyFill="1" applyBorder="1" applyAlignment="1" applyProtection="1">
      <alignment horizontal="left" vertical="top" wrapText="1"/>
      <protection locked="0"/>
    </xf>
    <xf numFmtId="0" fontId="98" fillId="33" borderId="0" xfId="83" applyFont="1" applyFill="1" applyBorder="1" applyAlignment="1" applyProtection="1">
      <alignment horizontal="left" vertical="center"/>
      <protection locked="0"/>
    </xf>
    <xf numFmtId="0" fontId="74" fillId="26" borderId="0" xfId="171" applyFont="1" applyFill="1" applyBorder="1" applyAlignment="1" applyProtection="1">
      <alignment horizontal="left" vertical="top" wrapText="1"/>
      <protection locked="0"/>
    </xf>
    <xf numFmtId="0" fontId="179" fillId="26" borderId="0" xfId="171" applyFont="1" applyFill="1" applyBorder="1" applyAlignment="1" applyProtection="1">
      <alignment horizontal="left" vertical="top" wrapText="1"/>
      <protection locked="0"/>
    </xf>
    <xf numFmtId="0" fontId="75" fillId="26" borderId="0" xfId="171" applyFont="1" applyFill="1" applyBorder="1" applyAlignment="1" applyProtection="1">
      <alignment horizontal="left" vertical="top" wrapText="1"/>
      <protection locked="0"/>
    </xf>
    <xf numFmtId="0" fontId="45" fillId="33" borderId="0" xfId="168" applyFont="1" applyFill="1" applyBorder="1" applyAlignment="1" applyProtection="1">
      <alignment horizontal="left" vertical="center" wrapText="1"/>
    </xf>
    <xf numFmtId="0" fontId="49" fillId="33" borderId="0" xfId="168" applyFont="1" applyFill="1" applyBorder="1" applyAlignment="1" applyProtection="1">
      <alignment horizontal="left" vertical="center"/>
    </xf>
    <xf numFmtId="0" fontId="78" fillId="34" borderId="50" xfId="171" applyFont="1" applyFill="1" applyBorder="1" applyAlignment="1" applyProtection="1">
      <alignment horizontal="left" vertical="top" wrapText="1"/>
    </xf>
    <xf numFmtId="0" fontId="43" fillId="0" borderId="21" xfId="475" applyFont="1" applyFill="1" applyBorder="1" applyAlignment="1" applyProtection="1">
      <alignment horizontal="left" vertical="top" wrapText="1"/>
      <protection locked="0"/>
    </xf>
    <xf numFmtId="49" fontId="43" fillId="0" borderId="11" xfId="164" applyNumberFormat="1" applyFont="1" applyFill="1" applyBorder="1" applyAlignment="1" applyProtection="1">
      <alignment horizontal="left" vertical="top" wrapText="1"/>
      <protection locked="0"/>
    </xf>
    <xf numFmtId="49" fontId="43" fillId="0" borderId="38" xfId="164" applyNumberFormat="1" applyFont="1" applyFill="1" applyBorder="1" applyAlignment="1" applyProtection="1">
      <alignment horizontal="left" vertical="top" wrapText="1"/>
      <protection locked="0"/>
    </xf>
    <xf numFmtId="0" fontId="43" fillId="33" borderId="41" xfId="475" applyFont="1" applyFill="1" applyBorder="1" applyAlignment="1" applyProtection="1">
      <alignment horizontal="left" vertical="top" wrapText="1"/>
      <protection locked="0"/>
    </xf>
    <xf numFmtId="0" fontId="43" fillId="33" borderId="18" xfId="475" applyFont="1" applyFill="1" applyBorder="1" applyAlignment="1" applyProtection="1">
      <alignment horizontal="left" vertical="top" wrapText="1"/>
      <protection locked="0"/>
    </xf>
    <xf numFmtId="0" fontId="43" fillId="33" borderId="49" xfId="475" applyFont="1" applyFill="1" applyBorder="1" applyAlignment="1" applyProtection="1">
      <alignment horizontal="left" vertical="top" wrapText="1"/>
      <protection locked="0"/>
    </xf>
    <xf numFmtId="0" fontId="43" fillId="0" borderId="20" xfId="475" applyFont="1" applyFill="1" applyBorder="1" applyAlignment="1" applyProtection="1">
      <alignment horizontal="center" vertical="top" wrapText="1"/>
      <protection locked="0"/>
    </xf>
    <xf numFmtId="0" fontId="43" fillId="0" borderId="17" xfId="475" applyFont="1" applyFill="1" applyBorder="1" applyAlignment="1" applyProtection="1">
      <alignment horizontal="center" vertical="top" wrapText="1"/>
      <protection locked="0"/>
    </xf>
    <xf numFmtId="0" fontId="43" fillId="0" borderId="70" xfId="475" applyFont="1" applyFill="1" applyBorder="1" applyAlignment="1" applyProtection="1">
      <alignment horizontal="left" vertical="top" wrapText="1"/>
      <protection locked="0"/>
    </xf>
    <xf numFmtId="0" fontId="43" fillId="0" borderId="68" xfId="475" applyFont="1" applyFill="1" applyBorder="1" applyAlignment="1" applyProtection="1">
      <alignment horizontal="left" vertical="top" wrapText="1"/>
      <protection locked="0"/>
    </xf>
    <xf numFmtId="0" fontId="43" fillId="0" borderId="69" xfId="475" applyFont="1" applyFill="1" applyBorder="1" applyAlignment="1" applyProtection="1">
      <alignment horizontal="left" vertical="top" wrapText="1"/>
      <protection locked="0"/>
    </xf>
    <xf numFmtId="0" fontId="42" fillId="26" borderId="0" xfId="0" applyFont="1" applyFill="1" applyBorder="1" applyAlignment="1" applyProtection="1">
      <alignment horizontal="left" vertical="top" wrapText="1"/>
      <protection locked="0"/>
    </xf>
    <xf numFmtId="165" fontId="78" fillId="0" borderId="0" xfId="158" applyNumberFormat="1" applyFont="1" applyFill="1" applyBorder="1" applyAlignment="1" applyProtection="1">
      <alignment horizontal="left" vertical="top" wrapText="1"/>
      <protection locked="0"/>
    </xf>
    <xf numFmtId="0" fontId="78" fillId="25" borderId="18" xfId="171" applyFont="1" applyFill="1" applyBorder="1" applyAlignment="1" applyProtection="1">
      <alignment horizontal="center" vertical="top" wrapText="1"/>
    </xf>
    <xf numFmtId="0" fontId="78" fillId="25" borderId="15" xfId="171" applyFont="1" applyFill="1" applyBorder="1" applyAlignment="1" applyProtection="1">
      <alignment horizontal="center" vertical="top" wrapText="1"/>
    </xf>
    <xf numFmtId="0" fontId="78" fillId="0" borderId="42" xfId="171" applyFont="1" applyFill="1" applyBorder="1" applyAlignment="1" applyProtection="1">
      <alignment horizontal="left" vertical="top" wrapText="1"/>
      <protection locked="0"/>
    </xf>
    <xf numFmtId="0" fontId="78" fillId="0" borderId="27" xfId="171" applyFont="1" applyFill="1" applyBorder="1" applyAlignment="1" applyProtection="1">
      <alignment horizontal="left" vertical="top" wrapText="1"/>
      <protection locked="0"/>
    </xf>
    <xf numFmtId="0" fontId="78" fillId="0" borderId="40" xfId="171" applyFont="1" applyFill="1" applyBorder="1" applyAlignment="1" applyProtection="1">
      <alignment horizontal="left" vertical="top" wrapText="1"/>
      <protection locked="0"/>
    </xf>
    <xf numFmtId="0" fontId="78" fillId="0" borderId="28" xfId="171" applyFont="1" applyFill="1" applyBorder="1" applyAlignment="1" applyProtection="1">
      <alignment horizontal="left" vertical="top" wrapText="1"/>
      <protection locked="0"/>
    </xf>
    <xf numFmtId="0" fontId="78" fillId="0" borderId="66" xfId="171" applyFont="1" applyFill="1" applyBorder="1" applyAlignment="1" applyProtection="1">
      <alignment horizontal="left" vertical="top" wrapText="1"/>
      <protection locked="0"/>
    </xf>
    <xf numFmtId="0" fontId="78" fillId="0" borderId="67" xfId="171" applyFont="1" applyFill="1" applyBorder="1" applyAlignment="1" applyProtection="1">
      <alignment horizontal="left" vertical="top" wrapText="1"/>
      <protection locked="0"/>
    </xf>
    <xf numFmtId="17" fontId="43" fillId="33" borderId="11" xfId="171" applyNumberFormat="1" applyFont="1" applyFill="1" applyBorder="1" applyAlignment="1" applyProtection="1">
      <alignment horizontal="center" vertical="top" wrapText="1"/>
      <protection locked="0"/>
    </xf>
    <xf numFmtId="0" fontId="43" fillId="33" borderId="26" xfId="171" applyFont="1" applyFill="1" applyBorder="1" applyAlignment="1" applyProtection="1">
      <alignment horizontal="left" vertical="top" wrapText="1"/>
      <protection locked="0"/>
    </xf>
    <xf numFmtId="0" fontId="43" fillId="33" borderId="15" xfId="171" applyFont="1" applyFill="1" applyBorder="1" applyAlignment="1" applyProtection="1">
      <alignment horizontal="left" vertical="top" wrapText="1"/>
      <protection locked="0"/>
    </xf>
    <xf numFmtId="0" fontId="43" fillId="33" borderId="19" xfId="171" applyFont="1" applyFill="1" applyBorder="1" applyAlignment="1" applyProtection="1">
      <alignment horizontal="left" vertical="top" wrapText="1"/>
      <protection locked="0"/>
    </xf>
    <xf numFmtId="9" fontId="78" fillId="33" borderId="16" xfId="171" applyNumberFormat="1" applyFont="1" applyFill="1" applyBorder="1" applyAlignment="1" applyProtection="1">
      <alignment horizontal="center" vertical="center" wrapText="1"/>
      <protection locked="0"/>
    </xf>
    <xf numFmtId="0" fontId="78" fillId="33" borderId="20" xfId="171" applyFont="1" applyFill="1" applyBorder="1" applyAlignment="1" applyProtection="1">
      <alignment horizontal="left" vertical="top" wrapText="1"/>
      <protection locked="0"/>
    </xf>
    <xf numFmtId="0" fontId="78" fillId="33" borderId="50" xfId="171" applyFont="1" applyFill="1" applyBorder="1" applyAlignment="1" applyProtection="1">
      <alignment horizontal="left" vertical="top" wrapText="1"/>
      <protection locked="0"/>
    </xf>
    <xf numFmtId="0" fontId="78" fillId="33" borderId="51" xfId="171" applyFont="1" applyFill="1" applyBorder="1" applyAlignment="1" applyProtection="1">
      <alignment horizontal="left" vertical="top" wrapText="1"/>
      <protection locked="0"/>
    </xf>
    <xf numFmtId="0" fontId="78" fillId="33" borderId="11" xfId="171" applyFont="1" applyFill="1" applyBorder="1" applyAlignment="1" applyProtection="1">
      <alignment horizontal="center" vertical="top" wrapText="1"/>
      <protection locked="0"/>
    </xf>
    <xf numFmtId="0" fontId="78" fillId="33" borderId="24" xfId="171" applyFont="1" applyFill="1" applyBorder="1" applyAlignment="1" applyProtection="1">
      <alignment horizontal="center" vertical="top" wrapText="1"/>
      <protection locked="0"/>
    </xf>
    <xf numFmtId="0" fontId="78" fillId="33" borderId="38" xfId="171" applyFont="1" applyFill="1" applyBorder="1" applyAlignment="1" applyProtection="1">
      <alignment horizontal="center" vertical="top" wrapText="1"/>
      <protection locked="0"/>
    </xf>
    <xf numFmtId="49" fontId="101" fillId="0" borderId="11" xfId="158" applyNumberFormat="1" applyFont="1" applyFill="1" applyBorder="1" applyAlignment="1" applyProtection="1">
      <alignment horizontal="left" vertical="top" wrapText="1"/>
      <protection locked="0"/>
    </xf>
    <xf numFmtId="49" fontId="101" fillId="0" borderId="38" xfId="158" applyNumberFormat="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protection locked="0"/>
    </xf>
    <xf numFmtId="9" fontId="96" fillId="33" borderId="11" xfId="171" applyNumberFormat="1" applyFont="1" applyFill="1" applyBorder="1" applyAlignment="1" applyProtection="1">
      <alignment horizontal="left" vertical="top" wrapText="1"/>
      <protection locked="0"/>
    </xf>
    <xf numFmtId="0" fontId="75" fillId="40" borderId="44" xfId="171" applyFont="1" applyFill="1" applyBorder="1" applyAlignment="1" applyProtection="1">
      <alignment vertical="top" wrapText="1"/>
    </xf>
    <xf numFmtId="0" fontId="75" fillId="40" borderId="45" xfId="171" applyFont="1" applyFill="1" applyBorder="1" applyAlignment="1" applyProtection="1">
      <alignment vertical="top" wrapText="1"/>
    </xf>
    <xf numFmtId="0" fontId="78" fillId="34" borderId="46" xfId="171" applyFont="1" applyFill="1" applyBorder="1" applyAlignment="1" applyProtection="1">
      <alignment horizontal="left" vertical="top" wrapText="1"/>
    </xf>
    <xf numFmtId="0" fontId="78" fillId="34" borderId="47" xfId="171" applyFont="1" applyFill="1" applyBorder="1" applyAlignment="1" applyProtection="1">
      <alignment horizontal="left" vertical="top" wrapText="1"/>
    </xf>
    <xf numFmtId="0" fontId="78" fillId="34" borderId="48" xfId="171" applyFont="1" applyFill="1" applyBorder="1" applyAlignment="1" applyProtection="1">
      <alignment horizontal="left" vertical="top" wrapText="1"/>
    </xf>
    <xf numFmtId="0" fontId="78" fillId="34" borderId="18" xfId="171" applyFont="1" applyFill="1" applyBorder="1" applyAlignment="1" applyProtection="1">
      <alignment horizontal="left" wrapText="1"/>
    </xf>
    <xf numFmtId="0" fontId="74" fillId="34" borderId="18" xfId="171" applyFont="1" applyFill="1" applyBorder="1"/>
    <xf numFmtId="0" fontId="74" fillId="34" borderId="49" xfId="171" applyFont="1" applyFill="1" applyBorder="1"/>
    <xf numFmtId="0" fontId="43" fillId="34" borderId="15" xfId="171" applyFont="1" applyFill="1" applyBorder="1" applyAlignment="1" applyProtection="1">
      <alignment horizontal="left" vertical="top" wrapText="1"/>
    </xf>
    <xf numFmtId="0" fontId="43" fillId="34" borderId="23" xfId="171" applyFont="1" applyFill="1" applyBorder="1" applyAlignment="1" applyProtection="1">
      <alignment horizontal="left" vertical="top" wrapText="1"/>
    </xf>
    <xf numFmtId="9" fontId="43" fillId="33" borderId="21" xfId="171" applyNumberFormat="1" applyFont="1" applyFill="1" applyBorder="1" applyAlignment="1" applyProtection="1">
      <alignment horizontal="left" vertical="top" wrapText="1"/>
      <protection locked="0"/>
    </xf>
    <xf numFmtId="9" fontId="43" fillId="0" borderId="50" xfId="171" applyNumberFormat="1" applyFont="1" applyFill="1" applyBorder="1" applyAlignment="1" applyProtection="1">
      <alignment horizontal="left" vertical="top" wrapText="1"/>
      <protection locked="0"/>
    </xf>
    <xf numFmtId="9" fontId="43" fillId="0" borderId="17" xfId="171" applyNumberFormat="1" applyFont="1" applyFill="1" applyBorder="1" applyAlignment="1" applyProtection="1">
      <alignment horizontal="left" vertical="top" wrapText="1"/>
      <protection locked="0"/>
    </xf>
    <xf numFmtId="0" fontId="45" fillId="34" borderId="46" xfId="171" applyFont="1" applyFill="1" applyBorder="1" applyAlignment="1" applyProtection="1">
      <alignment horizontal="center" vertical="center" wrapText="1"/>
    </xf>
    <xf numFmtId="0" fontId="45" fillId="34" borderId="48" xfId="171" applyFont="1" applyFill="1" applyBorder="1" applyAlignment="1" applyProtection="1">
      <alignment horizontal="center" vertical="center" wrapText="1"/>
    </xf>
    <xf numFmtId="9" fontId="45" fillId="34" borderId="43" xfId="171" applyNumberFormat="1" applyFont="1" applyFill="1" applyBorder="1" applyAlignment="1" applyProtection="1">
      <alignment horizontal="left" vertical="top" wrapText="1"/>
    </xf>
    <xf numFmtId="9" fontId="45" fillId="34" borderId="47" xfId="171" applyNumberFormat="1" applyFont="1" applyFill="1" applyBorder="1" applyAlignment="1" applyProtection="1">
      <alignment horizontal="left" vertical="top" wrapText="1"/>
    </xf>
    <xf numFmtId="9" fontId="45" fillId="34" borderId="48" xfId="171" applyNumberFormat="1" applyFont="1" applyFill="1" applyBorder="1" applyAlignment="1" applyProtection="1">
      <alignment horizontal="left" vertical="top" wrapText="1"/>
    </xf>
    <xf numFmtId="9" fontId="45" fillId="34" borderId="52" xfId="171" applyNumberFormat="1" applyFont="1" applyFill="1" applyBorder="1" applyAlignment="1" applyProtection="1">
      <alignment horizontal="left" vertical="top" wrapText="1"/>
    </xf>
    <xf numFmtId="0" fontId="78" fillId="34" borderId="34" xfId="171" applyFont="1" applyFill="1" applyBorder="1" applyAlignment="1" applyProtection="1">
      <alignment horizontal="left" vertical="top" wrapText="1"/>
    </xf>
    <xf numFmtId="0" fontId="78" fillId="34" borderId="15" xfId="171" applyFont="1" applyFill="1" applyBorder="1" applyAlignment="1" applyProtection="1">
      <alignment horizontal="left" vertical="top" wrapText="1"/>
    </xf>
    <xf numFmtId="0" fontId="78" fillId="34" borderId="23" xfId="171" applyFont="1" applyFill="1" applyBorder="1" applyAlignment="1" applyProtection="1">
      <alignment horizontal="left" vertical="top" wrapText="1"/>
    </xf>
    <xf numFmtId="0" fontId="78" fillId="34" borderId="0" xfId="171" applyFont="1" applyFill="1" applyBorder="1" applyAlignment="1" applyProtection="1">
      <alignment horizontal="left" vertical="top" wrapText="1"/>
    </xf>
    <xf numFmtId="0" fontId="78" fillId="34" borderId="53" xfId="171" applyFont="1" applyFill="1" applyBorder="1" applyAlignment="1" applyProtection="1">
      <alignment horizontal="center" vertical="top" wrapText="1"/>
    </xf>
    <xf numFmtId="0" fontId="78" fillId="34" borderId="54" xfId="171" applyFont="1" applyFill="1" applyBorder="1" applyAlignment="1" applyProtection="1">
      <alignment horizontal="center" vertical="top" wrapText="1"/>
    </xf>
    <xf numFmtId="0" fontId="71" fillId="34" borderId="42" xfId="171" applyFont="1" applyFill="1" applyBorder="1" applyAlignment="1" applyProtection="1">
      <alignment horizontal="center" vertical="top" wrapText="1"/>
    </xf>
    <xf numFmtId="0" fontId="71" fillId="34" borderId="27" xfId="171" applyFont="1" applyFill="1" applyBorder="1" applyAlignment="1" applyProtection="1">
      <alignment horizontal="center" vertical="top" wrapText="1"/>
    </xf>
    <xf numFmtId="0" fontId="71" fillId="34" borderId="40" xfId="171" applyFont="1" applyFill="1" applyBorder="1" applyAlignment="1" applyProtection="1">
      <alignment horizontal="center" vertical="top" wrapText="1"/>
    </xf>
    <xf numFmtId="0" fontId="78" fillId="34" borderId="37" xfId="171" applyFont="1" applyFill="1" applyBorder="1" applyAlignment="1" applyProtection="1">
      <alignment horizontal="left" vertical="top" wrapText="1"/>
    </xf>
    <xf numFmtId="0" fontId="78" fillId="34" borderId="29" xfId="171" applyFont="1" applyFill="1" applyBorder="1" applyAlignment="1" applyProtection="1">
      <alignment horizontal="left" vertical="center" wrapText="1"/>
    </xf>
    <xf numFmtId="0" fontId="78" fillId="34" borderId="24" xfId="171" applyFont="1" applyFill="1" applyBorder="1" applyAlignment="1" applyProtection="1">
      <alignment horizontal="left" vertical="center" wrapText="1"/>
    </xf>
    <xf numFmtId="0" fontId="74" fillId="34" borderId="24" xfId="171" applyFont="1" applyFill="1" applyBorder="1" applyAlignment="1" applyProtection="1">
      <alignment horizontal="left" wrapText="1"/>
    </xf>
    <xf numFmtId="0" fontId="74" fillId="34" borderId="38" xfId="171" applyFont="1" applyFill="1" applyBorder="1" applyAlignment="1" applyProtection="1">
      <alignment horizontal="left" wrapText="1"/>
    </xf>
    <xf numFmtId="0" fontId="78" fillId="34" borderId="23" xfId="171" applyFont="1" applyFill="1" applyBorder="1" applyAlignment="1" applyProtection="1">
      <alignment horizontal="left"/>
    </xf>
    <xf numFmtId="168" fontId="78" fillId="0" borderId="11" xfId="171" applyNumberFormat="1" applyFont="1" applyFill="1" applyBorder="1" applyAlignment="1" applyProtection="1">
      <alignment horizontal="left" vertical="top" wrapText="1"/>
      <protection locked="0"/>
    </xf>
    <xf numFmtId="168" fontId="78" fillId="0" borderId="24" xfId="171" applyNumberFormat="1" applyFont="1" applyFill="1" applyBorder="1" applyAlignment="1" applyProtection="1">
      <alignment horizontal="left" vertical="top" wrapText="1"/>
      <protection locked="0"/>
    </xf>
    <xf numFmtId="168" fontId="78" fillId="0" borderId="38" xfId="171" applyNumberFormat="1" applyFont="1" applyFill="1" applyBorder="1" applyAlignment="1" applyProtection="1">
      <alignment horizontal="left" vertical="top" wrapText="1"/>
      <protection locked="0"/>
    </xf>
    <xf numFmtId="0" fontId="78" fillId="34" borderId="46" xfId="171" applyNumberFormat="1" applyFont="1" applyFill="1" applyBorder="1" applyAlignment="1" applyProtection="1">
      <alignment horizontal="left" vertical="top" wrapText="1"/>
    </xf>
    <xf numFmtId="0" fontId="78" fillId="34" borderId="47" xfId="171" applyNumberFormat="1" applyFont="1" applyFill="1" applyBorder="1" applyAlignment="1" applyProtection="1">
      <alignment horizontal="left" vertical="top" wrapText="1"/>
    </xf>
    <xf numFmtId="0" fontId="78" fillId="34" borderId="52" xfId="171" applyNumberFormat="1" applyFont="1" applyFill="1" applyBorder="1" applyAlignment="1" applyProtection="1">
      <alignment horizontal="left" vertical="top" wrapText="1"/>
    </xf>
    <xf numFmtId="0" fontId="78" fillId="0" borderId="11" xfId="171" applyFont="1" applyFill="1" applyBorder="1" applyAlignment="1" applyProtection="1">
      <alignment horizontal="center" vertical="center" wrapText="1"/>
      <protection locked="0"/>
    </xf>
    <xf numFmtId="0" fontId="78" fillId="0" borderId="38" xfId="171" applyFont="1" applyFill="1" applyBorder="1" applyAlignment="1" applyProtection="1">
      <alignment horizontal="center" vertical="center" wrapText="1"/>
      <protection locked="0"/>
    </xf>
    <xf numFmtId="0" fontId="43" fillId="0" borderId="44" xfId="171" applyFont="1" applyFill="1" applyBorder="1" applyAlignment="1" applyProtection="1">
      <alignment horizontal="center" vertical="top" wrapText="1"/>
      <protection locked="0"/>
    </xf>
    <xf numFmtId="0" fontId="43" fillId="0" borderId="45" xfId="171" applyFont="1" applyFill="1" applyBorder="1" applyAlignment="1" applyProtection="1">
      <alignment horizontal="center" vertical="top" wrapText="1"/>
      <protection locked="0"/>
    </xf>
    <xf numFmtId="0" fontId="43" fillId="0" borderId="31" xfId="171" applyFont="1" applyFill="1" applyBorder="1" applyAlignment="1" applyProtection="1">
      <alignment horizontal="center" vertical="top" wrapText="1"/>
      <protection locked="0"/>
    </xf>
    <xf numFmtId="9" fontId="43" fillId="33" borderId="24" xfId="475" applyNumberFormat="1" applyFont="1" applyFill="1" applyBorder="1" applyAlignment="1" applyProtection="1">
      <alignment horizontal="left" vertical="top" wrapText="1"/>
      <protection locked="0"/>
    </xf>
    <xf numFmtId="9" fontId="43" fillId="33" borderId="21" xfId="475" applyNumberFormat="1" applyFont="1" applyFill="1" applyBorder="1" applyAlignment="1" applyProtection="1">
      <alignment horizontal="left" vertical="top" wrapText="1"/>
      <protection locked="0"/>
    </xf>
    <xf numFmtId="0" fontId="43" fillId="34" borderId="30" xfId="171" applyFont="1" applyFill="1" applyBorder="1" applyAlignment="1" applyProtection="1">
      <alignment horizontal="left" vertical="top" wrapText="1"/>
    </xf>
    <xf numFmtId="0" fontId="43" fillId="34" borderId="50" xfId="171" applyFont="1" applyFill="1" applyBorder="1" applyAlignment="1" applyProtection="1">
      <alignment horizontal="left" vertical="top" wrapText="1"/>
    </xf>
    <xf numFmtId="0" fontId="43" fillId="34" borderId="51" xfId="171" applyFont="1" applyFill="1" applyBorder="1" applyAlignment="1" applyProtection="1">
      <alignment horizontal="left" vertical="top" wrapText="1"/>
    </xf>
    <xf numFmtId="0" fontId="43" fillId="33" borderId="20" xfId="475" applyFont="1" applyFill="1" applyBorder="1" applyAlignment="1" applyProtection="1">
      <alignment horizontal="center" vertical="top" wrapText="1"/>
      <protection locked="0"/>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9" fontId="43" fillId="33" borderId="17" xfId="475" applyNumberFormat="1" applyFont="1" applyFill="1" applyBorder="1" applyAlignment="1" applyProtection="1">
      <alignment horizontal="center" vertical="top" wrapText="1"/>
      <protection locked="0"/>
    </xf>
    <xf numFmtId="165" fontId="75" fillId="0" borderId="11" xfId="158" applyNumberFormat="1" applyFont="1" applyFill="1" applyBorder="1" applyAlignment="1" applyProtection="1">
      <alignment horizontal="left" vertical="top" wrapText="1"/>
      <protection locked="0"/>
    </xf>
    <xf numFmtId="165" fontId="75" fillId="0" borderId="38" xfId="158" applyNumberFormat="1" applyFont="1" applyFill="1" applyBorder="1" applyAlignment="1" applyProtection="1">
      <alignment horizontal="left" vertical="top" wrapText="1"/>
      <protection locked="0"/>
    </xf>
    <xf numFmtId="9" fontId="43" fillId="0" borderId="71" xfId="168" applyNumberFormat="1" applyFont="1" applyFill="1" applyBorder="1" applyAlignment="1" applyProtection="1">
      <alignment horizontal="center" vertical="top" wrapText="1"/>
      <protection locked="0"/>
    </xf>
    <xf numFmtId="9" fontId="43" fillId="0" borderId="72" xfId="168" applyNumberFormat="1" applyFont="1" applyFill="1" applyBorder="1" applyAlignment="1" applyProtection="1">
      <alignment horizontal="center" vertical="top" wrapText="1"/>
      <protection locked="0"/>
    </xf>
    <xf numFmtId="0" fontId="43" fillId="0" borderId="74" xfId="168" applyFont="1" applyFill="1" applyBorder="1" applyAlignment="1" applyProtection="1">
      <alignment horizontal="center" vertical="top" wrapText="1"/>
      <protection locked="0"/>
    </xf>
    <xf numFmtId="9" fontId="43" fillId="0" borderId="74" xfId="168" applyNumberFormat="1" applyFont="1" applyFill="1" applyBorder="1" applyAlignment="1" applyProtection="1">
      <alignment horizontal="center" vertical="top" wrapText="1"/>
      <protection locked="0"/>
    </xf>
    <xf numFmtId="9" fontId="43" fillId="0" borderId="76" xfId="168" applyNumberFormat="1" applyFont="1" applyFill="1" applyBorder="1" applyAlignment="1" applyProtection="1">
      <alignment horizontal="center" vertical="top" wrapText="1"/>
      <protection locked="0"/>
    </xf>
    <xf numFmtId="9" fontId="43" fillId="0" borderId="71" xfId="168"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0" fontId="78" fillId="24" borderId="51" xfId="171" applyFont="1" applyFill="1" applyBorder="1" applyAlignment="1" applyProtection="1">
      <alignment horizontal="left" vertical="top" wrapText="1"/>
    </xf>
    <xf numFmtId="0" fontId="43" fillId="24" borderId="47" xfId="171" applyFont="1" applyFill="1" applyBorder="1" applyAlignment="1" applyProtection="1">
      <alignment horizontal="left" vertical="top" wrapText="1"/>
    </xf>
    <xf numFmtId="0" fontId="43" fillId="24" borderId="48" xfId="171" applyFont="1" applyFill="1" applyBorder="1" applyAlignment="1" applyProtection="1">
      <alignment horizontal="left" vertical="top" wrapText="1"/>
    </xf>
    <xf numFmtId="165" fontId="43" fillId="0" borderId="26" xfId="158" applyNumberFormat="1" applyFont="1" applyFill="1" applyBorder="1" applyAlignment="1" applyProtection="1">
      <alignment horizontal="left" vertical="top" wrapText="1"/>
      <protection locked="0"/>
    </xf>
    <xf numFmtId="165" fontId="43" fillId="0" borderId="19" xfId="158" applyNumberFormat="1" applyFont="1" applyFill="1" applyBorder="1" applyAlignment="1" applyProtection="1">
      <alignment horizontal="left" vertical="top" wrapText="1"/>
      <protection locked="0"/>
    </xf>
    <xf numFmtId="0" fontId="43" fillId="0" borderId="71" xfId="168" applyFont="1" applyFill="1" applyBorder="1" applyAlignment="1" applyProtection="1">
      <alignment horizontal="left" vertical="top" wrapText="1"/>
      <protection locked="0"/>
    </xf>
    <xf numFmtId="0" fontId="43" fillId="0" borderId="72" xfId="168" applyFont="1" applyFill="1" applyBorder="1" applyAlignment="1" applyProtection="1">
      <alignment horizontal="left" vertical="top" wrapText="1"/>
      <protection locked="0"/>
    </xf>
    <xf numFmtId="9" fontId="96" fillId="0" borderId="11" xfId="171" applyNumberFormat="1" applyFont="1" applyFill="1" applyBorder="1" applyAlignment="1" applyProtection="1">
      <alignment horizontal="left" vertical="top" wrapText="1"/>
      <protection locked="0"/>
    </xf>
    <xf numFmtId="0" fontId="117" fillId="0" borderId="60" xfId="171" applyFont="1" applyFill="1" applyBorder="1" applyAlignment="1" applyProtection="1">
      <alignment horizontal="left" vertical="top" wrapText="1"/>
      <protection locked="0"/>
    </xf>
    <xf numFmtId="0" fontId="117" fillId="0" borderId="61" xfId="171" applyFont="1" applyFill="1" applyBorder="1" applyAlignment="1" applyProtection="1">
      <alignment horizontal="left" vertical="top" wrapText="1"/>
      <protection locked="0"/>
    </xf>
    <xf numFmtId="9" fontId="43" fillId="0" borderId="41" xfId="171" applyNumberFormat="1" applyFont="1" applyFill="1" applyBorder="1" applyAlignment="1" applyProtection="1">
      <alignment horizontal="center" vertical="top" wrapText="1"/>
      <protection locked="0"/>
    </xf>
    <xf numFmtId="9" fontId="43" fillId="0" borderId="39" xfId="171" applyNumberFormat="1" applyFont="1" applyFill="1" applyBorder="1" applyAlignment="1" applyProtection="1">
      <alignment horizontal="center" vertical="top" wrapText="1"/>
      <protection locked="0"/>
    </xf>
    <xf numFmtId="9" fontId="43" fillId="0" borderId="18" xfId="171" applyNumberFormat="1" applyFont="1" applyFill="1" applyBorder="1" applyAlignment="1" applyProtection="1">
      <alignment horizontal="center" vertical="top" wrapText="1"/>
      <protection locked="0"/>
    </xf>
    <xf numFmtId="9" fontId="43" fillId="0" borderId="49" xfId="171" applyNumberFormat="1" applyFont="1" applyFill="1" applyBorder="1" applyAlignment="1" applyProtection="1">
      <alignment horizontal="center" vertical="top" wrapText="1"/>
      <protection locked="0"/>
    </xf>
    <xf numFmtId="9" fontId="43" fillId="0" borderId="41" xfId="171" applyNumberFormat="1" applyFont="1" applyFill="1" applyBorder="1" applyAlignment="1" applyProtection="1">
      <alignment horizontal="left" vertical="top" wrapText="1"/>
      <protection locked="0"/>
    </xf>
    <xf numFmtId="9" fontId="43" fillId="0" borderId="39" xfId="171" applyNumberFormat="1" applyFont="1" applyFill="1" applyBorder="1" applyAlignment="1" applyProtection="1">
      <alignment horizontal="left" vertical="top" wrapText="1"/>
      <protection locked="0"/>
    </xf>
    <xf numFmtId="0" fontId="43" fillId="0" borderId="21" xfId="171" applyFont="1" applyFill="1" applyBorder="1" applyAlignment="1" applyProtection="1">
      <alignment horizontal="left" vertical="top" wrapText="1"/>
      <protection locked="0"/>
    </xf>
    <xf numFmtId="0" fontId="78" fillId="25" borderId="30" xfId="171" applyFont="1" applyFill="1" applyBorder="1" applyAlignment="1" applyProtection="1">
      <alignment horizontal="left" vertical="top" wrapText="1"/>
    </xf>
    <xf numFmtId="0" fontId="78" fillId="25" borderId="50" xfId="171" applyFont="1" applyFill="1" applyBorder="1" applyAlignment="1" applyProtection="1">
      <alignment horizontal="left" vertical="top" wrapText="1"/>
    </xf>
    <xf numFmtId="0" fontId="78" fillId="25" borderId="51" xfId="171" applyFont="1" applyFill="1" applyBorder="1" applyAlignment="1" applyProtection="1">
      <alignment horizontal="left" vertical="top" wrapText="1"/>
    </xf>
    <xf numFmtId="0" fontId="78" fillId="0" borderId="29" xfId="171" applyFont="1" applyFill="1" applyBorder="1" applyAlignment="1" applyProtection="1">
      <alignment horizontal="left" vertical="top" wrapText="1"/>
      <protection locked="0"/>
    </xf>
    <xf numFmtId="0" fontId="0" fillId="0" borderId="24" xfId="0" applyBorder="1" applyAlignment="1">
      <alignment horizontal="left" vertical="top" wrapText="1"/>
    </xf>
    <xf numFmtId="15" fontId="78" fillId="0" borderId="11" xfId="171" applyNumberFormat="1" applyFont="1" applyFill="1" applyBorder="1" applyAlignment="1" applyProtection="1">
      <alignment horizontal="left" vertical="top" wrapText="1"/>
      <protection locked="0"/>
    </xf>
    <xf numFmtId="0" fontId="78" fillId="24" borderId="17" xfId="171" applyFont="1" applyFill="1" applyBorder="1" applyAlignment="1" applyProtection="1">
      <alignment horizontal="left" vertical="top" wrapText="1"/>
    </xf>
    <xf numFmtId="0" fontId="78" fillId="24" borderId="52" xfId="171" applyFont="1" applyFill="1" applyBorder="1" applyAlignment="1" applyProtection="1">
      <alignment horizontal="left" vertical="top" wrapText="1"/>
    </xf>
    <xf numFmtId="0" fontId="78" fillId="24" borderId="21" xfId="171" applyFont="1" applyFill="1" applyBorder="1" applyAlignment="1" applyProtection="1">
      <alignment horizontal="left"/>
    </xf>
    <xf numFmtId="0" fontId="78" fillId="25" borderId="46" xfId="171" applyFont="1" applyFill="1" applyBorder="1" applyAlignment="1" applyProtection="1">
      <alignment horizontal="center"/>
    </xf>
    <xf numFmtId="0" fontId="78" fillId="25" borderId="47" xfId="171" applyFont="1" applyFill="1" applyBorder="1" applyAlignment="1" applyProtection="1">
      <alignment horizontal="center"/>
    </xf>
    <xf numFmtId="0" fontId="78" fillId="25" borderId="52" xfId="171" applyFont="1" applyFill="1" applyBorder="1" applyAlignment="1" applyProtection="1">
      <alignment horizontal="center"/>
    </xf>
    <xf numFmtId="0" fontId="43" fillId="24" borderId="34" xfId="171" applyFont="1" applyFill="1" applyBorder="1" applyAlignment="1" applyProtection="1">
      <alignment horizontal="left" vertical="top" wrapText="1"/>
    </xf>
    <xf numFmtId="0" fontId="78" fillId="25" borderId="30" xfId="171" applyFont="1" applyFill="1" applyBorder="1" applyAlignment="1" applyProtection="1">
      <alignment horizontal="center"/>
    </xf>
    <xf numFmtId="0" fontId="78" fillId="25" borderId="50" xfId="171" applyFont="1" applyFill="1" applyBorder="1" applyAlignment="1" applyProtection="1">
      <alignment horizontal="center"/>
    </xf>
    <xf numFmtId="0" fontId="78" fillId="25" borderId="51" xfId="171" applyFont="1" applyFill="1" applyBorder="1" applyAlignment="1" applyProtection="1">
      <alignment horizontal="center"/>
    </xf>
    <xf numFmtId="0" fontId="43" fillId="34" borderId="33" xfId="171" applyFont="1" applyFill="1" applyBorder="1" applyAlignment="1" applyProtection="1">
      <alignment horizontal="left" vertical="top" wrapText="1"/>
    </xf>
    <xf numFmtId="9" fontId="43" fillId="0" borderId="43" xfId="171" applyNumberFormat="1" applyFont="1" applyFill="1" applyBorder="1" applyAlignment="1" applyProtection="1">
      <alignment horizontal="center" vertical="top" wrapText="1"/>
      <protection locked="0"/>
    </xf>
    <xf numFmtId="9" fontId="43" fillId="0" borderId="47" xfId="171" applyNumberFormat="1" applyFont="1" applyFill="1" applyBorder="1" applyAlignment="1" applyProtection="1">
      <alignment horizontal="center" vertical="top" wrapText="1"/>
      <protection locked="0"/>
    </xf>
    <xf numFmtId="9" fontId="43" fillId="0" borderId="52" xfId="171" applyNumberFormat="1" applyFont="1" applyFill="1" applyBorder="1" applyAlignment="1" applyProtection="1">
      <alignment horizontal="center" vertical="top" wrapText="1"/>
      <protection locked="0"/>
    </xf>
    <xf numFmtId="0" fontId="78" fillId="25" borderId="33" xfId="171" applyFont="1" applyFill="1" applyBorder="1" applyAlignment="1" applyProtection="1">
      <alignment horizontal="left" vertical="top" wrapText="1"/>
    </xf>
    <xf numFmtId="0" fontId="78" fillId="25" borderId="18" xfId="171" applyFont="1" applyFill="1" applyBorder="1" applyAlignment="1" applyProtection="1">
      <alignment horizontal="left" vertical="top" wrapText="1"/>
    </xf>
    <xf numFmtId="0" fontId="71" fillId="24" borderId="46" xfId="171" applyFont="1" applyFill="1" applyBorder="1" applyAlignment="1" applyProtection="1">
      <alignment horizontal="center" vertical="top" wrapText="1"/>
    </xf>
    <xf numFmtId="0" fontId="71" fillId="24" borderId="48" xfId="171" applyFont="1" applyFill="1" applyBorder="1" applyAlignment="1" applyProtection="1">
      <alignment horizontal="center" vertical="top" wrapText="1"/>
    </xf>
    <xf numFmtId="0" fontId="71" fillId="24" borderId="43" xfId="171" applyFont="1" applyFill="1" applyBorder="1" applyAlignment="1" applyProtection="1">
      <alignment horizontal="center" vertical="top" wrapText="1"/>
    </xf>
    <xf numFmtId="0" fontId="71" fillId="24" borderId="52" xfId="171" applyFont="1" applyFill="1" applyBorder="1" applyAlignment="1" applyProtection="1">
      <alignment horizontal="center" vertical="top" wrapText="1"/>
    </xf>
    <xf numFmtId="0" fontId="71" fillId="27" borderId="29" xfId="171" applyNumberFormat="1" applyFont="1" applyFill="1" applyBorder="1" applyAlignment="1" applyProtection="1">
      <alignment horizontal="left" vertical="center" wrapText="1"/>
    </xf>
    <xf numFmtId="0" fontId="71" fillId="27" borderId="24" xfId="171" applyNumberFormat="1" applyFont="1" applyFill="1" applyBorder="1" applyAlignment="1" applyProtection="1">
      <alignment horizontal="left" vertical="center" wrapText="1"/>
    </xf>
    <xf numFmtId="0" fontId="71" fillId="27" borderId="21" xfId="171" applyNumberFormat="1" applyFont="1" applyFill="1" applyBorder="1" applyAlignment="1" applyProtection="1">
      <alignment horizontal="left" vertical="center" wrapText="1"/>
    </xf>
    <xf numFmtId="0" fontId="71" fillId="24" borderId="21" xfId="171" applyFont="1" applyFill="1" applyBorder="1" applyAlignment="1" applyProtection="1">
      <alignment horizontal="left" vertical="top" wrapText="1"/>
    </xf>
    <xf numFmtId="0" fontId="78" fillId="24" borderId="43" xfId="171" applyFont="1" applyFill="1" applyBorder="1" applyAlignment="1" applyProtection="1">
      <alignment horizontal="center" vertical="top" wrapText="1"/>
    </xf>
    <xf numFmtId="0" fontId="78" fillId="24" borderId="48" xfId="171" applyFont="1" applyFill="1" applyBorder="1" applyAlignment="1" applyProtection="1">
      <alignment horizontal="center" vertical="top" wrapText="1"/>
    </xf>
    <xf numFmtId="0" fontId="43" fillId="33" borderId="20" xfId="168" applyFont="1" applyFill="1" applyBorder="1" applyAlignment="1" applyProtection="1">
      <alignment horizontal="left" vertical="top" wrapText="1"/>
      <protection locked="0"/>
    </xf>
    <xf numFmtId="0" fontId="43" fillId="33" borderId="17" xfId="168" applyFont="1" applyFill="1" applyBorder="1" applyAlignment="1" applyProtection="1">
      <alignment horizontal="left" vertical="top" wrapText="1"/>
      <protection locked="0"/>
    </xf>
    <xf numFmtId="0" fontId="78" fillId="25" borderId="77" xfId="171" applyFont="1" applyFill="1" applyBorder="1" applyAlignment="1" applyProtection="1">
      <alignment horizontal="left" vertical="top" wrapText="1"/>
    </xf>
    <xf numFmtId="0" fontId="78" fillId="25" borderId="68" xfId="171" applyFont="1" applyFill="1" applyBorder="1" applyAlignment="1" applyProtection="1">
      <alignment horizontal="left" vertical="top" wrapText="1"/>
    </xf>
    <xf numFmtId="0" fontId="78" fillId="25" borderId="69" xfId="171" applyFont="1" applyFill="1" applyBorder="1" applyAlignment="1" applyProtection="1">
      <alignment horizontal="left" vertical="top" wrapText="1"/>
    </xf>
    <xf numFmtId="0" fontId="43" fillId="0" borderId="44" xfId="171" applyFont="1" applyFill="1" applyBorder="1" applyAlignment="1" applyProtection="1">
      <alignment horizontal="left" vertical="top" wrapText="1"/>
      <protection locked="0"/>
    </xf>
    <xf numFmtId="0" fontId="43" fillId="0" borderId="45" xfId="171" applyFont="1" applyFill="1" applyBorder="1" applyAlignment="1" applyProtection="1">
      <alignment horizontal="left" vertical="top" wrapText="1"/>
      <protection locked="0"/>
    </xf>
    <xf numFmtId="0" fontId="43" fillId="0" borderId="31" xfId="171" applyFont="1" applyFill="1" applyBorder="1" applyAlignment="1" applyProtection="1">
      <alignment horizontal="left" vertical="top" wrapText="1"/>
      <protection locked="0"/>
    </xf>
    <xf numFmtId="9" fontId="43" fillId="0" borderId="24" xfId="171" applyNumberFormat="1" applyFont="1" applyFill="1" applyBorder="1" applyAlignment="1" applyProtection="1">
      <alignment horizontal="center" vertical="center" wrapText="1"/>
      <protection locked="0"/>
    </xf>
    <xf numFmtId="9" fontId="43" fillId="0" borderId="38" xfId="171" applyNumberFormat="1" applyFont="1" applyFill="1" applyBorder="1" applyAlignment="1" applyProtection="1">
      <alignment horizontal="center" vertical="center" wrapText="1"/>
      <protection locked="0"/>
    </xf>
    <xf numFmtId="9" fontId="43" fillId="0" borderId="20" xfId="171" applyNumberFormat="1" applyFont="1" applyFill="1" applyBorder="1" applyAlignment="1" applyProtection="1">
      <alignment horizontal="center" vertical="center" wrapText="1"/>
      <protection locked="0"/>
    </xf>
    <xf numFmtId="9" fontId="43" fillId="0" borderId="50" xfId="171" applyNumberFormat="1" applyFont="1" applyFill="1" applyBorder="1" applyAlignment="1" applyProtection="1">
      <alignment horizontal="center" vertical="center" wrapText="1"/>
      <protection locked="0"/>
    </xf>
    <xf numFmtId="9" fontId="43" fillId="0" borderId="17" xfId="171" applyNumberFormat="1" applyFont="1" applyFill="1" applyBorder="1" applyAlignment="1" applyProtection="1">
      <alignment horizontal="center" vertical="center" wrapText="1"/>
      <protection locked="0"/>
    </xf>
    <xf numFmtId="9" fontId="43" fillId="0" borderId="51" xfId="171" applyNumberFormat="1" applyFont="1" applyFill="1" applyBorder="1" applyAlignment="1" applyProtection="1">
      <alignment horizontal="center" vertical="center" wrapText="1"/>
      <protection locked="0"/>
    </xf>
    <xf numFmtId="0" fontId="43" fillId="0" borderId="20" xfId="0" applyFont="1" applyFill="1" applyBorder="1" applyAlignment="1" applyProtection="1">
      <alignment horizontal="center" vertical="top" wrapText="1"/>
      <protection locked="0"/>
    </xf>
    <xf numFmtId="0" fontId="43" fillId="0" borderId="17" xfId="0" applyFont="1" applyFill="1" applyBorder="1" applyAlignment="1" applyProtection="1">
      <alignment horizontal="center" vertical="top" wrapText="1"/>
      <protection locked="0"/>
    </xf>
    <xf numFmtId="9" fontId="43" fillId="0" borderId="20" xfId="0" applyNumberFormat="1" applyFont="1" applyFill="1" applyBorder="1" applyAlignment="1" applyProtection="1">
      <alignment horizontal="center" vertical="top" wrapText="1"/>
      <protection locked="0"/>
    </xf>
    <xf numFmtId="9" fontId="43" fillId="0" borderId="17" xfId="0" applyNumberFormat="1" applyFont="1" applyFill="1" applyBorder="1" applyAlignment="1" applyProtection="1">
      <alignment horizontal="center" vertical="top" wrapText="1"/>
      <protection locked="0"/>
    </xf>
    <xf numFmtId="9" fontId="43" fillId="0" borderId="16"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left" vertical="top" wrapText="1"/>
      <protection locked="0"/>
    </xf>
    <xf numFmtId="0" fontId="43" fillId="0" borderId="24" xfId="0" applyFont="1" applyFill="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9" fontId="43" fillId="0" borderId="11" xfId="0" applyNumberFormat="1" applyFont="1" applyFill="1" applyBorder="1" applyAlignment="1" applyProtection="1">
      <alignment horizontal="left" vertical="top" wrapText="1"/>
      <protection locked="0"/>
    </xf>
    <xf numFmtId="9" fontId="43" fillId="0" borderId="24"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9" fontId="78" fillId="0" borderId="11" xfId="171" applyNumberFormat="1" applyFont="1" applyFill="1" applyBorder="1" applyAlignment="1" applyProtection="1">
      <alignment horizontal="left" vertical="top"/>
      <protection locked="0"/>
    </xf>
    <xf numFmtId="9" fontId="78" fillId="0" borderId="24" xfId="171" applyNumberFormat="1" applyFont="1" applyFill="1" applyBorder="1" applyAlignment="1" applyProtection="1">
      <alignment horizontal="left" vertical="top"/>
      <protection locked="0"/>
    </xf>
    <xf numFmtId="9" fontId="78" fillId="0" borderId="38" xfId="171" applyNumberFormat="1" applyFont="1" applyFill="1" applyBorder="1" applyAlignment="1" applyProtection="1">
      <alignment horizontal="left" vertical="top"/>
      <protection locked="0"/>
    </xf>
    <xf numFmtId="0" fontId="101" fillId="25" borderId="62" xfId="171" applyFont="1" applyFill="1" applyBorder="1" applyAlignment="1" applyProtection="1">
      <alignment horizontal="left" vertical="top" wrapText="1"/>
    </xf>
    <xf numFmtId="0" fontId="101" fillId="25" borderId="63" xfId="171" applyFont="1" applyFill="1" applyBorder="1" applyAlignment="1" applyProtection="1">
      <alignment horizontal="left" vertical="top" wrapText="1"/>
    </xf>
    <xf numFmtId="0" fontId="101" fillId="25" borderId="64" xfId="171" applyFont="1" applyFill="1" applyBorder="1" applyAlignment="1" applyProtection="1">
      <alignment horizontal="left" vertical="top" wrapText="1"/>
    </xf>
    <xf numFmtId="0" fontId="101" fillId="0" borderId="59" xfId="171" applyFont="1" applyFill="1" applyBorder="1" applyAlignment="1" applyProtection="1">
      <alignment horizontal="left" vertical="top" wrapText="1"/>
      <protection locked="0"/>
    </xf>
    <xf numFmtId="0" fontId="101" fillId="0" borderId="60" xfId="171" applyFont="1" applyFill="1" applyBorder="1" applyAlignment="1" applyProtection="1">
      <alignment horizontal="left" vertical="top" wrapText="1"/>
      <protection locked="0"/>
    </xf>
    <xf numFmtId="0" fontId="101" fillId="0" borderId="61" xfId="171" applyFont="1" applyFill="1" applyBorder="1" applyAlignment="1" applyProtection="1">
      <alignment horizontal="left" vertical="top" wrapText="1"/>
      <protection locked="0"/>
    </xf>
    <xf numFmtId="0" fontId="101" fillId="24" borderId="24" xfId="171" applyFont="1" applyFill="1" applyBorder="1" applyAlignment="1" applyProtection="1">
      <alignment horizontal="left" vertical="top" wrapText="1"/>
    </xf>
    <xf numFmtId="0" fontId="101" fillId="0" borderId="11" xfId="171" applyFont="1" applyFill="1" applyBorder="1" applyAlignment="1" applyProtection="1">
      <alignment horizontal="center" vertical="top" wrapText="1"/>
      <protection locked="0"/>
    </xf>
    <xf numFmtId="0" fontId="101" fillId="0" borderId="38" xfId="171" applyFont="1" applyFill="1" applyBorder="1" applyAlignment="1" applyProtection="1">
      <alignment horizontal="center" vertical="top" wrapText="1"/>
      <protection locked="0"/>
    </xf>
    <xf numFmtId="0" fontId="101" fillId="24" borderId="29" xfId="171" applyFont="1" applyFill="1" applyBorder="1" applyAlignment="1" applyProtection="1">
      <alignment horizontal="left" vertical="top" wrapText="1"/>
    </xf>
    <xf numFmtId="0" fontId="101" fillId="24" borderId="38" xfId="171" applyFont="1" applyFill="1" applyBorder="1" applyAlignment="1" applyProtection="1">
      <alignment horizontal="left" vertical="top" wrapText="1"/>
    </xf>
    <xf numFmtId="0" fontId="101" fillId="24" borderId="18" xfId="171" applyFont="1" applyFill="1" applyBorder="1" applyAlignment="1" applyProtection="1">
      <alignment horizontal="left" vertical="top" wrapText="1"/>
    </xf>
    <xf numFmtId="0" fontId="101" fillId="24" borderId="49" xfId="171" applyFont="1" applyFill="1" applyBorder="1" applyAlignment="1" applyProtection="1">
      <alignment horizontal="left" vertical="top" wrapText="1"/>
    </xf>
    <xf numFmtId="9" fontId="101" fillId="0" borderId="41" xfId="171" applyNumberFormat="1" applyFont="1" applyFill="1" applyBorder="1" applyAlignment="1" applyProtection="1">
      <alignment horizontal="center" vertical="top" wrapText="1"/>
      <protection locked="0"/>
    </xf>
    <xf numFmtId="9" fontId="101" fillId="0" borderId="39" xfId="171" applyNumberFormat="1" applyFont="1" applyFill="1" applyBorder="1" applyAlignment="1" applyProtection="1">
      <alignment horizontal="center" vertical="top" wrapText="1"/>
      <protection locked="0"/>
    </xf>
    <xf numFmtId="0" fontId="101" fillId="24" borderId="21" xfId="171" applyFont="1" applyFill="1" applyBorder="1" applyAlignment="1" applyProtection="1">
      <alignment horizontal="left" vertical="top" wrapText="1"/>
    </xf>
    <xf numFmtId="9" fontId="101" fillId="0" borderId="11" xfId="171" applyNumberFormat="1" applyFont="1" applyFill="1" applyBorder="1" applyAlignment="1" applyProtection="1">
      <alignment horizontal="center" vertical="top" wrapText="1"/>
      <protection locked="0"/>
    </xf>
    <xf numFmtId="9" fontId="101" fillId="0" borderId="38" xfId="171" applyNumberFormat="1" applyFont="1" applyFill="1" applyBorder="1" applyAlignment="1" applyProtection="1">
      <alignment horizontal="center" vertical="top" wrapText="1"/>
      <protection locked="0"/>
    </xf>
    <xf numFmtId="0" fontId="106" fillId="25" borderId="44" xfId="171" applyFont="1" applyFill="1" applyBorder="1" applyAlignment="1" applyProtection="1">
      <alignment vertical="top" wrapText="1"/>
    </xf>
    <xf numFmtId="0" fontId="106" fillId="25" borderId="45" xfId="171" applyFont="1" applyFill="1" applyBorder="1" applyAlignment="1" applyProtection="1">
      <alignment vertical="top" wrapText="1"/>
    </xf>
    <xf numFmtId="0" fontId="101" fillId="24" borderId="46" xfId="171" applyFont="1" applyFill="1" applyBorder="1" applyAlignment="1" applyProtection="1">
      <alignment horizontal="left" vertical="top" wrapText="1"/>
    </xf>
    <xf numFmtId="0" fontId="101" fillId="24" borderId="47" xfId="171" applyFont="1" applyFill="1" applyBorder="1" applyAlignment="1" applyProtection="1">
      <alignment horizontal="left" vertical="top" wrapText="1"/>
    </xf>
    <xf numFmtId="0" fontId="101" fillId="24" borderId="48" xfId="171" applyFont="1" applyFill="1" applyBorder="1" applyAlignment="1" applyProtection="1">
      <alignment horizontal="left" vertical="top" wrapText="1"/>
    </xf>
    <xf numFmtId="9" fontId="101" fillId="0" borderId="43" xfId="171" applyNumberFormat="1" applyFont="1" applyFill="1" applyBorder="1" applyAlignment="1" applyProtection="1">
      <alignment horizontal="center" vertical="center" wrapText="1"/>
      <protection locked="0"/>
    </xf>
    <xf numFmtId="9" fontId="101" fillId="0" borderId="52" xfId="171" applyNumberFormat="1" applyFont="1" applyFill="1" applyBorder="1" applyAlignment="1" applyProtection="1">
      <alignment horizontal="center" vertical="center" wrapText="1"/>
      <protection locked="0"/>
    </xf>
    <xf numFmtId="0" fontId="101" fillId="0" borderId="20" xfId="171" applyFont="1" applyFill="1" applyBorder="1" applyAlignment="1" applyProtection="1">
      <alignment horizontal="left" vertical="top" wrapText="1"/>
      <protection locked="0"/>
    </xf>
    <xf numFmtId="0" fontId="101" fillId="0" borderId="50" xfId="171" applyFont="1" applyFill="1" applyBorder="1" applyAlignment="1" applyProtection="1">
      <alignment horizontal="left" vertical="top" wrapText="1"/>
      <protection locked="0"/>
    </xf>
    <xf numFmtId="0" fontId="101" fillId="0" borderId="51" xfId="171" applyFont="1" applyFill="1" applyBorder="1" applyAlignment="1" applyProtection="1">
      <alignment horizontal="left" vertical="top" wrapText="1"/>
      <protection locked="0"/>
    </xf>
    <xf numFmtId="0" fontId="101" fillId="24" borderId="18" xfId="171" applyFont="1" applyFill="1" applyBorder="1" applyAlignment="1" applyProtection="1">
      <alignment horizontal="left" wrapText="1"/>
    </xf>
    <xf numFmtId="0" fontId="114" fillId="0" borderId="18" xfId="171" applyFont="1" applyBorder="1"/>
    <xf numFmtId="0" fontId="114" fillId="0" borderId="49" xfId="171" applyFont="1" applyBorder="1"/>
    <xf numFmtId="0" fontId="101" fillId="26" borderId="41" xfId="171" applyFont="1" applyFill="1" applyBorder="1" applyAlignment="1" applyProtection="1">
      <alignment horizontal="center" vertical="top" wrapText="1"/>
      <protection locked="0"/>
    </xf>
    <xf numFmtId="0" fontId="101" fillId="26" borderId="18" xfId="171" applyFont="1" applyFill="1" applyBorder="1" applyAlignment="1" applyProtection="1">
      <alignment horizontal="center" vertical="top" wrapText="1"/>
      <protection locked="0"/>
    </xf>
    <xf numFmtId="0" fontId="101" fillId="26" borderId="39" xfId="171" applyFont="1" applyFill="1" applyBorder="1" applyAlignment="1" applyProtection="1">
      <alignment horizontal="center" vertical="top" wrapText="1"/>
      <protection locked="0"/>
    </xf>
    <xf numFmtId="0" fontId="101" fillId="24" borderId="29" xfId="171" applyFont="1" applyFill="1" applyBorder="1" applyAlignment="1" applyProtection="1">
      <alignment horizontal="left"/>
    </xf>
    <xf numFmtId="0" fontId="101" fillId="24" borderId="24" xfId="171" applyFont="1" applyFill="1" applyBorder="1" applyAlignment="1" applyProtection="1">
      <alignment horizontal="left"/>
    </xf>
    <xf numFmtId="9" fontId="101" fillId="0" borderId="11" xfId="171" applyNumberFormat="1" applyFont="1" applyFill="1" applyBorder="1" applyAlignment="1" applyProtection="1">
      <alignment horizontal="left" vertical="top" wrapText="1"/>
      <protection locked="0"/>
    </xf>
    <xf numFmtId="9" fontId="101" fillId="0" borderId="24" xfId="171" applyNumberFormat="1" applyFont="1" applyFill="1" applyBorder="1" applyAlignment="1" applyProtection="1">
      <alignment horizontal="left" vertical="top" wrapText="1"/>
      <protection locked="0"/>
    </xf>
    <xf numFmtId="9" fontId="101" fillId="0" borderId="38" xfId="171" applyNumberFormat="1" applyFont="1" applyFill="1" applyBorder="1" applyAlignment="1" applyProtection="1">
      <alignment horizontal="left" vertical="top" wrapText="1"/>
      <protection locked="0"/>
    </xf>
    <xf numFmtId="0" fontId="101" fillId="24" borderId="50" xfId="171" applyFont="1" applyFill="1" applyBorder="1" applyAlignment="1" applyProtection="1">
      <alignment horizontal="left" vertical="top" wrapText="1"/>
    </xf>
    <xf numFmtId="9" fontId="101" fillId="0" borderId="20" xfId="171" applyNumberFormat="1" applyFont="1" applyFill="1" applyBorder="1" applyAlignment="1" applyProtection="1">
      <alignment horizontal="left" vertical="top" wrapText="1"/>
      <protection locked="0"/>
    </xf>
    <xf numFmtId="9" fontId="101" fillId="0" borderId="50" xfId="171" applyNumberFormat="1" applyFont="1" applyFill="1" applyBorder="1" applyAlignment="1" applyProtection="1">
      <alignment horizontal="left" vertical="top" wrapText="1"/>
      <protection locked="0"/>
    </xf>
    <xf numFmtId="9" fontId="101" fillId="0" borderId="17" xfId="171" applyNumberFormat="1" applyFont="1" applyFill="1" applyBorder="1" applyAlignment="1" applyProtection="1">
      <alignment horizontal="left" vertical="top" wrapText="1"/>
      <protection locked="0"/>
    </xf>
    <xf numFmtId="0" fontId="101" fillId="25" borderId="34" xfId="171" applyFont="1" applyFill="1" applyBorder="1" applyAlignment="1" applyProtection="1">
      <alignment horizontal="center"/>
    </xf>
    <xf numFmtId="0" fontId="101" fillId="25" borderId="15" xfId="171" applyFont="1" applyFill="1" applyBorder="1" applyAlignment="1" applyProtection="1">
      <alignment horizontal="center"/>
    </xf>
    <xf numFmtId="0" fontId="101" fillId="25" borderId="19" xfId="171" applyFont="1" applyFill="1" applyBorder="1" applyAlignment="1" applyProtection="1">
      <alignment horizontal="center"/>
    </xf>
    <xf numFmtId="9" fontId="110" fillId="24" borderId="43" xfId="171" applyNumberFormat="1" applyFont="1" applyFill="1" applyBorder="1" applyAlignment="1" applyProtection="1">
      <alignment horizontal="left" vertical="top" wrapText="1"/>
    </xf>
    <xf numFmtId="9" fontId="110" fillId="24" borderId="47" xfId="171" applyNumberFormat="1" applyFont="1" applyFill="1" applyBorder="1" applyAlignment="1" applyProtection="1">
      <alignment horizontal="left" vertical="top" wrapText="1"/>
    </xf>
    <xf numFmtId="9" fontId="110" fillId="24" borderId="48" xfId="171" applyNumberFormat="1" applyFont="1" applyFill="1" applyBorder="1" applyAlignment="1" applyProtection="1">
      <alignment horizontal="left" vertical="top" wrapText="1"/>
    </xf>
    <xf numFmtId="0" fontId="43" fillId="25" borderId="29" xfId="171" applyFont="1" applyFill="1" applyBorder="1" applyAlignment="1" applyProtection="1">
      <alignment horizontal="left" vertical="top" wrapText="1"/>
    </xf>
    <xf numFmtId="0" fontId="43" fillId="25" borderId="18" xfId="171" applyFont="1" applyFill="1" applyBorder="1" applyAlignment="1" applyProtection="1">
      <alignment horizontal="left" vertical="top" wrapText="1"/>
    </xf>
    <xf numFmtId="0" fontId="43" fillId="25" borderId="39"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101" fillId="24" borderId="15" xfId="171" applyFont="1" applyFill="1" applyBorder="1" applyAlignment="1" applyProtection="1">
      <alignment horizontal="left" vertical="top" wrapText="1"/>
    </xf>
    <xf numFmtId="0" fontId="101" fillId="24" borderId="23" xfId="171" applyFont="1" applyFill="1" applyBorder="1" applyAlignment="1" applyProtection="1">
      <alignment horizontal="left" vertical="top" wrapText="1"/>
    </xf>
    <xf numFmtId="0" fontId="106" fillId="30" borderId="44" xfId="171" applyFont="1" applyFill="1" applyBorder="1" applyAlignment="1" applyProtection="1">
      <alignment horizontal="left" vertical="top" wrapText="1"/>
    </xf>
    <xf numFmtId="0" fontId="106" fillId="30" borderId="45" xfId="171" applyFont="1" applyFill="1" applyBorder="1" applyAlignment="1" applyProtection="1">
      <alignment horizontal="left" vertical="top" wrapText="1"/>
    </xf>
    <xf numFmtId="0" fontId="101" fillId="25" borderId="34" xfId="171" applyFont="1" applyFill="1" applyBorder="1" applyAlignment="1" applyProtection="1">
      <alignment horizontal="left" vertical="top" wrapText="1"/>
    </xf>
    <xf numFmtId="0" fontId="101" fillId="25" borderId="0" xfId="171" applyFont="1" applyFill="1" applyBorder="1" applyAlignment="1" applyProtection="1">
      <alignment horizontal="left" vertical="top" wrapText="1"/>
    </xf>
    <xf numFmtId="0" fontId="101" fillId="24" borderId="53" xfId="171" applyFont="1" applyFill="1" applyBorder="1" applyAlignment="1" applyProtection="1">
      <alignment horizontal="center" vertical="top" wrapText="1"/>
    </xf>
    <xf numFmtId="0" fontId="101" fillId="24" borderId="54" xfId="171" applyFont="1" applyFill="1" applyBorder="1" applyAlignment="1" applyProtection="1">
      <alignment horizontal="center" vertical="top" wrapText="1"/>
    </xf>
    <xf numFmtId="0" fontId="110" fillId="24" borderId="42" xfId="171" applyFont="1" applyFill="1" applyBorder="1" applyAlignment="1" applyProtection="1">
      <alignment horizontal="center" vertical="top" wrapText="1"/>
    </xf>
    <xf numFmtId="0" fontId="110" fillId="24" borderId="27" xfId="171" applyFont="1" applyFill="1" applyBorder="1" applyAlignment="1" applyProtection="1">
      <alignment horizontal="center" vertical="top" wrapText="1"/>
    </xf>
    <xf numFmtId="0" fontId="110" fillId="24" borderId="40" xfId="171" applyFont="1" applyFill="1" applyBorder="1" applyAlignment="1" applyProtection="1">
      <alignment horizontal="center" vertical="top" wrapText="1"/>
    </xf>
    <xf numFmtId="0" fontId="101" fillId="0" borderId="20" xfId="171" applyFont="1" applyFill="1" applyBorder="1" applyAlignment="1" applyProtection="1">
      <alignment horizontal="center" vertical="top" wrapText="1"/>
      <protection locked="0"/>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101" fillId="0" borderId="51" xfId="171" applyNumberFormat="1" applyFont="1" applyFill="1" applyBorder="1" applyAlignment="1" applyProtection="1">
      <alignment horizontal="center" vertical="top" wrapText="1"/>
      <protection locked="0"/>
    </xf>
    <xf numFmtId="0" fontId="101" fillId="27" borderId="24" xfId="171" applyNumberFormat="1" applyFont="1" applyFill="1" applyBorder="1" applyAlignment="1" applyProtection="1">
      <alignment horizontal="left" vertical="top" wrapText="1"/>
    </xf>
    <xf numFmtId="0" fontId="101" fillId="27" borderId="21" xfId="171" applyNumberFormat="1" applyFont="1" applyFill="1" applyBorder="1" applyAlignment="1" applyProtection="1">
      <alignment horizontal="left" vertical="top" wrapText="1"/>
    </xf>
    <xf numFmtId="0" fontId="101" fillId="27" borderId="18" xfId="171" applyNumberFormat="1" applyFont="1" applyFill="1" applyBorder="1" applyAlignment="1" applyProtection="1">
      <alignment horizontal="left" vertical="top" wrapText="1"/>
    </xf>
    <xf numFmtId="0" fontId="101" fillId="27" borderId="49" xfId="171" applyNumberFormat="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6" fillId="25" borderId="30" xfId="171" applyFont="1" applyFill="1" applyBorder="1" applyAlignment="1" applyProtection="1">
      <alignment horizontal="left" vertical="top" wrapText="1"/>
    </xf>
    <xf numFmtId="0" fontId="106" fillId="25" borderId="50" xfId="171" applyFont="1" applyFill="1" applyBorder="1" applyAlignment="1" applyProtection="1">
      <alignment horizontal="left" vertical="top" wrapText="1"/>
    </xf>
    <xf numFmtId="0" fontId="101" fillId="27" borderId="46" xfId="171" applyNumberFormat="1" applyFont="1" applyFill="1" applyBorder="1" applyAlignment="1" applyProtection="1">
      <alignment horizontal="left" vertical="top" wrapText="1"/>
    </xf>
    <xf numFmtId="0" fontId="101" fillId="27" borderId="47" xfId="171" applyNumberFormat="1" applyFont="1" applyFill="1" applyBorder="1" applyAlignment="1" applyProtection="1">
      <alignment horizontal="left" vertical="top" wrapText="1"/>
    </xf>
    <xf numFmtId="0" fontId="101" fillId="27" borderId="52" xfId="171" applyNumberFormat="1" applyFont="1" applyFill="1" applyBorder="1" applyAlignment="1" applyProtection="1">
      <alignment horizontal="left" vertical="top" wrapText="1"/>
    </xf>
    <xf numFmtId="0" fontId="110" fillId="27" borderId="34" xfId="171" applyNumberFormat="1" applyFont="1" applyFill="1" applyBorder="1" applyAlignment="1" applyProtection="1">
      <alignment horizontal="left" vertical="center" wrapText="1"/>
    </xf>
    <xf numFmtId="0" fontId="110" fillId="27" borderId="15" xfId="171" applyFont="1" applyFill="1" applyBorder="1" applyAlignment="1" applyProtection="1">
      <alignment horizontal="left" vertical="center" wrapText="1"/>
    </xf>
    <xf numFmtId="0" fontId="110" fillId="27" borderId="23" xfId="171" applyFont="1" applyFill="1" applyBorder="1" applyAlignment="1" applyProtection="1">
      <alignment horizontal="left" vertical="center" wrapText="1"/>
    </xf>
    <xf numFmtId="0" fontId="110" fillId="27" borderId="11" xfId="171" applyNumberFormat="1" applyFont="1" applyFill="1" applyBorder="1" applyAlignment="1" applyProtection="1">
      <alignment horizontal="center" vertical="top" wrapText="1"/>
    </xf>
    <xf numFmtId="0" fontId="110" fillId="27" borderId="21" xfId="171" applyNumberFormat="1" applyFont="1" applyFill="1" applyBorder="1" applyAlignment="1" applyProtection="1">
      <alignment horizontal="center" vertical="top" wrapText="1"/>
    </xf>
    <xf numFmtId="0" fontId="101" fillId="0" borderId="11" xfId="171" applyFont="1" applyFill="1" applyBorder="1" applyAlignment="1" applyProtection="1">
      <alignment horizontal="left" vertical="top" wrapText="1"/>
      <protection locked="0"/>
    </xf>
    <xf numFmtId="0" fontId="101" fillId="0" borderId="24" xfId="171" applyFont="1" applyFill="1" applyBorder="1" applyAlignment="1" applyProtection="1">
      <alignment horizontal="left" vertical="top" wrapText="1"/>
      <protection locked="0"/>
    </xf>
    <xf numFmtId="0" fontId="101" fillId="0" borderId="38" xfId="171" applyFont="1" applyFill="1" applyBorder="1" applyAlignment="1" applyProtection="1">
      <alignment horizontal="left" vertical="top" wrapText="1"/>
      <protection locked="0"/>
    </xf>
    <xf numFmtId="9" fontId="101" fillId="0" borderId="24" xfId="171" applyNumberFormat="1" applyFont="1" applyFill="1" applyBorder="1" applyAlignment="1" applyProtection="1">
      <alignment horizontal="center" vertical="top" wrapText="1"/>
      <protection locked="0"/>
    </xf>
    <xf numFmtId="9" fontId="101" fillId="24" borderId="29" xfId="183" applyFont="1" applyFill="1" applyBorder="1" applyAlignment="1" applyProtection="1">
      <alignment horizontal="left" vertical="top" wrapText="1"/>
    </xf>
    <xf numFmtId="0" fontId="114" fillId="24" borderId="24" xfId="171" applyFont="1" applyFill="1" applyBorder="1"/>
    <xf numFmtId="0" fontId="114" fillId="24" borderId="21" xfId="171" applyFont="1" applyFill="1" applyBorder="1"/>
    <xf numFmtId="1" fontId="101" fillId="0" borderId="11" xfId="171" applyNumberFormat="1" applyFont="1" applyFill="1" applyBorder="1" applyAlignment="1" applyProtection="1">
      <alignment horizontal="left" vertical="top" wrapText="1"/>
      <protection locked="0"/>
    </xf>
    <xf numFmtId="1" fontId="101" fillId="0" borderId="38" xfId="171" applyNumberFormat="1" applyFont="1" applyFill="1" applyBorder="1" applyAlignment="1" applyProtection="1">
      <alignment horizontal="left" vertical="top" wrapText="1"/>
      <protection locked="0"/>
    </xf>
    <xf numFmtId="9" fontId="101" fillId="24" borderId="24" xfId="183" applyFont="1" applyFill="1" applyBorder="1" applyAlignment="1" applyProtection="1">
      <alignment horizontal="left" vertical="top" wrapText="1"/>
    </xf>
    <xf numFmtId="9" fontId="101" fillId="24" borderId="21" xfId="183" applyFont="1" applyFill="1" applyBorder="1" applyAlignment="1" applyProtection="1">
      <alignment horizontal="left" vertical="top" wrapText="1"/>
    </xf>
    <xf numFmtId="0" fontId="110" fillId="24" borderId="24" xfId="171" applyFont="1" applyFill="1" applyBorder="1" applyAlignment="1" applyProtection="1">
      <alignment horizontal="left" vertical="top" wrapText="1"/>
    </xf>
    <xf numFmtId="165" fontId="101" fillId="0" borderId="11" xfId="158" applyNumberFormat="1" applyFont="1" applyFill="1" applyBorder="1" applyAlignment="1" applyProtection="1">
      <alignment horizontal="left" vertical="top" wrapText="1"/>
      <protection locked="0"/>
    </xf>
    <xf numFmtId="165" fontId="101" fillId="0" borderId="24" xfId="158" applyNumberFormat="1" applyFont="1" applyFill="1" applyBorder="1" applyAlignment="1" applyProtection="1">
      <alignment horizontal="left" vertical="top" wrapText="1"/>
      <protection locked="0"/>
    </xf>
    <xf numFmtId="165" fontId="101" fillId="0" borderId="38" xfId="158" applyNumberFormat="1" applyFont="1" applyFill="1" applyBorder="1" applyAlignment="1" applyProtection="1">
      <alignment horizontal="left" vertical="top" wrapText="1"/>
      <protection locked="0"/>
    </xf>
    <xf numFmtId="0" fontId="114" fillId="0" borderId="21" xfId="171" applyFont="1" applyBorder="1"/>
    <xf numFmtId="0" fontId="101" fillId="24" borderId="39" xfId="171" applyFont="1" applyFill="1" applyBorder="1" applyAlignment="1" applyProtection="1">
      <alignment horizontal="left" vertical="top" wrapText="1"/>
    </xf>
    <xf numFmtId="165" fontId="101" fillId="0" borderId="26" xfId="158" applyNumberFormat="1" applyFont="1" applyFill="1" applyBorder="1" applyAlignment="1" applyProtection="1">
      <alignment horizontal="left" vertical="top" wrapText="1"/>
      <protection locked="0"/>
    </xf>
    <xf numFmtId="165" fontId="101" fillId="0" borderId="19" xfId="158" applyNumberFormat="1" applyFont="1" applyFill="1" applyBorder="1" applyAlignment="1" applyProtection="1">
      <alignment horizontal="left" vertical="top" wrapText="1"/>
      <protection locked="0"/>
    </xf>
    <xf numFmtId="0" fontId="101" fillId="24" borderId="37"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6" fillId="25" borderId="44" xfId="171" applyFont="1" applyFill="1" applyBorder="1" applyAlignment="1" applyProtection="1">
      <alignment horizontal="left" vertical="top" wrapText="1"/>
    </xf>
    <xf numFmtId="0" fontId="106" fillId="25" borderId="45" xfId="171" applyFont="1" applyFill="1" applyBorder="1" applyAlignment="1" applyProtection="1">
      <alignment horizontal="left" vertical="top" wrapText="1"/>
    </xf>
    <xf numFmtId="0" fontId="101" fillId="24" borderId="26" xfId="171" applyFont="1" applyFill="1" applyBorder="1" applyAlignment="1" applyProtection="1">
      <alignment horizontal="center" vertical="top" wrapText="1"/>
    </xf>
    <xf numFmtId="0" fontId="101" fillId="24" borderId="23" xfId="171" applyFont="1" applyFill="1" applyBorder="1" applyAlignment="1" applyProtection="1">
      <alignment horizontal="center" vertical="top" wrapText="1"/>
    </xf>
    <xf numFmtId="0" fontId="101" fillId="24" borderId="23" xfId="171" applyFont="1" applyFill="1" applyBorder="1" applyAlignment="1" applyProtection="1">
      <alignment horizontal="left"/>
    </xf>
    <xf numFmtId="0" fontId="101" fillId="24" borderId="29" xfId="171" applyFont="1" applyFill="1" applyBorder="1" applyAlignment="1" applyProtection="1">
      <alignment horizontal="left" vertical="center" wrapText="1"/>
    </xf>
    <xf numFmtId="0" fontId="101" fillId="24" borderId="24" xfId="171" applyFont="1" applyFill="1" applyBorder="1" applyAlignment="1" applyProtection="1">
      <alignment horizontal="left" vertical="center" wrapText="1"/>
    </xf>
    <xf numFmtId="0" fontId="114" fillId="24" borderId="24" xfId="171" applyFont="1" applyFill="1" applyBorder="1" applyAlignment="1" applyProtection="1">
      <alignment horizontal="left" wrapText="1"/>
    </xf>
    <xf numFmtId="0" fontId="114" fillId="24" borderId="38" xfId="171" applyFont="1" applyFill="1" applyBorder="1" applyAlignment="1" applyProtection="1">
      <alignment horizontal="left" wrapText="1"/>
    </xf>
    <xf numFmtId="0" fontId="43" fillId="24" borderId="33" xfId="171" applyFont="1" applyFill="1" applyBorder="1" applyAlignment="1" applyProtection="1">
      <alignment horizontal="left" vertical="top" wrapText="1"/>
    </xf>
    <xf numFmtId="0" fontId="43" fillId="24" borderId="18" xfId="171" applyFont="1" applyFill="1" applyBorder="1" applyAlignment="1" applyProtection="1">
      <alignment horizontal="left" vertical="top" wrapText="1"/>
    </xf>
    <xf numFmtId="0" fontId="43" fillId="24" borderId="49" xfId="171" applyFont="1" applyFill="1" applyBorder="1" applyAlignment="1" applyProtection="1">
      <alignment horizontal="left" vertical="top" wrapText="1"/>
    </xf>
    <xf numFmtId="9" fontId="78" fillId="33" borderId="41" xfId="171" applyNumberFormat="1" applyFont="1" applyFill="1" applyBorder="1" applyAlignment="1" applyProtection="1">
      <alignment horizontal="center" vertical="top" wrapText="1"/>
      <protection locked="0"/>
    </xf>
    <xf numFmtId="9" fontId="78" fillId="33" borderId="39" xfId="171" applyNumberFormat="1" applyFont="1" applyFill="1" applyBorder="1" applyAlignment="1" applyProtection="1">
      <alignment horizontal="center" vertical="top" wrapText="1"/>
      <protection locked="0"/>
    </xf>
    <xf numFmtId="0" fontId="43" fillId="33" borderId="78" xfId="171" applyFont="1" applyFill="1" applyBorder="1" applyAlignment="1" applyProtection="1">
      <alignment horizontal="left" vertical="top" wrapText="1"/>
      <protection locked="0"/>
    </xf>
    <xf numFmtId="9" fontId="43" fillId="0" borderId="16" xfId="168" applyNumberFormat="1" applyFont="1" applyFill="1" applyBorder="1" applyAlignment="1" applyProtection="1">
      <alignment horizontal="center" vertical="center" wrapText="1"/>
      <protection locked="0"/>
    </xf>
    <xf numFmtId="0" fontId="43" fillId="0" borderId="41" xfId="168" applyFont="1" applyFill="1" applyBorder="1" applyAlignment="1" applyProtection="1">
      <alignment horizontal="left" vertical="top" wrapText="1"/>
      <protection locked="0"/>
    </xf>
    <xf numFmtId="0" fontId="43" fillId="0" borderId="18" xfId="168" applyFont="1" applyFill="1" applyBorder="1" applyAlignment="1" applyProtection="1">
      <alignment horizontal="left" vertical="top" wrapText="1"/>
      <protection locked="0"/>
    </xf>
    <xf numFmtId="0" fontId="43" fillId="0" borderId="39" xfId="168" applyFont="1" applyFill="1" applyBorder="1" applyAlignment="1" applyProtection="1">
      <alignment horizontal="left" vertical="top" wrapText="1"/>
      <protection locked="0"/>
    </xf>
    <xf numFmtId="0" fontId="78" fillId="0" borderId="41" xfId="475" applyFont="1" applyFill="1" applyBorder="1" applyAlignment="1" applyProtection="1">
      <alignment horizontal="left" vertical="top" wrapText="1"/>
      <protection locked="0"/>
    </xf>
    <xf numFmtId="0" fontId="78" fillId="0" borderId="18" xfId="475" applyFont="1" applyFill="1" applyBorder="1" applyAlignment="1" applyProtection="1">
      <alignment horizontal="left" vertical="top" wrapText="1"/>
      <protection locked="0"/>
    </xf>
    <xf numFmtId="0" fontId="78" fillId="0" borderId="39" xfId="475" applyFont="1" applyFill="1" applyBorder="1" applyAlignment="1" applyProtection="1">
      <alignment horizontal="left" vertical="top" wrapText="1"/>
      <protection locked="0"/>
    </xf>
    <xf numFmtId="1" fontId="43" fillId="0" borderId="11" xfId="171" applyNumberFormat="1" applyFont="1" applyFill="1" applyBorder="1" applyAlignment="1" applyProtection="1">
      <alignment horizontal="left" vertical="top" wrapText="1"/>
      <protection locked="0"/>
    </xf>
    <xf numFmtId="1" fontId="43" fillId="0" borderId="38" xfId="171" applyNumberFormat="1" applyFont="1" applyFill="1" applyBorder="1" applyAlignment="1" applyProtection="1">
      <alignment horizontal="left" vertical="top" wrapText="1"/>
      <protection locked="0"/>
    </xf>
    <xf numFmtId="167" fontId="78" fillId="0" borderId="26" xfId="158" applyNumberFormat="1" applyFont="1" applyFill="1" applyBorder="1" applyAlignment="1" applyProtection="1">
      <alignment horizontal="left" vertical="top" wrapText="1"/>
      <protection locked="0"/>
    </xf>
    <xf numFmtId="167" fontId="78" fillId="0" borderId="19" xfId="158" applyNumberFormat="1" applyFont="1" applyFill="1" applyBorder="1" applyAlignment="1" applyProtection="1">
      <alignment horizontal="left" vertical="top" wrapText="1"/>
      <protection locked="0"/>
    </xf>
    <xf numFmtId="49" fontId="99" fillId="0" borderId="11" xfId="158" applyNumberFormat="1" applyFont="1" applyFill="1" applyBorder="1" applyAlignment="1" applyProtection="1">
      <alignment horizontal="left" vertical="top" wrapText="1"/>
      <protection locked="0"/>
    </xf>
    <xf numFmtId="49" fontId="99" fillId="0" borderId="38" xfId="158" applyNumberFormat="1" applyFont="1" applyFill="1" applyBorder="1" applyAlignment="1" applyProtection="1">
      <alignment horizontal="left" vertical="top" wrapText="1"/>
      <protection locked="0"/>
    </xf>
    <xf numFmtId="0" fontId="43" fillId="0" borderId="11" xfId="168" applyFont="1" applyFill="1" applyBorder="1" applyAlignment="1" applyProtection="1">
      <alignment horizontal="left" vertical="top" wrapText="1"/>
      <protection locked="0"/>
    </xf>
    <xf numFmtId="0" fontId="43" fillId="0" borderId="24" xfId="168" applyFont="1" applyFill="1" applyBorder="1" applyAlignment="1" applyProtection="1">
      <alignment horizontal="left" vertical="top" wrapText="1"/>
      <protection locked="0"/>
    </xf>
    <xf numFmtId="0" fontId="43" fillId="0" borderId="38" xfId="168" applyFont="1" applyFill="1" applyBorder="1" applyAlignment="1" applyProtection="1">
      <alignment horizontal="left" vertical="top" wrapText="1"/>
      <protection locked="0"/>
    </xf>
    <xf numFmtId="0" fontId="78" fillId="32" borderId="24" xfId="171" applyFont="1" applyFill="1" applyBorder="1" applyAlignment="1" applyProtection="1">
      <alignment horizontal="left" vertical="top" wrapText="1"/>
    </xf>
    <xf numFmtId="0" fontId="78" fillId="32" borderId="21" xfId="171" applyFont="1" applyFill="1" applyBorder="1" applyAlignment="1" applyProtection="1">
      <alignment horizontal="left" vertical="top" wrapText="1"/>
    </xf>
    <xf numFmtId="0" fontId="42" fillId="26" borderId="0" xfId="168" applyFont="1" applyFill="1" applyBorder="1" applyAlignment="1" applyProtection="1">
      <alignment horizontal="left" vertical="top" wrapText="1"/>
      <protection locked="0"/>
    </xf>
    <xf numFmtId="0" fontId="78" fillId="32" borderId="18" xfId="171" applyFont="1" applyFill="1" applyBorder="1" applyAlignment="1" applyProtection="1">
      <alignment horizontal="left" vertical="top" wrapText="1"/>
    </xf>
    <xf numFmtId="0" fontId="78" fillId="32" borderId="49" xfId="171" applyFont="1" applyFill="1" applyBorder="1" applyAlignment="1" applyProtection="1">
      <alignment horizontal="left" vertical="top" wrapText="1"/>
    </xf>
    <xf numFmtId="0" fontId="43" fillId="0" borderId="11" xfId="171" applyFont="1" applyFill="1" applyBorder="1" applyAlignment="1" applyProtection="1">
      <alignment horizontal="center" vertical="center" wrapText="1"/>
      <protection locked="0"/>
    </xf>
    <xf numFmtId="0" fontId="43" fillId="0" borderId="24" xfId="171" applyFont="1" applyFill="1" applyBorder="1" applyAlignment="1" applyProtection="1">
      <alignment horizontal="center" vertical="center" wrapText="1"/>
      <protection locked="0"/>
    </xf>
    <xf numFmtId="0" fontId="43" fillId="0" borderId="38" xfId="171" applyFont="1" applyFill="1" applyBorder="1" applyAlignment="1" applyProtection="1">
      <alignment horizontal="center" vertical="center" wrapText="1"/>
      <protection locked="0"/>
    </xf>
    <xf numFmtId="0" fontId="78" fillId="0" borderId="24" xfId="17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9" fontId="78" fillId="0" borderId="38" xfId="171" applyNumberFormat="1" applyFont="1" applyFill="1" applyBorder="1" applyAlignment="1" applyProtection="1">
      <alignment horizontal="center" vertical="center" wrapText="1"/>
      <protection locked="0"/>
    </xf>
    <xf numFmtId="165" fontId="78" fillId="0" borderId="11" xfId="158" applyNumberFormat="1" applyFont="1" applyFill="1" applyBorder="1" applyAlignment="1" applyProtection="1">
      <alignment horizontal="left" vertical="center" wrapText="1"/>
      <protection locked="0"/>
    </xf>
    <xf numFmtId="165" fontId="78" fillId="0" borderId="24" xfId="158" applyNumberFormat="1" applyFont="1" applyFill="1" applyBorder="1" applyAlignment="1" applyProtection="1">
      <alignment horizontal="left" vertical="center" wrapText="1"/>
      <protection locked="0"/>
    </xf>
    <xf numFmtId="165" fontId="78" fillId="0" borderId="38" xfId="158" applyNumberFormat="1" applyFont="1" applyFill="1" applyBorder="1" applyAlignment="1" applyProtection="1">
      <alignment horizontal="left" vertical="center" wrapText="1"/>
      <protection locked="0"/>
    </xf>
    <xf numFmtId="165" fontId="78" fillId="0" borderId="11" xfId="52" applyNumberFormat="1" applyFont="1" applyFill="1" applyBorder="1" applyAlignment="1" applyProtection="1">
      <alignment horizontal="center" vertical="center" wrapText="1"/>
      <protection locked="0"/>
    </xf>
    <xf numFmtId="165" fontId="78" fillId="0" borderId="38" xfId="52" applyNumberFormat="1" applyFont="1" applyFill="1" applyBorder="1" applyAlignment="1" applyProtection="1">
      <alignment horizontal="center" vertical="center" wrapText="1"/>
      <protection locked="0"/>
    </xf>
    <xf numFmtId="0" fontId="75" fillId="30" borderId="59" xfId="171" applyFont="1" applyFill="1" applyBorder="1" applyAlignment="1" applyProtection="1">
      <alignment horizontal="left" vertical="top" wrapText="1"/>
    </xf>
    <xf numFmtId="0" fontId="75" fillId="30" borderId="60" xfId="171" applyFont="1" applyFill="1" applyBorder="1" applyAlignment="1" applyProtection="1">
      <alignment horizontal="left" vertical="top" wrapText="1"/>
    </xf>
  </cellXfs>
  <cellStyles count="2281">
    <cellStyle name="20% - Accent1" xfId="1" builtinId="30" customBuiltin="1"/>
    <cellStyle name="20% - Accent1 2" xfId="317"/>
    <cellStyle name="20% - Accent2" xfId="2" builtinId="34" customBuiltin="1"/>
    <cellStyle name="20% - Accent2 2" xfId="318"/>
    <cellStyle name="20% - Accent3" xfId="3" builtinId="38" customBuiltin="1"/>
    <cellStyle name="20% - Accent3 2" xfId="319"/>
    <cellStyle name="20% - Accent4" xfId="4" builtinId="42" customBuiltin="1"/>
    <cellStyle name="20% - Accent4 2" xfId="320"/>
    <cellStyle name="20% - Accent5" xfId="5" builtinId="46" customBuiltin="1"/>
    <cellStyle name="20% - Accent5 2" xfId="321"/>
    <cellStyle name="20% - Accent6" xfId="6" builtinId="50" customBuiltin="1"/>
    <cellStyle name="20% - Accent6 2" xfId="322"/>
    <cellStyle name="40% - Accent1" xfId="7" builtinId="31" customBuiltin="1"/>
    <cellStyle name="40% - Accent1 2" xfId="323"/>
    <cellStyle name="40% - Accent2" xfId="8" builtinId="35" customBuiltin="1"/>
    <cellStyle name="40% - Accent2 2" xfId="324"/>
    <cellStyle name="40% - Accent3" xfId="9" builtinId="39" customBuiltin="1"/>
    <cellStyle name="40% - Accent3 2" xfId="325"/>
    <cellStyle name="40% - Accent4" xfId="10" builtinId="43" customBuiltin="1"/>
    <cellStyle name="40% - Accent4 2" xfId="326"/>
    <cellStyle name="40% - Accent5" xfId="11" builtinId="47" customBuiltin="1"/>
    <cellStyle name="40% - Accent5 2" xfId="327"/>
    <cellStyle name="40% - Accent6" xfId="12" builtinId="51" customBuiltin="1"/>
    <cellStyle name="40% - Accent6 2" xfId="328"/>
    <cellStyle name="60% - Accent1" xfId="13" builtinId="32" customBuiltin="1"/>
    <cellStyle name="60% - Accent1 2" xfId="329"/>
    <cellStyle name="60% - Accent2" xfId="14" builtinId="36" customBuiltin="1"/>
    <cellStyle name="60% - Accent2 2" xfId="330"/>
    <cellStyle name="60% - Accent3" xfId="15" builtinId="40" customBuiltin="1"/>
    <cellStyle name="60% - Accent3 2" xfId="331"/>
    <cellStyle name="60% - Accent4" xfId="16" builtinId="44" customBuiltin="1"/>
    <cellStyle name="60% - Accent4 2" xfId="332"/>
    <cellStyle name="60% - Accent5" xfId="17" builtinId="48" customBuiltin="1"/>
    <cellStyle name="60% - Accent5 2" xfId="333"/>
    <cellStyle name="60% - Accent6" xfId="18" builtinId="52" customBuiltin="1"/>
    <cellStyle name="60% - Accent6 2" xfId="334"/>
    <cellStyle name="Accent1" xfId="19" builtinId="29" customBuiltin="1"/>
    <cellStyle name="Accent1 2" xfId="335"/>
    <cellStyle name="Accent2" xfId="20" builtinId="33" customBuiltin="1"/>
    <cellStyle name="Accent2 2" xfId="21"/>
    <cellStyle name="Accent2 3" xfId="336"/>
    <cellStyle name="Accent3" xfId="22" builtinId="37" customBuiltin="1"/>
    <cellStyle name="Accent3 2" xfId="337"/>
    <cellStyle name="Accent4" xfId="23" builtinId="41" customBuiltin="1"/>
    <cellStyle name="Accent4 2" xfId="338"/>
    <cellStyle name="Accent5" xfId="24" builtinId="45" customBuiltin="1"/>
    <cellStyle name="Accent5 2" xfId="339"/>
    <cellStyle name="Accent6" xfId="25" builtinId="49" customBuiltin="1"/>
    <cellStyle name="Accent6 2" xfId="340"/>
    <cellStyle name="Bad" xfId="26" builtinId="27" customBuiltin="1"/>
    <cellStyle name="Bad 2" xfId="341"/>
    <cellStyle name="Calculation" xfId="27" builtinId="22" customBuiltin="1"/>
    <cellStyle name="Calculation 2" xfId="342"/>
    <cellStyle name="Check Cell" xfId="28" builtinId="23" customBuiltin="1"/>
    <cellStyle name="Check Cell 2" xfId="343"/>
    <cellStyle name="Comma 10" xfId="29"/>
    <cellStyle name="Comma 11" xfId="30"/>
    <cellStyle name="Comma 12" xfId="31"/>
    <cellStyle name="Comma 12 10" xfId="359"/>
    <cellStyle name="Comma 12 10 2" xfId="439"/>
    <cellStyle name="Comma 12 10 2 2" xfId="595"/>
    <cellStyle name="Comma 12 10 2 2 2" xfId="1257"/>
    <cellStyle name="Comma 12 10 2 3" xfId="1258"/>
    <cellStyle name="Comma 12 10 3" xfId="596"/>
    <cellStyle name="Comma 12 10 3 2" xfId="1259"/>
    <cellStyle name="Comma 12 10 4" xfId="1043"/>
    <cellStyle name="Comma 12 10 4 2" xfId="2068"/>
    <cellStyle name="Comma 12 10 5" xfId="1852"/>
    <cellStyle name="Comma 12 11" xfId="252"/>
    <cellStyle name="Comma 12 11 2" xfId="597"/>
    <cellStyle name="Comma 12 11 2 2" xfId="1260"/>
    <cellStyle name="Comma 12 11 3" xfId="952"/>
    <cellStyle name="Comma 12 11 3 2" xfId="1261"/>
    <cellStyle name="Comma 12 11 4" xfId="1044"/>
    <cellStyle name="Comma 12 11 4 2" xfId="2069"/>
    <cellStyle name="Comma 12 11 5" xfId="1853"/>
    <cellStyle name="Comma 12 12" xfId="440"/>
    <cellStyle name="Comma 12 12 2" xfId="598"/>
    <cellStyle name="Comma 12 12 2 2" xfId="1262"/>
    <cellStyle name="Comma 12 12 3" xfId="1263"/>
    <cellStyle name="Comma 12 13" xfId="599"/>
    <cellStyle name="Comma 12 13 2" xfId="1264"/>
    <cellStyle name="Comma 12 14" xfId="1018"/>
    <cellStyle name="Comma 12 14 2" xfId="1265"/>
    <cellStyle name="Comma 12 15" xfId="1026"/>
    <cellStyle name="Comma 12 15 2" xfId="1266"/>
    <cellStyle name="Comma 12 16" xfId="1034"/>
    <cellStyle name="Comma 12 16 2" xfId="1267"/>
    <cellStyle name="Comma 12 17" xfId="1045"/>
    <cellStyle name="Comma 12 17 2" xfId="2070"/>
    <cellStyle name="Comma 12 18" xfId="1854"/>
    <cellStyle name="Comma 12 2" xfId="137"/>
    <cellStyle name="Comma 12 2 10" xfId="253"/>
    <cellStyle name="Comma 12 2 10 2" xfId="600"/>
    <cellStyle name="Comma 12 2 10 2 2" xfId="1268"/>
    <cellStyle name="Comma 12 2 10 3" xfId="953"/>
    <cellStyle name="Comma 12 2 10 3 2" xfId="1269"/>
    <cellStyle name="Comma 12 2 10 4" xfId="1046"/>
    <cellStyle name="Comma 12 2 10 4 2" xfId="2071"/>
    <cellStyle name="Comma 12 2 10 5" xfId="1855"/>
    <cellStyle name="Comma 12 2 11" xfId="441"/>
    <cellStyle name="Comma 12 2 11 2" xfId="601"/>
    <cellStyle name="Comma 12 2 11 2 2" xfId="1270"/>
    <cellStyle name="Comma 12 2 11 3" xfId="1271"/>
    <cellStyle name="Comma 12 2 12" xfId="602"/>
    <cellStyle name="Comma 12 2 12 2" xfId="1272"/>
    <cellStyle name="Comma 12 2 13" xfId="1022"/>
    <cellStyle name="Comma 12 2 13 2" xfId="1273"/>
    <cellStyle name="Comma 12 2 14" xfId="1030"/>
    <cellStyle name="Comma 12 2 14 2" xfId="1274"/>
    <cellStyle name="Comma 12 2 15" xfId="1038"/>
    <cellStyle name="Comma 12 2 15 2" xfId="1275"/>
    <cellStyle name="Comma 12 2 16" xfId="1047"/>
    <cellStyle name="Comma 12 2 16 2" xfId="2072"/>
    <cellStyle name="Comma 12 2 17" xfId="1856"/>
    <cellStyle name="Comma 12 2 2" xfId="198"/>
    <cellStyle name="Comma 12 2 2 2" xfId="223"/>
    <cellStyle name="Comma 12 2 2 2 2" xfId="255"/>
    <cellStyle name="Comma 12 2 2 2 2 2" xfId="603"/>
    <cellStyle name="Comma 12 2 2 2 2 2 2" xfId="1276"/>
    <cellStyle name="Comma 12 2 2 2 2 3" xfId="954"/>
    <cellStyle name="Comma 12 2 2 2 2 3 2" xfId="1277"/>
    <cellStyle name="Comma 12 2 2 2 2 4" xfId="1048"/>
    <cellStyle name="Comma 12 2 2 2 2 4 2" xfId="2073"/>
    <cellStyle name="Comma 12 2 2 2 2 5" xfId="1857"/>
    <cellStyle name="Comma 12 2 2 2 3" xfId="442"/>
    <cellStyle name="Comma 12 2 2 2 3 2" xfId="604"/>
    <cellStyle name="Comma 12 2 2 2 3 2 2" xfId="1278"/>
    <cellStyle name="Comma 12 2 2 2 3 3" xfId="1279"/>
    <cellStyle name="Comma 12 2 2 2 4" xfId="605"/>
    <cellStyle name="Comma 12 2 2 2 4 2" xfId="1280"/>
    <cellStyle name="Comma 12 2 2 2 5" xfId="1049"/>
    <cellStyle name="Comma 12 2 2 2 5 2" xfId="2074"/>
    <cellStyle name="Comma 12 2 2 2 6" xfId="1858"/>
    <cellStyle name="Comma 12 2 2 3" xfId="360"/>
    <cellStyle name="Comma 12 2 2 3 2" xfId="443"/>
    <cellStyle name="Comma 12 2 2 3 2 2" xfId="606"/>
    <cellStyle name="Comma 12 2 2 3 2 2 2" xfId="1281"/>
    <cellStyle name="Comma 12 2 2 3 2 3" xfId="1282"/>
    <cellStyle name="Comma 12 2 2 3 3" xfId="607"/>
    <cellStyle name="Comma 12 2 2 3 3 2" xfId="1283"/>
    <cellStyle name="Comma 12 2 2 3 4" xfId="1050"/>
    <cellStyle name="Comma 12 2 2 3 4 2" xfId="2075"/>
    <cellStyle name="Comma 12 2 2 3 5" xfId="1859"/>
    <cellStyle name="Comma 12 2 2 4" xfId="254"/>
    <cellStyle name="Comma 12 2 2 4 2" xfId="608"/>
    <cellStyle name="Comma 12 2 2 4 2 2" xfId="1284"/>
    <cellStyle name="Comma 12 2 2 4 3" xfId="955"/>
    <cellStyle name="Comma 12 2 2 4 3 2" xfId="1285"/>
    <cellStyle name="Comma 12 2 2 4 4" xfId="1051"/>
    <cellStyle name="Comma 12 2 2 4 4 2" xfId="2076"/>
    <cellStyle name="Comma 12 2 2 4 5" xfId="1860"/>
    <cellStyle name="Comma 12 2 2 5" xfId="444"/>
    <cellStyle name="Comma 12 2 2 5 2" xfId="609"/>
    <cellStyle name="Comma 12 2 2 5 2 2" xfId="1286"/>
    <cellStyle name="Comma 12 2 2 5 3" xfId="1287"/>
    <cellStyle name="Comma 12 2 2 6" xfId="610"/>
    <cellStyle name="Comma 12 2 2 6 2" xfId="1288"/>
    <cellStyle name="Comma 12 2 2 7" xfId="1052"/>
    <cellStyle name="Comma 12 2 2 7 2" xfId="2077"/>
    <cellStyle name="Comma 12 2 2 8" xfId="1861"/>
    <cellStyle name="Comma 12 2 3" xfId="206"/>
    <cellStyle name="Comma 12 2 3 2" xfId="218"/>
    <cellStyle name="Comma 12 2 3 2 2" xfId="257"/>
    <cellStyle name="Comma 12 2 3 2 2 2" xfId="611"/>
    <cellStyle name="Comma 12 2 3 2 2 2 2" xfId="1289"/>
    <cellStyle name="Comma 12 2 3 2 2 3" xfId="956"/>
    <cellStyle name="Comma 12 2 3 2 2 3 2" xfId="1290"/>
    <cellStyle name="Comma 12 2 3 2 2 4" xfId="1053"/>
    <cellStyle name="Comma 12 2 3 2 2 4 2" xfId="2078"/>
    <cellStyle name="Comma 12 2 3 2 2 5" xfId="1862"/>
    <cellStyle name="Comma 12 2 3 2 3" xfId="445"/>
    <cellStyle name="Comma 12 2 3 2 3 2" xfId="612"/>
    <cellStyle name="Comma 12 2 3 2 3 2 2" xfId="1291"/>
    <cellStyle name="Comma 12 2 3 2 3 3" xfId="1292"/>
    <cellStyle name="Comma 12 2 3 2 4" xfId="613"/>
    <cellStyle name="Comma 12 2 3 2 4 2" xfId="1293"/>
    <cellStyle name="Comma 12 2 3 2 5" xfId="1054"/>
    <cellStyle name="Comma 12 2 3 2 5 2" xfId="2079"/>
    <cellStyle name="Comma 12 2 3 2 6" xfId="1863"/>
    <cellStyle name="Comma 12 2 3 3" xfId="361"/>
    <cellStyle name="Comma 12 2 3 3 2" xfId="446"/>
    <cellStyle name="Comma 12 2 3 3 2 2" xfId="614"/>
    <cellStyle name="Comma 12 2 3 3 2 2 2" xfId="1294"/>
    <cellStyle name="Comma 12 2 3 3 2 3" xfId="1295"/>
    <cellStyle name="Comma 12 2 3 3 3" xfId="615"/>
    <cellStyle name="Comma 12 2 3 3 3 2" xfId="1296"/>
    <cellStyle name="Comma 12 2 3 3 4" xfId="1055"/>
    <cellStyle name="Comma 12 2 3 3 4 2" xfId="2080"/>
    <cellStyle name="Comma 12 2 3 3 5" xfId="1864"/>
    <cellStyle name="Comma 12 2 3 4" xfId="256"/>
    <cellStyle name="Comma 12 2 3 4 2" xfId="616"/>
    <cellStyle name="Comma 12 2 3 4 2 2" xfId="1297"/>
    <cellStyle name="Comma 12 2 3 4 3" xfId="957"/>
    <cellStyle name="Comma 12 2 3 4 3 2" xfId="1298"/>
    <cellStyle name="Comma 12 2 3 4 4" xfId="1056"/>
    <cellStyle name="Comma 12 2 3 4 4 2" xfId="2081"/>
    <cellStyle name="Comma 12 2 3 4 5" xfId="1865"/>
    <cellStyle name="Comma 12 2 3 5" xfId="447"/>
    <cellStyle name="Comma 12 2 3 5 2" xfId="617"/>
    <cellStyle name="Comma 12 2 3 5 2 2" xfId="1299"/>
    <cellStyle name="Comma 12 2 3 5 3" xfId="1300"/>
    <cellStyle name="Comma 12 2 3 6" xfId="618"/>
    <cellStyle name="Comma 12 2 3 6 2" xfId="1301"/>
    <cellStyle name="Comma 12 2 3 7" xfId="1057"/>
    <cellStyle name="Comma 12 2 3 7 2" xfId="2082"/>
    <cellStyle name="Comma 12 2 3 8" xfId="1866"/>
    <cellStyle name="Comma 12 2 4" xfId="224"/>
    <cellStyle name="Comma 12 2 4 2" xfId="362"/>
    <cellStyle name="Comma 12 2 4 2 2" xfId="448"/>
    <cellStyle name="Comma 12 2 4 2 2 2" xfId="619"/>
    <cellStyle name="Comma 12 2 4 2 2 2 2" xfId="1302"/>
    <cellStyle name="Comma 12 2 4 2 2 3" xfId="1303"/>
    <cellStyle name="Comma 12 2 4 2 3" xfId="620"/>
    <cellStyle name="Comma 12 2 4 2 3 2" xfId="1304"/>
    <cellStyle name="Comma 12 2 4 2 4" xfId="1058"/>
    <cellStyle name="Comma 12 2 4 2 4 2" xfId="2083"/>
    <cellStyle name="Comma 12 2 4 2 5" xfId="1867"/>
    <cellStyle name="Comma 12 2 4 3" xfId="258"/>
    <cellStyle name="Comma 12 2 4 3 2" xfId="621"/>
    <cellStyle name="Comma 12 2 4 3 2 2" xfId="1305"/>
    <cellStyle name="Comma 12 2 4 3 3" xfId="958"/>
    <cellStyle name="Comma 12 2 4 3 3 2" xfId="1306"/>
    <cellStyle name="Comma 12 2 4 3 4" xfId="1059"/>
    <cellStyle name="Comma 12 2 4 3 4 2" xfId="2084"/>
    <cellStyle name="Comma 12 2 4 3 5" xfId="1868"/>
    <cellStyle name="Comma 12 2 4 4" xfId="449"/>
    <cellStyle name="Comma 12 2 4 4 2" xfId="622"/>
    <cellStyle name="Comma 12 2 4 4 2 2" xfId="1307"/>
    <cellStyle name="Comma 12 2 4 4 3" xfId="1308"/>
    <cellStyle name="Comma 12 2 4 5" xfId="623"/>
    <cellStyle name="Comma 12 2 4 5 2" xfId="1309"/>
    <cellStyle name="Comma 12 2 4 6" xfId="1060"/>
    <cellStyle name="Comma 12 2 4 6 2" xfId="2085"/>
    <cellStyle name="Comma 12 2 4 7" xfId="1869"/>
    <cellStyle name="Comma 12 2 5" xfId="238"/>
    <cellStyle name="Comma 12 2 5 2" xfId="363"/>
    <cellStyle name="Comma 12 2 5 2 2" xfId="450"/>
    <cellStyle name="Comma 12 2 5 2 2 2" xfId="624"/>
    <cellStyle name="Comma 12 2 5 2 2 2 2" xfId="1310"/>
    <cellStyle name="Comma 12 2 5 2 2 3" xfId="1311"/>
    <cellStyle name="Comma 12 2 5 2 3" xfId="625"/>
    <cellStyle name="Comma 12 2 5 2 3 2" xfId="1312"/>
    <cellStyle name="Comma 12 2 5 2 4" xfId="1061"/>
    <cellStyle name="Comma 12 2 5 2 4 2" xfId="2086"/>
    <cellStyle name="Comma 12 2 5 2 5" xfId="1870"/>
    <cellStyle name="Comma 12 2 5 3" xfId="259"/>
    <cellStyle name="Comma 12 2 5 3 2" xfId="626"/>
    <cellStyle name="Comma 12 2 5 3 2 2" xfId="1313"/>
    <cellStyle name="Comma 12 2 5 3 3" xfId="959"/>
    <cellStyle name="Comma 12 2 5 3 3 2" xfId="1314"/>
    <cellStyle name="Comma 12 2 5 3 4" xfId="1062"/>
    <cellStyle name="Comma 12 2 5 3 4 2" xfId="2087"/>
    <cellStyle name="Comma 12 2 5 3 5" xfId="1871"/>
    <cellStyle name="Comma 12 2 5 4" xfId="451"/>
    <cellStyle name="Comma 12 2 5 4 2" xfId="627"/>
    <cellStyle name="Comma 12 2 5 4 2 2" xfId="1315"/>
    <cellStyle name="Comma 12 2 5 4 3" xfId="1316"/>
    <cellStyle name="Comma 12 2 5 5" xfId="628"/>
    <cellStyle name="Comma 12 2 5 5 2" xfId="1317"/>
    <cellStyle name="Comma 12 2 5 6" xfId="1063"/>
    <cellStyle name="Comma 12 2 5 6 2" xfId="2088"/>
    <cellStyle name="Comma 12 2 5 7" xfId="1872"/>
    <cellStyle name="Comma 12 2 6" xfId="247"/>
    <cellStyle name="Comma 12 2 6 2" xfId="364"/>
    <cellStyle name="Comma 12 2 6 2 2" xfId="452"/>
    <cellStyle name="Comma 12 2 6 2 2 2" xfId="629"/>
    <cellStyle name="Comma 12 2 6 2 2 2 2" xfId="1318"/>
    <cellStyle name="Comma 12 2 6 2 2 3" xfId="1319"/>
    <cellStyle name="Comma 12 2 6 2 3" xfId="630"/>
    <cellStyle name="Comma 12 2 6 2 3 2" xfId="1320"/>
    <cellStyle name="Comma 12 2 6 2 4" xfId="1064"/>
    <cellStyle name="Comma 12 2 6 2 4 2" xfId="2089"/>
    <cellStyle name="Comma 12 2 6 2 5" xfId="1873"/>
    <cellStyle name="Comma 12 2 6 3" xfId="260"/>
    <cellStyle name="Comma 12 2 6 3 2" xfId="631"/>
    <cellStyle name="Comma 12 2 6 3 2 2" xfId="1321"/>
    <cellStyle name="Comma 12 2 6 3 3" xfId="960"/>
    <cellStyle name="Comma 12 2 6 3 3 2" xfId="1322"/>
    <cellStyle name="Comma 12 2 6 3 4" xfId="1065"/>
    <cellStyle name="Comma 12 2 6 3 4 2" xfId="2090"/>
    <cellStyle name="Comma 12 2 6 3 5" xfId="1874"/>
    <cellStyle name="Comma 12 2 6 4" xfId="453"/>
    <cellStyle name="Comma 12 2 6 4 2" xfId="632"/>
    <cellStyle name="Comma 12 2 6 4 2 2" xfId="1323"/>
    <cellStyle name="Comma 12 2 6 4 3" xfId="1324"/>
    <cellStyle name="Comma 12 2 6 5" xfId="633"/>
    <cellStyle name="Comma 12 2 6 5 2" xfId="1325"/>
    <cellStyle name="Comma 12 2 6 6" xfId="1066"/>
    <cellStyle name="Comma 12 2 6 6 2" xfId="2091"/>
    <cellStyle name="Comma 12 2 6 7" xfId="1875"/>
    <cellStyle name="Comma 12 2 7" xfId="365"/>
    <cellStyle name="Comma 12 2 7 2" xfId="366"/>
    <cellStyle name="Comma 12 2 7 2 2" xfId="454"/>
    <cellStyle name="Comma 12 2 7 2 2 2" xfId="634"/>
    <cellStyle name="Comma 12 2 7 2 2 2 2" xfId="1326"/>
    <cellStyle name="Comma 12 2 7 2 2 3" xfId="1327"/>
    <cellStyle name="Comma 12 2 7 2 3" xfId="635"/>
    <cellStyle name="Comma 12 2 7 2 3 2" xfId="1328"/>
    <cellStyle name="Comma 12 2 7 2 4" xfId="1067"/>
    <cellStyle name="Comma 12 2 7 2 4 2" xfId="2092"/>
    <cellStyle name="Comma 12 2 7 2 5" xfId="1876"/>
    <cellStyle name="Comma 12 2 7 3" xfId="455"/>
    <cellStyle name="Comma 12 2 7 3 2" xfId="636"/>
    <cellStyle name="Comma 12 2 7 3 2 2" xfId="1329"/>
    <cellStyle name="Comma 12 2 7 3 3" xfId="1330"/>
    <cellStyle name="Comma 12 2 7 4" xfId="637"/>
    <cellStyle name="Comma 12 2 7 4 2" xfId="1331"/>
    <cellStyle name="Comma 12 2 7 5" xfId="1068"/>
    <cellStyle name="Comma 12 2 7 5 2" xfId="2093"/>
    <cellStyle name="Comma 12 2 7 6" xfId="1877"/>
    <cellStyle name="Comma 12 2 8" xfId="367"/>
    <cellStyle name="Comma 12 2 8 2" xfId="368"/>
    <cellStyle name="Comma 12 2 8 2 2" xfId="456"/>
    <cellStyle name="Comma 12 2 8 2 2 2" xfId="638"/>
    <cellStyle name="Comma 12 2 8 2 2 2 2" xfId="1332"/>
    <cellStyle name="Comma 12 2 8 2 2 3" xfId="1333"/>
    <cellStyle name="Comma 12 2 8 2 3" xfId="639"/>
    <cellStyle name="Comma 12 2 8 2 3 2" xfId="1334"/>
    <cellStyle name="Comma 12 2 8 2 4" xfId="1069"/>
    <cellStyle name="Comma 12 2 8 2 4 2" xfId="2094"/>
    <cellStyle name="Comma 12 2 8 2 5" xfId="1878"/>
    <cellStyle name="Comma 12 2 8 3" xfId="457"/>
    <cellStyle name="Comma 12 2 8 3 2" xfId="640"/>
    <cellStyle name="Comma 12 2 8 3 2 2" xfId="1335"/>
    <cellStyle name="Comma 12 2 8 3 3" xfId="1336"/>
    <cellStyle name="Comma 12 2 8 4" xfId="641"/>
    <cellStyle name="Comma 12 2 8 4 2" xfId="1337"/>
    <cellStyle name="Comma 12 2 8 5" xfId="1070"/>
    <cellStyle name="Comma 12 2 8 5 2" xfId="2095"/>
    <cellStyle name="Comma 12 2 8 6" xfId="1879"/>
    <cellStyle name="Comma 12 2 9" xfId="369"/>
    <cellStyle name="Comma 12 2 9 2" xfId="458"/>
    <cellStyle name="Comma 12 2 9 2 2" xfId="642"/>
    <cellStyle name="Comma 12 2 9 2 2 2" xfId="1338"/>
    <cellStyle name="Comma 12 2 9 2 3" xfId="1339"/>
    <cellStyle name="Comma 12 2 9 3" xfId="643"/>
    <cellStyle name="Comma 12 2 9 3 2" xfId="1340"/>
    <cellStyle name="Comma 12 2 9 4" xfId="1071"/>
    <cellStyle name="Comma 12 2 9 4 2" xfId="2096"/>
    <cellStyle name="Comma 12 2 9 5" xfId="1880"/>
    <cellStyle name="Comma 12 3" xfId="144"/>
    <cellStyle name="Comma 12 3 2" xfId="217"/>
    <cellStyle name="Comma 12 3 2 2" xfId="262"/>
    <cellStyle name="Comma 12 3 2 2 2" xfId="644"/>
    <cellStyle name="Comma 12 3 2 2 2 2" xfId="1341"/>
    <cellStyle name="Comma 12 3 2 2 3" xfId="961"/>
    <cellStyle name="Comma 12 3 2 2 3 2" xfId="1342"/>
    <cellStyle name="Comma 12 3 2 2 4" xfId="1072"/>
    <cellStyle name="Comma 12 3 2 2 4 2" xfId="2097"/>
    <cellStyle name="Comma 12 3 2 2 5" xfId="1881"/>
    <cellStyle name="Comma 12 3 2 3" xfId="459"/>
    <cellStyle name="Comma 12 3 2 3 2" xfId="645"/>
    <cellStyle name="Comma 12 3 2 3 2 2" xfId="1343"/>
    <cellStyle name="Comma 12 3 2 3 3" xfId="1344"/>
    <cellStyle name="Comma 12 3 2 4" xfId="646"/>
    <cellStyle name="Comma 12 3 2 4 2" xfId="1345"/>
    <cellStyle name="Comma 12 3 2 5" xfId="1073"/>
    <cellStyle name="Comma 12 3 2 5 2" xfId="2098"/>
    <cellStyle name="Comma 12 3 2 6" xfId="1882"/>
    <cellStyle name="Comma 12 3 3" xfId="370"/>
    <cellStyle name="Comma 12 3 3 2" xfId="460"/>
    <cellStyle name="Comma 12 3 3 2 2" xfId="647"/>
    <cellStyle name="Comma 12 3 3 2 2 2" xfId="1346"/>
    <cellStyle name="Comma 12 3 3 2 3" xfId="1347"/>
    <cellStyle name="Comma 12 3 3 3" xfId="648"/>
    <cellStyle name="Comma 12 3 3 3 2" xfId="1348"/>
    <cellStyle name="Comma 12 3 3 4" xfId="1074"/>
    <cellStyle name="Comma 12 3 3 4 2" xfId="2099"/>
    <cellStyle name="Comma 12 3 3 5" xfId="1883"/>
    <cellStyle name="Comma 12 3 4" xfId="261"/>
    <cellStyle name="Comma 12 3 4 2" xfId="649"/>
    <cellStyle name="Comma 12 3 4 2 2" xfId="1349"/>
    <cellStyle name="Comma 12 3 4 3" xfId="962"/>
    <cellStyle name="Comma 12 3 4 3 2" xfId="1350"/>
    <cellStyle name="Comma 12 3 4 4" xfId="1075"/>
    <cellStyle name="Comma 12 3 4 4 2" xfId="2100"/>
    <cellStyle name="Comma 12 3 4 5" xfId="1884"/>
    <cellStyle name="Comma 12 3 5" xfId="461"/>
    <cellStyle name="Comma 12 3 5 2" xfId="650"/>
    <cellStyle name="Comma 12 3 5 2 2" xfId="1351"/>
    <cellStyle name="Comma 12 3 5 3" xfId="1352"/>
    <cellStyle name="Comma 12 3 6" xfId="651"/>
    <cellStyle name="Comma 12 3 6 2" xfId="1353"/>
    <cellStyle name="Comma 12 3 7" xfId="1076"/>
    <cellStyle name="Comma 12 3 7 2" xfId="2101"/>
    <cellStyle name="Comma 12 3 8" xfId="1885"/>
    <cellStyle name="Comma 12 4" xfId="202"/>
    <cellStyle name="Comma 12 4 2" xfId="210"/>
    <cellStyle name="Comma 12 4 2 2" xfId="264"/>
    <cellStyle name="Comma 12 4 2 2 2" xfId="652"/>
    <cellStyle name="Comma 12 4 2 2 2 2" xfId="1354"/>
    <cellStyle name="Comma 12 4 2 2 3" xfId="963"/>
    <cellStyle name="Comma 12 4 2 2 3 2" xfId="1355"/>
    <cellStyle name="Comma 12 4 2 2 4" xfId="1077"/>
    <cellStyle name="Comma 12 4 2 2 4 2" xfId="2102"/>
    <cellStyle name="Comma 12 4 2 2 5" xfId="1886"/>
    <cellStyle name="Comma 12 4 2 3" xfId="462"/>
    <cellStyle name="Comma 12 4 2 3 2" xfId="653"/>
    <cellStyle name="Comma 12 4 2 3 2 2" xfId="1356"/>
    <cellStyle name="Comma 12 4 2 3 3" xfId="1357"/>
    <cellStyle name="Comma 12 4 2 4" xfId="654"/>
    <cellStyle name="Comma 12 4 2 4 2" xfId="1358"/>
    <cellStyle name="Comma 12 4 2 5" xfId="1078"/>
    <cellStyle name="Comma 12 4 2 5 2" xfId="2103"/>
    <cellStyle name="Comma 12 4 2 6" xfId="1887"/>
    <cellStyle name="Comma 12 4 3" xfId="371"/>
    <cellStyle name="Comma 12 4 3 2" xfId="463"/>
    <cellStyle name="Comma 12 4 3 2 2" xfId="655"/>
    <cellStyle name="Comma 12 4 3 2 2 2" xfId="1359"/>
    <cellStyle name="Comma 12 4 3 2 3" xfId="1360"/>
    <cellStyle name="Comma 12 4 3 3" xfId="656"/>
    <cellStyle name="Comma 12 4 3 3 2" xfId="1361"/>
    <cellStyle name="Comma 12 4 3 4" xfId="1079"/>
    <cellStyle name="Comma 12 4 3 4 2" xfId="2104"/>
    <cellStyle name="Comma 12 4 3 5" xfId="1888"/>
    <cellStyle name="Comma 12 4 4" xfId="263"/>
    <cellStyle name="Comma 12 4 4 2" xfId="657"/>
    <cellStyle name="Comma 12 4 4 2 2" xfId="1362"/>
    <cellStyle name="Comma 12 4 4 3" xfId="964"/>
    <cellStyle name="Comma 12 4 4 3 2" xfId="1363"/>
    <cellStyle name="Comma 12 4 4 4" xfId="1080"/>
    <cellStyle name="Comma 12 4 4 4 2" xfId="2105"/>
    <cellStyle name="Comma 12 4 4 5" xfId="1889"/>
    <cellStyle name="Comma 12 4 5" xfId="464"/>
    <cellStyle name="Comma 12 4 5 2" xfId="658"/>
    <cellStyle name="Comma 12 4 5 2 2" xfId="1364"/>
    <cellStyle name="Comma 12 4 5 3" xfId="1365"/>
    <cellStyle name="Comma 12 4 6" xfId="659"/>
    <cellStyle name="Comma 12 4 6 2" xfId="1366"/>
    <cellStyle name="Comma 12 4 7" xfId="1081"/>
    <cellStyle name="Comma 12 4 7 2" xfId="2106"/>
    <cellStyle name="Comma 12 4 8" xfId="1890"/>
    <cellStyle name="Comma 12 5" xfId="213"/>
    <cellStyle name="Comma 12 5 2" xfId="372"/>
    <cellStyle name="Comma 12 5 2 2" xfId="465"/>
    <cellStyle name="Comma 12 5 2 2 2" xfId="660"/>
    <cellStyle name="Comma 12 5 2 2 2 2" xfId="1367"/>
    <cellStyle name="Comma 12 5 2 2 3" xfId="1368"/>
    <cellStyle name="Comma 12 5 2 3" xfId="661"/>
    <cellStyle name="Comma 12 5 2 3 2" xfId="1369"/>
    <cellStyle name="Comma 12 5 2 4" xfId="1082"/>
    <cellStyle name="Comma 12 5 2 4 2" xfId="2107"/>
    <cellStyle name="Comma 12 5 2 5" xfId="1891"/>
    <cellStyle name="Comma 12 5 3" xfId="265"/>
    <cellStyle name="Comma 12 5 3 2" xfId="662"/>
    <cellStyle name="Comma 12 5 3 2 2" xfId="1370"/>
    <cellStyle name="Comma 12 5 3 3" xfId="965"/>
    <cellStyle name="Comma 12 5 3 3 2" xfId="1371"/>
    <cellStyle name="Comma 12 5 3 4" xfId="1083"/>
    <cellStyle name="Comma 12 5 3 4 2" xfId="2108"/>
    <cellStyle name="Comma 12 5 3 5" xfId="1892"/>
    <cellStyle name="Comma 12 5 4" xfId="466"/>
    <cellStyle name="Comma 12 5 4 2" xfId="663"/>
    <cellStyle name="Comma 12 5 4 2 2" xfId="1372"/>
    <cellStyle name="Comma 12 5 4 3" xfId="1373"/>
    <cellStyle name="Comma 12 5 5" xfId="664"/>
    <cellStyle name="Comma 12 5 5 2" xfId="1374"/>
    <cellStyle name="Comma 12 5 6" xfId="1084"/>
    <cellStyle name="Comma 12 5 6 2" xfId="2109"/>
    <cellStyle name="Comma 12 5 7" xfId="1893"/>
    <cellStyle name="Comma 12 6" xfId="234"/>
    <cellStyle name="Comma 12 6 2" xfId="373"/>
    <cellStyle name="Comma 12 6 2 2" xfId="467"/>
    <cellStyle name="Comma 12 6 2 2 2" xfId="665"/>
    <cellStyle name="Comma 12 6 2 2 2 2" xfId="1375"/>
    <cellStyle name="Comma 12 6 2 2 3" xfId="1376"/>
    <cellStyle name="Comma 12 6 2 3" xfId="666"/>
    <cellStyle name="Comma 12 6 2 3 2" xfId="1377"/>
    <cellStyle name="Comma 12 6 2 4" xfId="1085"/>
    <cellStyle name="Comma 12 6 2 4 2" xfId="2110"/>
    <cellStyle name="Comma 12 6 2 5" xfId="1894"/>
    <cellStyle name="Comma 12 6 3" xfId="266"/>
    <cellStyle name="Comma 12 6 3 2" xfId="667"/>
    <cellStyle name="Comma 12 6 3 2 2" xfId="1378"/>
    <cellStyle name="Comma 12 6 3 3" xfId="966"/>
    <cellStyle name="Comma 12 6 3 3 2" xfId="1379"/>
    <cellStyle name="Comma 12 6 3 4" xfId="1086"/>
    <cellStyle name="Comma 12 6 3 4 2" xfId="2111"/>
    <cellStyle name="Comma 12 6 3 5" xfId="1895"/>
    <cellStyle name="Comma 12 6 4" xfId="468"/>
    <cellStyle name="Comma 12 6 4 2" xfId="668"/>
    <cellStyle name="Comma 12 6 4 2 2" xfId="1380"/>
    <cellStyle name="Comma 12 6 4 3" xfId="1381"/>
    <cellStyle name="Comma 12 6 5" xfId="669"/>
    <cellStyle name="Comma 12 6 5 2" xfId="1382"/>
    <cellStyle name="Comma 12 6 6" xfId="1087"/>
    <cellStyle name="Comma 12 6 6 2" xfId="2112"/>
    <cellStyle name="Comma 12 6 7" xfId="1896"/>
    <cellStyle name="Comma 12 7" xfId="243"/>
    <cellStyle name="Comma 12 7 2" xfId="374"/>
    <cellStyle name="Comma 12 7 2 2" xfId="469"/>
    <cellStyle name="Comma 12 7 2 2 2" xfId="670"/>
    <cellStyle name="Comma 12 7 2 2 2 2" xfId="1383"/>
    <cellStyle name="Comma 12 7 2 2 3" xfId="1384"/>
    <cellStyle name="Comma 12 7 2 3" xfId="671"/>
    <cellStyle name="Comma 12 7 2 3 2" xfId="1385"/>
    <cellStyle name="Comma 12 7 2 4" xfId="1088"/>
    <cellStyle name="Comma 12 7 2 4 2" xfId="2113"/>
    <cellStyle name="Comma 12 7 2 5" xfId="1897"/>
    <cellStyle name="Comma 12 7 3" xfId="267"/>
    <cellStyle name="Comma 12 7 3 2" xfId="672"/>
    <cellStyle name="Comma 12 7 3 2 2" xfId="1386"/>
    <cellStyle name="Comma 12 7 3 3" xfId="967"/>
    <cellStyle name="Comma 12 7 3 3 2" xfId="1387"/>
    <cellStyle name="Comma 12 7 3 4" xfId="1089"/>
    <cellStyle name="Comma 12 7 3 4 2" xfId="2114"/>
    <cellStyle name="Comma 12 7 3 5" xfId="1898"/>
    <cellStyle name="Comma 12 7 4" xfId="470"/>
    <cellStyle name="Comma 12 7 4 2" xfId="673"/>
    <cellStyle name="Comma 12 7 4 2 2" xfId="1388"/>
    <cellStyle name="Comma 12 7 4 3" xfId="1389"/>
    <cellStyle name="Comma 12 7 5" xfId="674"/>
    <cellStyle name="Comma 12 7 5 2" xfId="1390"/>
    <cellStyle name="Comma 12 7 6" xfId="1090"/>
    <cellStyle name="Comma 12 7 6 2" xfId="2115"/>
    <cellStyle name="Comma 12 7 7" xfId="1899"/>
    <cellStyle name="Comma 12 8" xfId="375"/>
    <cellStyle name="Comma 12 8 2" xfId="376"/>
    <cellStyle name="Comma 12 8 2 2" xfId="471"/>
    <cellStyle name="Comma 12 8 2 2 2" xfId="675"/>
    <cellStyle name="Comma 12 8 2 2 2 2" xfId="1391"/>
    <cellStyle name="Comma 12 8 2 2 3" xfId="1392"/>
    <cellStyle name="Comma 12 8 2 3" xfId="676"/>
    <cellStyle name="Comma 12 8 2 3 2" xfId="1393"/>
    <cellStyle name="Comma 12 8 2 4" xfId="1091"/>
    <cellStyle name="Comma 12 8 2 4 2" xfId="2116"/>
    <cellStyle name="Comma 12 8 2 5" xfId="1900"/>
    <cellStyle name="Comma 12 8 3" xfId="472"/>
    <cellStyle name="Comma 12 8 3 2" xfId="677"/>
    <cellStyle name="Comma 12 8 3 2 2" xfId="1394"/>
    <cellStyle name="Comma 12 8 3 3" xfId="1395"/>
    <cellStyle name="Comma 12 8 4" xfId="678"/>
    <cellStyle name="Comma 12 8 4 2" xfId="1396"/>
    <cellStyle name="Comma 12 8 5" xfId="1092"/>
    <cellStyle name="Comma 12 8 5 2" xfId="2117"/>
    <cellStyle name="Comma 12 8 6" xfId="1901"/>
    <cellStyle name="Comma 12 9" xfId="377"/>
    <cellStyle name="Comma 12 9 2" xfId="378"/>
    <cellStyle name="Comma 12 9 2 2" xfId="473"/>
    <cellStyle name="Comma 12 9 2 2 2" xfId="679"/>
    <cellStyle name="Comma 12 9 2 2 2 2" xfId="1397"/>
    <cellStyle name="Comma 12 9 2 2 3" xfId="1398"/>
    <cellStyle name="Comma 12 9 2 3" xfId="680"/>
    <cellStyle name="Comma 12 9 2 3 2" xfId="1399"/>
    <cellStyle name="Comma 12 9 2 4" xfId="1093"/>
    <cellStyle name="Comma 12 9 2 4 2" xfId="2118"/>
    <cellStyle name="Comma 12 9 2 5" xfId="1902"/>
    <cellStyle name="Comma 12 9 3" xfId="474"/>
    <cellStyle name="Comma 12 9 3 2" xfId="681"/>
    <cellStyle name="Comma 12 9 3 2 2" xfId="1400"/>
    <cellStyle name="Comma 12 9 3 3" xfId="1401"/>
    <cellStyle name="Comma 12 9 4" xfId="682"/>
    <cellStyle name="Comma 12 9 4 2" xfId="1402"/>
    <cellStyle name="Comma 12 9 5" xfId="1094"/>
    <cellStyle name="Comma 12 9 5 2" xfId="2119"/>
    <cellStyle name="Comma 12 9 6" xfId="1903"/>
    <cellStyle name="Comma 13" xfId="32"/>
    <cellStyle name="Comma 14" xfId="33"/>
    <cellStyle name="Comma 14 2" xfId="145"/>
    <cellStyle name="Comma 2" xfId="34"/>
    <cellStyle name="Comma 2 2" xfId="35"/>
    <cellStyle name="Comma 2 2 2" xfId="146"/>
    <cellStyle name="Comma 3" xfId="36"/>
    <cellStyle name="Comma 3 2" xfId="37"/>
    <cellStyle name="Comma 3 3" xfId="38"/>
    <cellStyle name="Comma 4" xfId="39"/>
    <cellStyle name="Comma 4 2" xfId="40"/>
    <cellStyle name="Comma 4 3" xfId="41"/>
    <cellStyle name="Comma 5" xfId="42"/>
    <cellStyle name="Comma 5 2" xfId="43"/>
    <cellStyle name="Comma 5 2 2" xfId="147"/>
    <cellStyle name="Comma 5 3" xfId="44"/>
    <cellStyle name="Comma 5 3 2" xfId="148"/>
    <cellStyle name="Comma 6" xfId="45"/>
    <cellStyle name="Comma 6 2" xfId="46"/>
    <cellStyle name="Comma 6 2 2" xfId="150"/>
    <cellStyle name="Comma 6 3" xfId="47"/>
    <cellStyle name="Comma 6 3 2" xfId="151"/>
    <cellStyle name="Comma 6 4" xfId="149"/>
    <cellStyle name="Comma 7" xfId="48"/>
    <cellStyle name="Comma 7 2" xfId="152"/>
    <cellStyle name="Comma 8" xfId="49"/>
    <cellStyle name="Comma 8 2" xfId="50"/>
    <cellStyle name="Comma 8 2 2" xfId="154"/>
    <cellStyle name="Comma 8 3" xfId="153"/>
    <cellStyle name="Comma 9" xfId="51"/>
    <cellStyle name="Currency" xfId="52" builtinId="4"/>
    <cellStyle name="Currency 10" xfId="2063"/>
    <cellStyle name="Currency 2" xfId="53"/>
    <cellStyle name="Currency 2 2" xfId="54"/>
    <cellStyle name="Currency 2 2 2" xfId="55"/>
    <cellStyle name="Currency 2 2 2 2" xfId="56"/>
    <cellStyle name="Currency 2 2 2 2 2" xfId="158"/>
    <cellStyle name="Currency 2 2 2 3" xfId="157"/>
    <cellStyle name="Currency 2 2 3" xfId="156"/>
    <cellStyle name="Currency 2 3" xfId="155"/>
    <cellStyle name="Currency 3" xfId="57"/>
    <cellStyle name="Currency 3 2" xfId="58"/>
    <cellStyle name="Currency 3 2 2" xfId="160"/>
    <cellStyle name="Currency 3 3" xfId="159"/>
    <cellStyle name="Currency 4" xfId="59"/>
    <cellStyle name="Currency 4 2" xfId="60"/>
    <cellStyle name="Currency 4 2 2" xfId="162"/>
    <cellStyle name="Currency 4 3" xfId="61"/>
    <cellStyle name="Currency 4 3 2" xfId="163"/>
    <cellStyle name="Currency 4 4" xfId="161"/>
    <cellStyle name="Currency 5" xfId="62"/>
    <cellStyle name="Currency 5 2" xfId="63"/>
    <cellStyle name="Currency 5 2 2" xfId="164"/>
    <cellStyle name="Currency 5 3" xfId="64"/>
    <cellStyle name="Currency 5 3 2" xfId="138"/>
    <cellStyle name="Currency 6" xfId="65"/>
    <cellStyle name="Currency 6 2" xfId="165"/>
    <cellStyle name="Currency 7" xfId="66"/>
    <cellStyle name="Currency 7 2" xfId="67"/>
    <cellStyle name="Currency 7 2 2" xfId="167"/>
    <cellStyle name="Currency 7 3" xfId="166"/>
    <cellStyle name="Currency 8" xfId="68"/>
    <cellStyle name="Currency 8 2" xfId="139"/>
    <cellStyle name="Currency 9" xfId="589"/>
    <cellStyle name="Currency 9 2" xfId="1403"/>
    <cellStyle name="Explanatory Text" xfId="69" builtinId="53" customBuiltin="1"/>
    <cellStyle name="Explanatory Text 2" xfId="344"/>
    <cellStyle name="Good" xfId="70" builtinId="26" customBuiltin="1"/>
    <cellStyle name="Good 2" xfId="345"/>
    <cellStyle name="Heading 1" xfId="71" builtinId="16" customBuiltin="1"/>
    <cellStyle name="Heading 1 2" xfId="72"/>
    <cellStyle name="Heading 1 3" xfId="73"/>
    <cellStyle name="Heading 1 4" xfId="346"/>
    <cellStyle name="Heading 2" xfId="74" builtinId="17" customBuiltin="1"/>
    <cellStyle name="Heading 2 2" xfId="75"/>
    <cellStyle name="Heading 2 3" xfId="347"/>
    <cellStyle name="Heading 3" xfId="76" builtinId="18" customBuiltin="1"/>
    <cellStyle name="Heading 3 2" xfId="77"/>
    <cellStyle name="Heading 3 3" xfId="348"/>
    <cellStyle name="Heading 4" xfId="78" builtinId="19" customBuiltin="1"/>
    <cellStyle name="Heading 4 2" xfId="79"/>
    <cellStyle name="Heading 4 3" xfId="349"/>
    <cellStyle name="Hyperlink" xfId="80" builtinId="8"/>
    <cellStyle name="Hyperlink 2" xfId="81"/>
    <cellStyle name="Hyperlink 2 2" xfId="590"/>
    <cellStyle name="Hyperlink 2 3" xfId="591"/>
    <cellStyle name="Hyperlink 3" xfId="82"/>
    <cellStyle name="Hyperlink 4" xfId="83"/>
    <cellStyle name="Hyperlink 5" xfId="592"/>
    <cellStyle name="Hyperlink 6" xfId="593"/>
    <cellStyle name="Input" xfId="84" builtinId="20" customBuiltin="1"/>
    <cellStyle name="Input 2" xfId="350"/>
    <cellStyle name="Linked Cell" xfId="85" builtinId="24" customBuiltin="1"/>
    <cellStyle name="Linked Cell 2" xfId="351"/>
    <cellStyle name="Moneda 2" xfId="2064"/>
    <cellStyle name="Neutral" xfId="86" builtinId="28" customBuiltin="1"/>
    <cellStyle name="Neutral 2" xfId="352"/>
    <cellStyle name="Normal" xfId="0" builtinId="0"/>
    <cellStyle name="Normal 10" xfId="358"/>
    <cellStyle name="Normal 10 2" xfId="475"/>
    <cellStyle name="Normal 10 3" xfId="1095"/>
    <cellStyle name="Normal 10 4" xfId="2120"/>
    <cellStyle name="Normal 11" xfId="87"/>
    <cellStyle name="Normal 11 2" xfId="168"/>
    <cellStyle name="Normal 12" xfId="251"/>
    <cellStyle name="Normal 12 2" xfId="594"/>
    <cellStyle name="Normal 12 3" xfId="968"/>
    <cellStyle name="Normal 12 3 2" xfId="1404"/>
    <cellStyle name="Normal 12 4" xfId="1096"/>
    <cellStyle name="Normal 12 4 2" xfId="2121"/>
    <cellStyle name="Normal 12 5" xfId="1904"/>
    <cellStyle name="Normal 12 6" xfId="2066"/>
    <cellStyle name="Normal 13" xfId="476"/>
    <cellStyle name="Normal 13 2" xfId="683"/>
    <cellStyle name="Normal 13 2 2" xfId="1405"/>
    <cellStyle name="Normal 13 3" xfId="1406"/>
    <cellStyle name="Normal 13 4" xfId="1851"/>
    <cellStyle name="Normal 14" xfId="1042"/>
    <cellStyle name="Normal 15" xfId="2067"/>
    <cellStyle name="Normal 2" xfId="88"/>
    <cellStyle name="Normal 2 2" xfId="89"/>
    <cellStyle name="Normal 2 2 2" xfId="90"/>
    <cellStyle name="Normal 2 2 3" xfId="91"/>
    <cellStyle name="Normal 2 2 3 2" xfId="92"/>
    <cellStyle name="Normal 2 2 3 2 2" xfId="171"/>
    <cellStyle name="Normal 2 2 3 3" xfId="170"/>
    <cellStyle name="Normal 2 2 4" xfId="169"/>
    <cellStyle name="Normal 2_CS Indicators Survey 2010" xfId="93"/>
    <cellStyle name="Normal 21" xfId="94"/>
    <cellStyle name="Normal 21 10" xfId="379"/>
    <cellStyle name="Normal 21 10 2" xfId="477"/>
    <cellStyle name="Normal 21 10 2 2" xfId="684"/>
    <cellStyle name="Normal 21 10 2 2 2" xfId="1407"/>
    <cellStyle name="Normal 21 10 2 3" xfId="1408"/>
    <cellStyle name="Normal 21 10 3" xfId="685"/>
    <cellStyle name="Normal 21 10 3 2" xfId="1409"/>
    <cellStyle name="Normal 21 10 4" xfId="1097"/>
    <cellStyle name="Normal 21 10 4 2" xfId="2122"/>
    <cellStyle name="Normal 21 10 5" xfId="1905"/>
    <cellStyle name="Normal 21 11" xfId="268"/>
    <cellStyle name="Normal 21 11 2" xfId="686"/>
    <cellStyle name="Normal 21 11 2 2" xfId="1410"/>
    <cellStyle name="Normal 21 11 3" xfId="969"/>
    <cellStyle name="Normal 21 11 3 2" xfId="1411"/>
    <cellStyle name="Normal 21 11 4" xfId="1098"/>
    <cellStyle name="Normal 21 11 4 2" xfId="2123"/>
    <cellStyle name="Normal 21 11 5" xfId="1906"/>
    <cellStyle name="Normal 21 12" xfId="478"/>
    <cellStyle name="Normal 21 12 2" xfId="687"/>
    <cellStyle name="Normal 21 12 2 2" xfId="1412"/>
    <cellStyle name="Normal 21 12 3" xfId="1413"/>
    <cellStyle name="Normal 21 13" xfId="688"/>
    <cellStyle name="Normal 21 13 2" xfId="1414"/>
    <cellStyle name="Normal 21 14" xfId="1019"/>
    <cellStyle name="Normal 21 14 2" xfId="1415"/>
    <cellStyle name="Normal 21 15" xfId="1027"/>
    <cellStyle name="Normal 21 15 2" xfId="1416"/>
    <cellStyle name="Normal 21 16" xfId="1035"/>
    <cellStyle name="Normal 21 16 2" xfId="1417"/>
    <cellStyle name="Normal 21 17" xfId="1099"/>
    <cellStyle name="Normal 21 17 2" xfId="2124"/>
    <cellStyle name="Normal 21 18" xfId="1907"/>
    <cellStyle name="Normal 21 2" xfId="140"/>
    <cellStyle name="Normal 21 2 10" xfId="269"/>
    <cellStyle name="Normal 21 2 10 2" xfId="689"/>
    <cellStyle name="Normal 21 2 10 2 2" xfId="1418"/>
    <cellStyle name="Normal 21 2 10 3" xfId="970"/>
    <cellStyle name="Normal 21 2 10 3 2" xfId="1419"/>
    <cellStyle name="Normal 21 2 10 4" xfId="1100"/>
    <cellStyle name="Normal 21 2 10 4 2" xfId="2125"/>
    <cellStyle name="Normal 21 2 10 5" xfId="1908"/>
    <cellStyle name="Normal 21 2 11" xfId="479"/>
    <cellStyle name="Normal 21 2 11 2" xfId="690"/>
    <cellStyle name="Normal 21 2 11 2 2" xfId="1420"/>
    <cellStyle name="Normal 21 2 11 3" xfId="1421"/>
    <cellStyle name="Normal 21 2 12" xfId="691"/>
    <cellStyle name="Normal 21 2 12 2" xfId="1422"/>
    <cellStyle name="Normal 21 2 13" xfId="1023"/>
    <cellStyle name="Normal 21 2 13 2" xfId="1423"/>
    <cellStyle name="Normal 21 2 14" xfId="1031"/>
    <cellStyle name="Normal 21 2 14 2" xfId="1424"/>
    <cellStyle name="Normal 21 2 15" xfId="1039"/>
    <cellStyle name="Normal 21 2 15 2" xfId="1425"/>
    <cellStyle name="Normal 21 2 16" xfId="1101"/>
    <cellStyle name="Normal 21 2 16 2" xfId="2126"/>
    <cellStyle name="Normal 21 2 17" xfId="1909"/>
    <cellStyle name="Normal 21 2 2" xfId="199"/>
    <cellStyle name="Normal 21 2 2 2" xfId="216"/>
    <cellStyle name="Normal 21 2 2 2 2" xfId="271"/>
    <cellStyle name="Normal 21 2 2 2 2 2" xfId="692"/>
    <cellStyle name="Normal 21 2 2 2 2 2 2" xfId="1426"/>
    <cellStyle name="Normal 21 2 2 2 2 3" xfId="971"/>
    <cellStyle name="Normal 21 2 2 2 2 3 2" xfId="1427"/>
    <cellStyle name="Normal 21 2 2 2 2 4" xfId="1102"/>
    <cellStyle name="Normal 21 2 2 2 2 4 2" xfId="2127"/>
    <cellStyle name="Normal 21 2 2 2 2 5" xfId="1910"/>
    <cellStyle name="Normal 21 2 2 2 3" xfId="480"/>
    <cellStyle name="Normal 21 2 2 2 3 2" xfId="693"/>
    <cellStyle name="Normal 21 2 2 2 3 2 2" xfId="1428"/>
    <cellStyle name="Normal 21 2 2 2 3 3" xfId="1429"/>
    <cellStyle name="Normal 21 2 2 2 4" xfId="694"/>
    <cellStyle name="Normal 21 2 2 2 4 2" xfId="1430"/>
    <cellStyle name="Normal 21 2 2 2 5" xfId="1103"/>
    <cellStyle name="Normal 21 2 2 2 5 2" xfId="2128"/>
    <cellStyle name="Normal 21 2 2 2 6" xfId="1911"/>
    <cellStyle name="Normal 21 2 2 3" xfId="380"/>
    <cellStyle name="Normal 21 2 2 3 2" xfId="481"/>
    <cellStyle name="Normal 21 2 2 3 2 2" xfId="695"/>
    <cellStyle name="Normal 21 2 2 3 2 2 2" xfId="1431"/>
    <cellStyle name="Normal 21 2 2 3 2 3" xfId="1432"/>
    <cellStyle name="Normal 21 2 2 3 3" xfId="696"/>
    <cellStyle name="Normal 21 2 2 3 3 2" xfId="1433"/>
    <cellStyle name="Normal 21 2 2 3 4" xfId="1104"/>
    <cellStyle name="Normal 21 2 2 3 4 2" xfId="2129"/>
    <cellStyle name="Normal 21 2 2 3 5" xfId="1912"/>
    <cellStyle name="Normal 21 2 2 4" xfId="270"/>
    <cellStyle name="Normal 21 2 2 4 2" xfId="697"/>
    <cellStyle name="Normal 21 2 2 4 2 2" xfId="1434"/>
    <cellStyle name="Normal 21 2 2 4 3" xfId="972"/>
    <cellStyle name="Normal 21 2 2 4 3 2" xfId="1435"/>
    <cellStyle name="Normal 21 2 2 4 4" xfId="1105"/>
    <cellStyle name="Normal 21 2 2 4 4 2" xfId="2130"/>
    <cellStyle name="Normal 21 2 2 4 5" xfId="1913"/>
    <cellStyle name="Normal 21 2 2 5" xfId="482"/>
    <cellStyle name="Normal 21 2 2 5 2" xfId="698"/>
    <cellStyle name="Normal 21 2 2 5 2 2" xfId="1436"/>
    <cellStyle name="Normal 21 2 2 5 3" xfId="1437"/>
    <cellStyle name="Normal 21 2 2 6" xfId="699"/>
    <cellStyle name="Normal 21 2 2 6 2" xfId="1438"/>
    <cellStyle name="Normal 21 2 2 7" xfId="1106"/>
    <cellStyle name="Normal 21 2 2 7 2" xfId="2131"/>
    <cellStyle name="Normal 21 2 2 8" xfId="1914"/>
    <cellStyle name="Normal 21 2 3" xfId="207"/>
    <cellStyle name="Normal 21 2 3 2" xfId="233"/>
    <cellStyle name="Normal 21 2 3 2 2" xfId="273"/>
    <cellStyle name="Normal 21 2 3 2 2 2" xfId="700"/>
    <cellStyle name="Normal 21 2 3 2 2 2 2" xfId="1439"/>
    <cellStyle name="Normal 21 2 3 2 2 3" xfId="973"/>
    <cellStyle name="Normal 21 2 3 2 2 3 2" xfId="1440"/>
    <cellStyle name="Normal 21 2 3 2 2 4" xfId="1107"/>
    <cellStyle name="Normal 21 2 3 2 2 4 2" xfId="2132"/>
    <cellStyle name="Normal 21 2 3 2 2 5" xfId="1915"/>
    <cellStyle name="Normal 21 2 3 2 3" xfId="483"/>
    <cellStyle name="Normal 21 2 3 2 3 2" xfId="701"/>
    <cellStyle name="Normal 21 2 3 2 3 2 2" xfId="1441"/>
    <cellStyle name="Normal 21 2 3 2 3 3" xfId="1442"/>
    <cellStyle name="Normal 21 2 3 2 4" xfId="702"/>
    <cellStyle name="Normal 21 2 3 2 4 2" xfId="1443"/>
    <cellStyle name="Normal 21 2 3 2 5" xfId="1108"/>
    <cellStyle name="Normal 21 2 3 2 5 2" xfId="2133"/>
    <cellStyle name="Normal 21 2 3 2 6" xfId="1916"/>
    <cellStyle name="Normal 21 2 3 3" xfId="381"/>
    <cellStyle name="Normal 21 2 3 3 2" xfId="484"/>
    <cellStyle name="Normal 21 2 3 3 2 2" xfId="703"/>
    <cellStyle name="Normal 21 2 3 3 2 2 2" xfId="1444"/>
    <cellStyle name="Normal 21 2 3 3 2 3" xfId="1445"/>
    <cellStyle name="Normal 21 2 3 3 3" xfId="704"/>
    <cellStyle name="Normal 21 2 3 3 3 2" xfId="1446"/>
    <cellStyle name="Normal 21 2 3 3 4" xfId="1109"/>
    <cellStyle name="Normal 21 2 3 3 4 2" xfId="2134"/>
    <cellStyle name="Normal 21 2 3 3 5" xfId="1917"/>
    <cellStyle name="Normal 21 2 3 4" xfId="272"/>
    <cellStyle name="Normal 21 2 3 4 2" xfId="705"/>
    <cellStyle name="Normal 21 2 3 4 2 2" xfId="1447"/>
    <cellStyle name="Normal 21 2 3 4 3" xfId="974"/>
    <cellStyle name="Normal 21 2 3 4 3 2" xfId="1448"/>
    <cellStyle name="Normal 21 2 3 4 4" xfId="1110"/>
    <cellStyle name="Normal 21 2 3 4 4 2" xfId="2135"/>
    <cellStyle name="Normal 21 2 3 4 5" xfId="1918"/>
    <cellStyle name="Normal 21 2 3 5" xfId="485"/>
    <cellStyle name="Normal 21 2 3 5 2" xfId="706"/>
    <cellStyle name="Normal 21 2 3 5 2 2" xfId="1449"/>
    <cellStyle name="Normal 21 2 3 5 3" xfId="1450"/>
    <cellStyle name="Normal 21 2 3 6" xfId="707"/>
    <cellStyle name="Normal 21 2 3 6 2" xfId="1451"/>
    <cellStyle name="Normal 21 2 3 7" xfId="1111"/>
    <cellStyle name="Normal 21 2 3 7 2" xfId="2136"/>
    <cellStyle name="Normal 21 2 3 8" xfId="1919"/>
    <cellStyle name="Normal 21 2 4" xfId="225"/>
    <cellStyle name="Normal 21 2 4 2" xfId="382"/>
    <cellStyle name="Normal 21 2 4 2 2" xfId="486"/>
    <cellStyle name="Normal 21 2 4 2 2 2" xfId="708"/>
    <cellStyle name="Normal 21 2 4 2 2 2 2" xfId="1452"/>
    <cellStyle name="Normal 21 2 4 2 2 3" xfId="1453"/>
    <cellStyle name="Normal 21 2 4 2 3" xfId="709"/>
    <cellStyle name="Normal 21 2 4 2 3 2" xfId="1454"/>
    <cellStyle name="Normal 21 2 4 2 4" xfId="1112"/>
    <cellStyle name="Normal 21 2 4 2 4 2" xfId="2137"/>
    <cellStyle name="Normal 21 2 4 2 5" xfId="1920"/>
    <cellStyle name="Normal 21 2 4 3" xfId="274"/>
    <cellStyle name="Normal 21 2 4 3 2" xfId="710"/>
    <cellStyle name="Normal 21 2 4 3 2 2" xfId="1455"/>
    <cellStyle name="Normal 21 2 4 3 3" xfId="975"/>
    <cellStyle name="Normal 21 2 4 3 3 2" xfId="1456"/>
    <cellStyle name="Normal 21 2 4 3 4" xfId="1113"/>
    <cellStyle name="Normal 21 2 4 3 4 2" xfId="2138"/>
    <cellStyle name="Normal 21 2 4 3 5" xfId="1921"/>
    <cellStyle name="Normal 21 2 4 4" xfId="487"/>
    <cellStyle name="Normal 21 2 4 4 2" xfId="711"/>
    <cellStyle name="Normal 21 2 4 4 2 2" xfId="1457"/>
    <cellStyle name="Normal 21 2 4 4 3" xfId="1458"/>
    <cellStyle name="Normal 21 2 4 5" xfId="712"/>
    <cellStyle name="Normal 21 2 4 5 2" xfId="1459"/>
    <cellStyle name="Normal 21 2 4 6" xfId="1114"/>
    <cellStyle name="Normal 21 2 4 6 2" xfId="2139"/>
    <cellStyle name="Normal 21 2 4 7" xfId="1922"/>
    <cellStyle name="Normal 21 2 5" xfId="239"/>
    <cellStyle name="Normal 21 2 5 2" xfId="383"/>
    <cellStyle name="Normal 21 2 5 2 2" xfId="488"/>
    <cellStyle name="Normal 21 2 5 2 2 2" xfId="713"/>
    <cellStyle name="Normal 21 2 5 2 2 2 2" xfId="1460"/>
    <cellStyle name="Normal 21 2 5 2 2 3" xfId="1461"/>
    <cellStyle name="Normal 21 2 5 2 3" xfId="714"/>
    <cellStyle name="Normal 21 2 5 2 3 2" xfId="1462"/>
    <cellStyle name="Normal 21 2 5 2 4" xfId="1115"/>
    <cellStyle name="Normal 21 2 5 2 4 2" xfId="2140"/>
    <cellStyle name="Normal 21 2 5 2 5" xfId="1923"/>
    <cellStyle name="Normal 21 2 5 3" xfId="275"/>
    <cellStyle name="Normal 21 2 5 3 2" xfId="715"/>
    <cellStyle name="Normal 21 2 5 3 2 2" xfId="1463"/>
    <cellStyle name="Normal 21 2 5 3 3" xfId="976"/>
    <cellStyle name="Normal 21 2 5 3 3 2" xfId="1464"/>
    <cellStyle name="Normal 21 2 5 3 4" xfId="1116"/>
    <cellStyle name="Normal 21 2 5 3 4 2" xfId="2141"/>
    <cellStyle name="Normal 21 2 5 3 5" xfId="1924"/>
    <cellStyle name="Normal 21 2 5 4" xfId="489"/>
    <cellStyle name="Normal 21 2 5 4 2" xfId="716"/>
    <cellStyle name="Normal 21 2 5 4 2 2" xfId="1465"/>
    <cellStyle name="Normal 21 2 5 4 3" xfId="1466"/>
    <cellStyle name="Normal 21 2 5 5" xfId="717"/>
    <cellStyle name="Normal 21 2 5 5 2" xfId="1467"/>
    <cellStyle name="Normal 21 2 5 6" xfId="1117"/>
    <cellStyle name="Normal 21 2 5 6 2" xfId="2142"/>
    <cellStyle name="Normal 21 2 5 7" xfId="1925"/>
    <cellStyle name="Normal 21 2 6" xfId="248"/>
    <cellStyle name="Normal 21 2 6 2" xfId="384"/>
    <cellStyle name="Normal 21 2 6 2 2" xfId="490"/>
    <cellStyle name="Normal 21 2 6 2 2 2" xfId="718"/>
    <cellStyle name="Normal 21 2 6 2 2 2 2" xfId="1468"/>
    <cellStyle name="Normal 21 2 6 2 2 3" xfId="1469"/>
    <cellStyle name="Normal 21 2 6 2 3" xfId="719"/>
    <cellStyle name="Normal 21 2 6 2 3 2" xfId="1470"/>
    <cellStyle name="Normal 21 2 6 2 4" xfId="1118"/>
    <cellStyle name="Normal 21 2 6 2 4 2" xfId="2143"/>
    <cellStyle name="Normal 21 2 6 2 5" xfId="1926"/>
    <cellStyle name="Normal 21 2 6 3" xfId="276"/>
    <cellStyle name="Normal 21 2 6 3 2" xfId="720"/>
    <cellStyle name="Normal 21 2 6 3 2 2" xfId="1471"/>
    <cellStyle name="Normal 21 2 6 3 3" xfId="977"/>
    <cellStyle name="Normal 21 2 6 3 3 2" xfId="1472"/>
    <cellStyle name="Normal 21 2 6 3 4" xfId="1119"/>
    <cellStyle name="Normal 21 2 6 3 4 2" xfId="2144"/>
    <cellStyle name="Normal 21 2 6 3 5" xfId="1927"/>
    <cellStyle name="Normal 21 2 6 4" xfId="491"/>
    <cellStyle name="Normal 21 2 6 4 2" xfId="721"/>
    <cellStyle name="Normal 21 2 6 4 2 2" xfId="1473"/>
    <cellStyle name="Normal 21 2 6 4 3" xfId="1474"/>
    <cellStyle name="Normal 21 2 6 5" xfId="722"/>
    <cellStyle name="Normal 21 2 6 5 2" xfId="1475"/>
    <cellStyle name="Normal 21 2 6 6" xfId="1120"/>
    <cellStyle name="Normal 21 2 6 6 2" xfId="2145"/>
    <cellStyle name="Normal 21 2 6 7" xfId="1928"/>
    <cellStyle name="Normal 21 2 7" xfId="385"/>
    <cellStyle name="Normal 21 2 7 2" xfId="386"/>
    <cellStyle name="Normal 21 2 7 2 2" xfId="492"/>
    <cellStyle name="Normal 21 2 7 2 2 2" xfId="723"/>
    <cellStyle name="Normal 21 2 7 2 2 2 2" xfId="1476"/>
    <cellStyle name="Normal 21 2 7 2 2 3" xfId="1477"/>
    <cellStyle name="Normal 21 2 7 2 3" xfId="724"/>
    <cellStyle name="Normal 21 2 7 2 3 2" xfId="1478"/>
    <cellStyle name="Normal 21 2 7 2 4" xfId="1121"/>
    <cellStyle name="Normal 21 2 7 2 4 2" xfId="2146"/>
    <cellStyle name="Normal 21 2 7 2 5" xfId="1929"/>
    <cellStyle name="Normal 21 2 7 3" xfId="493"/>
    <cellStyle name="Normal 21 2 7 3 2" xfId="725"/>
    <cellStyle name="Normal 21 2 7 3 2 2" xfId="1479"/>
    <cellStyle name="Normal 21 2 7 3 3" xfId="1480"/>
    <cellStyle name="Normal 21 2 7 4" xfId="726"/>
    <cellStyle name="Normal 21 2 7 4 2" xfId="1481"/>
    <cellStyle name="Normal 21 2 7 5" xfId="1122"/>
    <cellStyle name="Normal 21 2 7 5 2" xfId="2147"/>
    <cellStyle name="Normal 21 2 7 6" xfId="1930"/>
    <cellStyle name="Normal 21 2 8" xfId="387"/>
    <cellStyle name="Normal 21 2 8 2" xfId="388"/>
    <cellStyle name="Normal 21 2 8 2 2" xfId="494"/>
    <cellStyle name="Normal 21 2 8 2 2 2" xfId="727"/>
    <cellStyle name="Normal 21 2 8 2 2 2 2" xfId="1482"/>
    <cellStyle name="Normal 21 2 8 2 2 3" xfId="1483"/>
    <cellStyle name="Normal 21 2 8 2 3" xfId="728"/>
    <cellStyle name="Normal 21 2 8 2 3 2" xfId="1484"/>
    <cellStyle name="Normal 21 2 8 2 4" xfId="1123"/>
    <cellStyle name="Normal 21 2 8 2 4 2" xfId="2148"/>
    <cellStyle name="Normal 21 2 8 2 5" xfId="1931"/>
    <cellStyle name="Normal 21 2 8 3" xfId="495"/>
    <cellStyle name="Normal 21 2 8 3 2" xfId="729"/>
    <cellStyle name="Normal 21 2 8 3 2 2" xfId="1485"/>
    <cellStyle name="Normal 21 2 8 3 3" xfId="1486"/>
    <cellStyle name="Normal 21 2 8 4" xfId="730"/>
    <cellStyle name="Normal 21 2 8 4 2" xfId="1487"/>
    <cellStyle name="Normal 21 2 8 5" xfId="1124"/>
    <cellStyle name="Normal 21 2 8 5 2" xfId="2149"/>
    <cellStyle name="Normal 21 2 8 6" xfId="1932"/>
    <cellStyle name="Normal 21 2 9" xfId="389"/>
    <cellStyle name="Normal 21 2 9 2" xfId="496"/>
    <cellStyle name="Normal 21 2 9 2 2" xfId="731"/>
    <cellStyle name="Normal 21 2 9 2 2 2" xfId="1488"/>
    <cellStyle name="Normal 21 2 9 2 3" xfId="1489"/>
    <cellStyle name="Normal 21 2 9 3" xfId="732"/>
    <cellStyle name="Normal 21 2 9 3 2" xfId="1490"/>
    <cellStyle name="Normal 21 2 9 4" xfId="1125"/>
    <cellStyle name="Normal 21 2 9 4 2" xfId="2150"/>
    <cellStyle name="Normal 21 2 9 5" xfId="1933"/>
    <cellStyle name="Normal 21 3" xfId="172"/>
    <cellStyle name="Normal 21 3 2" xfId="231"/>
    <cellStyle name="Normal 21 3 2 2" xfId="278"/>
    <cellStyle name="Normal 21 3 2 2 2" xfId="733"/>
    <cellStyle name="Normal 21 3 2 2 2 2" xfId="1491"/>
    <cellStyle name="Normal 21 3 2 2 3" xfId="978"/>
    <cellStyle name="Normal 21 3 2 2 3 2" xfId="1492"/>
    <cellStyle name="Normal 21 3 2 2 4" xfId="1126"/>
    <cellStyle name="Normal 21 3 2 2 4 2" xfId="2151"/>
    <cellStyle name="Normal 21 3 2 2 5" xfId="1934"/>
    <cellStyle name="Normal 21 3 2 3" xfId="497"/>
    <cellStyle name="Normal 21 3 2 3 2" xfId="734"/>
    <cellStyle name="Normal 21 3 2 3 2 2" xfId="1493"/>
    <cellStyle name="Normal 21 3 2 3 3" xfId="1494"/>
    <cellStyle name="Normal 21 3 2 4" xfId="735"/>
    <cellStyle name="Normal 21 3 2 4 2" xfId="1495"/>
    <cellStyle name="Normal 21 3 2 5" xfId="1127"/>
    <cellStyle name="Normal 21 3 2 5 2" xfId="2152"/>
    <cellStyle name="Normal 21 3 2 6" xfId="1935"/>
    <cellStyle name="Normal 21 3 3" xfId="390"/>
    <cellStyle name="Normal 21 3 3 2" xfId="498"/>
    <cellStyle name="Normal 21 3 3 2 2" xfId="736"/>
    <cellStyle name="Normal 21 3 3 2 2 2" xfId="1496"/>
    <cellStyle name="Normal 21 3 3 2 3" xfId="1497"/>
    <cellStyle name="Normal 21 3 3 3" xfId="737"/>
    <cellStyle name="Normal 21 3 3 3 2" xfId="1498"/>
    <cellStyle name="Normal 21 3 3 4" xfId="1128"/>
    <cellStyle name="Normal 21 3 3 4 2" xfId="2153"/>
    <cellStyle name="Normal 21 3 3 5" xfId="1936"/>
    <cellStyle name="Normal 21 3 4" xfId="277"/>
    <cellStyle name="Normal 21 3 4 2" xfId="738"/>
    <cellStyle name="Normal 21 3 4 2 2" xfId="1499"/>
    <cellStyle name="Normal 21 3 4 3" xfId="979"/>
    <cellStyle name="Normal 21 3 4 3 2" xfId="1500"/>
    <cellStyle name="Normal 21 3 4 4" xfId="1129"/>
    <cellStyle name="Normal 21 3 4 4 2" xfId="2154"/>
    <cellStyle name="Normal 21 3 4 5" xfId="1937"/>
    <cellStyle name="Normal 21 3 5" xfId="499"/>
    <cellStyle name="Normal 21 3 5 2" xfId="739"/>
    <cellStyle name="Normal 21 3 5 2 2" xfId="1501"/>
    <cellStyle name="Normal 21 3 5 3" xfId="1502"/>
    <cellStyle name="Normal 21 3 6" xfId="740"/>
    <cellStyle name="Normal 21 3 6 2" xfId="1503"/>
    <cellStyle name="Normal 21 3 7" xfId="1130"/>
    <cellStyle name="Normal 21 3 7 2" xfId="2155"/>
    <cellStyle name="Normal 21 3 8" xfId="1938"/>
    <cellStyle name="Normal 21 4" xfId="203"/>
    <cellStyle name="Normal 21 4 2" xfId="228"/>
    <cellStyle name="Normal 21 4 2 2" xfId="280"/>
    <cellStyle name="Normal 21 4 2 2 2" xfId="741"/>
    <cellStyle name="Normal 21 4 2 2 2 2" xfId="1504"/>
    <cellStyle name="Normal 21 4 2 2 3" xfId="980"/>
    <cellStyle name="Normal 21 4 2 2 3 2" xfId="1505"/>
    <cellStyle name="Normal 21 4 2 2 4" xfId="1131"/>
    <cellStyle name="Normal 21 4 2 2 4 2" xfId="2156"/>
    <cellStyle name="Normal 21 4 2 2 5" xfId="1939"/>
    <cellStyle name="Normal 21 4 2 3" xfId="500"/>
    <cellStyle name="Normal 21 4 2 3 2" xfId="742"/>
    <cellStyle name="Normal 21 4 2 3 2 2" xfId="1506"/>
    <cellStyle name="Normal 21 4 2 3 3" xfId="1507"/>
    <cellStyle name="Normal 21 4 2 4" xfId="743"/>
    <cellStyle name="Normal 21 4 2 4 2" xfId="1508"/>
    <cellStyle name="Normal 21 4 2 5" xfId="1132"/>
    <cellStyle name="Normal 21 4 2 5 2" xfId="2157"/>
    <cellStyle name="Normal 21 4 2 6" xfId="1940"/>
    <cellStyle name="Normal 21 4 3" xfId="391"/>
    <cellStyle name="Normal 21 4 3 2" xfId="501"/>
    <cellStyle name="Normal 21 4 3 2 2" xfId="744"/>
    <cellStyle name="Normal 21 4 3 2 2 2" xfId="1509"/>
    <cellStyle name="Normal 21 4 3 2 3" xfId="1510"/>
    <cellStyle name="Normal 21 4 3 3" xfId="745"/>
    <cellStyle name="Normal 21 4 3 3 2" xfId="1511"/>
    <cellStyle name="Normal 21 4 3 4" xfId="1133"/>
    <cellStyle name="Normal 21 4 3 4 2" xfId="2158"/>
    <cellStyle name="Normal 21 4 3 5" xfId="1941"/>
    <cellStyle name="Normal 21 4 4" xfId="279"/>
    <cellStyle name="Normal 21 4 4 2" xfId="746"/>
    <cellStyle name="Normal 21 4 4 2 2" xfId="1512"/>
    <cellStyle name="Normal 21 4 4 3" xfId="981"/>
    <cellStyle name="Normal 21 4 4 3 2" xfId="1513"/>
    <cellStyle name="Normal 21 4 4 4" xfId="1134"/>
    <cellStyle name="Normal 21 4 4 4 2" xfId="2159"/>
    <cellStyle name="Normal 21 4 4 5" xfId="1942"/>
    <cellStyle name="Normal 21 4 5" xfId="502"/>
    <cellStyle name="Normal 21 4 5 2" xfId="747"/>
    <cellStyle name="Normal 21 4 5 2 2" xfId="1514"/>
    <cellStyle name="Normal 21 4 5 3" xfId="1515"/>
    <cellStyle name="Normal 21 4 6" xfId="748"/>
    <cellStyle name="Normal 21 4 6 2" xfId="1516"/>
    <cellStyle name="Normal 21 4 7" xfId="1135"/>
    <cellStyle name="Normal 21 4 7 2" xfId="2160"/>
    <cellStyle name="Normal 21 4 8" xfId="1943"/>
    <cellStyle name="Normal 21 5" xfId="219"/>
    <cellStyle name="Normal 21 5 2" xfId="392"/>
    <cellStyle name="Normal 21 5 2 2" xfId="503"/>
    <cellStyle name="Normal 21 5 2 2 2" xfId="749"/>
    <cellStyle name="Normal 21 5 2 2 2 2" xfId="1517"/>
    <cellStyle name="Normal 21 5 2 2 3" xfId="1518"/>
    <cellStyle name="Normal 21 5 2 3" xfId="750"/>
    <cellStyle name="Normal 21 5 2 3 2" xfId="1519"/>
    <cellStyle name="Normal 21 5 2 4" xfId="1136"/>
    <cellStyle name="Normal 21 5 2 4 2" xfId="2161"/>
    <cellStyle name="Normal 21 5 2 5" xfId="1944"/>
    <cellStyle name="Normal 21 5 3" xfId="281"/>
    <cellStyle name="Normal 21 5 3 2" xfId="751"/>
    <cellStyle name="Normal 21 5 3 2 2" xfId="1520"/>
    <cellStyle name="Normal 21 5 3 3" xfId="982"/>
    <cellStyle name="Normal 21 5 3 3 2" xfId="1521"/>
    <cellStyle name="Normal 21 5 3 4" xfId="1137"/>
    <cellStyle name="Normal 21 5 3 4 2" xfId="2162"/>
    <cellStyle name="Normal 21 5 3 5" xfId="1945"/>
    <cellStyle name="Normal 21 5 4" xfId="504"/>
    <cellStyle name="Normal 21 5 4 2" xfId="752"/>
    <cellStyle name="Normal 21 5 4 2 2" xfId="1522"/>
    <cellStyle name="Normal 21 5 4 3" xfId="1523"/>
    <cellStyle name="Normal 21 5 5" xfId="753"/>
    <cellStyle name="Normal 21 5 5 2" xfId="1524"/>
    <cellStyle name="Normal 21 5 6" xfId="1138"/>
    <cellStyle name="Normal 21 5 6 2" xfId="2163"/>
    <cellStyle name="Normal 21 5 7" xfId="1946"/>
    <cellStyle name="Normal 21 6" xfId="235"/>
    <cellStyle name="Normal 21 6 2" xfId="393"/>
    <cellStyle name="Normal 21 6 2 2" xfId="505"/>
    <cellStyle name="Normal 21 6 2 2 2" xfId="754"/>
    <cellStyle name="Normal 21 6 2 2 2 2" xfId="1525"/>
    <cellStyle name="Normal 21 6 2 2 3" xfId="1526"/>
    <cellStyle name="Normal 21 6 2 3" xfId="755"/>
    <cellStyle name="Normal 21 6 2 3 2" xfId="1527"/>
    <cellStyle name="Normal 21 6 2 4" xfId="1139"/>
    <cellStyle name="Normal 21 6 2 4 2" xfId="2164"/>
    <cellStyle name="Normal 21 6 2 5" xfId="1947"/>
    <cellStyle name="Normal 21 6 3" xfId="282"/>
    <cellStyle name="Normal 21 6 3 2" xfId="756"/>
    <cellStyle name="Normal 21 6 3 2 2" xfId="1528"/>
    <cellStyle name="Normal 21 6 3 3" xfId="983"/>
    <cellStyle name="Normal 21 6 3 3 2" xfId="1529"/>
    <cellStyle name="Normal 21 6 3 4" xfId="1140"/>
    <cellStyle name="Normal 21 6 3 4 2" xfId="2165"/>
    <cellStyle name="Normal 21 6 3 5" xfId="1948"/>
    <cellStyle name="Normal 21 6 4" xfId="506"/>
    <cellStyle name="Normal 21 6 4 2" xfId="757"/>
    <cellStyle name="Normal 21 6 4 2 2" xfId="1530"/>
    <cellStyle name="Normal 21 6 4 3" xfId="1531"/>
    <cellStyle name="Normal 21 6 5" xfId="758"/>
    <cellStyle name="Normal 21 6 5 2" xfId="1532"/>
    <cellStyle name="Normal 21 6 6" xfId="1141"/>
    <cellStyle name="Normal 21 6 6 2" xfId="2166"/>
    <cellStyle name="Normal 21 6 7" xfId="1949"/>
    <cellStyle name="Normal 21 7" xfId="244"/>
    <cellStyle name="Normal 21 7 2" xfId="394"/>
    <cellStyle name="Normal 21 7 2 2" xfId="507"/>
    <cellStyle name="Normal 21 7 2 2 2" xfId="759"/>
    <cellStyle name="Normal 21 7 2 2 2 2" xfId="1533"/>
    <cellStyle name="Normal 21 7 2 2 3" xfId="1534"/>
    <cellStyle name="Normal 21 7 2 3" xfId="760"/>
    <cellStyle name="Normal 21 7 2 3 2" xfId="1535"/>
    <cellStyle name="Normal 21 7 2 4" xfId="1142"/>
    <cellStyle name="Normal 21 7 2 4 2" xfId="2167"/>
    <cellStyle name="Normal 21 7 2 5" xfId="1950"/>
    <cellStyle name="Normal 21 7 3" xfId="283"/>
    <cellStyle name="Normal 21 7 3 2" xfId="761"/>
    <cellStyle name="Normal 21 7 3 2 2" xfId="1536"/>
    <cellStyle name="Normal 21 7 3 3" xfId="984"/>
    <cellStyle name="Normal 21 7 3 3 2" xfId="1537"/>
    <cellStyle name="Normal 21 7 3 4" xfId="1143"/>
    <cellStyle name="Normal 21 7 3 4 2" xfId="2168"/>
    <cellStyle name="Normal 21 7 3 5" xfId="1951"/>
    <cellStyle name="Normal 21 7 4" xfId="508"/>
    <cellStyle name="Normal 21 7 4 2" xfId="762"/>
    <cellStyle name="Normal 21 7 4 2 2" xfId="1538"/>
    <cellStyle name="Normal 21 7 4 3" xfId="1539"/>
    <cellStyle name="Normal 21 7 5" xfId="763"/>
    <cellStyle name="Normal 21 7 5 2" xfId="1540"/>
    <cellStyle name="Normal 21 7 6" xfId="1144"/>
    <cellStyle name="Normal 21 7 6 2" xfId="2169"/>
    <cellStyle name="Normal 21 7 7" xfId="1952"/>
    <cellStyle name="Normal 21 8" xfId="395"/>
    <cellStyle name="Normal 21 8 2" xfId="396"/>
    <cellStyle name="Normal 21 8 2 2" xfId="509"/>
    <cellStyle name="Normal 21 8 2 2 2" xfId="764"/>
    <cellStyle name="Normal 21 8 2 2 2 2" xfId="1541"/>
    <cellStyle name="Normal 21 8 2 2 3" xfId="1542"/>
    <cellStyle name="Normal 21 8 2 3" xfId="765"/>
    <cellStyle name="Normal 21 8 2 3 2" xfId="1543"/>
    <cellStyle name="Normal 21 8 2 4" xfId="1145"/>
    <cellStyle name="Normal 21 8 2 4 2" xfId="2170"/>
    <cellStyle name="Normal 21 8 2 5" xfId="1953"/>
    <cellStyle name="Normal 21 8 3" xfId="510"/>
    <cellStyle name="Normal 21 8 3 2" xfId="766"/>
    <cellStyle name="Normal 21 8 3 2 2" xfId="1544"/>
    <cellStyle name="Normal 21 8 3 3" xfId="1545"/>
    <cellStyle name="Normal 21 8 4" xfId="767"/>
    <cellStyle name="Normal 21 8 4 2" xfId="1546"/>
    <cellStyle name="Normal 21 8 5" xfId="1146"/>
    <cellStyle name="Normal 21 8 5 2" xfId="2171"/>
    <cellStyle name="Normal 21 8 6" xfId="1954"/>
    <cellStyle name="Normal 21 9" xfId="397"/>
    <cellStyle name="Normal 21 9 2" xfId="398"/>
    <cellStyle name="Normal 21 9 2 2" xfId="511"/>
    <cellStyle name="Normal 21 9 2 2 2" xfId="768"/>
    <cellStyle name="Normal 21 9 2 2 2 2" xfId="1547"/>
    <cellStyle name="Normal 21 9 2 2 3" xfId="1548"/>
    <cellStyle name="Normal 21 9 2 3" xfId="769"/>
    <cellStyle name="Normal 21 9 2 3 2" xfId="1549"/>
    <cellStyle name="Normal 21 9 2 4" xfId="1147"/>
    <cellStyle name="Normal 21 9 2 4 2" xfId="2172"/>
    <cellStyle name="Normal 21 9 2 5" xfId="1955"/>
    <cellStyle name="Normal 21 9 3" xfId="512"/>
    <cellStyle name="Normal 21 9 3 2" xfId="770"/>
    <cellStyle name="Normal 21 9 3 2 2" xfId="1550"/>
    <cellStyle name="Normal 21 9 3 3" xfId="1551"/>
    <cellStyle name="Normal 21 9 4" xfId="771"/>
    <cellStyle name="Normal 21 9 4 2" xfId="1552"/>
    <cellStyle name="Normal 21 9 5" xfId="1148"/>
    <cellStyle name="Normal 21 9 5 2" xfId="2173"/>
    <cellStyle name="Normal 21 9 6" xfId="1956"/>
    <cellStyle name="Normal 3" xfId="95"/>
    <cellStyle name="Normal 3 2" xfId="96"/>
    <cellStyle name="Normal 3 2 2" xfId="173"/>
    <cellStyle name="Normal 3 3" xfId="97"/>
    <cellStyle name="Normal 3 3 2" xfId="174"/>
    <cellStyle name="Normal 4" xfId="98"/>
    <cellStyle name="Normal 4 2" xfId="99"/>
    <cellStyle name="Normal 4 3" xfId="100"/>
    <cellStyle name="Normal 4_CS Indicators Survey 2010" xfId="101"/>
    <cellStyle name="Normal 5" xfId="102"/>
    <cellStyle name="Normal 5 2" xfId="103"/>
    <cellStyle name="Normal 5 2 10" xfId="399"/>
    <cellStyle name="Normal 5 2 10 2" xfId="513"/>
    <cellStyle name="Normal 5 2 10 2 2" xfId="772"/>
    <cellStyle name="Normal 5 2 10 2 2 2" xfId="1553"/>
    <cellStyle name="Normal 5 2 10 2 3" xfId="1554"/>
    <cellStyle name="Normal 5 2 10 3" xfId="773"/>
    <cellStyle name="Normal 5 2 10 3 2" xfId="1555"/>
    <cellStyle name="Normal 5 2 10 4" xfId="1149"/>
    <cellStyle name="Normal 5 2 10 4 2" xfId="2174"/>
    <cellStyle name="Normal 5 2 10 5" xfId="1957"/>
    <cellStyle name="Normal 5 2 11" xfId="284"/>
    <cellStyle name="Normal 5 2 11 2" xfId="774"/>
    <cellStyle name="Normal 5 2 11 2 2" xfId="1556"/>
    <cellStyle name="Normal 5 2 11 3" xfId="985"/>
    <cellStyle name="Normal 5 2 11 3 2" xfId="1557"/>
    <cellStyle name="Normal 5 2 11 4" xfId="1150"/>
    <cellStyle name="Normal 5 2 11 4 2" xfId="2175"/>
    <cellStyle name="Normal 5 2 11 5" xfId="1958"/>
    <cellStyle name="Normal 5 2 12" xfId="514"/>
    <cellStyle name="Normal 5 2 12 2" xfId="775"/>
    <cellStyle name="Normal 5 2 12 2 2" xfId="1558"/>
    <cellStyle name="Normal 5 2 12 3" xfId="1559"/>
    <cellStyle name="Normal 5 2 13" xfId="776"/>
    <cellStyle name="Normal 5 2 13 2" xfId="1560"/>
    <cellStyle name="Normal 5 2 14" xfId="1020"/>
    <cellStyle name="Normal 5 2 14 2" xfId="1561"/>
    <cellStyle name="Normal 5 2 15" xfId="1028"/>
    <cellStyle name="Normal 5 2 15 2" xfId="1562"/>
    <cellStyle name="Normal 5 2 16" xfId="1036"/>
    <cellStyle name="Normal 5 2 16 2" xfId="1563"/>
    <cellStyle name="Normal 5 2 17" xfId="1151"/>
    <cellStyle name="Normal 5 2 17 2" xfId="2176"/>
    <cellStyle name="Normal 5 2 18" xfId="1959"/>
    <cellStyle name="Normal 5 2 2" xfId="141"/>
    <cellStyle name="Normal 5 2 2 10" xfId="285"/>
    <cellStyle name="Normal 5 2 2 10 2" xfId="777"/>
    <cellStyle name="Normal 5 2 2 10 2 2" xfId="1564"/>
    <cellStyle name="Normal 5 2 2 10 3" xfId="986"/>
    <cellStyle name="Normal 5 2 2 10 3 2" xfId="1565"/>
    <cellStyle name="Normal 5 2 2 10 4" xfId="1152"/>
    <cellStyle name="Normal 5 2 2 10 4 2" xfId="2177"/>
    <cellStyle name="Normal 5 2 2 10 5" xfId="1960"/>
    <cellStyle name="Normal 5 2 2 11" xfId="515"/>
    <cellStyle name="Normal 5 2 2 11 2" xfId="778"/>
    <cellStyle name="Normal 5 2 2 11 2 2" xfId="1566"/>
    <cellStyle name="Normal 5 2 2 11 3" xfId="1567"/>
    <cellStyle name="Normal 5 2 2 12" xfId="779"/>
    <cellStyle name="Normal 5 2 2 12 2" xfId="1568"/>
    <cellStyle name="Normal 5 2 2 13" xfId="1024"/>
    <cellStyle name="Normal 5 2 2 13 2" xfId="1569"/>
    <cellStyle name="Normal 5 2 2 14" xfId="1032"/>
    <cellStyle name="Normal 5 2 2 14 2" xfId="1570"/>
    <cellStyle name="Normal 5 2 2 15" xfId="1040"/>
    <cellStyle name="Normal 5 2 2 15 2" xfId="1571"/>
    <cellStyle name="Normal 5 2 2 16" xfId="1153"/>
    <cellStyle name="Normal 5 2 2 16 2" xfId="2178"/>
    <cellStyle name="Normal 5 2 2 17" xfId="1961"/>
    <cellStyle name="Normal 5 2 2 2" xfId="200"/>
    <cellStyle name="Normal 5 2 2 2 2" xfId="232"/>
    <cellStyle name="Normal 5 2 2 2 2 2" xfId="287"/>
    <cellStyle name="Normal 5 2 2 2 2 2 2" xfId="780"/>
    <cellStyle name="Normal 5 2 2 2 2 2 2 2" xfId="1572"/>
    <cellStyle name="Normal 5 2 2 2 2 2 3" xfId="987"/>
    <cellStyle name="Normal 5 2 2 2 2 2 3 2" xfId="1573"/>
    <cellStyle name="Normal 5 2 2 2 2 2 4" xfId="1154"/>
    <cellStyle name="Normal 5 2 2 2 2 2 4 2" xfId="2179"/>
    <cellStyle name="Normal 5 2 2 2 2 2 5" xfId="1962"/>
    <cellStyle name="Normal 5 2 2 2 2 3" xfId="516"/>
    <cellStyle name="Normal 5 2 2 2 2 3 2" xfId="781"/>
    <cellStyle name="Normal 5 2 2 2 2 3 2 2" xfId="1574"/>
    <cellStyle name="Normal 5 2 2 2 2 3 3" xfId="1575"/>
    <cellStyle name="Normal 5 2 2 2 2 4" xfId="782"/>
    <cellStyle name="Normal 5 2 2 2 2 4 2" xfId="1576"/>
    <cellStyle name="Normal 5 2 2 2 2 5" xfId="1155"/>
    <cellStyle name="Normal 5 2 2 2 2 5 2" xfId="2180"/>
    <cellStyle name="Normal 5 2 2 2 2 6" xfId="1963"/>
    <cellStyle name="Normal 5 2 2 2 3" xfId="400"/>
    <cellStyle name="Normal 5 2 2 2 3 2" xfId="517"/>
    <cellStyle name="Normal 5 2 2 2 3 2 2" xfId="783"/>
    <cellStyle name="Normal 5 2 2 2 3 2 2 2" xfId="1577"/>
    <cellStyle name="Normal 5 2 2 2 3 2 3" xfId="1578"/>
    <cellStyle name="Normal 5 2 2 2 3 3" xfId="784"/>
    <cellStyle name="Normal 5 2 2 2 3 3 2" xfId="1579"/>
    <cellStyle name="Normal 5 2 2 2 3 4" xfId="1156"/>
    <cellStyle name="Normal 5 2 2 2 3 4 2" xfId="2181"/>
    <cellStyle name="Normal 5 2 2 2 3 5" xfId="1964"/>
    <cellStyle name="Normal 5 2 2 2 4" xfId="286"/>
    <cellStyle name="Normal 5 2 2 2 4 2" xfId="785"/>
    <cellStyle name="Normal 5 2 2 2 4 2 2" xfId="1580"/>
    <cellStyle name="Normal 5 2 2 2 4 3" xfId="988"/>
    <cellStyle name="Normal 5 2 2 2 4 3 2" xfId="1581"/>
    <cellStyle name="Normal 5 2 2 2 4 4" xfId="1157"/>
    <cellStyle name="Normal 5 2 2 2 4 4 2" xfId="2182"/>
    <cellStyle name="Normal 5 2 2 2 4 5" xfId="1965"/>
    <cellStyle name="Normal 5 2 2 2 5" xfId="518"/>
    <cellStyle name="Normal 5 2 2 2 5 2" xfId="786"/>
    <cellStyle name="Normal 5 2 2 2 5 2 2" xfId="1582"/>
    <cellStyle name="Normal 5 2 2 2 5 3" xfId="1583"/>
    <cellStyle name="Normal 5 2 2 2 6" xfId="787"/>
    <cellStyle name="Normal 5 2 2 2 6 2" xfId="1584"/>
    <cellStyle name="Normal 5 2 2 2 7" xfId="1158"/>
    <cellStyle name="Normal 5 2 2 2 7 2" xfId="2183"/>
    <cellStyle name="Normal 5 2 2 2 8" xfId="1966"/>
    <cellStyle name="Normal 5 2 2 3" xfId="208"/>
    <cellStyle name="Normal 5 2 2 3 2" xfId="230"/>
    <cellStyle name="Normal 5 2 2 3 2 2" xfId="289"/>
    <cellStyle name="Normal 5 2 2 3 2 2 2" xfId="788"/>
    <cellStyle name="Normal 5 2 2 3 2 2 2 2" xfId="1585"/>
    <cellStyle name="Normal 5 2 2 3 2 2 3" xfId="989"/>
    <cellStyle name="Normal 5 2 2 3 2 2 3 2" xfId="1586"/>
    <cellStyle name="Normal 5 2 2 3 2 2 4" xfId="1159"/>
    <cellStyle name="Normal 5 2 2 3 2 2 4 2" xfId="2184"/>
    <cellStyle name="Normal 5 2 2 3 2 2 5" xfId="1967"/>
    <cellStyle name="Normal 5 2 2 3 2 3" xfId="519"/>
    <cellStyle name="Normal 5 2 2 3 2 3 2" xfId="789"/>
    <cellStyle name="Normal 5 2 2 3 2 3 2 2" xfId="1587"/>
    <cellStyle name="Normal 5 2 2 3 2 3 3" xfId="1588"/>
    <cellStyle name="Normal 5 2 2 3 2 4" xfId="790"/>
    <cellStyle name="Normal 5 2 2 3 2 4 2" xfId="1589"/>
    <cellStyle name="Normal 5 2 2 3 2 5" xfId="1160"/>
    <cellStyle name="Normal 5 2 2 3 2 5 2" xfId="2185"/>
    <cellStyle name="Normal 5 2 2 3 2 6" xfId="1968"/>
    <cellStyle name="Normal 5 2 2 3 3" xfId="401"/>
    <cellStyle name="Normal 5 2 2 3 3 2" xfId="520"/>
    <cellStyle name="Normal 5 2 2 3 3 2 2" xfId="791"/>
    <cellStyle name="Normal 5 2 2 3 3 2 2 2" xfId="1590"/>
    <cellStyle name="Normal 5 2 2 3 3 2 3" xfId="1591"/>
    <cellStyle name="Normal 5 2 2 3 3 3" xfId="792"/>
    <cellStyle name="Normal 5 2 2 3 3 3 2" xfId="1592"/>
    <cellStyle name="Normal 5 2 2 3 3 4" xfId="1161"/>
    <cellStyle name="Normal 5 2 2 3 3 4 2" xfId="2186"/>
    <cellStyle name="Normal 5 2 2 3 3 5" xfId="1969"/>
    <cellStyle name="Normal 5 2 2 3 4" xfId="288"/>
    <cellStyle name="Normal 5 2 2 3 4 2" xfId="793"/>
    <cellStyle name="Normal 5 2 2 3 4 2 2" xfId="1593"/>
    <cellStyle name="Normal 5 2 2 3 4 3" xfId="990"/>
    <cellStyle name="Normal 5 2 2 3 4 3 2" xfId="1594"/>
    <cellStyle name="Normal 5 2 2 3 4 4" xfId="1162"/>
    <cellStyle name="Normal 5 2 2 3 4 4 2" xfId="2187"/>
    <cellStyle name="Normal 5 2 2 3 4 5" xfId="1970"/>
    <cellStyle name="Normal 5 2 2 3 5" xfId="521"/>
    <cellStyle name="Normal 5 2 2 3 5 2" xfId="794"/>
    <cellStyle name="Normal 5 2 2 3 5 2 2" xfId="1595"/>
    <cellStyle name="Normal 5 2 2 3 5 3" xfId="1596"/>
    <cellStyle name="Normal 5 2 2 3 6" xfId="795"/>
    <cellStyle name="Normal 5 2 2 3 6 2" xfId="1597"/>
    <cellStyle name="Normal 5 2 2 3 7" xfId="1163"/>
    <cellStyle name="Normal 5 2 2 3 7 2" xfId="2188"/>
    <cellStyle name="Normal 5 2 2 3 8" xfId="1971"/>
    <cellStyle name="Normal 5 2 2 4" xfId="226"/>
    <cellStyle name="Normal 5 2 2 4 2" xfId="402"/>
    <cellStyle name="Normal 5 2 2 4 2 2" xfId="522"/>
    <cellStyle name="Normal 5 2 2 4 2 2 2" xfId="796"/>
    <cellStyle name="Normal 5 2 2 4 2 2 2 2" xfId="1598"/>
    <cellStyle name="Normal 5 2 2 4 2 2 3" xfId="1599"/>
    <cellStyle name="Normal 5 2 2 4 2 3" xfId="797"/>
    <cellStyle name="Normal 5 2 2 4 2 3 2" xfId="1600"/>
    <cellStyle name="Normal 5 2 2 4 2 4" xfId="1164"/>
    <cellStyle name="Normal 5 2 2 4 2 4 2" xfId="2189"/>
    <cellStyle name="Normal 5 2 2 4 2 5" xfId="1972"/>
    <cellStyle name="Normal 5 2 2 4 3" xfId="290"/>
    <cellStyle name="Normal 5 2 2 4 3 2" xfId="798"/>
    <cellStyle name="Normal 5 2 2 4 3 2 2" xfId="1601"/>
    <cellStyle name="Normal 5 2 2 4 3 3" xfId="991"/>
    <cellStyle name="Normal 5 2 2 4 3 3 2" xfId="1602"/>
    <cellStyle name="Normal 5 2 2 4 3 4" xfId="1165"/>
    <cellStyle name="Normal 5 2 2 4 3 4 2" xfId="2190"/>
    <cellStyle name="Normal 5 2 2 4 3 5" xfId="1973"/>
    <cellStyle name="Normal 5 2 2 4 4" xfId="523"/>
    <cellStyle name="Normal 5 2 2 4 4 2" xfId="799"/>
    <cellStyle name="Normal 5 2 2 4 4 2 2" xfId="1603"/>
    <cellStyle name="Normal 5 2 2 4 4 3" xfId="1604"/>
    <cellStyle name="Normal 5 2 2 4 5" xfId="800"/>
    <cellStyle name="Normal 5 2 2 4 5 2" xfId="1605"/>
    <cellStyle name="Normal 5 2 2 4 6" xfId="1166"/>
    <cellStyle name="Normal 5 2 2 4 6 2" xfId="2191"/>
    <cellStyle name="Normal 5 2 2 4 7" xfId="1974"/>
    <cellStyle name="Normal 5 2 2 5" xfId="240"/>
    <cellStyle name="Normal 5 2 2 5 2" xfId="403"/>
    <cellStyle name="Normal 5 2 2 5 2 2" xfId="524"/>
    <cellStyle name="Normal 5 2 2 5 2 2 2" xfId="801"/>
    <cellStyle name="Normal 5 2 2 5 2 2 2 2" xfId="1606"/>
    <cellStyle name="Normal 5 2 2 5 2 2 3" xfId="1607"/>
    <cellStyle name="Normal 5 2 2 5 2 3" xfId="802"/>
    <cellStyle name="Normal 5 2 2 5 2 3 2" xfId="1608"/>
    <cellStyle name="Normal 5 2 2 5 2 4" xfId="1167"/>
    <cellStyle name="Normal 5 2 2 5 2 4 2" xfId="2192"/>
    <cellStyle name="Normal 5 2 2 5 2 5" xfId="1975"/>
    <cellStyle name="Normal 5 2 2 5 3" xfId="291"/>
    <cellStyle name="Normal 5 2 2 5 3 2" xfId="803"/>
    <cellStyle name="Normal 5 2 2 5 3 2 2" xfId="1609"/>
    <cellStyle name="Normal 5 2 2 5 3 3" xfId="992"/>
    <cellStyle name="Normal 5 2 2 5 3 3 2" xfId="1610"/>
    <cellStyle name="Normal 5 2 2 5 3 4" xfId="1168"/>
    <cellStyle name="Normal 5 2 2 5 3 4 2" xfId="2193"/>
    <cellStyle name="Normal 5 2 2 5 3 5" xfId="1976"/>
    <cellStyle name="Normal 5 2 2 5 4" xfId="525"/>
    <cellStyle name="Normal 5 2 2 5 4 2" xfId="804"/>
    <cellStyle name="Normal 5 2 2 5 4 2 2" xfId="1611"/>
    <cellStyle name="Normal 5 2 2 5 4 3" xfId="1612"/>
    <cellStyle name="Normal 5 2 2 5 5" xfId="805"/>
    <cellStyle name="Normal 5 2 2 5 5 2" xfId="1613"/>
    <cellStyle name="Normal 5 2 2 5 6" xfId="1169"/>
    <cellStyle name="Normal 5 2 2 5 6 2" xfId="2194"/>
    <cellStyle name="Normal 5 2 2 5 7" xfId="1977"/>
    <cellStyle name="Normal 5 2 2 6" xfId="249"/>
    <cellStyle name="Normal 5 2 2 6 2" xfId="404"/>
    <cellStyle name="Normal 5 2 2 6 2 2" xfId="526"/>
    <cellStyle name="Normal 5 2 2 6 2 2 2" xfId="806"/>
    <cellStyle name="Normal 5 2 2 6 2 2 2 2" xfId="1614"/>
    <cellStyle name="Normal 5 2 2 6 2 2 3" xfId="1615"/>
    <cellStyle name="Normal 5 2 2 6 2 3" xfId="807"/>
    <cellStyle name="Normal 5 2 2 6 2 3 2" xfId="1616"/>
    <cellStyle name="Normal 5 2 2 6 2 4" xfId="1170"/>
    <cellStyle name="Normal 5 2 2 6 2 4 2" xfId="2195"/>
    <cellStyle name="Normal 5 2 2 6 2 5" xfId="1978"/>
    <cellStyle name="Normal 5 2 2 6 3" xfId="292"/>
    <cellStyle name="Normal 5 2 2 6 3 2" xfId="808"/>
    <cellStyle name="Normal 5 2 2 6 3 2 2" xfId="1617"/>
    <cellStyle name="Normal 5 2 2 6 3 3" xfId="993"/>
    <cellStyle name="Normal 5 2 2 6 3 3 2" xfId="1618"/>
    <cellStyle name="Normal 5 2 2 6 3 4" xfId="1171"/>
    <cellStyle name="Normal 5 2 2 6 3 4 2" xfId="2196"/>
    <cellStyle name="Normal 5 2 2 6 3 5" xfId="1979"/>
    <cellStyle name="Normal 5 2 2 6 4" xfId="527"/>
    <cellStyle name="Normal 5 2 2 6 4 2" xfId="809"/>
    <cellStyle name="Normal 5 2 2 6 4 2 2" xfId="1619"/>
    <cellStyle name="Normal 5 2 2 6 4 3" xfId="1620"/>
    <cellStyle name="Normal 5 2 2 6 5" xfId="810"/>
    <cellStyle name="Normal 5 2 2 6 5 2" xfId="1621"/>
    <cellStyle name="Normal 5 2 2 6 6" xfId="1172"/>
    <cellStyle name="Normal 5 2 2 6 6 2" xfId="2197"/>
    <cellStyle name="Normal 5 2 2 6 7" xfId="1980"/>
    <cellStyle name="Normal 5 2 2 7" xfId="405"/>
    <cellStyle name="Normal 5 2 2 7 2" xfId="406"/>
    <cellStyle name="Normal 5 2 2 7 2 2" xfId="528"/>
    <cellStyle name="Normal 5 2 2 7 2 2 2" xfId="811"/>
    <cellStyle name="Normal 5 2 2 7 2 2 2 2" xfId="1622"/>
    <cellStyle name="Normal 5 2 2 7 2 2 3" xfId="1623"/>
    <cellStyle name="Normal 5 2 2 7 2 3" xfId="812"/>
    <cellStyle name="Normal 5 2 2 7 2 3 2" xfId="1624"/>
    <cellStyle name="Normal 5 2 2 7 2 4" xfId="1173"/>
    <cellStyle name="Normal 5 2 2 7 2 4 2" xfId="2198"/>
    <cellStyle name="Normal 5 2 2 7 2 5" xfId="1981"/>
    <cellStyle name="Normal 5 2 2 7 3" xfId="529"/>
    <cellStyle name="Normal 5 2 2 7 3 2" xfId="813"/>
    <cellStyle name="Normal 5 2 2 7 3 2 2" xfId="1625"/>
    <cellStyle name="Normal 5 2 2 7 3 3" xfId="1626"/>
    <cellStyle name="Normal 5 2 2 7 4" xfId="814"/>
    <cellStyle name="Normal 5 2 2 7 4 2" xfId="1627"/>
    <cellStyle name="Normal 5 2 2 7 5" xfId="1174"/>
    <cellStyle name="Normal 5 2 2 7 5 2" xfId="2199"/>
    <cellStyle name="Normal 5 2 2 7 6" xfId="1982"/>
    <cellStyle name="Normal 5 2 2 8" xfId="407"/>
    <cellStyle name="Normal 5 2 2 8 2" xfId="408"/>
    <cellStyle name="Normal 5 2 2 8 2 2" xfId="530"/>
    <cellStyle name="Normal 5 2 2 8 2 2 2" xfId="815"/>
    <cellStyle name="Normal 5 2 2 8 2 2 2 2" xfId="1628"/>
    <cellStyle name="Normal 5 2 2 8 2 2 3" xfId="1629"/>
    <cellStyle name="Normal 5 2 2 8 2 3" xfId="816"/>
    <cellStyle name="Normal 5 2 2 8 2 3 2" xfId="1630"/>
    <cellStyle name="Normal 5 2 2 8 2 4" xfId="1175"/>
    <cellStyle name="Normal 5 2 2 8 2 4 2" xfId="2200"/>
    <cellStyle name="Normal 5 2 2 8 2 5" xfId="1983"/>
    <cellStyle name="Normal 5 2 2 8 3" xfId="531"/>
    <cellStyle name="Normal 5 2 2 8 3 2" xfId="817"/>
    <cellStyle name="Normal 5 2 2 8 3 2 2" xfId="1631"/>
    <cellStyle name="Normal 5 2 2 8 3 3" xfId="1632"/>
    <cellStyle name="Normal 5 2 2 8 4" xfId="818"/>
    <cellStyle name="Normal 5 2 2 8 4 2" xfId="1633"/>
    <cellStyle name="Normal 5 2 2 8 5" xfId="1176"/>
    <cellStyle name="Normal 5 2 2 8 5 2" xfId="2201"/>
    <cellStyle name="Normal 5 2 2 8 6" xfId="1984"/>
    <cellStyle name="Normal 5 2 2 9" xfId="409"/>
    <cellStyle name="Normal 5 2 2 9 2" xfId="532"/>
    <cellStyle name="Normal 5 2 2 9 2 2" xfId="819"/>
    <cellStyle name="Normal 5 2 2 9 2 2 2" xfId="1634"/>
    <cellStyle name="Normal 5 2 2 9 2 3" xfId="1635"/>
    <cellStyle name="Normal 5 2 2 9 3" xfId="820"/>
    <cellStyle name="Normal 5 2 2 9 3 2" xfId="1636"/>
    <cellStyle name="Normal 5 2 2 9 4" xfId="1177"/>
    <cellStyle name="Normal 5 2 2 9 4 2" xfId="2202"/>
    <cellStyle name="Normal 5 2 2 9 5" xfId="1985"/>
    <cellStyle name="Normal 5 2 3" xfId="175"/>
    <cellStyle name="Normal 5 2 3 2" xfId="222"/>
    <cellStyle name="Normal 5 2 3 2 2" xfId="294"/>
    <cellStyle name="Normal 5 2 3 2 2 2" xfId="821"/>
    <cellStyle name="Normal 5 2 3 2 2 2 2" xfId="1637"/>
    <cellStyle name="Normal 5 2 3 2 2 3" xfId="994"/>
    <cellStyle name="Normal 5 2 3 2 2 3 2" xfId="1638"/>
    <cellStyle name="Normal 5 2 3 2 2 4" xfId="1178"/>
    <cellStyle name="Normal 5 2 3 2 2 4 2" xfId="2203"/>
    <cellStyle name="Normal 5 2 3 2 2 5" xfId="1986"/>
    <cellStyle name="Normal 5 2 3 2 3" xfId="533"/>
    <cellStyle name="Normal 5 2 3 2 3 2" xfId="822"/>
    <cellStyle name="Normal 5 2 3 2 3 2 2" xfId="1639"/>
    <cellStyle name="Normal 5 2 3 2 3 3" xfId="1640"/>
    <cellStyle name="Normal 5 2 3 2 4" xfId="823"/>
    <cellStyle name="Normal 5 2 3 2 4 2" xfId="1641"/>
    <cellStyle name="Normal 5 2 3 2 5" xfId="1179"/>
    <cellStyle name="Normal 5 2 3 2 5 2" xfId="2204"/>
    <cellStyle name="Normal 5 2 3 2 6" xfId="1987"/>
    <cellStyle name="Normal 5 2 3 3" xfId="410"/>
    <cellStyle name="Normal 5 2 3 3 2" xfId="534"/>
    <cellStyle name="Normal 5 2 3 3 2 2" xfId="824"/>
    <cellStyle name="Normal 5 2 3 3 2 2 2" xfId="1642"/>
    <cellStyle name="Normal 5 2 3 3 2 3" xfId="1643"/>
    <cellStyle name="Normal 5 2 3 3 3" xfId="825"/>
    <cellStyle name="Normal 5 2 3 3 3 2" xfId="1644"/>
    <cellStyle name="Normal 5 2 3 3 4" xfId="1180"/>
    <cellStyle name="Normal 5 2 3 3 4 2" xfId="2205"/>
    <cellStyle name="Normal 5 2 3 3 5" xfId="1988"/>
    <cellStyle name="Normal 5 2 3 4" xfId="293"/>
    <cellStyle name="Normal 5 2 3 4 2" xfId="826"/>
    <cellStyle name="Normal 5 2 3 4 2 2" xfId="1645"/>
    <cellStyle name="Normal 5 2 3 4 3" xfId="995"/>
    <cellStyle name="Normal 5 2 3 4 3 2" xfId="1646"/>
    <cellStyle name="Normal 5 2 3 4 4" xfId="1181"/>
    <cellStyle name="Normal 5 2 3 4 4 2" xfId="2206"/>
    <cellStyle name="Normal 5 2 3 4 5" xfId="1989"/>
    <cellStyle name="Normal 5 2 3 5" xfId="535"/>
    <cellStyle name="Normal 5 2 3 5 2" xfId="827"/>
    <cellStyle name="Normal 5 2 3 5 2 2" xfId="1647"/>
    <cellStyle name="Normal 5 2 3 5 3" xfId="1648"/>
    <cellStyle name="Normal 5 2 3 6" xfId="828"/>
    <cellStyle name="Normal 5 2 3 6 2" xfId="1649"/>
    <cellStyle name="Normal 5 2 3 7" xfId="1182"/>
    <cellStyle name="Normal 5 2 3 7 2" xfId="2207"/>
    <cellStyle name="Normal 5 2 3 8" xfId="1990"/>
    <cellStyle name="Normal 5 2 4" xfId="204"/>
    <cellStyle name="Normal 5 2 4 2" xfId="215"/>
    <cellStyle name="Normal 5 2 4 2 2" xfId="296"/>
    <cellStyle name="Normal 5 2 4 2 2 2" xfId="829"/>
    <cellStyle name="Normal 5 2 4 2 2 2 2" xfId="1650"/>
    <cellStyle name="Normal 5 2 4 2 2 3" xfId="996"/>
    <cellStyle name="Normal 5 2 4 2 2 3 2" xfId="1651"/>
    <cellStyle name="Normal 5 2 4 2 2 4" xfId="1183"/>
    <cellStyle name="Normal 5 2 4 2 2 4 2" xfId="2208"/>
    <cellStyle name="Normal 5 2 4 2 2 5" xfId="1991"/>
    <cellStyle name="Normal 5 2 4 2 3" xfId="536"/>
    <cellStyle name="Normal 5 2 4 2 3 2" xfId="830"/>
    <cellStyle name="Normal 5 2 4 2 3 2 2" xfId="1652"/>
    <cellStyle name="Normal 5 2 4 2 3 3" xfId="1653"/>
    <cellStyle name="Normal 5 2 4 2 4" xfId="831"/>
    <cellStyle name="Normal 5 2 4 2 4 2" xfId="1654"/>
    <cellStyle name="Normal 5 2 4 2 5" xfId="1184"/>
    <cellStyle name="Normal 5 2 4 2 5 2" xfId="2209"/>
    <cellStyle name="Normal 5 2 4 2 6" xfId="1992"/>
    <cellStyle name="Normal 5 2 4 3" xfId="411"/>
    <cellStyle name="Normal 5 2 4 3 2" xfId="537"/>
    <cellStyle name="Normal 5 2 4 3 2 2" xfId="832"/>
    <cellStyle name="Normal 5 2 4 3 2 2 2" xfId="1655"/>
    <cellStyle name="Normal 5 2 4 3 2 3" xfId="1656"/>
    <cellStyle name="Normal 5 2 4 3 3" xfId="833"/>
    <cellStyle name="Normal 5 2 4 3 3 2" xfId="1657"/>
    <cellStyle name="Normal 5 2 4 3 4" xfId="1185"/>
    <cellStyle name="Normal 5 2 4 3 4 2" xfId="2210"/>
    <cellStyle name="Normal 5 2 4 3 5" xfId="1993"/>
    <cellStyle name="Normal 5 2 4 4" xfId="295"/>
    <cellStyle name="Normal 5 2 4 4 2" xfId="834"/>
    <cellStyle name="Normal 5 2 4 4 2 2" xfId="1658"/>
    <cellStyle name="Normal 5 2 4 4 3" xfId="997"/>
    <cellStyle name="Normal 5 2 4 4 3 2" xfId="1659"/>
    <cellStyle name="Normal 5 2 4 4 4" xfId="1186"/>
    <cellStyle name="Normal 5 2 4 4 4 2" xfId="2211"/>
    <cellStyle name="Normal 5 2 4 4 5" xfId="1994"/>
    <cellStyle name="Normal 5 2 4 5" xfId="538"/>
    <cellStyle name="Normal 5 2 4 5 2" xfId="835"/>
    <cellStyle name="Normal 5 2 4 5 2 2" xfId="1660"/>
    <cellStyle name="Normal 5 2 4 5 3" xfId="1661"/>
    <cellStyle name="Normal 5 2 4 6" xfId="836"/>
    <cellStyle name="Normal 5 2 4 6 2" xfId="1662"/>
    <cellStyle name="Normal 5 2 4 7" xfId="1187"/>
    <cellStyle name="Normal 5 2 4 7 2" xfId="2212"/>
    <cellStyle name="Normal 5 2 4 8" xfId="1995"/>
    <cellStyle name="Normal 5 2 5" xfId="220"/>
    <cellStyle name="Normal 5 2 5 2" xfId="412"/>
    <cellStyle name="Normal 5 2 5 2 2" xfId="539"/>
    <cellStyle name="Normal 5 2 5 2 2 2" xfId="837"/>
    <cellStyle name="Normal 5 2 5 2 2 2 2" xfId="1663"/>
    <cellStyle name="Normal 5 2 5 2 2 3" xfId="1664"/>
    <cellStyle name="Normal 5 2 5 2 3" xfId="838"/>
    <cellStyle name="Normal 5 2 5 2 3 2" xfId="1665"/>
    <cellStyle name="Normal 5 2 5 2 4" xfId="1188"/>
    <cellStyle name="Normal 5 2 5 2 4 2" xfId="2213"/>
    <cellStyle name="Normal 5 2 5 2 5" xfId="1996"/>
    <cellStyle name="Normal 5 2 5 3" xfId="297"/>
    <cellStyle name="Normal 5 2 5 3 2" xfId="839"/>
    <cellStyle name="Normal 5 2 5 3 2 2" xfId="1666"/>
    <cellStyle name="Normal 5 2 5 3 3" xfId="998"/>
    <cellStyle name="Normal 5 2 5 3 3 2" xfId="1667"/>
    <cellStyle name="Normal 5 2 5 3 4" xfId="1189"/>
    <cellStyle name="Normal 5 2 5 3 4 2" xfId="2214"/>
    <cellStyle name="Normal 5 2 5 3 5" xfId="1997"/>
    <cellStyle name="Normal 5 2 5 4" xfId="540"/>
    <cellStyle name="Normal 5 2 5 4 2" xfId="840"/>
    <cellStyle name="Normal 5 2 5 4 2 2" xfId="1668"/>
    <cellStyle name="Normal 5 2 5 4 3" xfId="1669"/>
    <cellStyle name="Normal 5 2 5 5" xfId="841"/>
    <cellStyle name="Normal 5 2 5 5 2" xfId="1670"/>
    <cellStyle name="Normal 5 2 5 6" xfId="1190"/>
    <cellStyle name="Normal 5 2 5 6 2" xfId="2215"/>
    <cellStyle name="Normal 5 2 5 7" xfId="1998"/>
    <cellStyle name="Normal 5 2 6" xfId="236"/>
    <cellStyle name="Normal 5 2 6 2" xfId="413"/>
    <cellStyle name="Normal 5 2 6 2 2" xfId="541"/>
    <cellStyle name="Normal 5 2 6 2 2 2" xfId="842"/>
    <cellStyle name="Normal 5 2 6 2 2 2 2" xfId="1671"/>
    <cellStyle name="Normal 5 2 6 2 2 3" xfId="1672"/>
    <cellStyle name="Normal 5 2 6 2 3" xfId="843"/>
    <cellStyle name="Normal 5 2 6 2 3 2" xfId="1673"/>
    <cellStyle name="Normal 5 2 6 2 4" xfId="1191"/>
    <cellStyle name="Normal 5 2 6 2 4 2" xfId="2216"/>
    <cellStyle name="Normal 5 2 6 2 5" xfId="1999"/>
    <cellStyle name="Normal 5 2 6 3" xfId="298"/>
    <cellStyle name="Normal 5 2 6 3 2" xfId="844"/>
    <cellStyle name="Normal 5 2 6 3 2 2" xfId="1674"/>
    <cellStyle name="Normal 5 2 6 3 3" xfId="999"/>
    <cellStyle name="Normal 5 2 6 3 3 2" xfId="1675"/>
    <cellStyle name="Normal 5 2 6 3 4" xfId="1192"/>
    <cellStyle name="Normal 5 2 6 3 4 2" xfId="2217"/>
    <cellStyle name="Normal 5 2 6 3 5" xfId="2000"/>
    <cellStyle name="Normal 5 2 6 4" xfId="542"/>
    <cellStyle name="Normal 5 2 6 4 2" xfId="845"/>
    <cellStyle name="Normal 5 2 6 4 2 2" xfId="1676"/>
    <cellStyle name="Normal 5 2 6 4 3" xfId="1677"/>
    <cellStyle name="Normal 5 2 6 5" xfId="846"/>
    <cellStyle name="Normal 5 2 6 5 2" xfId="1678"/>
    <cellStyle name="Normal 5 2 6 6" xfId="1193"/>
    <cellStyle name="Normal 5 2 6 6 2" xfId="2218"/>
    <cellStyle name="Normal 5 2 6 7" xfId="2001"/>
    <cellStyle name="Normal 5 2 7" xfId="245"/>
    <cellStyle name="Normal 5 2 7 2" xfId="414"/>
    <cellStyle name="Normal 5 2 7 2 2" xfId="543"/>
    <cellStyle name="Normal 5 2 7 2 2 2" xfId="847"/>
    <cellStyle name="Normal 5 2 7 2 2 2 2" xfId="1679"/>
    <cellStyle name="Normal 5 2 7 2 2 3" xfId="1680"/>
    <cellStyle name="Normal 5 2 7 2 3" xfId="848"/>
    <cellStyle name="Normal 5 2 7 2 3 2" xfId="1681"/>
    <cellStyle name="Normal 5 2 7 2 4" xfId="1194"/>
    <cellStyle name="Normal 5 2 7 2 4 2" xfId="2219"/>
    <cellStyle name="Normal 5 2 7 2 5" xfId="2002"/>
    <cellStyle name="Normal 5 2 7 3" xfId="299"/>
    <cellStyle name="Normal 5 2 7 3 2" xfId="849"/>
    <cellStyle name="Normal 5 2 7 3 2 2" xfId="1682"/>
    <cellStyle name="Normal 5 2 7 3 3" xfId="1000"/>
    <cellStyle name="Normal 5 2 7 3 3 2" xfId="1683"/>
    <cellStyle name="Normal 5 2 7 3 4" xfId="1195"/>
    <cellStyle name="Normal 5 2 7 3 4 2" xfId="2220"/>
    <cellStyle name="Normal 5 2 7 3 5" xfId="2003"/>
    <cellStyle name="Normal 5 2 7 4" xfId="544"/>
    <cellStyle name="Normal 5 2 7 4 2" xfId="850"/>
    <cellStyle name="Normal 5 2 7 4 2 2" xfId="1684"/>
    <cellStyle name="Normal 5 2 7 4 3" xfId="1685"/>
    <cellStyle name="Normal 5 2 7 5" xfId="851"/>
    <cellStyle name="Normal 5 2 7 5 2" xfId="1686"/>
    <cellStyle name="Normal 5 2 7 6" xfId="1196"/>
    <cellStyle name="Normal 5 2 7 6 2" xfId="2221"/>
    <cellStyle name="Normal 5 2 7 7" xfId="2004"/>
    <cellStyle name="Normal 5 2 8" xfId="415"/>
    <cellStyle name="Normal 5 2 8 2" xfId="416"/>
    <cellStyle name="Normal 5 2 8 2 2" xfId="545"/>
    <cellStyle name="Normal 5 2 8 2 2 2" xfId="852"/>
    <cellStyle name="Normal 5 2 8 2 2 2 2" xfId="1687"/>
    <cellStyle name="Normal 5 2 8 2 2 3" xfId="1688"/>
    <cellStyle name="Normal 5 2 8 2 3" xfId="853"/>
    <cellStyle name="Normal 5 2 8 2 3 2" xfId="1689"/>
    <cellStyle name="Normal 5 2 8 2 4" xfId="1197"/>
    <cellStyle name="Normal 5 2 8 2 4 2" xfId="2222"/>
    <cellStyle name="Normal 5 2 8 2 5" xfId="2005"/>
    <cellStyle name="Normal 5 2 8 3" xfId="546"/>
    <cellStyle name="Normal 5 2 8 3 2" xfId="854"/>
    <cellStyle name="Normal 5 2 8 3 2 2" xfId="1690"/>
    <cellStyle name="Normal 5 2 8 3 3" xfId="1691"/>
    <cellStyle name="Normal 5 2 8 4" xfId="855"/>
    <cellStyle name="Normal 5 2 8 4 2" xfId="1692"/>
    <cellStyle name="Normal 5 2 8 5" xfId="1198"/>
    <cellStyle name="Normal 5 2 8 5 2" xfId="2223"/>
    <cellStyle name="Normal 5 2 8 6" xfId="2006"/>
    <cellStyle name="Normal 5 2 9" xfId="417"/>
    <cellStyle name="Normal 5 2 9 2" xfId="418"/>
    <cellStyle name="Normal 5 2 9 2 2" xfId="547"/>
    <cellStyle name="Normal 5 2 9 2 2 2" xfId="856"/>
    <cellStyle name="Normal 5 2 9 2 2 2 2" xfId="1693"/>
    <cellStyle name="Normal 5 2 9 2 2 3" xfId="1694"/>
    <cellStyle name="Normal 5 2 9 2 3" xfId="857"/>
    <cellStyle name="Normal 5 2 9 2 3 2" xfId="1695"/>
    <cellStyle name="Normal 5 2 9 2 4" xfId="1199"/>
    <cellStyle name="Normal 5 2 9 2 4 2" xfId="2224"/>
    <cellStyle name="Normal 5 2 9 2 5" xfId="2007"/>
    <cellStyle name="Normal 5 2 9 3" xfId="548"/>
    <cellStyle name="Normal 5 2 9 3 2" xfId="858"/>
    <cellStyle name="Normal 5 2 9 3 2 2" xfId="1696"/>
    <cellStyle name="Normal 5 2 9 3 3" xfId="1697"/>
    <cellStyle name="Normal 5 2 9 4" xfId="859"/>
    <cellStyle name="Normal 5 2 9 4 2" xfId="1698"/>
    <cellStyle name="Normal 5 2 9 5" xfId="1200"/>
    <cellStyle name="Normal 5 2 9 5 2" xfId="2225"/>
    <cellStyle name="Normal 5 2 9 6" xfId="2008"/>
    <cellStyle name="Normal 6" xfId="104"/>
    <cellStyle name="Normal 6 10" xfId="419"/>
    <cellStyle name="Normal 6 10 2" xfId="549"/>
    <cellStyle name="Normal 6 10 2 2" xfId="860"/>
    <cellStyle name="Normal 6 10 2 2 2" xfId="1699"/>
    <cellStyle name="Normal 6 10 2 3" xfId="1700"/>
    <cellStyle name="Normal 6 10 3" xfId="861"/>
    <cellStyle name="Normal 6 10 3 2" xfId="1701"/>
    <cellStyle name="Normal 6 10 4" xfId="1201"/>
    <cellStyle name="Normal 6 10 4 2" xfId="2226"/>
    <cellStyle name="Normal 6 10 5" xfId="2009"/>
    <cellStyle name="Normal 6 11" xfId="300"/>
    <cellStyle name="Normal 6 11 2" xfId="862"/>
    <cellStyle name="Normal 6 11 2 2" xfId="1702"/>
    <cellStyle name="Normal 6 11 3" xfId="1001"/>
    <cellStyle name="Normal 6 11 3 2" xfId="1703"/>
    <cellStyle name="Normal 6 11 4" xfId="1202"/>
    <cellStyle name="Normal 6 11 4 2" xfId="2227"/>
    <cellStyle name="Normal 6 11 5" xfId="2010"/>
    <cellStyle name="Normal 6 12" xfId="550"/>
    <cellStyle name="Normal 6 12 2" xfId="863"/>
    <cellStyle name="Normal 6 12 2 2" xfId="1704"/>
    <cellStyle name="Normal 6 12 3" xfId="1705"/>
    <cellStyle name="Normal 6 13" xfId="864"/>
    <cellStyle name="Normal 6 13 2" xfId="1706"/>
    <cellStyle name="Normal 6 14" xfId="1021"/>
    <cellStyle name="Normal 6 14 2" xfId="1707"/>
    <cellStyle name="Normal 6 15" xfId="1029"/>
    <cellStyle name="Normal 6 15 2" xfId="1708"/>
    <cellStyle name="Normal 6 16" xfId="1037"/>
    <cellStyle name="Normal 6 16 2" xfId="1709"/>
    <cellStyle name="Normal 6 17" xfId="1203"/>
    <cellStyle name="Normal 6 17 2" xfId="2228"/>
    <cellStyle name="Normal 6 18" xfId="2011"/>
    <cellStyle name="Normal 6 2" xfId="142"/>
    <cellStyle name="Normal 6 2 10" xfId="301"/>
    <cellStyle name="Normal 6 2 10 2" xfId="865"/>
    <cellStyle name="Normal 6 2 10 2 2" xfId="1710"/>
    <cellStyle name="Normal 6 2 10 3" xfId="1002"/>
    <cellStyle name="Normal 6 2 10 3 2" xfId="1711"/>
    <cellStyle name="Normal 6 2 10 4" xfId="1204"/>
    <cellStyle name="Normal 6 2 10 4 2" xfId="2229"/>
    <cellStyle name="Normal 6 2 10 5" xfId="2012"/>
    <cellStyle name="Normal 6 2 11" xfId="551"/>
    <cellStyle name="Normal 6 2 11 2" xfId="866"/>
    <cellStyle name="Normal 6 2 11 2 2" xfId="1712"/>
    <cellStyle name="Normal 6 2 11 3" xfId="1713"/>
    <cellStyle name="Normal 6 2 12" xfId="867"/>
    <cellStyle name="Normal 6 2 12 2" xfId="1714"/>
    <cellStyle name="Normal 6 2 13" xfId="1025"/>
    <cellStyle name="Normal 6 2 13 2" xfId="1715"/>
    <cellStyle name="Normal 6 2 14" xfId="1033"/>
    <cellStyle name="Normal 6 2 14 2" xfId="1716"/>
    <cellStyle name="Normal 6 2 15" xfId="1041"/>
    <cellStyle name="Normal 6 2 15 2" xfId="1717"/>
    <cellStyle name="Normal 6 2 16" xfId="1205"/>
    <cellStyle name="Normal 6 2 16 2" xfId="2230"/>
    <cellStyle name="Normal 6 2 17" xfId="2013"/>
    <cellStyle name="Normal 6 2 2" xfId="201"/>
    <cellStyle name="Normal 6 2 2 2" xfId="214"/>
    <cellStyle name="Normal 6 2 2 2 2" xfId="303"/>
    <cellStyle name="Normal 6 2 2 2 2 2" xfId="868"/>
    <cellStyle name="Normal 6 2 2 2 2 2 2" xfId="1718"/>
    <cellStyle name="Normal 6 2 2 2 2 3" xfId="1003"/>
    <cellStyle name="Normal 6 2 2 2 2 3 2" xfId="1719"/>
    <cellStyle name="Normal 6 2 2 2 2 4" xfId="1206"/>
    <cellStyle name="Normal 6 2 2 2 2 4 2" xfId="2231"/>
    <cellStyle name="Normal 6 2 2 2 2 5" xfId="2014"/>
    <cellStyle name="Normal 6 2 2 2 3" xfId="552"/>
    <cellStyle name="Normal 6 2 2 2 3 2" xfId="869"/>
    <cellStyle name="Normal 6 2 2 2 3 2 2" xfId="1720"/>
    <cellStyle name="Normal 6 2 2 2 3 3" xfId="1721"/>
    <cellStyle name="Normal 6 2 2 2 4" xfId="870"/>
    <cellStyle name="Normal 6 2 2 2 4 2" xfId="1722"/>
    <cellStyle name="Normal 6 2 2 2 5" xfId="1207"/>
    <cellStyle name="Normal 6 2 2 2 5 2" xfId="2232"/>
    <cellStyle name="Normal 6 2 2 2 6" xfId="2015"/>
    <cellStyle name="Normal 6 2 2 3" xfId="420"/>
    <cellStyle name="Normal 6 2 2 3 2" xfId="553"/>
    <cellStyle name="Normal 6 2 2 3 2 2" xfId="871"/>
    <cellStyle name="Normal 6 2 2 3 2 2 2" xfId="1723"/>
    <cellStyle name="Normal 6 2 2 3 2 3" xfId="1724"/>
    <cellStyle name="Normal 6 2 2 3 3" xfId="872"/>
    <cellStyle name="Normal 6 2 2 3 3 2" xfId="1725"/>
    <cellStyle name="Normal 6 2 2 3 4" xfId="1208"/>
    <cellStyle name="Normal 6 2 2 3 4 2" xfId="2233"/>
    <cellStyle name="Normal 6 2 2 3 5" xfId="2016"/>
    <cellStyle name="Normal 6 2 2 4" xfId="302"/>
    <cellStyle name="Normal 6 2 2 4 2" xfId="873"/>
    <cellStyle name="Normal 6 2 2 4 2 2" xfId="1726"/>
    <cellStyle name="Normal 6 2 2 4 3" xfId="1004"/>
    <cellStyle name="Normal 6 2 2 4 3 2" xfId="1727"/>
    <cellStyle name="Normal 6 2 2 4 4" xfId="1209"/>
    <cellStyle name="Normal 6 2 2 4 4 2" xfId="2234"/>
    <cellStyle name="Normal 6 2 2 4 5" xfId="2017"/>
    <cellStyle name="Normal 6 2 2 5" xfId="554"/>
    <cellStyle name="Normal 6 2 2 5 2" xfId="874"/>
    <cellStyle name="Normal 6 2 2 5 2 2" xfId="1728"/>
    <cellStyle name="Normal 6 2 2 5 3" xfId="1729"/>
    <cellStyle name="Normal 6 2 2 6" xfId="875"/>
    <cellStyle name="Normal 6 2 2 6 2" xfId="1730"/>
    <cellStyle name="Normal 6 2 2 7" xfId="1210"/>
    <cellStyle name="Normal 6 2 2 7 2" xfId="2235"/>
    <cellStyle name="Normal 6 2 2 8" xfId="2018"/>
    <cellStyle name="Normal 6 2 3" xfId="209"/>
    <cellStyle name="Normal 6 2 3 2" xfId="229"/>
    <cellStyle name="Normal 6 2 3 2 2" xfId="305"/>
    <cellStyle name="Normal 6 2 3 2 2 2" xfId="876"/>
    <cellStyle name="Normal 6 2 3 2 2 2 2" xfId="1731"/>
    <cellStyle name="Normal 6 2 3 2 2 3" xfId="1005"/>
    <cellStyle name="Normal 6 2 3 2 2 3 2" xfId="1732"/>
    <cellStyle name="Normal 6 2 3 2 2 4" xfId="1211"/>
    <cellStyle name="Normal 6 2 3 2 2 4 2" xfId="2236"/>
    <cellStyle name="Normal 6 2 3 2 2 5" xfId="2019"/>
    <cellStyle name="Normal 6 2 3 2 3" xfId="555"/>
    <cellStyle name="Normal 6 2 3 2 3 2" xfId="877"/>
    <cellStyle name="Normal 6 2 3 2 3 2 2" xfId="1733"/>
    <cellStyle name="Normal 6 2 3 2 3 3" xfId="1734"/>
    <cellStyle name="Normal 6 2 3 2 4" xfId="878"/>
    <cellStyle name="Normal 6 2 3 2 4 2" xfId="1735"/>
    <cellStyle name="Normal 6 2 3 2 5" xfId="1212"/>
    <cellStyle name="Normal 6 2 3 2 5 2" xfId="2237"/>
    <cellStyle name="Normal 6 2 3 2 6" xfId="2020"/>
    <cellStyle name="Normal 6 2 3 3" xfId="421"/>
    <cellStyle name="Normal 6 2 3 3 2" xfId="556"/>
    <cellStyle name="Normal 6 2 3 3 2 2" xfId="879"/>
    <cellStyle name="Normal 6 2 3 3 2 2 2" xfId="1736"/>
    <cellStyle name="Normal 6 2 3 3 2 3" xfId="1737"/>
    <cellStyle name="Normal 6 2 3 3 3" xfId="880"/>
    <cellStyle name="Normal 6 2 3 3 3 2" xfId="1738"/>
    <cellStyle name="Normal 6 2 3 3 4" xfId="1213"/>
    <cellStyle name="Normal 6 2 3 3 4 2" xfId="2238"/>
    <cellStyle name="Normal 6 2 3 3 5" xfId="2021"/>
    <cellStyle name="Normal 6 2 3 4" xfId="304"/>
    <cellStyle name="Normal 6 2 3 4 2" xfId="881"/>
    <cellStyle name="Normal 6 2 3 4 2 2" xfId="1739"/>
    <cellStyle name="Normal 6 2 3 4 3" xfId="1006"/>
    <cellStyle name="Normal 6 2 3 4 3 2" xfId="1740"/>
    <cellStyle name="Normal 6 2 3 4 4" xfId="1214"/>
    <cellStyle name="Normal 6 2 3 4 4 2" xfId="2239"/>
    <cellStyle name="Normal 6 2 3 4 5" xfId="2022"/>
    <cellStyle name="Normal 6 2 3 5" xfId="557"/>
    <cellStyle name="Normal 6 2 3 5 2" xfId="882"/>
    <cellStyle name="Normal 6 2 3 5 2 2" xfId="1741"/>
    <cellStyle name="Normal 6 2 3 5 3" xfId="1742"/>
    <cellStyle name="Normal 6 2 3 6" xfId="883"/>
    <cellStyle name="Normal 6 2 3 6 2" xfId="1743"/>
    <cellStyle name="Normal 6 2 3 7" xfId="1215"/>
    <cellStyle name="Normal 6 2 3 7 2" xfId="2240"/>
    <cellStyle name="Normal 6 2 3 8" xfId="2023"/>
    <cellStyle name="Normal 6 2 4" xfId="227"/>
    <cellStyle name="Normal 6 2 4 2" xfId="422"/>
    <cellStyle name="Normal 6 2 4 2 2" xfId="558"/>
    <cellStyle name="Normal 6 2 4 2 2 2" xfId="884"/>
    <cellStyle name="Normal 6 2 4 2 2 2 2" xfId="1744"/>
    <cellStyle name="Normal 6 2 4 2 2 3" xfId="1745"/>
    <cellStyle name="Normal 6 2 4 2 3" xfId="885"/>
    <cellStyle name="Normal 6 2 4 2 3 2" xfId="1746"/>
    <cellStyle name="Normal 6 2 4 2 4" xfId="1216"/>
    <cellStyle name="Normal 6 2 4 2 4 2" xfId="2241"/>
    <cellStyle name="Normal 6 2 4 2 5" xfId="2024"/>
    <cellStyle name="Normal 6 2 4 3" xfId="306"/>
    <cellStyle name="Normal 6 2 4 3 2" xfId="886"/>
    <cellStyle name="Normal 6 2 4 3 2 2" xfId="1747"/>
    <cellStyle name="Normal 6 2 4 3 3" xfId="1007"/>
    <cellStyle name="Normal 6 2 4 3 3 2" xfId="1748"/>
    <cellStyle name="Normal 6 2 4 3 4" xfId="1217"/>
    <cellStyle name="Normal 6 2 4 3 4 2" xfId="2242"/>
    <cellStyle name="Normal 6 2 4 3 5" xfId="2025"/>
    <cellStyle name="Normal 6 2 4 4" xfId="559"/>
    <cellStyle name="Normal 6 2 4 4 2" xfId="887"/>
    <cellStyle name="Normal 6 2 4 4 2 2" xfId="1749"/>
    <cellStyle name="Normal 6 2 4 4 3" xfId="1750"/>
    <cellStyle name="Normal 6 2 4 5" xfId="888"/>
    <cellStyle name="Normal 6 2 4 5 2" xfId="1751"/>
    <cellStyle name="Normal 6 2 4 6" xfId="1218"/>
    <cellStyle name="Normal 6 2 4 6 2" xfId="2243"/>
    <cellStyle name="Normal 6 2 4 7" xfId="2026"/>
    <cellStyle name="Normal 6 2 5" xfId="241"/>
    <cellStyle name="Normal 6 2 5 2" xfId="423"/>
    <cellStyle name="Normal 6 2 5 2 2" xfId="560"/>
    <cellStyle name="Normal 6 2 5 2 2 2" xfId="889"/>
    <cellStyle name="Normal 6 2 5 2 2 2 2" xfId="1752"/>
    <cellStyle name="Normal 6 2 5 2 2 3" xfId="1753"/>
    <cellStyle name="Normal 6 2 5 2 3" xfId="890"/>
    <cellStyle name="Normal 6 2 5 2 3 2" xfId="1754"/>
    <cellStyle name="Normal 6 2 5 2 4" xfId="1219"/>
    <cellStyle name="Normal 6 2 5 2 4 2" xfId="2244"/>
    <cellStyle name="Normal 6 2 5 2 5" xfId="2027"/>
    <cellStyle name="Normal 6 2 5 3" xfId="307"/>
    <cellStyle name="Normal 6 2 5 3 2" xfId="891"/>
    <cellStyle name="Normal 6 2 5 3 2 2" xfId="1755"/>
    <cellStyle name="Normal 6 2 5 3 3" xfId="1008"/>
    <cellStyle name="Normal 6 2 5 3 3 2" xfId="1756"/>
    <cellStyle name="Normal 6 2 5 3 4" xfId="1220"/>
    <cellStyle name="Normal 6 2 5 3 4 2" xfId="2245"/>
    <cellStyle name="Normal 6 2 5 3 5" xfId="2028"/>
    <cellStyle name="Normal 6 2 5 4" xfId="561"/>
    <cellStyle name="Normal 6 2 5 4 2" xfId="892"/>
    <cellStyle name="Normal 6 2 5 4 2 2" xfId="1757"/>
    <cellStyle name="Normal 6 2 5 4 3" xfId="1758"/>
    <cellStyle name="Normal 6 2 5 5" xfId="893"/>
    <cellStyle name="Normal 6 2 5 5 2" xfId="1759"/>
    <cellStyle name="Normal 6 2 5 6" xfId="1221"/>
    <cellStyle name="Normal 6 2 5 6 2" xfId="2246"/>
    <cellStyle name="Normal 6 2 5 7" xfId="2029"/>
    <cellStyle name="Normal 6 2 6" xfId="250"/>
    <cellStyle name="Normal 6 2 6 2" xfId="424"/>
    <cellStyle name="Normal 6 2 6 2 2" xfId="562"/>
    <cellStyle name="Normal 6 2 6 2 2 2" xfId="894"/>
    <cellStyle name="Normal 6 2 6 2 2 2 2" xfId="1760"/>
    <cellStyle name="Normal 6 2 6 2 2 3" xfId="1761"/>
    <cellStyle name="Normal 6 2 6 2 3" xfId="895"/>
    <cellStyle name="Normal 6 2 6 2 3 2" xfId="1762"/>
    <cellStyle name="Normal 6 2 6 2 4" xfId="1222"/>
    <cellStyle name="Normal 6 2 6 2 4 2" xfId="2247"/>
    <cellStyle name="Normal 6 2 6 2 5" xfId="2030"/>
    <cellStyle name="Normal 6 2 6 3" xfId="308"/>
    <cellStyle name="Normal 6 2 6 3 2" xfId="896"/>
    <cellStyle name="Normal 6 2 6 3 2 2" xfId="1763"/>
    <cellStyle name="Normal 6 2 6 3 3" xfId="1009"/>
    <cellStyle name="Normal 6 2 6 3 3 2" xfId="1764"/>
    <cellStyle name="Normal 6 2 6 3 4" xfId="1223"/>
    <cellStyle name="Normal 6 2 6 3 4 2" xfId="2248"/>
    <cellStyle name="Normal 6 2 6 3 5" xfId="2031"/>
    <cellStyle name="Normal 6 2 6 4" xfId="563"/>
    <cellStyle name="Normal 6 2 6 4 2" xfId="897"/>
    <cellStyle name="Normal 6 2 6 4 2 2" xfId="1765"/>
    <cellStyle name="Normal 6 2 6 4 3" xfId="1766"/>
    <cellStyle name="Normal 6 2 6 5" xfId="898"/>
    <cellStyle name="Normal 6 2 6 5 2" xfId="1767"/>
    <cellStyle name="Normal 6 2 6 6" xfId="1224"/>
    <cellStyle name="Normal 6 2 6 6 2" xfId="2249"/>
    <cellStyle name="Normal 6 2 6 7" xfId="2032"/>
    <cellStyle name="Normal 6 2 7" xfId="425"/>
    <cellStyle name="Normal 6 2 7 2" xfId="426"/>
    <cellStyle name="Normal 6 2 7 2 2" xfId="564"/>
    <cellStyle name="Normal 6 2 7 2 2 2" xfId="899"/>
    <cellStyle name="Normal 6 2 7 2 2 2 2" xfId="1768"/>
    <cellStyle name="Normal 6 2 7 2 2 3" xfId="1769"/>
    <cellStyle name="Normal 6 2 7 2 3" xfId="900"/>
    <cellStyle name="Normal 6 2 7 2 3 2" xfId="1770"/>
    <cellStyle name="Normal 6 2 7 2 4" xfId="1225"/>
    <cellStyle name="Normal 6 2 7 2 4 2" xfId="2250"/>
    <cellStyle name="Normal 6 2 7 2 5" xfId="2033"/>
    <cellStyle name="Normal 6 2 7 3" xfId="565"/>
    <cellStyle name="Normal 6 2 7 3 2" xfId="901"/>
    <cellStyle name="Normal 6 2 7 3 2 2" xfId="1771"/>
    <cellStyle name="Normal 6 2 7 3 3" xfId="1772"/>
    <cellStyle name="Normal 6 2 7 4" xfId="902"/>
    <cellStyle name="Normal 6 2 7 4 2" xfId="1773"/>
    <cellStyle name="Normal 6 2 7 5" xfId="1226"/>
    <cellStyle name="Normal 6 2 7 5 2" xfId="2251"/>
    <cellStyle name="Normal 6 2 7 6" xfId="2034"/>
    <cellStyle name="Normal 6 2 8" xfId="427"/>
    <cellStyle name="Normal 6 2 8 2" xfId="428"/>
    <cellStyle name="Normal 6 2 8 2 2" xfId="566"/>
    <cellStyle name="Normal 6 2 8 2 2 2" xfId="903"/>
    <cellStyle name="Normal 6 2 8 2 2 2 2" xfId="1774"/>
    <cellStyle name="Normal 6 2 8 2 2 3" xfId="1775"/>
    <cellStyle name="Normal 6 2 8 2 3" xfId="904"/>
    <cellStyle name="Normal 6 2 8 2 3 2" xfId="1776"/>
    <cellStyle name="Normal 6 2 8 2 4" xfId="1227"/>
    <cellStyle name="Normal 6 2 8 2 4 2" xfId="2252"/>
    <cellStyle name="Normal 6 2 8 2 5" xfId="2035"/>
    <cellStyle name="Normal 6 2 8 3" xfId="567"/>
    <cellStyle name="Normal 6 2 8 3 2" xfId="905"/>
    <cellStyle name="Normal 6 2 8 3 2 2" xfId="1777"/>
    <cellStyle name="Normal 6 2 8 3 3" xfId="1778"/>
    <cellStyle name="Normal 6 2 8 4" xfId="906"/>
    <cellStyle name="Normal 6 2 8 4 2" xfId="1779"/>
    <cellStyle name="Normal 6 2 8 5" xfId="1228"/>
    <cellStyle name="Normal 6 2 8 5 2" xfId="2253"/>
    <cellStyle name="Normal 6 2 8 6" xfId="2036"/>
    <cellStyle name="Normal 6 2 9" xfId="429"/>
    <cellStyle name="Normal 6 2 9 2" xfId="568"/>
    <cellStyle name="Normal 6 2 9 2 2" xfId="907"/>
    <cellStyle name="Normal 6 2 9 2 2 2" xfId="1780"/>
    <cellStyle name="Normal 6 2 9 2 3" xfId="1781"/>
    <cellStyle name="Normal 6 2 9 3" xfId="908"/>
    <cellStyle name="Normal 6 2 9 3 2" xfId="1782"/>
    <cellStyle name="Normal 6 2 9 4" xfId="1229"/>
    <cellStyle name="Normal 6 2 9 4 2" xfId="2254"/>
    <cellStyle name="Normal 6 2 9 5" xfId="2037"/>
    <cellStyle name="Normal 6 3" xfId="176"/>
    <cellStyle name="Normal 6 3 2" xfId="212"/>
    <cellStyle name="Normal 6 3 2 2" xfId="310"/>
    <cellStyle name="Normal 6 3 2 2 2" xfId="909"/>
    <cellStyle name="Normal 6 3 2 2 2 2" xfId="1783"/>
    <cellStyle name="Normal 6 3 2 2 3" xfId="1010"/>
    <cellStyle name="Normal 6 3 2 2 3 2" xfId="1784"/>
    <cellStyle name="Normal 6 3 2 2 4" xfId="1230"/>
    <cellStyle name="Normal 6 3 2 2 4 2" xfId="2255"/>
    <cellStyle name="Normal 6 3 2 2 5" xfId="2038"/>
    <cellStyle name="Normal 6 3 2 3" xfId="569"/>
    <cellStyle name="Normal 6 3 2 3 2" xfId="910"/>
    <cellStyle name="Normal 6 3 2 3 2 2" xfId="1785"/>
    <cellStyle name="Normal 6 3 2 3 3" xfId="1786"/>
    <cellStyle name="Normal 6 3 2 4" xfId="911"/>
    <cellStyle name="Normal 6 3 2 4 2" xfId="1787"/>
    <cellStyle name="Normal 6 3 2 5" xfId="1231"/>
    <cellStyle name="Normal 6 3 2 5 2" xfId="2256"/>
    <cellStyle name="Normal 6 3 2 6" xfId="2039"/>
    <cellStyle name="Normal 6 3 3" xfId="430"/>
    <cellStyle name="Normal 6 3 3 2" xfId="570"/>
    <cellStyle name="Normal 6 3 3 2 2" xfId="912"/>
    <cellStyle name="Normal 6 3 3 2 2 2" xfId="1788"/>
    <cellStyle name="Normal 6 3 3 2 3" xfId="1789"/>
    <cellStyle name="Normal 6 3 3 3" xfId="913"/>
    <cellStyle name="Normal 6 3 3 3 2" xfId="1790"/>
    <cellStyle name="Normal 6 3 3 4" xfId="1232"/>
    <cellStyle name="Normal 6 3 3 4 2" xfId="2257"/>
    <cellStyle name="Normal 6 3 3 5" xfId="2040"/>
    <cellStyle name="Normal 6 3 4" xfId="309"/>
    <cellStyle name="Normal 6 3 4 2" xfId="914"/>
    <cellStyle name="Normal 6 3 4 2 2" xfId="1791"/>
    <cellStyle name="Normal 6 3 4 3" xfId="1011"/>
    <cellStyle name="Normal 6 3 4 3 2" xfId="1792"/>
    <cellStyle name="Normal 6 3 4 4" xfId="1233"/>
    <cellStyle name="Normal 6 3 4 4 2" xfId="2258"/>
    <cellStyle name="Normal 6 3 4 5" xfId="2041"/>
    <cellStyle name="Normal 6 3 5" xfId="571"/>
    <cellStyle name="Normal 6 3 5 2" xfId="915"/>
    <cellStyle name="Normal 6 3 5 2 2" xfId="1793"/>
    <cellStyle name="Normal 6 3 5 3" xfId="1794"/>
    <cellStyle name="Normal 6 3 6" xfId="916"/>
    <cellStyle name="Normal 6 3 6 2" xfId="1795"/>
    <cellStyle name="Normal 6 3 7" xfId="1234"/>
    <cellStyle name="Normal 6 3 7 2" xfId="2259"/>
    <cellStyle name="Normal 6 3 8" xfId="2042"/>
    <cellStyle name="Normal 6 4" xfId="205"/>
    <cellStyle name="Normal 6 4 2" xfId="211"/>
    <cellStyle name="Normal 6 4 2 2" xfId="312"/>
    <cellStyle name="Normal 6 4 2 2 2" xfId="917"/>
    <cellStyle name="Normal 6 4 2 2 2 2" xfId="1796"/>
    <cellStyle name="Normal 6 4 2 2 3" xfId="1012"/>
    <cellStyle name="Normal 6 4 2 2 3 2" xfId="1797"/>
    <cellStyle name="Normal 6 4 2 2 4" xfId="1235"/>
    <cellStyle name="Normal 6 4 2 2 4 2" xfId="2260"/>
    <cellStyle name="Normal 6 4 2 2 5" xfId="2043"/>
    <cellStyle name="Normal 6 4 2 3" xfId="572"/>
    <cellStyle name="Normal 6 4 2 3 2" xfId="918"/>
    <cellStyle name="Normal 6 4 2 3 2 2" xfId="1798"/>
    <cellStyle name="Normal 6 4 2 3 3" xfId="1799"/>
    <cellStyle name="Normal 6 4 2 4" xfId="919"/>
    <cellStyle name="Normal 6 4 2 4 2" xfId="1800"/>
    <cellStyle name="Normal 6 4 2 5" xfId="1236"/>
    <cellStyle name="Normal 6 4 2 5 2" xfId="2261"/>
    <cellStyle name="Normal 6 4 2 6" xfId="2044"/>
    <cellStyle name="Normal 6 4 3" xfId="431"/>
    <cellStyle name="Normal 6 4 3 2" xfId="573"/>
    <cellStyle name="Normal 6 4 3 2 2" xfId="920"/>
    <cellStyle name="Normal 6 4 3 2 2 2" xfId="1801"/>
    <cellStyle name="Normal 6 4 3 2 3" xfId="1802"/>
    <cellStyle name="Normal 6 4 3 3" xfId="921"/>
    <cellStyle name="Normal 6 4 3 3 2" xfId="1803"/>
    <cellStyle name="Normal 6 4 3 4" xfId="1237"/>
    <cellStyle name="Normal 6 4 3 4 2" xfId="2262"/>
    <cellStyle name="Normal 6 4 3 5" xfId="2045"/>
    <cellStyle name="Normal 6 4 4" xfId="311"/>
    <cellStyle name="Normal 6 4 4 2" xfId="922"/>
    <cellStyle name="Normal 6 4 4 2 2" xfId="1804"/>
    <cellStyle name="Normal 6 4 4 3" xfId="1013"/>
    <cellStyle name="Normal 6 4 4 3 2" xfId="1805"/>
    <cellStyle name="Normal 6 4 4 4" xfId="1238"/>
    <cellStyle name="Normal 6 4 4 4 2" xfId="2263"/>
    <cellStyle name="Normal 6 4 4 5" xfId="2046"/>
    <cellStyle name="Normal 6 4 5" xfId="574"/>
    <cellStyle name="Normal 6 4 5 2" xfId="923"/>
    <cellStyle name="Normal 6 4 5 2 2" xfId="1806"/>
    <cellStyle name="Normal 6 4 5 3" xfId="1807"/>
    <cellStyle name="Normal 6 4 6" xfId="924"/>
    <cellStyle name="Normal 6 4 6 2" xfId="1808"/>
    <cellStyle name="Normal 6 4 7" xfId="1239"/>
    <cellStyle name="Normal 6 4 7 2" xfId="2264"/>
    <cellStyle name="Normal 6 4 8" xfId="2047"/>
    <cellStyle name="Normal 6 5" xfId="221"/>
    <cellStyle name="Normal 6 5 2" xfId="432"/>
    <cellStyle name="Normal 6 5 2 2" xfId="575"/>
    <cellStyle name="Normal 6 5 2 2 2" xfId="925"/>
    <cellStyle name="Normal 6 5 2 2 2 2" xfId="1809"/>
    <cellStyle name="Normal 6 5 2 2 3" xfId="1810"/>
    <cellStyle name="Normal 6 5 2 3" xfId="926"/>
    <cellStyle name="Normal 6 5 2 3 2" xfId="1811"/>
    <cellStyle name="Normal 6 5 2 4" xfId="1240"/>
    <cellStyle name="Normal 6 5 2 4 2" xfId="2265"/>
    <cellStyle name="Normal 6 5 2 5" xfId="2048"/>
    <cellStyle name="Normal 6 5 3" xfId="313"/>
    <cellStyle name="Normal 6 5 3 2" xfId="927"/>
    <cellStyle name="Normal 6 5 3 2 2" xfId="1812"/>
    <cellStyle name="Normal 6 5 3 3" xfId="1014"/>
    <cellStyle name="Normal 6 5 3 3 2" xfId="1813"/>
    <cellStyle name="Normal 6 5 3 4" xfId="1241"/>
    <cellStyle name="Normal 6 5 3 4 2" xfId="2266"/>
    <cellStyle name="Normal 6 5 3 5" xfId="2049"/>
    <cellStyle name="Normal 6 5 4" xfId="576"/>
    <cellStyle name="Normal 6 5 4 2" xfId="928"/>
    <cellStyle name="Normal 6 5 4 2 2" xfId="1814"/>
    <cellStyle name="Normal 6 5 4 3" xfId="1815"/>
    <cellStyle name="Normal 6 5 5" xfId="929"/>
    <cellStyle name="Normal 6 5 5 2" xfId="1816"/>
    <cellStyle name="Normal 6 5 6" xfId="1242"/>
    <cellStyle name="Normal 6 5 6 2" xfId="2267"/>
    <cellStyle name="Normal 6 5 7" xfId="2050"/>
    <cellStyle name="Normal 6 6" xfId="237"/>
    <cellStyle name="Normal 6 6 2" xfId="433"/>
    <cellStyle name="Normal 6 6 2 2" xfId="577"/>
    <cellStyle name="Normal 6 6 2 2 2" xfId="930"/>
    <cellStyle name="Normal 6 6 2 2 2 2" xfId="1817"/>
    <cellStyle name="Normal 6 6 2 2 3" xfId="1818"/>
    <cellStyle name="Normal 6 6 2 3" xfId="931"/>
    <cellStyle name="Normal 6 6 2 3 2" xfId="1819"/>
    <cellStyle name="Normal 6 6 2 4" xfId="1243"/>
    <cellStyle name="Normal 6 6 2 4 2" xfId="2268"/>
    <cellStyle name="Normal 6 6 2 5" xfId="2051"/>
    <cellStyle name="Normal 6 6 3" xfId="314"/>
    <cellStyle name="Normal 6 6 3 2" xfId="932"/>
    <cellStyle name="Normal 6 6 3 2 2" xfId="1820"/>
    <cellStyle name="Normal 6 6 3 3" xfId="1015"/>
    <cellStyle name="Normal 6 6 3 3 2" xfId="1821"/>
    <cellStyle name="Normal 6 6 3 4" xfId="1244"/>
    <cellStyle name="Normal 6 6 3 4 2" xfId="2269"/>
    <cellStyle name="Normal 6 6 3 5" xfId="2052"/>
    <cellStyle name="Normal 6 6 4" xfId="578"/>
    <cellStyle name="Normal 6 6 4 2" xfId="933"/>
    <cellStyle name="Normal 6 6 4 2 2" xfId="1822"/>
    <cellStyle name="Normal 6 6 4 3" xfId="1823"/>
    <cellStyle name="Normal 6 6 5" xfId="934"/>
    <cellStyle name="Normal 6 6 5 2" xfId="1824"/>
    <cellStyle name="Normal 6 6 6" xfId="1245"/>
    <cellStyle name="Normal 6 6 6 2" xfId="2270"/>
    <cellStyle name="Normal 6 6 7" xfId="2053"/>
    <cellStyle name="Normal 6 7" xfId="242"/>
    <cellStyle name="Normal 6 7 2" xfId="434"/>
    <cellStyle name="Normal 6 7 2 2" xfId="579"/>
    <cellStyle name="Normal 6 7 2 2 2" xfId="935"/>
    <cellStyle name="Normal 6 7 2 2 2 2" xfId="1825"/>
    <cellStyle name="Normal 6 7 2 2 3" xfId="1826"/>
    <cellStyle name="Normal 6 7 2 3" xfId="936"/>
    <cellStyle name="Normal 6 7 2 3 2" xfId="1827"/>
    <cellStyle name="Normal 6 7 2 4" xfId="1246"/>
    <cellStyle name="Normal 6 7 2 4 2" xfId="2271"/>
    <cellStyle name="Normal 6 7 2 5" xfId="2054"/>
    <cellStyle name="Normal 6 7 3" xfId="315"/>
    <cellStyle name="Normal 6 7 3 2" xfId="937"/>
    <cellStyle name="Normal 6 7 3 2 2" xfId="1828"/>
    <cellStyle name="Normal 6 7 3 3" xfId="1016"/>
    <cellStyle name="Normal 6 7 3 3 2" xfId="1829"/>
    <cellStyle name="Normal 6 7 3 4" xfId="1247"/>
    <cellStyle name="Normal 6 7 3 4 2" xfId="2272"/>
    <cellStyle name="Normal 6 7 3 5" xfId="2055"/>
    <cellStyle name="Normal 6 7 4" xfId="580"/>
    <cellStyle name="Normal 6 7 4 2" xfId="938"/>
    <cellStyle name="Normal 6 7 4 2 2" xfId="1830"/>
    <cellStyle name="Normal 6 7 4 3" xfId="1831"/>
    <cellStyle name="Normal 6 7 5" xfId="939"/>
    <cellStyle name="Normal 6 7 5 2" xfId="1832"/>
    <cellStyle name="Normal 6 7 6" xfId="1248"/>
    <cellStyle name="Normal 6 7 6 2" xfId="2273"/>
    <cellStyle name="Normal 6 7 7" xfId="2056"/>
    <cellStyle name="Normal 6 8" xfId="246"/>
    <cellStyle name="Normal 6 8 2" xfId="435"/>
    <cellStyle name="Normal 6 8 2 2" xfId="581"/>
    <cellStyle name="Normal 6 8 2 2 2" xfId="940"/>
    <cellStyle name="Normal 6 8 2 2 2 2" xfId="1833"/>
    <cellStyle name="Normal 6 8 2 2 3" xfId="1834"/>
    <cellStyle name="Normal 6 8 2 3" xfId="941"/>
    <cellStyle name="Normal 6 8 2 3 2" xfId="1835"/>
    <cellStyle name="Normal 6 8 2 4" xfId="1249"/>
    <cellStyle name="Normal 6 8 2 4 2" xfId="2274"/>
    <cellStyle name="Normal 6 8 2 5" xfId="2057"/>
    <cellStyle name="Normal 6 8 3" xfId="316"/>
    <cellStyle name="Normal 6 8 3 2" xfId="942"/>
    <cellStyle name="Normal 6 8 3 2 2" xfId="1836"/>
    <cellStyle name="Normal 6 8 3 3" xfId="1017"/>
    <cellStyle name="Normal 6 8 3 3 2" xfId="1837"/>
    <cellStyle name="Normal 6 8 3 4" xfId="1250"/>
    <cellStyle name="Normal 6 8 3 4 2" xfId="2275"/>
    <cellStyle name="Normal 6 8 3 5" xfId="2058"/>
    <cellStyle name="Normal 6 8 4" xfId="582"/>
    <cellStyle name="Normal 6 8 4 2" xfId="943"/>
    <cellStyle name="Normal 6 8 4 2 2" xfId="1838"/>
    <cellStyle name="Normal 6 8 4 3" xfId="1839"/>
    <cellStyle name="Normal 6 8 5" xfId="944"/>
    <cellStyle name="Normal 6 8 5 2" xfId="1840"/>
    <cellStyle name="Normal 6 8 6" xfId="1251"/>
    <cellStyle name="Normal 6 8 6 2" xfId="2276"/>
    <cellStyle name="Normal 6 8 7" xfId="2059"/>
    <cellStyle name="Normal 6 9" xfId="436"/>
    <cellStyle name="Normal 6 9 2" xfId="437"/>
    <cellStyle name="Normal 6 9 2 2" xfId="583"/>
    <cellStyle name="Normal 6 9 2 2 2" xfId="945"/>
    <cellStyle name="Normal 6 9 2 2 2 2" xfId="1841"/>
    <cellStyle name="Normal 6 9 2 2 3" xfId="1842"/>
    <cellStyle name="Normal 6 9 2 3" xfId="946"/>
    <cellStyle name="Normal 6 9 2 3 2" xfId="1843"/>
    <cellStyle name="Normal 6 9 2 4" xfId="1252"/>
    <cellStyle name="Normal 6 9 2 4 2" xfId="2277"/>
    <cellStyle name="Normal 6 9 2 5" xfId="2060"/>
    <cellStyle name="Normal 6 9 3" xfId="584"/>
    <cellStyle name="Normal 6 9 3 2" xfId="947"/>
    <cellStyle name="Normal 6 9 3 2 2" xfId="1844"/>
    <cellStyle name="Normal 6 9 3 3" xfId="1845"/>
    <cellStyle name="Normal 6 9 4" xfId="948"/>
    <cellStyle name="Normal 6 9 4 2" xfId="1846"/>
    <cellStyle name="Normal 6 9 5" xfId="1253"/>
    <cellStyle name="Normal 6 9 5 2" xfId="2278"/>
    <cellStyle name="Normal 6 9 6" xfId="2061"/>
    <cellStyle name="Normal 7" xfId="105"/>
    <cellStyle name="Normal 7 2" xfId="177"/>
    <cellStyle name="Normal 8" xfId="143"/>
    <cellStyle name="Normal 9" xfId="357"/>
    <cellStyle name="Normal 9 2" xfId="438"/>
    <cellStyle name="Normal 9 2 2" xfId="585"/>
    <cellStyle name="Normal 9 2 2 2" xfId="949"/>
    <cellStyle name="Normal 9 2 2 2 2" xfId="1847"/>
    <cellStyle name="Normal 9 2 2 3" xfId="1848"/>
    <cellStyle name="Normal 9 2 3" xfId="950"/>
    <cellStyle name="Normal 9 2 3 2" xfId="1849"/>
    <cellStyle name="Normal 9 2 4" xfId="1254"/>
    <cellStyle name="Normal 9 2 4 2" xfId="2279"/>
    <cellStyle name="Normal 9 2 5" xfId="2062"/>
    <cellStyle name="Normal 9 3" xfId="586"/>
    <cellStyle name="Normal 9 4" xfId="587"/>
    <cellStyle name="Normal 9 4 2" xfId="588"/>
    <cellStyle name="Normal 9 5" xfId="951"/>
    <cellStyle name="Normal 9 5 2" xfId="1850"/>
    <cellStyle name="Normal 9 6" xfId="1255"/>
    <cellStyle name="Normal 9 7" xfId="2280"/>
    <cellStyle name="Note" xfId="106" builtinId="10" customBuiltin="1"/>
    <cellStyle name="Note 2" xfId="178"/>
    <cellStyle name="Output" xfId="107" builtinId="21" customBuiltin="1"/>
    <cellStyle name="Output 2" xfId="353"/>
    <cellStyle name="Percent" xfId="108" builtinId="5"/>
    <cellStyle name="Percent 10" xfId="109"/>
    <cellStyle name="Percent 10 2" xfId="179"/>
    <cellStyle name="Percent 11" xfId="1256"/>
    <cellStyle name="Percent 2" xfId="110"/>
    <cellStyle name="Percent 2 2" xfId="111"/>
    <cellStyle name="Percent 2 2 2" xfId="112"/>
    <cellStyle name="Percent 2 2 2 2" xfId="113"/>
    <cellStyle name="Percent 2 2 2 2 2" xfId="183"/>
    <cellStyle name="Percent 2 2 2 3" xfId="182"/>
    <cellStyle name="Percent 2 2 3" xfId="114"/>
    <cellStyle name="Percent 2 2 3 2" xfId="184"/>
    <cellStyle name="Percent 2 2 4" xfId="115"/>
    <cellStyle name="Percent 2 2 5" xfId="181"/>
    <cellStyle name="Percent 2 3" xfId="180"/>
    <cellStyle name="Percent 3" xfId="116"/>
    <cellStyle name="Percent 3 2" xfId="117"/>
    <cellStyle name="Percent 3 2 2" xfId="118"/>
    <cellStyle name="Percent 3 2 2 2" xfId="187"/>
    <cellStyle name="Percent 3 2 3" xfId="119"/>
    <cellStyle name="Percent 3 2 4" xfId="186"/>
    <cellStyle name="Percent 3 3" xfId="120"/>
    <cellStyle name="Percent 3 3 2" xfId="188"/>
    <cellStyle name="Percent 3 4" xfId="121"/>
    <cellStyle name="Percent 3 5" xfId="185"/>
    <cellStyle name="Percent 4" xfId="122"/>
    <cellStyle name="Percent 4 2" xfId="123"/>
    <cellStyle name="Percent 4 2 2" xfId="190"/>
    <cellStyle name="Percent 4 3" xfId="124"/>
    <cellStyle name="Percent 4 3 2" xfId="191"/>
    <cellStyle name="Percent 4 4" xfId="125"/>
    <cellStyle name="Percent 4 5" xfId="189"/>
    <cellStyle name="Percent 5" xfId="126"/>
    <cellStyle name="Percent 5 2" xfId="127"/>
    <cellStyle name="Percent 5 2 2" xfId="193"/>
    <cellStyle name="Percent 5 3" xfId="192"/>
    <cellStyle name="Percent 6" xfId="128"/>
    <cellStyle name="Percent 6 2" xfId="194"/>
    <cellStyle name="Percent 7" xfId="129"/>
    <cellStyle name="Percent 7 2" xfId="130"/>
    <cellStyle name="Percent 7 2 2" xfId="196"/>
    <cellStyle name="Percent 7 3" xfId="195"/>
    <cellStyle name="Percent 8" xfId="131"/>
    <cellStyle name="Percent 9" xfId="132"/>
    <cellStyle name="Percent 9 2" xfId="197"/>
    <cellStyle name="Porcentaje 2" xfId="2065"/>
    <cellStyle name="Title" xfId="133" builtinId="15" customBuiltin="1"/>
    <cellStyle name="Title 2" xfId="354"/>
    <cellStyle name="Total" xfId="134" builtinId="25" customBuiltin="1"/>
    <cellStyle name="Total 2" xfId="135"/>
    <cellStyle name="Total 3" xfId="355"/>
    <cellStyle name="Warning Text" xfId="136" builtinId="11" customBuiltin="1"/>
    <cellStyle name="Warning Text 2" xfId="356"/>
  </cellStyles>
  <dxfs count="0"/>
  <tableStyles count="0" defaultTableStyle="TableStyleMedium9" defaultPivotStyle="PivotStyleLight16"/>
  <colors>
    <mruColors>
      <color rgb="FFFF8633"/>
      <color rgb="FFFFFF66"/>
      <color rgb="FFFFFFCC"/>
      <color rgb="FFFFFF99"/>
      <color rgb="FFFFFF00"/>
      <color rgb="FF99CCFF"/>
      <color rgb="FFFF6600"/>
      <color rgb="FFFFCFAF"/>
      <color rgb="FFFFB989"/>
      <color rgb="FFFFA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244746</xdr:colOff>
      <xdr:row>0</xdr:row>
      <xdr:rowOff>0</xdr:rowOff>
    </xdr:from>
    <xdr:to>
      <xdr:col>15</xdr:col>
      <xdr:colOff>886096</xdr:colOff>
      <xdr:row>6</xdr:row>
      <xdr:rowOff>127000</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6329" y="0"/>
          <a:ext cx="1003935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1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2</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19050</xdr:rowOff>
    </xdr:from>
    <xdr:to>
      <xdr:col>7</xdr:col>
      <xdr:colOff>1247775</xdr:colOff>
      <xdr:row>4</xdr:row>
      <xdr:rowOff>47688</xdr:rowOff>
    </xdr:to>
    <xdr:pic>
      <xdr:nvPicPr>
        <xdr:cNvPr id="3" name="Picture 13" descr="USAID-DELIVER_sub"/>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9050" y="1905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59532</xdr:colOff>
      <xdr:row>0</xdr:row>
      <xdr:rowOff>59531</xdr:rowOff>
    </xdr:from>
    <xdr:to>
      <xdr:col>0</xdr:col>
      <xdr:colOff>2452688</xdr:colOff>
      <xdr:row>0</xdr:row>
      <xdr:rowOff>519066</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2" y="59531"/>
          <a:ext cx="2393156" cy="459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210436</xdr:colOff>
      <xdr:row>64</xdr:row>
      <xdr:rowOff>36365</xdr:rowOff>
    </xdr:from>
    <xdr:to>
      <xdr:col>4</xdr:col>
      <xdr:colOff>0</xdr:colOff>
      <xdr:row>70</xdr:row>
      <xdr:rowOff>47440</xdr:rowOff>
    </xdr:to>
    <xdr:sp macro="" textlink="">
      <xdr:nvSpPr>
        <xdr:cNvPr id="3" name="TextBox 2"/>
        <xdr:cNvSpPr txBox="1"/>
      </xdr:nvSpPr>
      <xdr:spPr>
        <a:xfrm>
          <a:off x="2841717" y="27385021"/>
          <a:ext cx="3682908" cy="101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Commonly used acronyms include: </a:t>
          </a:r>
          <a:r>
            <a:rPr lang="en-US"/>
            <a:t> </a:t>
          </a:r>
        </a:p>
        <a:p>
          <a:r>
            <a:rPr lang="en-US" sz="1100" b="0" i="0" u="none" strike="noStrike">
              <a:solidFill>
                <a:schemeClr val="dk1"/>
              </a:solidFill>
              <a:effectLst/>
              <a:latin typeface="+mn-lt"/>
              <a:ea typeface="+mn-ea"/>
              <a:cs typeface="+mn-cs"/>
            </a:rPr>
            <a:t>CPT - contraceptive procurement table</a:t>
          </a:r>
          <a:r>
            <a:rPr lang="en-US"/>
            <a:t> </a:t>
          </a:r>
        </a:p>
        <a:p>
          <a:r>
            <a:rPr lang="en-US" sz="1100" b="0" i="0" u="none" strike="noStrike">
              <a:solidFill>
                <a:schemeClr val="dk1"/>
              </a:solidFill>
              <a:effectLst/>
              <a:latin typeface="+mn-lt"/>
              <a:ea typeface="+mn-ea"/>
              <a:cs typeface="+mn-cs"/>
            </a:rPr>
            <a:t>LMIS- logistics management information system</a:t>
          </a:r>
          <a:r>
            <a:rPr lang="en-US"/>
            <a:t> </a:t>
          </a:r>
        </a:p>
        <a:p>
          <a:r>
            <a:rPr lang="en-US" sz="1100" b="0" i="0" u="none" strike="noStrike">
              <a:solidFill>
                <a:schemeClr val="dk1"/>
              </a:solidFill>
              <a:effectLst/>
              <a:latin typeface="+mn-lt"/>
              <a:ea typeface="+mn-ea"/>
              <a:cs typeface="+mn-cs"/>
            </a:rPr>
            <a:t>MOH- Ministry of Health</a:t>
          </a:r>
          <a:r>
            <a:rPr lang="en-US"/>
            <a:t> </a:t>
          </a:r>
        </a:p>
        <a:p>
          <a:r>
            <a:rPr lang="en-US" sz="1100" b="0" i="0" u="none" strike="noStrike">
              <a:solidFill>
                <a:schemeClr val="dk1"/>
              </a:solidFill>
              <a:effectLst/>
              <a:latin typeface="+mn-lt"/>
              <a:ea typeface="+mn-ea"/>
              <a:cs typeface="+mn-cs"/>
            </a:rPr>
            <a:t>RHI- RHInterchange (http://rhi.rhsupplies.org)</a:t>
          </a:r>
          <a:r>
            <a:rPr lang="en-US"/>
            <a:t>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3</xdr:row>
      <xdr:rowOff>619188</xdr:rowOff>
    </xdr:to>
    <xdr:pic>
      <xdr:nvPicPr>
        <xdr:cNvPr id="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1123950</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838200</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47625</xdr:colOff>
      <xdr:row>0</xdr:row>
      <xdr:rowOff>9525</xdr:rowOff>
    </xdr:from>
    <xdr:to>
      <xdr:col>14</xdr:col>
      <xdr:colOff>284961</xdr:colOff>
      <xdr:row>5</xdr:row>
      <xdr:rowOff>45182</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6425" y="9525"/>
          <a:ext cx="6942936" cy="98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57213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6</xdr:row>
      <xdr:rowOff>38163</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1025525</xdr:colOff>
      <xdr:row>4</xdr:row>
      <xdr:rowOff>186267</xdr:rowOff>
    </xdr:from>
    <xdr:to>
      <xdr:col>7</xdr:col>
      <xdr:colOff>1202267</xdr:colOff>
      <xdr:row>8</xdr:row>
      <xdr:rowOff>47625</xdr:rowOff>
    </xdr:to>
    <xdr:sp macro="" textlink="">
      <xdr:nvSpPr>
        <xdr:cNvPr id="3" name="TextBox 2"/>
        <xdr:cNvSpPr txBox="1"/>
      </xdr:nvSpPr>
      <xdr:spPr>
        <a:xfrm>
          <a:off x="5988050" y="1167342"/>
          <a:ext cx="4024842" cy="1118658"/>
        </a:xfrm>
        <a:prstGeom prst="rect">
          <a:avLst/>
        </a:prstGeom>
        <a:solidFill>
          <a:schemeClr val="lt1"/>
        </a:solidFill>
        <a:ln w="38100" cmpd="sng">
          <a:solidFill>
            <a:srgbClr val="33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endParaRPr lang="en-US" sz="1100" b="1" baseline="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1212850</xdr:colOff>
      <xdr:row>4</xdr:row>
      <xdr:rowOff>15938</xdr:rowOff>
    </xdr:to>
    <xdr:pic>
      <xdr:nvPicPr>
        <xdr:cNvPr id="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LIVER%20II\Task%20Order%204_TA\CS_3300\0004_CS%20Indicators\2014\FINAL%20surveys\El%20Salvador%20Encuesta%20Indicadores%20DAIA%202014_English%20and%20Span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 2014"/>
      <sheetName val="El Salvador 2014"/>
      <sheetName val="PFR y Consejos para la Encuesta"/>
      <sheetName val="LINKED ALL countries2012"/>
      <sheetName val="APPs"/>
    </sheetNames>
    <sheetDataSet>
      <sheetData sheetId="0">
        <row r="19">
          <cell r="F19" t="str">
            <v>Fondo de Población de Naciones Unidas (UNFPA)</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eliver.jsi.com/dhome/whatwedo/commsecurity/csmeasuring/csindicator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lvr_content/resources/allpubs/factsheets/CSIndiData2013.xlsx"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9.x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37.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2"/>
  <sheetViews>
    <sheetView showGridLines="0" tabSelected="1" topLeftCell="B25" zoomScale="90" zoomScaleNormal="90" zoomScaleSheetLayoutView="70" zoomScalePageLayoutView="70" workbookViewId="0">
      <selection activeCell="H46" sqref="H46"/>
    </sheetView>
  </sheetViews>
  <sheetFormatPr defaultRowHeight="12.75"/>
  <cols>
    <col min="1" max="1" width="9.140625" style="795"/>
    <col min="2" max="2" width="15.7109375" style="537" customWidth="1"/>
    <col min="3" max="3" width="6.7109375" style="537" customWidth="1"/>
    <col min="4" max="4" width="15.7109375" style="542" customWidth="1"/>
    <col min="5" max="5" width="6.7109375" style="537" customWidth="1"/>
    <col min="6" max="6" width="15.7109375" style="537" customWidth="1"/>
    <col min="7" max="7" width="6.7109375" style="537" customWidth="1"/>
    <col min="8" max="8" width="15.7109375" style="537" customWidth="1"/>
    <col min="9" max="9" width="6.7109375" style="537" customWidth="1"/>
    <col min="10" max="10" width="15.7109375" style="537" customWidth="1"/>
    <col min="11" max="11" width="6.7109375" style="537" customWidth="1"/>
    <col min="12" max="12" width="15.7109375" style="537" customWidth="1"/>
    <col min="13" max="13" width="6.7109375" style="537" customWidth="1"/>
    <col min="14" max="14" width="15.7109375" style="537" customWidth="1"/>
    <col min="15" max="15" width="6.7109375" style="537" customWidth="1"/>
    <col min="16" max="16" width="15.7109375" style="537" customWidth="1"/>
    <col min="17" max="17" width="6.7109375" style="537" customWidth="1"/>
    <col min="18" max="18" width="15.7109375" style="537" customWidth="1"/>
    <col min="19" max="19" width="7.5703125" style="537" customWidth="1"/>
    <col min="20" max="16384" width="9.140625" style="537"/>
  </cols>
  <sheetData>
    <row r="1" spans="2:33">
      <c r="B1" s="490"/>
      <c r="C1" s="490"/>
      <c r="D1" s="541"/>
      <c r="E1" s="490"/>
      <c r="F1" s="490"/>
      <c r="G1" s="490"/>
      <c r="H1" s="490"/>
      <c r="I1" s="490"/>
      <c r="J1" s="490"/>
      <c r="K1" s="490"/>
      <c r="L1" s="490"/>
      <c r="M1" s="490"/>
      <c r="N1" s="490"/>
      <c r="O1" s="490"/>
      <c r="P1" s="490"/>
      <c r="Q1" s="490"/>
      <c r="R1" s="490"/>
      <c r="S1" s="491"/>
    </row>
    <row r="2" spans="2:33" ht="15.75">
      <c r="B2" s="490"/>
      <c r="C2" s="490"/>
      <c r="D2" s="541"/>
      <c r="E2" s="490"/>
      <c r="F2" s="490"/>
      <c r="G2" s="490"/>
      <c r="H2" s="490"/>
      <c r="I2" s="490"/>
      <c r="J2" s="490"/>
      <c r="K2" s="490"/>
      <c r="L2" s="492"/>
      <c r="M2" s="490"/>
      <c r="N2" s="490"/>
      <c r="O2" s="490"/>
      <c r="P2" s="490"/>
      <c r="Q2" s="490"/>
      <c r="R2" s="490"/>
    </row>
    <row r="3" spans="2:33" ht="15.75">
      <c r="L3" s="493"/>
      <c r="R3" s="490"/>
    </row>
    <row r="4" spans="2:33" ht="15.75">
      <c r="L4" s="493"/>
      <c r="R4" s="490"/>
    </row>
    <row r="5" spans="2:33" ht="15.75">
      <c r="L5" s="493"/>
      <c r="R5" s="490"/>
    </row>
    <row r="6" spans="2:33" ht="15.75">
      <c r="L6" s="493"/>
      <c r="R6" s="490"/>
    </row>
    <row r="7" spans="2:33" ht="15.75">
      <c r="L7" s="493"/>
      <c r="R7" s="490"/>
    </row>
    <row r="8" spans="2:33" s="494" customFormat="1" ht="26.25" customHeight="1">
      <c r="B8" s="1337" t="s">
        <v>552</v>
      </c>
      <c r="C8" s="1337"/>
      <c r="D8" s="1337"/>
      <c r="E8" s="1337"/>
      <c r="F8" s="1337"/>
      <c r="G8" s="1337"/>
      <c r="H8" s="1337"/>
      <c r="I8" s="1337"/>
      <c r="J8" s="1337"/>
      <c r="K8" s="1337"/>
      <c r="L8" s="1337"/>
      <c r="M8" s="1337"/>
      <c r="N8" s="1337"/>
      <c r="O8" s="1337"/>
      <c r="P8" s="1337"/>
      <c r="Q8" s="1338"/>
      <c r="R8" s="1338"/>
    </row>
    <row r="9" spans="2:33" s="494" customFormat="1" ht="23.25" customHeight="1">
      <c r="B9" s="1339" t="s">
        <v>670</v>
      </c>
      <c r="C9" s="1339"/>
      <c r="D9" s="1339"/>
      <c r="E9" s="1339"/>
      <c r="F9" s="1339"/>
      <c r="G9" s="1339"/>
      <c r="H9" s="1339"/>
      <c r="I9" s="1339"/>
      <c r="J9" s="1339"/>
      <c r="K9" s="1339"/>
      <c r="L9" s="1339"/>
      <c r="M9" s="1339"/>
      <c r="N9" s="1339"/>
      <c r="O9" s="1339"/>
      <c r="P9" s="1339"/>
      <c r="Q9" s="1340"/>
      <c r="R9" s="1340"/>
    </row>
    <row r="10" spans="2:33" s="494" customFormat="1" ht="144.75" customHeight="1">
      <c r="B10" s="1341" t="s">
        <v>1903</v>
      </c>
      <c r="C10" s="1342"/>
      <c r="D10" s="1342"/>
      <c r="E10" s="1342"/>
      <c r="F10" s="1342"/>
      <c r="G10" s="1342"/>
      <c r="H10" s="1342"/>
      <c r="I10" s="1342"/>
      <c r="J10" s="1342"/>
      <c r="K10" s="1342"/>
      <c r="L10" s="1342"/>
      <c r="M10" s="1342"/>
      <c r="N10" s="1342"/>
      <c r="O10" s="1342"/>
      <c r="P10" s="1342"/>
      <c r="Q10" s="1343"/>
      <c r="R10" s="1343"/>
    </row>
    <row r="11" spans="2:33" s="494" customFormat="1" ht="18">
      <c r="B11" s="1344" t="s">
        <v>1425</v>
      </c>
      <c r="C11" s="1345"/>
      <c r="D11" s="1345"/>
      <c r="E11" s="1345"/>
      <c r="F11" s="1345"/>
      <c r="G11" s="1345"/>
      <c r="H11" s="1345"/>
      <c r="I11" s="1345"/>
      <c r="J11" s="1345"/>
      <c r="K11" s="1345"/>
      <c r="L11" s="1345"/>
      <c r="M11" s="1345"/>
      <c r="N11" s="1345"/>
      <c r="O11" s="1345"/>
      <c r="P11" s="1345"/>
      <c r="Q11" s="1345"/>
      <c r="R11" s="1345"/>
    </row>
    <row r="12" spans="2:33" s="494" customFormat="1" ht="17.25" customHeight="1">
      <c r="B12" s="1346" t="s">
        <v>553</v>
      </c>
      <c r="C12" s="1347"/>
      <c r="D12" s="1347"/>
      <c r="E12" s="1347"/>
      <c r="F12" s="1347"/>
      <c r="G12" s="1347"/>
      <c r="H12" s="1347"/>
      <c r="I12" s="1347"/>
      <c r="J12" s="1347"/>
      <c r="K12" s="495"/>
      <c r="L12" s="495"/>
      <c r="M12" s="495"/>
      <c r="N12" s="495"/>
      <c r="O12" s="495"/>
      <c r="P12" s="495"/>
      <c r="Q12" s="495"/>
      <c r="R12" s="495"/>
      <c r="S12" s="477"/>
      <c r="T12" s="477"/>
      <c r="U12" s="477"/>
      <c r="V12" s="477"/>
      <c r="W12" s="477"/>
      <c r="X12" s="477"/>
      <c r="Y12" s="477"/>
      <c r="Z12" s="477"/>
      <c r="AA12" s="477"/>
      <c r="AB12" s="477"/>
      <c r="AC12" s="477"/>
      <c r="AD12" s="477"/>
      <c r="AE12" s="477"/>
    </row>
    <row r="13" spans="2:33" s="497" customFormat="1" ht="29.25" customHeight="1">
      <c r="B13" s="1347" t="s">
        <v>1865</v>
      </c>
      <c r="C13" s="1347"/>
      <c r="D13" s="1347"/>
      <c r="E13" s="1347"/>
      <c r="F13" s="496"/>
      <c r="G13" s="496"/>
      <c r="H13" s="496"/>
      <c r="I13" s="496"/>
      <c r="J13" s="496"/>
      <c r="K13" s="496"/>
      <c r="L13" s="539"/>
      <c r="M13" s="539"/>
      <c r="N13" s="539"/>
      <c r="O13" s="495"/>
      <c r="P13" s="495"/>
      <c r="Q13" s="495"/>
      <c r="R13" s="495"/>
      <c r="S13" s="477"/>
      <c r="T13" s="477"/>
      <c r="U13" s="477"/>
      <c r="V13" s="477"/>
      <c r="W13" s="477"/>
      <c r="X13" s="477"/>
      <c r="Y13" s="477"/>
      <c r="Z13" s="477"/>
      <c r="AA13" s="477"/>
      <c r="AB13" s="477"/>
      <c r="AC13" s="477"/>
      <c r="AD13" s="477"/>
      <c r="AE13" s="477"/>
    </row>
    <row r="14" spans="2:33" s="497" customFormat="1" ht="23.25" customHeight="1">
      <c r="B14" s="498" t="s">
        <v>554</v>
      </c>
      <c r="C14"/>
      <c r="D14" s="498" t="s">
        <v>555</v>
      </c>
      <c r="F14" s="498" t="s">
        <v>556</v>
      </c>
      <c r="H14" s="498" t="s">
        <v>629</v>
      </c>
      <c r="I14" s="498"/>
      <c r="J14" s="498" t="s">
        <v>557</v>
      </c>
      <c r="L14" s="498" t="s">
        <v>558</v>
      </c>
      <c r="N14" s="498" t="s">
        <v>1860</v>
      </c>
      <c r="P14" s="498" t="s">
        <v>1861</v>
      </c>
      <c r="R14" s="498" t="s">
        <v>1866</v>
      </c>
      <c r="W14" s="477"/>
      <c r="X14" s="477"/>
      <c r="Y14" s="477"/>
      <c r="Z14" s="477"/>
      <c r="AA14" s="477"/>
      <c r="AB14" s="477"/>
      <c r="AC14" s="477"/>
      <c r="AD14" s="477"/>
      <c r="AE14" s="477"/>
    </row>
    <row r="15" spans="2:33" s="497" customFormat="1" ht="23.25" customHeight="1">
      <c r="B15" s="498" t="s">
        <v>1862</v>
      </c>
      <c r="D15" s="498" t="s">
        <v>559</v>
      </c>
      <c r="E15" s="498"/>
      <c r="F15" s="498" t="s">
        <v>560</v>
      </c>
      <c r="G15" s="498"/>
      <c r="H15" s="498" t="s">
        <v>561</v>
      </c>
      <c r="J15" s="498" t="s">
        <v>562</v>
      </c>
      <c r="L15" s="498" t="s">
        <v>563</v>
      </c>
      <c r="N15" s="498" t="s">
        <v>564</v>
      </c>
      <c r="P15" s="498" t="s">
        <v>565</v>
      </c>
      <c r="R15" s="1188" t="s">
        <v>1873</v>
      </c>
      <c r="U15" s="498"/>
      <c r="V15" s="498"/>
      <c r="W15" s="498"/>
      <c r="X15" s="477"/>
      <c r="Y15" s="477"/>
      <c r="Z15" s="477"/>
      <c r="AA15" s="477"/>
      <c r="AB15" s="477"/>
      <c r="AC15" s="477"/>
      <c r="AD15" s="477"/>
      <c r="AE15" s="477"/>
      <c r="AF15" s="477"/>
      <c r="AG15" s="477"/>
    </row>
    <row r="16" spans="2:33" s="497" customFormat="1" ht="23.25" customHeight="1">
      <c r="B16" s="498" t="s">
        <v>566</v>
      </c>
      <c r="D16" s="498" t="s">
        <v>567</v>
      </c>
      <c r="E16" s="498"/>
      <c r="F16" s="498" t="s">
        <v>568</v>
      </c>
      <c r="G16" s="498"/>
      <c r="H16" s="498" t="s">
        <v>569</v>
      </c>
      <c r="I16" s="498"/>
      <c r="J16" s="498" t="s">
        <v>570</v>
      </c>
      <c r="K16" s="498"/>
      <c r="L16" s="498" t="s">
        <v>571</v>
      </c>
      <c r="M16" s="498"/>
      <c r="N16" s="498" t="s">
        <v>630</v>
      </c>
      <c r="O16" s="498"/>
      <c r="P16" s="498" t="s">
        <v>572</v>
      </c>
      <c r="Q16" s="498"/>
      <c r="R16" s="498" t="s">
        <v>573</v>
      </c>
      <c r="S16" s="477"/>
      <c r="U16" s="477"/>
      <c r="V16" s="477"/>
      <c r="W16" s="477"/>
      <c r="X16" s="477"/>
      <c r="Y16" s="477"/>
      <c r="Z16" s="477"/>
      <c r="AA16" s="477"/>
      <c r="AB16" s="477"/>
      <c r="AC16" s="477"/>
      <c r="AD16" s="477"/>
      <c r="AE16" s="477"/>
    </row>
    <row r="17" spans="2:38" s="497" customFormat="1" ht="24.75" customHeight="1">
      <c r="B17" s="498" t="s">
        <v>574</v>
      </c>
      <c r="D17" s="1188" t="s">
        <v>1867</v>
      </c>
      <c r="F17" s="498" t="s">
        <v>575</v>
      </c>
      <c r="H17" s="498" t="s">
        <v>576</v>
      </c>
      <c r="I17" s="498"/>
      <c r="J17" s="498" t="s">
        <v>577</v>
      </c>
      <c r="K17" s="498"/>
      <c r="L17" s="498" t="s">
        <v>1874</v>
      </c>
      <c r="M17" s="547"/>
      <c r="N17" s="498" t="s">
        <v>578</v>
      </c>
      <c r="O17" s="498"/>
      <c r="P17" s="498" t="s">
        <v>1875</v>
      </c>
      <c r="Q17" s="498"/>
      <c r="R17" s="498" t="s">
        <v>579</v>
      </c>
      <c r="W17" s="547"/>
      <c r="AC17" s="477"/>
      <c r="AD17" s="498"/>
      <c r="AF17" s="498"/>
      <c r="AG17" s="477"/>
      <c r="AH17" s="477"/>
      <c r="AI17" s="477"/>
      <c r="AJ17" s="477"/>
      <c r="AK17" s="477"/>
      <c r="AL17" s="477"/>
    </row>
    <row r="18" spans="2:38" s="497" customFormat="1" ht="24.75" customHeight="1">
      <c r="B18" s="498" t="s">
        <v>580</v>
      </c>
      <c r="C18" s="498"/>
      <c r="D18" s="498" t="s">
        <v>631</v>
      </c>
      <c r="F18" s="1188" t="s">
        <v>1863</v>
      </c>
      <c r="H18" s="1253" t="s">
        <v>581</v>
      </c>
      <c r="J18" s="498" t="s">
        <v>582</v>
      </c>
      <c r="K18" s="498"/>
      <c r="L18" s="498" t="s">
        <v>583</v>
      </c>
      <c r="N18" s="498" t="s">
        <v>584</v>
      </c>
      <c r="P18" s="498" t="s">
        <v>585</v>
      </c>
      <c r="R18" s="498" t="s">
        <v>586</v>
      </c>
      <c r="AA18" s="477"/>
      <c r="AB18" s="477"/>
      <c r="AC18" s="477"/>
      <c r="AD18" s="477"/>
      <c r="AE18" s="477"/>
      <c r="AF18" s="477"/>
      <c r="AG18" s="477"/>
      <c r="AH18" s="477"/>
      <c r="AI18" s="477"/>
      <c r="AJ18" s="477"/>
      <c r="AK18" s="477"/>
      <c r="AL18" s="477"/>
    </row>
    <row r="19" spans="2:38" s="501" customFormat="1" ht="24.75" customHeight="1">
      <c r="B19" s="498" t="s">
        <v>587</v>
      </c>
      <c r="C19" s="1187"/>
      <c r="D19" s="498" t="s">
        <v>588</v>
      </c>
      <c r="E19" s="1187"/>
      <c r="F19" s="1187"/>
      <c r="G19" s="1187"/>
      <c r="H19" s="1187"/>
      <c r="I19" s="1187"/>
      <c r="J19" s="1187"/>
      <c r="K19" s="1187"/>
      <c r="L19" s="1187"/>
      <c r="M19" s="1187"/>
      <c r="N19" s="1187"/>
      <c r="O19" s="1187"/>
      <c r="P19" s="1187"/>
      <c r="Q19" s="1187"/>
      <c r="R19" s="1187"/>
      <c r="S19" s="500"/>
      <c r="T19" s="500"/>
      <c r="X19" s="500"/>
      <c r="Y19" s="500"/>
      <c r="Z19" s="500"/>
      <c r="AA19" s="500"/>
      <c r="AB19" s="500"/>
      <c r="AC19" s="500"/>
      <c r="AD19" s="500"/>
      <c r="AE19" s="500"/>
    </row>
    <row r="20" spans="2:38" ht="23.25" customHeight="1">
      <c r="B20" s="1347" t="s">
        <v>1869</v>
      </c>
      <c r="C20" s="1348"/>
      <c r="D20" s="1348"/>
      <c r="E20" s="1348"/>
      <c r="F20" s="1348"/>
      <c r="G20" s="1348"/>
      <c r="H20" s="502"/>
      <c r="I20" s="502"/>
      <c r="J20" s="502"/>
      <c r="K20" s="502"/>
      <c r="L20" s="502"/>
      <c r="M20" s="502"/>
      <c r="O20" s="502"/>
      <c r="Q20" s="502"/>
      <c r="R20" s="502"/>
      <c r="S20" s="477"/>
      <c r="T20" s="477"/>
      <c r="U20" s="477"/>
      <c r="V20" s="477"/>
      <c r="W20" s="477"/>
      <c r="X20" s="477"/>
      <c r="Y20" s="477"/>
      <c r="Z20" s="477"/>
      <c r="AA20" s="477"/>
      <c r="AB20" s="477"/>
      <c r="AC20" s="477"/>
      <c r="AD20" s="477"/>
      <c r="AE20" s="477"/>
    </row>
    <row r="21" spans="2:38" s="497" customFormat="1" ht="23.25" customHeight="1">
      <c r="C21" s="1350" t="s">
        <v>1901</v>
      </c>
      <c r="D21" s="1350"/>
      <c r="E21" s="1350"/>
      <c r="F21" s="499"/>
      <c r="G21" s="499"/>
      <c r="H21" s="499"/>
      <c r="I21" s="499"/>
      <c r="J21" s="499"/>
      <c r="K21" s="499"/>
      <c r="L21" s="503"/>
      <c r="M21" s="503"/>
      <c r="N21" s="503"/>
      <c r="O21" s="503"/>
      <c r="P21" s="503"/>
      <c r="Q21" s="503"/>
      <c r="R21" s="503"/>
      <c r="S21" s="477"/>
      <c r="T21" s="477"/>
      <c r="U21" s="477"/>
      <c r="V21" s="477"/>
      <c r="W21" s="477"/>
      <c r="X21" s="477"/>
      <c r="Y21" s="477"/>
      <c r="Z21" s="477"/>
      <c r="AA21" s="477"/>
      <c r="AB21" s="477"/>
      <c r="AC21" s="477"/>
      <c r="AD21" s="477"/>
      <c r="AE21" s="477"/>
    </row>
    <row r="22" spans="2:38" s="497" customFormat="1" ht="23.25" customHeight="1">
      <c r="C22" s="543" t="s">
        <v>1868</v>
      </c>
      <c r="D22" s="544"/>
      <c r="E22" s="544"/>
      <c r="F22" s="544"/>
      <c r="G22" s="544"/>
      <c r="H22" s="544"/>
      <c r="I22" s="544"/>
      <c r="J22" s="544"/>
      <c r="K22" s="544"/>
      <c r="L22" s="544"/>
      <c r="M22" s="544"/>
      <c r="N22" s="544"/>
      <c r="O22" s="544"/>
      <c r="P22" s="544"/>
      <c r="Q22" s="544"/>
      <c r="R22" s="544"/>
      <c r="S22" s="477"/>
      <c r="T22" s="477"/>
      <c r="U22" s="477"/>
      <c r="V22" s="477"/>
      <c r="W22" s="477"/>
      <c r="X22" s="477"/>
      <c r="Y22" s="477"/>
      <c r="Z22" s="477"/>
      <c r="AA22" s="477"/>
      <c r="AB22" s="477"/>
      <c r="AC22" s="477"/>
      <c r="AD22" s="477"/>
      <c r="AE22" s="477"/>
    </row>
    <row r="23" spans="2:38" s="497" customFormat="1" ht="30.75" customHeight="1">
      <c r="B23" s="1347" t="s">
        <v>589</v>
      </c>
      <c r="C23" s="1348"/>
      <c r="D23" s="1348"/>
      <c r="E23" s="1348"/>
      <c r="F23" s="1348"/>
      <c r="G23" s="1348"/>
      <c r="H23" s="504"/>
      <c r="I23" s="504"/>
      <c r="J23" s="504"/>
      <c r="K23" s="504"/>
      <c r="L23" s="504"/>
      <c r="M23" s="504"/>
      <c r="N23" s="504"/>
      <c r="O23" s="504"/>
      <c r="P23" s="504"/>
      <c r="Q23" s="504"/>
      <c r="R23" s="504"/>
      <c r="S23" s="477"/>
      <c r="T23" s="477"/>
      <c r="U23" s="477"/>
      <c r="V23" s="477"/>
      <c r="W23" s="477"/>
      <c r="X23" s="477"/>
      <c r="Y23" s="477"/>
      <c r="Z23" s="477"/>
      <c r="AA23" s="477"/>
      <c r="AB23" s="477"/>
      <c r="AC23" s="477"/>
      <c r="AD23" s="477"/>
      <c r="AE23" s="477"/>
    </row>
    <row r="24" spans="2:38" s="497" customFormat="1" ht="22.5" customHeight="1">
      <c r="C24" s="1350" t="s">
        <v>590</v>
      </c>
      <c r="D24" s="1350"/>
      <c r="E24" s="1350"/>
      <c r="F24" s="1349"/>
      <c r="G24" s="1349"/>
      <c r="H24" s="1349"/>
      <c r="I24" s="1349"/>
      <c r="J24" s="505"/>
      <c r="K24" s="505"/>
      <c r="L24" s="505"/>
      <c r="M24" s="505"/>
      <c r="N24" s="505"/>
      <c r="O24" s="505"/>
      <c r="P24" s="505"/>
      <c r="Q24" s="505"/>
      <c r="R24" s="505"/>
      <c r="S24" s="477"/>
      <c r="T24" s="477"/>
      <c r="U24" s="477"/>
      <c r="V24" s="477"/>
      <c r="W24" s="477"/>
      <c r="X24" s="477"/>
      <c r="Y24" s="477"/>
      <c r="Z24" s="477"/>
      <c r="AA24" s="477"/>
      <c r="AB24" s="477"/>
      <c r="AC24" s="477"/>
      <c r="AD24" s="477"/>
      <c r="AE24" s="477"/>
    </row>
    <row r="25" spans="2:38" s="497" customFormat="1" ht="23.25" customHeight="1">
      <c r="C25" s="543" t="s">
        <v>1870</v>
      </c>
      <c r="D25" s="543"/>
      <c r="E25" s="543"/>
      <c r="F25" s="543"/>
      <c r="G25" s="543"/>
      <c r="H25" s="543"/>
      <c r="I25" s="543"/>
      <c r="J25" s="543"/>
      <c r="K25" s="543"/>
      <c r="L25" s="543"/>
      <c r="M25" s="543"/>
      <c r="N25" s="543"/>
      <c r="O25" s="543"/>
      <c r="P25" s="543"/>
      <c r="Q25" s="543"/>
      <c r="R25" s="543"/>
      <c r="S25" s="477"/>
      <c r="T25" s="477"/>
      <c r="U25" s="477"/>
      <c r="V25" s="477"/>
      <c r="W25" s="477"/>
      <c r="X25" s="477"/>
      <c r="Y25" s="477"/>
      <c r="Z25" s="477"/>
      <c r="AA25" s="477"/>
      <c r="AB25" s="477"/>
      <c r="AC25" s="477"/>
      <c r="AD25" s="477"/>
      <c r="AE25" s="477"/>
    </row>
    <row r="26" spans="2:38" s="497" customFormat="1" ht="46.5" customHeight="1">
      <c r="C26" s="1336" t="s">
        <v>671</v>
      </c>
      <c r="D26" s="1336"/>
      <c r="E26" s="1336"/>
      <c r="F26" s="1336"/>
      <c r="G26" s="1336"/>
      <c r="H26" s="1336"/>
      <c r="I26" s="1336"/>
      <c r="J26" s="1336"/>
      <c r="K26" s="1336"/>
      <c r="L26" s="1336"/>
      <c r="M26" s="1336"/>
      <c r="N26" s="1336"/>
      <c r="O26" s="1336"/>
      <c r="P26" s="1336"/>
      <c r="Q26" s="1336"/>
      <c r="R26" s="1336"/>
      <c r="S26" s="477"/>
      <c r="T26" s="477"/>
      <c r="U26" s="477"/>
      <c r="V26" s="477"/>
      <c r="W26" s="477"/>
      <c r="X26" s="477"/>
      <c r="Y26" s="477"/>
      <c r="Z26" s="477"/>
      <c r="AA26" s="477"/>
      <c r="AB26" s="477"/>
      <c r="AC26" s="477"/>
      <c r="AD26" s="477"/>
      <c r="AE26" s="477"/>
    </row>
    <row r="27" spans="2:38" s="494" customFormat="1" ht="23.25" customHeight="1">
      <c r="C27" s="1351" t="s">
        <v>1871</v>
      </c>
      <c r="D27" s="1351"/>
      <c r="E27" s="1351"/>
      <c r="F27" s="1351"/>
      <c r="G27" s="1351"/>
      <c r="H27" s="1351"/>
      <c r="I27" s="545"/>
      <c r="J27" s="1335"/>
      <c r="K27" s="1335"/>
      <c r="L27" s="538"/>
      <c r="M27" s="506"/>
      <c r="N27" s="506"/>
      <c r="O27" s="506"/>
      <c r="P27" s="506"/>
      <c r="Q27" s="506"/>
      <c r="R27" s="506"/>
    </row>
    <row r="28" spans="2:38" s="497" customFormat="1" ht="23.25" customHeight="1">
      <c r="C28" s="543" t="s">
        <v>661</v>
      </c>
      <c r="D28" s="543"/>
      <c r="E28" s="543"/>
      <c r="F28" s="543"/>
      <c r="G28" s="543"/>
      <c r="H28" s="543"/>
      <c r="I28" s="543"/>
      <c r="J28" s="543"/>
      <c r="K28" s="543"/>
      <c r="L28" s="543"/>
      <c r="M28" s="543"/>
      <c r="N28" s="543"/>
      <c r="O28" s="543"/>
      <c r="P28" s="543"/>
      <c r="Q28" s="543"/>
      <c r="R28" s="543"/>
      <c r="S28" s="477"/>
      <c r="T28" s="477"/>
      <c r="U28" s="477"/>
      <c r="V28" s="477"/>
      <c r="W28" s="477"/>
      <c r="X28" s="477"/>
      <c r="Y28" s="477"/>
      <c r="Z28" s="477"/>
      <c r="AA28" s="477"/>
      <c r="AB28" s="477"/>
      <c r="AC28" s="477"/>
      <c r="AD28" s="477"/>
      <c r="AE28" s="477"/>
    </row>
    <row r="29" spans="2:38" s="494" customFormat="1" ht="309.75" customHeight="1">
      <c r="B29" s="1355" t="s">
        <v>1902</v>
      </c>
      <c r="C29" s="1356"/>
      <c r="D29" s="1356"/>
      <c r="E29" s="1356"/>
      <c r="F29" s="1356"/>
      <c r="G29" s="1356"/>
      <c r="H29" s="1356"/>
      <c r="I29" s="1356"/>
      <c r="J29" s="1356"/>
      <c r="K29" s="1356"/>
      <c r="L29" s="1356"/>
      <c r="M29" s="1356"/>
      <c r="N29" s="1356"/>
      <c r="O29" s="1356"/>
      <c r="P29" s="1356"/>
      <c r="Q29" s="1356"/>
      <c r="R29" s="1356"/>
    </row>
    <row r="30" spans="2:38" s="494" customFormat="1" ht="184.5" customHeight="1">
      <c r="B30" s="1357" t="s">
        <v>1905</v>
      </c>
      <c r="C30" s="1336"/>
      <c r="D30" s="1336"/>
      <c r="E30" s="1336"/>
      <c r="F30" s="1336"/>
      <c r="G30" s="1336"/>
      <c r="H30" s="1336"/>
      <c r="I30" s="1336"/>
      <c r="J30" s="1336"/>
      <c r="K30" s="1336"/>
      <c r="L30" s="1336"/>
      <c r="M30" s="1336"/>
      <c r="N30" s="1336"/>
      <c r="O30" s="1336"/>
      <c r="P30" s="1336"/>
      <c r="Q30" s="1358"/>
      <c r="R30" s="1358"/>
    </row>
    <row r="31" spans="2:38" ht="18">
      <c r="B31" s="1359" t="s">
        <v>1904</v>
      </c>
      <c r="C31" s="1360"/>
      <c r="D31" s="1360"/>
      <c r="E31" s="1360"/>
      <c r="F31" s="1360"/>
      <c r="G31" s="1360"/>
      <c r="H31" s="1360"/>
      <c r="I31" s="1360"/>
      <c r="J31" s="1360"/>
      <c r="K31" s="1360"/>
      <c r="L31" s="1360"/>
      <c r="M31" s="1360"/>
      <c r="N31" s="1360"/>
      <c r="O31" s="1360"/>
      <c r="P31" s="1360"/>
      <c r="Q31" s="1360"/>
      <c r="R31" s="1360"/>
      <c r="V31" s="477"/>
    </row>
    <row r="32" spans="2:38" ht="30.75" customHeight="1">
      <c r="B32" s="1348" t="s">
        <v>652</v>
      </c>
      <c r="C32" s="1348"/>
      <c r="D32" s="1348"/>
      <c r="E32" s="1348"/>
      <c r="F32" s="1348"/>
      <c r="G32" s="1348"/>
      <c r="H32" s="1348"/>
      <c r="I32" s="1348"/>
      <c r="J32" s="1348"/>
      <c r="K32" s="1348"/>
      <c r="L32" s="1348"/>
      <c r="M32" s="1348"/>
      <c r="N32" s="1348"/>
      <c r="O32" s="1348"/>
      <c r="P32" s="1348"/>
      <c r="Q32" s="1348"/>
      <c r="R32" s="1348"/>
      <c r="V32" s="477"/>
    </row>
    <row r="33" spans="2:22" ht="36" customHeight="1">
      <c r="B33" s="1361" t="s">
        <v>651</v>
      </c>
      <c r="C33" s="1361"/>
      <c r="D33" s="1361"/>
      <c r="E33" s="1361"/>
      <c r="F33" s="1361"/>
      <c r="G33" s="1361"/>
      <c r="H33" s="1361"/>
      <c r="I33" s="1361"/>
      <c r="J33" s="1361"/>
      <c r="K33" s="1361"/>
      <c r="L33" s="1361"/>
      <c r="M33" s="1361"/>
      <c r="N33" s="1361"/>
      <c r="O33" s="1361"/>
      <c r="P33" s="1361"/>
      <c r="Q33" s="1361"/>
      <c r="R33" s="1361"/>
      <c r="V33" s="477"/>
    </row>
    <row r="34" spans="2:22" ht="23.25" customHeight="1">
      <c r="B34" s="546" t="s">
        <v>653</v>
      </c>
      <c r="C34" s="544"/>
      <c r="D34" s="544"/>
      <c r="E34" s="544"/>
      <c r="F34" s="544"/>
      <c r="G34" s="544"/>
      <c r="H34" s="544"/>
      <c r="I34" s="544"/>
      <c r="J34" s="544"/>
      <c r="K34" s="544"/>
      <c r="L34" s="544"/>
      <c r="M34" s="544"/>
      <c r="N34" s="544"/>
      <c r="O34" s="544"/>
      <c r="P34" s="544"/>
      <c r="Q34" s="540"/>
      <c r="R34" s="540"/>
      <c r="V34" s="477"/>
    </row>
    <row r="35" spans="2:22" s="1189" customFormat="1" ht="23.25" customHeight="1">
      <c r="C35" s="1317" t="s">
        <v>1935</v>
      </c>
      <c r="E35" s="1191"/>
      <c r="F35" s="1191"/>
      <c r="G35" s="1192"/>
      <c r="H35" s="1193"/>
      <c r="I35" s="1193"/>
      <c r="J35" s="1193"/>
      <c r="K35" s="1193"/>
      <c r="L35" s="1193"/>
      <c r="M35" s="1193"/>
      <c r="N35" s="1193"/>
      <c r="O35" s="1194"/>
      <c r="P35" s="1194"/>
      <c r="Q35" s="1195"/>
      <c r="R35" s="1195"/>
      <c r="V35" s="1196"/>
    </row>
    <row r="36" spans="2:22" s="1189" customFormat="1" ht="23.25" customHeight="1">
      <c r="C36" s="1317" t="s">
        <v>654</v>
      </c>
      <c r="E36" s="1190"/>
      <c r="F36" s="1190"/>
      <c r="G36" s="70"/>
      <c r="H36" s="1193"/>
      <c r="I36" s="1193"/>
      <c r="J36" s="1193"/>
      <c r="K36" s="1193"/>
      <c r="L36" s="1193"/>
      <c r="M36" s="1193"/>
      <c r="N36" s="1193"/>
      <c r="O36" s="1194"/>
      <c r="P36" s="1194"/>
      <c r="Q36" s="1195"/>
      <c r="R36" s="1195"/>
      <c r="V36" s="1196"/>
    </row>
    <row r="37" spans="2:22" s="1189" customFormat="1" ht="23.25" customHeight="1">
      <c r="C37" s="1317" t="s">
        <v>591</v>
      </c>
      <c r="E37"/>
      <c r="F37"/>
      <c r="G37"/>
      <c r="H37" s="1362"/>
      <c r="I37" s="1362"/>
      <c r="J37" s="1362"/>
      <c r="K37" s="1362"/>
      <c r="L37" s="1362"/>
      <c r="M37" s="1362"/>
      <c r="N37" s="1362"/>
      <c r="O37" s="1362"/>
      <c r="P37" s="1362"/>
      <c r="Q37" s="1197"/>
      <c r="R37" s="1197"/>
      <c r="V37" s="1196"/>
    </row>
    <row r="38" spans="2:22" s="1198" customFormat="1" ht="23.25" customHeight="1">
      <c r="C38" s="1318" t="s">
        <v>667</v>
      </c>
      <c r="E38" s="1197"/>
      <c r="F38" s="1197"/>
      <c r="G38" s="1197"/>
      <c r="H38" s="1197"/>
      <c r="I38" s="1197"/>
      <c r="J38" s="1197"/>
      <c r="K38" s="1197"/>
      <c r="L38" s="1197"/>
      <c r="M38" s="1197"/>
      <c r="N38" s="1197"/>
      <c r="O38" s="1197"/>
      <c r="P38" s="1197"/>
      <c r="Q38" s="1197"/>
      <c r="R38" s="1197"/>
      <c r="V38" s="1199"/>
    </row>
    <row r="39" spans="2:22" ht="51" customHeight="1">
      <c r="B39" s="1352" t="s">
        <v>1977</v>
      </c>
      <c r="C39" s="1352"/>
      <c r="D39" s="1352"/>
      <c r="E39" s="1352"/>
      <c r="F39" s="1352"/>
      <c r="G39" s="1352"/>
      <c r="H39" s="1352"/>
      <c r="I39" s="1352"/>
      <c r="J39" s="1352"/>
      <c r="K39" s="1352"/>
      <c r="L39" s="1352"/>
      <c r="M39" s="1352"/>
      <c r="N39" s="1352"/>
      <c r="O39" s="1352"/>
      <c r="P39" s="1352"/>
      <c r="Q39" s="1352"/>
      <c r="R39" s="1352"/>
      <c r="V39" s="477"/>
    </row>
    <row r="40" spans="2:22" ht="23.25" customHeight="1">
      <c r="B40" s="1353" t="s">
        <v>1872</v>
      </c>
      <c r="C40" s="1353"/>
      <c r="D40" s="1353"/>
      <c r="E40" s="1353"/>
      <c r="F40" s="1353"/>
      <c r="G40" s="1353"/>
      <c r="H40" s="1353"/>
      <c r="I40" s="1353"/>
      <c r="J40" s="1353"/>
      <c r="K40" s="1353"/>
      <c r="L40" s="1353"/>
      <c r="M40" s="1353"/>
      <c r="N40" s="1353"/>
      <c r="O40" s="1353"/>
      <c r="P40" s="1353"/>
      <c r="Q40" s="1353"/>
      <c r="R40" s="1353"/>
    </row>
    <row r="41" spans="2:22" ht="23.25" customHeight="1">
      <c r="B41" s="1353"/>
      <c r="C41" s="1353"/>
      <c r="D41" s="1353"/>
      <c r="E41" s="1353"/>
      <c r="F41" s="1353"/>
      <c r="G41" s="1353"/>
      <c r="H41" s="1353"/>
      <c r="I41" s="1353"/>
      <c r="J41" s="1353"/>
      <c r="K41" s="1353"/>
      <c r="L41" s="1353"/>
      <c r="M41" s="1353"/>
      <c r="N41" s="1353"/>
      <c r="O41" s="1353"/>
      <c r="P41" s="1353"/>
      <c r="Q41" s="1353"/>
      <c r="R41" s="1353"/>
      <c r="S41" s="540"/>
    </row>
    <row r="42" spans="2:22" ht="59.25" customHeight="1">
      <c r="B42" s="1354" t="s">
        <v>668</v>
      </c>
      <c r="C42" s="1354"/>
      <c r="D42" s="1354"/>
      <c r="E42" s="1354"/>
      <c r="F42" s="1354"/>
      <c r="G42" s="1354"/>
      <c r="H42" s="1354"/>
      <c r="I42" s="1354"/>
      <c r="J42" s="1354"/>
      <c r="K42" s="1354"/>
      <c r="L42" s="1354"/>
      <c r="M42" s="1354"/>
      <c r="N42" s="1354"/>
      <c r="O42" s="1354"/>
      <c r="P42" s="1354"/>
      <c r="Q42" s="1354"/>
      <c r="R42" s="1354"/>
    </row>
  </sheetData>
  <sheetProtection selectLockedCells="1"/>
  <mergeCells count="24">
    <mergeCell ref="B39:R39"/>
    <mergeCell ref="B40:R41"/>
    <mergeCell ref="B42:R42"/>
    <mergeCell ref="B29:R29"/>
    <mergeCell ref="B30:R30"/>
    <mergeCell ref="B31:R31"/>
    <mergeCell ref="B32:R32"/>
    <mergeCell ref="B33:R33"/>
    <mergeCell ref="H37:P37"/>
    <mergeCell ref="J27:K27"/>
    <mergeCell ref="C26:R26"/>
    <mergeCell ref="B8:R8"/>
    <mergeCell ref="B9:R9"/>
    <mergeCell ref="B10:R10"/>
    <mergeCell ref="B11:R11"/>
    <mergeCell ref="B12:J12"/>
    <mergeCell ref="B13:E13"/>
    <mergeCell ref="B20:G20"/>
    <mergeCell ref="B23:G23"/>
    <mergeCell ref="F24:G24"/>
    <mergeCell ref="H24:I24"/>
    <mergeCell ref="C21:E21"/>
    <mergeCell ref="C24:E24"/>
    <mergeCell ref="C27:H27"/>
  </mergeCells>
  <hyperlinks>
    <hyperlink ref="F14" location="'Bangladesh 2014'!A1" display="Bangladesh"/>
    <hyperlink ref="D15" location="'El Salvador 2014'!A1" display="El Salvador"/>
    <hyperlink ref="L15" location="'Guatemala 2014'!A1" display="Guatemala"/>
    <hyperlink ref="B16" location="'India 2014'!Print_Area" display="India"/>
    <hyperlink ref="F16" location="'Liberia 2014'!A1" display="Liberia"/>
    <hyperlink ref="R17" location="'Rwanda 2014'!A1" display="Rwanda"/>
    <hyperlink ref="J16" location="'Malawi 2014'!A1" display="Malawi"/>
    <hyperlink ref="L16" location="'Mali 2014'!A1" display="Mali"/>
    <hyperlink ref="B17" location="'Nicaragua 2014'!A1" display="Nicaragua"/>
    <hyperlink ref="J17" location="'Paraguay 2014'!A1" display="Paraguay"/>
    <hyperlink ref="AP18:AQ18" location="Rwanda!A1" display="Rwanda"/>
    <hyperlink ref="N18" location="'Uganda 2014'!A1" display="Uganda"/>
    <hyperlink ref="D19" location="'Zimbabwe 2014'!A1" display="Zimbabwe"/>
    <hyperlink ref="P15" location="'Haiti 2014'!Print_Area" display="Haiti"/>
    <hyperlink ref="J14" location="'Burkina Faso 2014'!A1" display="Burkina Faso"/>
    <hyperlink ref="R14" location="'Dominican Republic 2014'!A1" display="DR"/>
    <hyperlink ref="P16" location="'Mozambique 2014'!A1" display="Mozambique"/>
    <hyperlink ref="R16" location="'Nepal 2014'!A1" display="Nepal"/>
    <hyperlink ref="F17" location="'Nigeria 2014'!A1" display="Nigeria"/>
    <hyperlink ref="H17:I17" location="'Pakistan 2013'!A1" display="Pakistan"/>
    <hyperlink ref="J17:L17" location="'Paraguay 2013'!A1" display="Paraguay"/>
    <hyperlink ref="B19" location="'Zambia 2014'!A1" display="Zambia"/>
    <hyperlink ref="P18" location="'Ukraine 2014'!A1" display="Ukraine"/>
    <hyperlink ref="B18" location="'Senegal 2014'!A1" display="Senegal"/>
    <hyperlink ref="D16" location="'Kenya 2014'!A1" display="Kenya"/>
    <hyperlink ref="N15" location="'Guinea 2014'!Print_Area" display="Guinea"/>
    <hyperlink ref="L18" location="'Togo 2014'!A1" display="Togo"/>
    <hyperlink ref="K18" location="'Tanzania 2013'!A1" display="Tanzania"/>
    <hyperlink ref="N16" location="'Mauritania 2014'!A1" display="Mauritania"/>
    <hyperlink ref="D14" location="'Armenia 2014'!A1" display="Armenia"/>
    <hyperlink ref="H14" location="'Benin 2014'!A1" display="Benin"/>
    <hyperlink ref="L14" location="'Burundi 2014'!A1" display="Burundi"/>
    <hyperlink ref="D15:E15" location="'El Salvador 2013'!A1" display="El Salvador"/>
    <hyperlink ref="F15" location="'Ethiopia 2014'!A1" display="Ethiopia"/>
    <hyperlink ref="J15" location="'Ghana 2014'!A1" display="Ghana"/>
    <hyperlink ref="J16:K16" location="'Honduras 2013'!A1" display="Honduras"/>
    <hyperlink ref="F16:Q16" location="'Liberia 2013'!A1" display="Liberia"/>
    <hyperlink ref="H16" location="'Madagascar 2014'!A1" display="Madagascar"/>
    <hyperlink ref="N17:O17" location="'Philippines 2013'!A1" display="Philippines"/>
    <hyperlink ref="R18" location="'Yemen 2014'!Print_Area" display="Yemen"/>
    <hyperlink ref="B33" r:id="rId1"/>
    <hyperlink ref="C24:D24" location="'2013 Blank Survey'!A1" display="Blank survey"/>
    <hyperlink ref="C27:G27" location="'FAQ and Survey Tips'!A1" display="Frequently asked questions handout"/>
    <hyperlink ref="B14" location="'Afghanistan 2014'!A1" display="Afghanistan"/>
    <hyperlink ref="H15" location="'Georgia 2014'!A1" display="Georgia"/>
    <hyperlink ref="C24" location="'2014 Blank Survey'!A1" display="Blank survey"/>
    <hyperlink ref="C27" location="'FAQ and Survey tips '!A1" display="Frequently Asked Questions and Survey Tips"/>
    <hyperlink ref="N14" location="'Cameroon 2014'!A1" display="Cameroon"/>
    <hyperlink ref="P14" location="'Cape Verde 2014'!A1" display="Cape Verde"/>
    <hyperlink ref="B15" location="'DR Congo 2014'!A1" display="DRC"/>
    <hyperlink ref="C21" location="'ALL countries 2014'!Print_Area" display="All countries' data:"/>
    <hyperlink ref="H17" location="'Pakistan 2014'!A1" display="Pakistan"/>
    <hyperlink ref="N17" location="'Philippines 2014'!A1" display="Philippines"/>
    <hyperlink ref="D18" location="'Sierra Leone 2014'!Print_Area" display="Sierra Leone"/>
    <hyperlink ref="D17" location="'Niger 2014'!A1" display="Niger"/>
    <hyperlink ref="R15" location="'Honduras 2014'!A1" display="Honduras"/>
    <hyperlink ref="L17" location="'Peru 2014'!A1" display="Peru"/>
    <hyperlink ref="P17" location="'Russia 2014'!A1" display="Russia"/>
    <hyperlink ref="J18" location="'Tanzania 2014'!A1" display="Tanzania"/>
    <hyperlink ref="F18" location="'South Africa 2014'!A1" display="South Africa"/>
    <hyperlink ref="H18" location="'South Sudan 2014'!A1" display="South Sudan"/>
  </hyperlinks>
  <pageMargins left="0.75" right="0.75" top="1" bottom="1" header="0.5" footer="0.5"/>
  <pageSetup scale="42" fitToHeight="0" orientation="portrait" r:id="rId2"/>
  <headerFooter alignWithMargins="0"/>
  <rowBreaks count="1" manualBreakCount="1">
    <brk id="29" max="18" man="1"/>
  </rowBreaks>
  <colBreaks count="1" manualBreakCount="1">
    <brk id="18"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1679</v>
      </c>
      <c r="B7" s="1632"/>
      <c r="C7" s="1632"/>
      <c r="D7" s="916"/>
      <c r="E7" s="916"/>
      <c r="F7" s="916"/>
      <c r="G7" s="917"/>
      <c r="H7" s="918"/>
      <c r="I7" s="906"/>
      <c r="J7" s="907"/>
      <c r="K7" s="908" t="str">
        <f>A7</f>
        <v>Country: Burundi</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415</v>
      </c>
      <c r="E13" s="1513"/>
      <c r="F13" s="1513"/>
      <c r="G13" s="1513"/>
      <c r="H13" s="1514"/>
      <c r="I13" s="419"/>
      <c r="J13" s="404"/>
      <c r="K13" s="397" t="str">
        <f>B13</f>
        <v>a. What is the name of the committee?</v>
      </c>
      <c r="L13" s="548" t="str">
        <f>D13</f>
        <v>Coordination Committee of Reproductive Health Partners</v>
      </c>
      <c r="M13" s="396"/>
      <c r="N13" s="396"/>
      <c r="O13" s="398" t="str">
        <f>D13</f>
        <v>Coordination Committee of Reproductive Health Partners</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948" t="s">
        <v>61</v>
      </c>
      <c r="E15" s="151" t="s">
        <v>55</v>
      </c>
      <c r="F15" s="1477" t="s">
        <v>416</v>
      </c>
      <c r="G15" s="1478"/>
      <c r="H15" s="1479"/>
      <c r="I15" s="419"/>
      <c r="J15" s="404"/>
      <c r="K15" s="397" t="str">
        <f t="shared" ref="K15:K23" si="0">B15</f>
        <v>a. Social marketing</v>
      </c>
      <c r="L15" s="396"/>
      <c r="M15" s="396"/>
      <c r="N15" s="396"/>
      <c r="O15" s="397"/>
      <c r="P15" s="396"/>
      <c r="Q15" s="397" t="str">
        <f t="shared" ref="Q15:Q23" si="1">F15</f>
        <v>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90">
      <c r="A16" s="152"/>
      <c r="B16" s="1465" t="s">
        <v>118</v>
      </c>
      <c r="C16" s="1466"/>
      <c r="D16" s="948" t="s">
        <v>61</v>
      </c>
      <c r="E16" s="153" t="s">
        <v>55</v>
      </c>
      <c r="F16" s="1477" t="s">
        <v>417</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L'Association Burundaise pour le Bien être Familial (ABUBEF), Centre SERUKA, Handicap International, Medecins San Frontieres (MSF), Pathfinder International, World Vision Burundi, Catholic Organisation for Relief &amp; Development Aid (CORDAID)</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948"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948" t="s">
        <v>61</v>
      </c>
      <c r="E18" s="153" t="s">
        <v>56</v>
      </c>
      <c r="F18" s="1477" t="s">
        <v>673</v>
      </c>
      <c r="G18" s="1478"/>
      <c r="H18" s="1479"/>
      <c r="I18" s="419"/>
      <c r="J18" s="404"/>
      <c r="K18" s="397" t="str">
        <f t="shared" si="0"/>
        <v>d. Donors</v>
      </c>
      <c r="L18" s="396"/>
      <c r="M18" s="396"/>
      <c r="N18" s="396"/>
      <c r="O18" s="397"/>
      <c r="P18" s="396"/>
      <c r="Q18" s="397" t="str">
        <f t="shared" si="1"/>
        <v>USG (USAID), German Cooperation (KFW), Belgian Cooperation, Dutch Cooperation, Japanese Cooperation</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948" t="s">
        <v>61</v>
      </c>
      <c r="E19" s="153" t="s">
        <v>57</v>
      </c>
      <c r="F19" s="1477" t="s">
        <v>399</v>
      </c>
      <c r="G19" s="1478"/>
      <c r="H19" s="1479"/>
      <c r="I19" s="419"/>
      <c r="J19" s="404"/>
      <c r="K19" s="397" t="str">
        <f t="shared" si="0"/>
        <v>e. UN agencies</v>
      </c>
      <c r="L19" s="396"/>
      <c r="M19" s="396"/>
      <c r="N19" s="396"/>
      <c r="O19" s="397"/>
      <c r="P19" s="396"/>
      <c r="Q19" s="397" t="str">
        <f t="shared" si="1"/>
        <v>UNFPA, WHO, UNICEF</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948" t="s">
        <v>61</v>
      </c>
      <c r="E20" s="153" t="s">
        <v>58</v>
      </c>
      <c r="F20" s="1477" t="s">
        <v>664</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National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948" t="s">
        <v>61</v>
      </c>
      <c r="E21" s="153" t="s">
        <v>59</v>
      </c>
      <c r="F21" s="1477" t="s">
        <v>674</v>
      </c>
      <c r="G21" s="1478"/>
      <c r="H21" s="1479"/>
      <c r="I21" s="419"/>
      <c r="J21" s="404"/>
      <c r="K21" s="397" t="str">
        <f t="shared" si="0"/>
        <v>g. Central Medical Store or Central Warehouse</v>
      </c>
      <c r="L21" s="396"/>
      <c r="M21" s="396"/>
      <c r="N21" s="396"/>
      <c r="O21" s="397"/>
      <c r="P21" s="396"/>
      <c r="Q21" s="397" t="str">
        <f t="shared" si="1"/>
        <v xml:space="preserve">CAMEBU (Burundi Medical Central Warehouse) </v>
      </c>
      <c r="R21" s="396"/>
      <c r="S21" s="396"/>
      <c r="T21" s="406"/>
      <c r="U21" s="406"/>
      <c r="V21" s="406"/>
      <c r="W21" s="407"/>
      <c r="X21" s="407"/>
      <c r="Y21" s="424"/>
      <c r="Z21" s="425"/>
      <c r="AA21" s="409"/>
    </row>
    <row r="22" spans="1:134" s="111" customFormat="1">
      <c r="A22" s="152"/>
      <c r="B22" s="1562" t="s">
        <v>39</v>
      </c>
      <c r="C22" s="1562"/>
      <c r="D22" s="948"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948" t="s">
        <v>61</v>
      </c>
      <c r="E23" s="153" t="s">
        <v>59</v>
      </c>
      <c r="F23" s="1477" t="s">
        <v>418</v>
      </c>
      <c r="G23" s="1478"/>
      <c r="H23" s="1479"/>
      <c r="I23" s="419"/>
      <c r="J23" s="404"/>
      <c r="K23" s="403" t="str">
        <f t="shared" si="0"/>
        <v>i. Other (for example: partners)</v>
      </c>
      <c r="L23" s="404"/>
      <c r="M23" s="404"/>
      <c r="N23" s="404"/>
      <c r="O23" s="403"/>
      <c r="P23" s="404"/>
      <c r="Q23" s="403" t="str">
        <f t="shared" si="1"/>
        <v>Global Fund</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82">
        <v>3589869</v>
      </c>
      <c r="H29" s="1683"/>
      <c r="I29" s="438"/>
      <c r="J29" s="403">
        <f>G29</f>
        <v>3589869</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ustomHeight="1">
      <c r="A30" s="1480" t="s">
        <v>676</v>
      </c>
      <c r="B30" s="1465"/>
      <c r="C30" s="1465"/>
      <c r="D30" s="1465"/>
      <c r="E30" s="161" t="s">
        <v>538</v>
      </c>
      <c r="F30" s="162" t="s">
        <v>127</v>
      </c>
      <c r="G30" s="1684" t="s">
        <v>419</v>
      </c>
      <c r="H30" s="1685"/>
      <c r="I30" s="438"/>
      <c r="J30" s="403" t="str">
        <f>G30</f>
        <v>The National Reproductive Health Program</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60">
      <c r="A35" s="152"/>
      <c r="B35" s="1607" t="s">
        <v>208</v>
      </c>
      <c r="C35" s="1607"/>
      <c r="D35" s="1608"/>
      <c r="E35" s="168">
        <v>59519.199999999997</v>
      </c>
      <c r="F35" s="169" t="s">
        <v>538</v>
      </c>
      <c r="G35" s="954" t="s">
        <v>420</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21">
        <v>1500000</v>
      </c>
      <c r="F36" s="169" t="s">
        <v>538</v>
      </c>
      <c r="G36" s="954" t="s">
        <v>420</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1559519.2</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180">
      <c r="A41" s="164"/>
      <c r="B41" s="1465" t="s">
        <v>138</v>
      </c>
      <c r="C41" s="1466"/>
      <c r="D41" s="956" t="s">
        <v>61</v>
      </c>
      <c r="E41" s="168">
        <v>59519</v>
      </c>
      <c r="F41" s="177" t="s">
        <v>538</v>
      </c>
      <c r="G41" s="563" t="s">
        <v>420</v>
      </c>
      <c r="H41" s="564" t="s">
        <v>679</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421</v>
      </c>
      <c r="E42" s="1513"/>
      <c r="F42" s="1513"/>
      <c r="G42" s="1513"/>
      <c r="H42" s="1514"/>
      <c r="I42" s="444"/>
      <c r="J42" s="437"/>
      <c r="K42" s="397" t="str">
        <f>C42</f>
        <v>i. Specify source(s) of internally generated funds spent (for example, from taxes)</v>
      </c>
      <c r="L42" s="396"/>
      <c r="M42" s="396"/>
      <c r="N42" s="396"/>
      <c r="O42" s="398" t="str">
        <f>D42</f>
        <v>Taxes</v>
      </c>
      <c r="P42" s="396"/>
      <c r="Q42" s="396"/>
      <c r="R42" s="396"/>
      <c r="S42" s="396"/>
      <c r="T42" s="406"/>
      <c r="U42" s="406"/>
      <c r="V42" s="406"/>
      <c r="W42" s="407"/>
      <c r="X42" s="407"/>
      <c r="Y42" s="424"/>
      <c r="Z42" s="425"/>
      <c r="AA42" s="409"/>
    </row>
    <row r="43" spans="1:27" s="111" customFormat="1" ht="78.75" customHeight="1">
      <c r="A43" s="164"/>
      <c r="B43" s="1465" t="s">
        <v>140</v>
      </c>
      <c r="C43" s="1466"/>
      <c r="D43" s="956" t="s">
        <v>61</v>
      </c>
      <c r="E43" s="168">
        <v>1326387</v>
      </c>
      <c r="F43" s="177" t="s">
        <v>538</v>
      </c>
      <c r="G43" s="170" t="s">
        <v>420</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680</v>
      </c>
      <c r="E44" s="1513"/>
      <c r="F44" s="1513"/>
      <c r="G44" s="1513"/>
      <c r="H44" s="1513"/>
      <c r="I44" s="1513"/>
      <c r="J44" s="1514"/>
      <c r="K44" s="397" t="str">
        <f>C44</f>
        <v>i. Specify source(s) of other government funds spent (for example: basket funding or specific donor)</v>
      </c>
      <c r="L44" s="396"/>
      <c r="M44" s="396"/>
      <c r="N44" s="396"/>
      <c r="O44" s="398" t="str">
        <f>D44</f>
        <v xml:space="preserve">Various contributions from  partners (Donors)  </v>
      </c>
      <c r="P44" s="396"/>
      <c r="Q44" s="396"/>
      <c r="R44" s="396"/>
      <c r="S44" s="396"/>
      <c r="T44" s="406"/>
      <c r="U44" s="406"/>
      <c r="V44" s="406"/>
      <c r="W44" s="407"/>
      <c r="X44" s="407"/>
      <c r="Y44" s="424"/>
      <c r="Z44" s="425"/>
      <c r="AA44" s="409"/>
    </row>
    <row r="45" spans="1:27" s="111" customFormat="1" ht="45">
      <c r="A45" s="164"/>
      <c r="B45" s="1465" t="s">
        <v>142</v>
      </c>
      <c r="C45" s="1466"/>
      <c r="D45" s="181"/>
      <c r="E45" s="182">
        <f>E41+E43</f>
        <v>1385906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65" t="s">
        <v>99</v>
      </c>
      <c r="C49" s="1466"/>
      <c r="D49" s="956" t="s">
        <v>61</v>
      </c>
      <c r="E49" s="965">
        <f>E45+E47</f>
        <v>1385906</v>
      </c>
      <c r="F49" s="161" t="s">
        <v>538</v>
      </c>
      <c r="G49" s="170" t="s">
        <v>420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681</v>
      </c>
      <c r="E50" s="1601"/>
      <c r="F50" s="1601"/>
      <c r="G50" s="1601"/>
      <c r="H50" s="1602"/>
      <c r="I50" s="127"/>
      <c r="J50" s="437"/>
      <c r="K50" s="397" t="str">
        <f>C50</f>
        <v xml:space="preserve">i. Specify source(s) of in-kind donations </v>
      </c>
      <c r="L50" s="396"/>
      <c r="M50" s="396"/>
      <c r="N50" s="396"/>
      <c r="O50" s="398" t="str">
        <f>D50</f>
        <v>KFW($282,064.50); UFPA($687,322.22); USAD ($357,000)</v>
      </c>
      <c r="P50" s="396"/>
      <c r="Q50" s="396"/>
      <c r="R50" s="396"/>
      <c r="S50" s="396"/>
      <c r="T50" s="406"/>
      <c r="U50" s="406"/>
      <c r="V50" s="406"/>
      <c r="W50" s="407"/>
      <c r="X50" s="407"/>
      <c r="Y50" s="424"/>
      <c r="Z50" s="425"/>
      <c r="AA50" s="409"/>
    </row>
    <row r="51" spans="1:27" s="111" customFormat="1" ht="60">
      <c r="A51" s="164"/>
      <c r="B51" s="1465" t="s">
        <v>149</v>
      </c>
      <c r="C51" s="1466"/>
      <c r="D51" s="956" t="s">
        <v>61</v>
      </c>
      <c r="E51" s="168">
        <v>473844.36</v>
      </c>
      <c r="F51" s="161" t="s">
        <v>538</v>
      </c>
      <c r="G51" s="170" t="s">
        <v>420</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60">
      <c r="A52" s="164"/>
      <c r="B52" s="1465" t="s">
        <v>150</v>
      </c>
      <c r="C52" s="1466"/>
      <c r="D52" s="956" t="s">
        <v>62</v>
      </c>
      <c r="E52" s="168">
        <v>0</v>
      </c>
      <c r="F52" s="161" t="s">
        <v>538</v>
      </c>
      <c r="G52" s="170" t="s">
        <v>420</v>
      </c>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1859750.3599999999</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0.42700330727557367</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f>E41/E45</f>
        <v>4.2945914080752955E-2</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0.90411554293485352</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955" t="s">
        <v>62</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65" t="s">
        <v>31</v>
      </c>
      <c r="C62" s="1465"/>
      <c r="D62" s="1465"/>
      <c r="E62" s="1465"/>
      <c r="F62" s="1477" t="s">
        <v>422</v>
      </c>
      <c r="G62" s="1478"/>
      <c r="H62" s="1479"/>
      <c r="I62" s="438"/>
      <c r="J62" s="437"/>
      <c r="K62" s="397"/>
      <c r="L62" s="396"/>
      <c r="M62" s="448">
        <f>E62</f>
        <v>0</v>
      </c>
      <c r="N62" s="396"/>
      <c r="O62" s="396"/>
      <c r="P62" s="396"/>
      <c r="Q62" s="397" t="str">
        <f>F62</f>
        <v>Public Procurement Service (a department of the Ministry of Finance)</v>
      </c>
      <c r="R62" s="398" t="str">
        <f>B62</f>
        <v>a. Specify entity</v>
      </c>
      <c r="S62" s="396"/>
      <c r="T62" s="406"/>
      <c r="U62" s="406"/>
      <c r="V62" s="406"/>
      <c r="W62" s="407"/>
      <c r="X62" s="407"/>
      <c r="Y62" s="424"/>
      <c r="Z62" s="425"/>
      <c r="AA62" s="409"/>
    </row>
    <row r="63" spans="1:27" s="111" customFormat="1" ht="30.75" customHeight="1">
      <c r="A63" s="946"/>
      <c r="B63" s="945"/>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682</v>
      </c>
      <c r="E64" s="1478"/>
      <c r="F64" s="1478"/>
      <c r="G64" s="1478"/>
      <c r="H64" s="1479"/>
      <c r="I64" s="419"/>
      <c r="J64" s="437"/>
      <c r="K64" s="397" t="str">
        <f>A64</f>
        <v xml:space="preserve">B15. Please note any additional comments about finance and procurement.
</v>
      </c>
      <c r="L64" s="396"/>
      <c r="M64" s="396"/>
      <c r="N64" s="396"/>
      <c r="O64" s="397" t="str">
        <f>D64</f>
        <v>No additional comments</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953" t="s">
        <v>61</v>
      </c>
      <c r="G68" s="953" t="s">
        <v>61</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953" t="s">
        <v>61</v>
      </c>
      <c r="G69" s="953"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62</v>
      </c>
      <c r="E70" s="1679"/>
      <c r="F70" s="953" t="s">
        <v>61</v>
      </c>
      <c r="G70" s="953" t="s">
        <v>61</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62</v>
      </c>
      <c r="E71" s="1679"/>
      <c r="F71" s="953" t="s">
        <v>61</v>
      </c>
      <c r="G71" s="953"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62</v>
      </c>
      <c r="E72" s="1679"/>
      <c r="F72" s="953" t="s">
        <v>61</v>
      </c>
      <c r="G72" s="953"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953" t="s">
        <v>61</v>
      </c>
      <c r="G73" s="953"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62</v>
      </c>
      <c r="E74" s="1679"/>
      <c r="F74" s="953" t="s">
        <v>61</v>
      </c>
      <c r="G74" s="953"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953" t="s">
        <v>61</v>
      </c>
      <c r="G75" s="953"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953" t="s">
        <v>61</v>
      </c>
      <c r="G76" s="953"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62</v>
      </c>
      <c r="E77" s="1679"/>
      <c r="F77" s="953" t="s">
        <v>61</v>
      </c>
      <c r="G77" s="953"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62</v>
      </c>
      <c r="E78" s="1679"/>
      <c r="F78" s="953" t="s">
        <v>61</v>
      </c>
      <c r="G78" s="953"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949"/>
      <c r="G79" s="949"/>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t="s">
        <v>683</v>
      </c>
      <c r="E80" s="1487"/>
      <c r="F80" s="1487"/>
      <c r="G80" s="1487"/>
      <c r="H80" s="1488"/>
      <c r="I80" s="419"/>
      <c r="J80" s="437"/>
      <c r="K80" s="397" t="str">
        <f>A80</f>
        <v>C2. Please note any comments about the commodities offered.</v>
      </c>
      <c r="L80" s="396"/>
      <c r="M80" s="396"/>
      <c r="N80" s="396"/>
      <c r="O80" s="397" t="str">
        <f>D80</f>
        <v>No comment</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951"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952" t="s">
        <v>423</v>
      </c>
      <c r="D85" s="1571" t="s">
        <v>424</v>
      </c>
      <c r="E85" s="1572"/>
      <c r="F85" s="950" t="s">
        <v>61</v>
      </c>
      <c r="G85" s="1554" t="s">
        <v>61</v>
      </c>
      <c r="H85" s="1555"/>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556" t="s">
        <v>71</v>
      </c>
      <c r="B86" s="1557"/>
      <c r="C86" s="1557"/>
      <c r="D86" s="1557"/>
      <c r="E86" s="1557"/>
      <c r="F86" s="1551" t="s">
        <v>62</v>
      </c>
      <c r="G86" s="1552"/>
      <c r="H86" s="1553"/>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205</v>
      </c>
      <c r="F87" s="1513"/>
      <c r="G87" s="1513"/>
      <c r="H87" s="1514"/>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205</v>
      </c>
      <c r="F88" s="1513"/>
      <c r="G88" s="1513"/>
      <c r="H88" s="1514"/>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t="s">
        <v>205</v>
      </c>
      <c r="E90" s="1513"/>
      <c r="F90" s="1513"/>
      <c r="G90" s="1513"/>
      <c r="H90" s="1514"/>
      <c r="I90" s="458"/>
      <c r="J90" s="446"/>
      <c r="K90" s="397" t="str">
        <f>B90</f>
        <v>a. If yes, describe the policies.</v>
      </c>
      <c r="L90" s="396"/>
      <c r="M90" s="396"/>
      <c r="N90" s="460"/>
      <c r="O90" s="398" t="str">
        <f>D90</f>
        <v>Not applicable</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 r="A92" s="152"/>
      <c r="B92" s="1465" t="s">
        <v>22</v>
      </c>
      <c r="C92" s="1465"/>
      <c r="D92" s="1512" t="s">
        <v>425</v>
      </c>
      <c r="E92" s="1513"/>
      <c r="F92" s="1513"/>
      <c r="G92" s="1513"/>
      <c r="H92" s="1514"/>
      <c r="I92" s="458"/>
      <c r="J92" s="446"/>
      <c r="K92" s="397" t="str">
        <f>B92</f>
        <v>a. If yes, describe the policies.</v>
      </c>
      <c r="L92" s="396"/>
      <c r="M92" s="396"/>
      <c r="N92" s="460"/>
      <c r="O92" s="398" t="str">
        <f>D92</f>
        <v>The National Pharmaceutical Policy stipulates that drugstores with qualified pharmacists can commercialize oral contraceptives and provide them based on a medical prescription.</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200</v>
      </c>
      <c r="E95" s="1538"/>
      <c r="F95" s="1539"/>
      <c r="G95" s="1540" t="s">
        <v>202</v>
      </c>
      <c r="H95" s="1541"/>
      <c r="I95" s="465"/>
      <c r="J95" s="446" t="str">
        <f t="shared" si="3"/>
        <v>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37" t="s">
        <v>200</v>
      </c>
      <c r="E96" s="1538"/>
      <c r="F96" s="1539"/>
      <c r="G96" s="1540" t="s">
        <v>205</v>
      </c>
      <c r="H96" s="1541"/>
      <c r="I96" s="465"/>
      <c r="J96" s="446" t="str">
        <f t="shared" si="3"/>
        <v>Not applicable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204</v>
      </c>
      <c r="E97" s="1538"/>
      <c r="F97" s="1539"/>
      <c r="G97" s="1540" t="s">
        <v>205</v>
      </c>
      <c r="H97" s="1541"/>
      <c r="I97" s="465"/>
      <c r="J97" s="446" t="str">
        <f t="shared" si="3"/>
        <v>Not applicable</v>
      </c>
      <c r="K97" s="397"/>
      <c r="L97" s="396"/>
      <c r="M97" s="426"/>
      <c r="N97" s="396"/>
      <c r="O97" s="397"/>
      <c r="P97" s="397"/>
      <c r="Q97" s="396"/>
      <c r="R97" s="396"/>
      <c r="S97" s="396"/>
      <c r="T97" s="463" t="str">
        <f t="shared" si="4"/>
        <v>Clinical Officer</v>
      </c>
      <c r="U97" s="464"/>
      <c r="V97" s="406"/>
      <c r="W97" s="407"/>
      <c r="X97" s="407"/>
      <c r="Y97" s="424"/>
      <c r="Z97" s="425"/>
      <c r="AA97" s="409"/>
    </row>
    <row r="98" spans="1:27" s="111" customFormat="1" ht="15" customHeight="1">
      <c r="A98" s="130"/>
      <c r="B98" s="94" t="s">
        <v>182</v>
      </c>
      <c r="C98" s="92" t="s">
        <v>190</v>
      </c>
      <c r="D98" s="1537" t="s">
        <v>202</v>
      </c>
      <c r="E98" s="1538"/>
      <c r="F98" s="1539"/>
      <c r="G98" s="1540" t="s">
        <v>205</v>
      </c>
      <c r="H98" s="1541"/>
      <c r="I98" s="465"/>
      <c r="J98" s="446" t="str">
        <f t="shared" si="3"/>
        <v>Not applicable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1680</v>
      </c>
      <c r="E99" s="1538"/>
      <c r="F99" s="1539"/>
      <c r="G99" s="1540" t="s">
        <v>202</v>
      </c>
      <c r="H99" s="1541"/>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202</v>
      </c>
      <c r="H100" s="1541"/>
      <c r="I100" s="465"/>
      <c r="J100" s="446" t="str">
        <f t="shared" si="3"/>
        <v>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205</v>
      </c>
      <c r="H101" s="1541"/>
      <c r="I101" s="465"/>
      <c r="J101" s="446" t="str">
        <f t="shared" si="3"/>
        <v>Not applicable</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200</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Auxiliary nurse</v>
      </c>
      <c r="U102" s="464"/>
      <c r="V102" s="406"/>
      <c r="W102" s="407"/>
      <c r="X102" s="407"/>
      <c r="Y102" s="424"/>
      <c r="Z102" s="425"/>
      <c r="AA102" s="409"/>
    </row>
    <row r="103" spans="1:27" s="111" customFormat="1" ht="90" customHeight="1">
      <c r="A103" s="1528" t="s">
        <v>684</v>
      </c>
      <c r="B103" s="1529"/>
      <c r="C103" s="1530"/>
      <c r="D103" s="1686" t="s">
        <v>425</v>
      </c>
      <c r="E103" s="1687"/>
      <c r="F103" s="1687"/>
      <c r="G103" s="1687"/>
      <c r="H103" s="1688"/>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 National Pharmaceutical Policy stipulates that drugstores with qualified pharmacists can commercialize oral contraceptives and provide them based on a medical prescription.</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62</v>
      </c>
      <c r="H112" s="1468"/>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205</v>
      </c>
      <c r="H113" s="1468"/>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205</v>
      </c>
      <c r="H126" s="15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2011</v>
      </c>
      <c r="H127" s="15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t="s">
        <v>426</v>
      </c>
      <c r="E128" s="1478"/>
      <c r="F128" s="1478"/>
      <c r="G128" s="1478"/>
      <c r="H128" s="1479"/>
      <c r="I128" s="421"/>
      <c r="J128" s="473"/>
      <c r="K128" s="397" t="str">
        <f>A128</f>
        <v xml:space="preserve">D11. Name of the list(s)
</v>
      </c>
      <c r="L128" s="397"/>
      <c r="M128" s="396"/>
      <c r="N128" s="396"/>
      <c r="O128" s="397" t="str">
        <f>D128</f>
        <v>List of Essential Medicines in Burundi</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t="s">
        <v>427</v>
      </c>
      <c r="E129" s="1478"/>
      <c r="F129" s="1478"/>
      <c r="G129" s="1478"/>
      <c r="H129" s="1479"/>
      <c r="I129" s="421"/>
      <c r="J129" s="473"/>
      <c r="K129" s="397" t="str">
        <f>A129</f>
        <v xml:space="preserve">D12. Notes about the list(s)
</v>
      </c>
      <c r="L129" s="397"/>
      <c r="M129" s="396"/>
      <c r="N129" s="396"/>
      <c r="O129" s="397" t="str">
        <f>D129</f>
        <v>The list was drafted in 2011 and finalized in 2012.</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2012</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61</v>
      </c>
      <c r="H133" s="1468"/>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999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80" t="s">
        <v>1789</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944"/>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947"/>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944"/>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944"/>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944"/>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944"/>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944"/>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944"/>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944"/>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944"/>
      <c r="B149" s="1465" t="s">
        <v>717</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686</v>
      </c>
      <c r="G150" s="1478"/>
      <c r="H150" s="1479"/>
      <c r="I150" s="419"/>
      <c r="J150" s="446"/>
      <c r="K150" s="397"/>
      <c r="L150" s="397"/>
      <c r="M150" s="396"/>
      <c r="N150" s="396"/>
      <c r="O150" s="396"/>
      <c r="P150" s="396"/>
      <c r="Q150" s="397" t="str">
        <f>F150</f>
        <v xml:space="preserve">Reproductive Health National Program, annual report 2013 </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946"/>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944"/>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t="s">
        <v>1681</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Challenge: Health centers attached to the Catholic Church (12%) do not provide modern contraceptive methods.
Success: The country did not experience stock outs of contraceptives during the reporting period.</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J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D3:E3"/>
    <mergeCell ref="F3:H3"/>
    <mergeCell ref="A7:C7"/>
    <mergeCell ref="A8:H8"/>
  </mergeCells>
  <dataValidations count="12">
    <dataValidation type="list" allowBlank="1" showInputMessage="1" showErrorMessage="1" error="Please choose from the dropdown list." sqref="F61:H61">
      <formula1>$T$1:$T$7</formula1>
    </dataValidation>
    <dataValidation type="list" allowBlank="1" showInputMessage="1" showErrorMessage="1" errorTitle="Choose from dropdown" error="Please choose from the dropdown list. If you cannot, please write your comment in the comments section." sqref="D83:F83">
      <formula1>$N$1:$N$4</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prompt="Please select from the dropdown list." sqref="G138 D23 D68 D15:D21">
      <formula1>$W$1:$W$6</formula1>
    </dataValidation>
    <dataValidation type="list" allowBlank="1" showInputMessage="1" showErrorMessage="1" error="Please choose from the dropdown list." sqref="G111:G113 G140:G148 G132:G135 D22 G152:G153 D69:D78 D26 H106:H108 H25">
      <formula1>$W$1:$W$6</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H82">
      <formula1>$W$1:$W$5</formula1>
    </dataValidation>
    <dataValidation type="list" allowBlank="1" showInputMessage="1" showErrorMessage="1" error="Please choose from the dropdown list." sqref="H31:H32 G116:H125 F59 D106:D108 H91 H89 F85:H86 D51:D52 D49 D43 D41">
      <formula1>$W$1:$W$5</formula1>
    </dataValidation>
    <dataValidation type="list" allowBlank="1" showInputMessage="1" showErrorMessage="1" error="Please choose from the dropdown list." sqref="F63 F68:H78">
      <formula1>$Y$1:$Y$4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1208</v>
      </c>
      <c r="B7" s="1632"/>
      <c r="C7" s="1632"/>
      <c r="D7" s="916"/>
      <c r="E7" s="916"/>
      <c r="F7" s="916"/>
      <c r="G7" s="917"/>
      <c r="H7" s="918"/>
      <c r="I7" s="906"/>
      <c r="J7" s="907"/>
      <c r="K7" s="908" t="str">
        <f>A7</f>
        <v>Country: Cameroon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12" t="s">
        <v>1209</v>
      </c>
      <c r="E13" s="1513"/>
      <c r="F13" s="1513"/>
      <c r="G13" s="1513"/>
      <c r="H13" s="1514"/>
      <c r="I13" s="419"/>
      <c r="J13" s="404"/>
      <c r="K13" s="397" t="str">
        <f>B13</f>
        <v>a. What is the name of the committee?</v>
      </c>
      <c r="L13" s="548" t="str">
        <f>D13</f>
        <v>Family Planning Subgroup</v>
      </c>
      <c r="M13" s="396"/>
      <c r="N13" s="396"/>
      <c r="O13" s="398" t="str">
        <f>D13</f>
        <v>Family Planning Subgroup</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4" t="s">
        <v>61</v>
      </c>
      <c r="E15" s="151" t="s">
        <v>55</v>
      </c>
      <c r="F15" s="1477" t="s">
        <v>1210</v>
      </c>
      <c r="G15" s="1478"/>
      <c r="H15" s="1479"/>
      <c r="I15" s="419"/>
      <c r="J15" s="404"/>
      <c r="K15" s="397" t="str">
        <f t="shared" ref="K15:K23" si="0">B15</f>
        <v>a. Social marketing</v>
      </c>
      <c r="L15" s="396"/>
      <c r="M15" s="396"/>
      <c r="N15" s="396"/>
      <c r="O15" s="397"/>
      <c r="P15" s="396"/>
      <c r="Q15" s="397" t="str">
        <f t="shared" ref="Q15:Q23" si="1">F15</f>
        <v>Cameroonian Social Marketing Association</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74" t="s">
        <v>61</v>
      </c>
      <c r="E16" s="153" t="s">
        <v>55</v>
      </c>
      <c r="F16" s="1477" t="s">
        <v>1211</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Cameroon National Association for Family Welfare
(CAMNAFAW/IPPF), Cameroon Baptist Convention Health Services (CBCHS), Ad Lucem (Catholics)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74"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74" t="s">
        <v>62</v>
      </c>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74" t="s">
        <v>61</v>
      </c>
      <c r="E19" s="153" t="s">
        <v>57</v>
      </c>
      <c r="F19" s="1477" t="s">
        <v>509</v>
      </c>
      <c r="G19" s="1478"/>
      <c r="H19" s="1479"/>
      <c r="I19" s="419"/>
      <c r="J19" s="404"/>
      <c r="K19" s="397" t="str">
        <f t="shared" si="0"/>
        <v>e. UN agencies</v>
      </c>
      <c r="L19" s="396"/>
      <c r="M19" s="396"/>
      <c r="N19" s="396"/>
      <c r="O19" s="397"/>
      <c r="P19" s="396"/>
      <c r="Q19" s="397" t="str">
        <f t="shared" si="1"/>
        <v>United Nations Population Fund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74" t="s">
        <v>61</v>
      </c>
      <c r="E20" s="153" t="s">
        <v>58</v>
      </c>
      <c r="F20" s="1477" t="s">
        <v>1212</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Family Planning Department, Pharmacy, Medicines, and Laboratories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774" t="s">
        <v>61</v>
      </c>
      <c r="E21" s="153" t="s">
        <v>59</v>
      </c>
      <c r="F21" s="1477" t="s">
        <v>1213</v>
      </c>
      <c r="G21" s="1478"/>
      <c r="H21" s="1479"/>
      <c r="I21" s="419"/>
      <c r="J21" s="404"/>
      <c r="K21" s="397" t="str">
        <f t="shared" si="0"/>
        <v>g. Central Medical Store or Central Warehouse</v>
      </c>
      <c r="L21" s="396"/>
      <c r="M21" s="396"/>
      <c r="N21" s="396"/>
      <c r="O21" s="397"/>
      <c r="P21" s="396"/>
      <c r="Q21" s="397" t="str">
        <f t="shared" si="1"/>
        <v>National Essential Medicine Supply Center</v>
      </c>
      <c r="R21" s="396"/>
      <c r="S21" s="396"/>
      <c r="T21" s="406"/>
      <c r="U21" s="406"/>
      <c r="V21" s="406"/>
      <c r="W21" s="407"/>
      <c r="X21" s="407"/>
      <c r="Y21" s="424"/>
      <c r="Z21" s="425"/>
      <c r="AA21" s="409"/>
    </row>
    <row r="22" spans="1:134" s="111" customFormat="1">
      <c r="A22" s="152"/>
      <c r="B22" s="1562" t="s">
        <v>39</v>
      </c>
      <c r="C22" s="1562"/>
      <c r="D22" s="774"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74" t="s">
        <v>61</v>
      </c>
      <c r="E23" s="153" t="s">
        <v>59</v>
      </c>
      <c r="F23" s="1477" t="s">
        <v>1214</v>
      </c>
      <c r="G23" s="1478"/>
      <c r="H23" s="1479"/>
      <c r="I23" s="419"/>
      <c r="J23" s="404"/>
      <c r="K23" s="403" t="str">
        <f t="shared" si="0"/>
        <v>i. Other (for example: partners)</v>
      </c>
      <c r="L23" s="404"/>
      <c r="M23" s="404"/>
      <c r="N23" s="404"/>
      <c r="O23" s="403"/>
      <c r="P23" s="404"/>
      <c r="Q23" s="403" t="str">
        <f t="shared" si="1"/>
        <v>German Cooperation Agency (GIZ), CHAI, USAID</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93" t="s">
        <v>66</v>
      </c>
      <c r="H29" s="1694"/>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77" t="s">
        <v>538</v>
      </c>
      <c r="F30" s="162" t="s">
        <v>127</v>
      </c>
      <c r="G30" s="1614" t="s">
        <v>1215</v>
      </c>
      <c r="H30" s="1615"/>
      <c r="I30" s="438"/>
      <c r="J30" s="403" t="str">
        <f>G30</f>
        <v>Maternal Health Department with help from USAID | DELIVER PROJECT</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93"/>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93" t="s">
        <v>61</v>
      </c>
      <c r="E49" s="168">
        <v>15091795</v>
      </c>
      <c r="F49" s="1107" t="s">
        <v>1216</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ht="60">
      <c r="A50" s="164"/>
      <c r="B50" s="179"/>
      <c r="C50" s="180" t="s">
        <v>100</v>
      </c>
      <c r="D50" s="1614" t="s">
        <v>1217</v>
      </c>
      <c r="E50" s="1692"/>
      <c r="F50" s="1692"/>
      <c r="G50" s="1692"/>
      <c r="H50" s="1615"/>
      <c r="I50" s="127"/>
      <c r="J50" s="437"/>
      <c r="K50" s="397" t="str">
        <f>C50</f>
        <v xml:space="preserve">i. Specify source(s) of in-kind donations </v>
      </c>
      <c r="L50" s="396"/>
      <c r="M50" s="396"/>
      <c r="N50" s="396"/>
      <c r="O50" s="398" t="str">
        <f>D50</f>
        <v>UNFPA, German Cooperation Agency (GIZ), Organization for Coordination and Cooperation in the Fight Against Endemic Diseases in Central Africa (OCEAC), Cameroonian Social Marketing Association (ACMS), Cameroon National Association for Family Welfare (CAMNAFAW)</v>
      </c>
      <c r="P50" s="396"/>
      <c r="Q50" s="396"/>
      <c r="R50" s="396"/>
      <c r="S50" s="396"/>
      <c r="T50" s="406"/>
      <c r="U50" s="406"/>
      <c r="V50" s="406"/>
      <c r="W50" s="407"/>
      <c r="X50" s="407"/>
      <c r="Y50" s="424"/>
      <c r="Z50" s="425"/>
      <c r="AA50" s="409"/>
    </row>
    <row r="51" spans="1:27" s="111" customFormat="1" ht="75">
      <c r="A51" s="164"/>
      <c r="B51" s="1465" t="s">
        <v>149</v>
      </c>
      <c r="C51" s="1466"/>
      <c r="D51" s="793" t="s">
        <v>61</v>
      </c>
      <c r="E51" s="168">
        <v>92200</v>
      </c>
      <c r="F51" s="177" t="s">
        <v>538</v>
      </c>
      <c r="G51" s="190" t="s">
        <v>1218</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15183995</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t="s">
        <v>66</v>
      </c>
      <c r="G58" s="1592" t="s">
        <v>1662</v>
      </c>
      <c r="H58" s="1593"/>
      <c r="I58" s="438"/>
      <c r="J58" s="446" t="str">
        <f>G58</f>
        <v>Comments:  The quantity is 709,520 condoms, the exact cost is not available at our level because it depends on market prices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t="s">
        <v>66</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84" t="s">
        <v>61</v>
      </c>
      <c r="G68" s="784"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784" t="s">
        <v>62</v>
      </c>
      <c r="G69" s="784" t="s">
        <v>62</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784" t="s">
        <v>61</v>
      </c>
      <c r="G70" s="784"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62</v>
      </c>
      <c r="E71" s="1679"/>
      <c r="F71" s="784" t="s">
        <v>61</v>
      </c>
      <c r="G71" s="784"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62</v>
      </c>
      <c r="E72" s="1679"/>
      <c r="F72" s="784" t="s">
        <v>61</v>
      </c>
      <c r="G72" s="784"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784" t="s">
        <v>61</v>
      </c>
      <c r="G74" s="784"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84" t="s">
        <v>62</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784" t="s">
        <v>61</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62</v>
      </c>
      <c r="E77" s="1679"/>
      <c r="F77" s="784" t="s">
        <v>61</v>
      </c>
      <c r="G77" s="784"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62</v>
      </c>
      <c r="E78" s="1679"/>
      <c r="F78" s="784" t="s">
        <v>62</v>
      </c>
      <c r="G78" s="784" t="s">
        <v>62</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83" t="s">
        <v>205</v>
      </c>
      <c r="D85" s="1571" t="s">
        <v>205</v>
      </c>
      <c r="E85" s="1572"/>
      <c r="F85" s="778"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1220</v>
      </c>
      <c r="F87" s="1513"/>
      <c r="G87" s="1513"/>
      <c r="H87" s="1514"/>
      <c r="I87" s="458"/>
      <c r="J87" s="446"/>
      <c r="K87" s="397"/>
      <c r="L87" s="396"/>
      <c r="M87" s="426"/>
      <c r="N87" s="426" t="str">
        <f>E87</f>
        <v>Public sector, NGO, Social Marketing</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c r="F88" s="1513"/>
      <c r="G88" s="1513"/>
      <c r="H88" s="1514"/>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200</v>
      </c>
      <c r="E95" s="1538"/>
      <c r="F95" s="1539"/>
      <c r="G95" s="1537" t="s">
        <v>200</v>
      </c>
      <c r="H95" s="1646"/>
      <c r="I95" s="465"/>
      <c r="J95" s="446" t="str">
        <f t="shared" si="3"/>
        <v>Auxiliary 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37" t="s">
        <v>200</v>
      </c>
      <c r="E96" s="1538"/>
      <c r="F96" s="1539"/>
      <c r="G96" s="1537" t="s">
        <v>200</v>
      </c>
      <c r="H96" s="1646"/>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202</v>
      </c>
      <c r="E97" s="1538"/>
      <c r="F97" s="1539"/>
      <c r="G97" s="1537" t="s">
        <v>202</v>
      </c>
      <c r="H97" s="1646"/>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202</v>
      </c>
      <c r="E98" s="1538"/>
      <c r="F98" s="1539"/>
      <c r="G98" s="1537" t="s">
        <v>202</v>
      </c>
      <c r="H98" s="1646"/>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199</v>
      </c>
      <c r="E99" s="1538"/>
      <c r="F99" s="1539"/>
      <c r="G99" s="1537" t="s">
        <v>199</v>
      </c>
      <c r="H99" s="1646"/>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202</v>
      </c>
      <c r="E100" s="1538"/>
      <c r="F100" s="1539"/>
      <c r="G100" s="1537" t="s">
        <v>202</v>
      </c>
      <c r="H100" s="1646"/>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ht="15" customHeight="1">
      <c r="A101" s="130"/>
      <c r="B101" s="95" t="s">
        <v>185</v>
      </c>
      <c r="C101" s="92" t="s">
        <v>193</v>
      </c>
      <c r="D101" s="1537"/>
      <c r="E101" s="1538"/>
      <c r="F101" s="1539"/>
      <c r="G101" s="1537"/>
      <c r="H101" s="1646"/>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3" t="s">
        <v>205</v>
      </c>
      <c r="H102" s="1662"/>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90">
      <c r="A103" s="1528" t="s">
        <v>684</v>
      </c>
      <c r="B103" s="1529"/>
      <c r="C103" s="1530"/>
      <c r="D103" s="1531" t="s">
        <v>1221</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Private pharmacy agents can provide contraceptives to clients with a prescription</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61</v>
      </c>
      <c r="H111" s="1468"/>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62</v>
      </c>
      <c r="H113" s="1468"/>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388</v>
      </c>
      <c r="H126" s="1504"/>
      <c r="I126" s="421"/>
      <c r="J126" s="446" t="str">
        <f t="shared" si="5"/>
        <v>None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2010</v>
      </c>
      <c r="H127" s="1504"/>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80" t="s">
        <v>623</v>
      </c>
      <c r="B128" s="1465"/>
      <c r="C128" s="1466"/>
      <c r="D128" s="1477" t="s">
        <v>546</v>
      </c>
      <c r="E128" s="1478"/>
      <c r="F128" s="1478"/>
      <c r="G128" s="1478"/>
      <c r="H128" s="1479"/>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60">
      <c r="A129" s="1480" t="s">
        <v>624</v>
      </c>
      <c r="B129" s="1465"/>
      <c r="C129" s="1466"/>
      <c r="D129" s="1477" t="s">
        <v>1222</v>
      </c>
      <c r="E129" s="1478"/>
      <c r="F129" s="1478"/>
      <c r="G129" s="1478"/>
      <c r="H129" s="1479"/>
      <c r="I129" s="421"/>
      <c r="J129" s="473"/>
      <c r="K129" s="397" t="str">
        <f>A129</f>
        <v xml:space="preserve">D12. Notes about the list(s)
</v>
      </c>
      <c r="L129" s="397"/>
      <c r="M129" s="396"/>
      <c r="N129" s="396"/>
      <c r="O129" s="397" t="str">
        <f>D129</f>
        <v>Implanon NXT is no longer on the essential medicines list</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2003</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60">
      <c r="A139" s="1480" t="s">
        <v>1788</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65" t="s">
        <v>108</v>
      </c>
      <c r="C140" s="1465"/>
      <c r="D140" s="1465"/>
      <c r="E140" s="1465"/>
      <c r="F140" s="1466"/>
      <c r="G140" s="1467" t="s">
        <v>61</v>
      </c>
      <c r="H140" s="1468"/>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61</v>
      </c>
      <c r="H141" s="1468"/>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61</v>
      </c>
      <c r="H144" s="1468"/>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61</v>
      </c>
      <c r="H146" s="1468"/>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61</v>
      </c>
      <c r="H147" s="1468"/>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65" t="s">
        <v>717</v>
      </c>
      <c r="C149" s="1465"/>
      <c r="D149" s="1465"/>
      <c r="E149" s="1465"/>
      <c r="F149" s="1477"/>
      <c r="G149" s="1478"/>
      <c r="H149" s="1479"/>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1223</v>
      </c>
      <c r="G150" s="1478"/>
      <c r="H150" s="1479"/>
      <c r="I150" s="419"/>
      <c r="J150" s="446"/>
      <c r="K150" s="397"/>
      <c r="L150" s="397"/>
      <c r="M150" s="396"/>
      <c r="N150" s="396"/>
      <c r="O150" s="396"/>
      <c r="P150" s="396"/>
      <c r="Q150" s="397" t="str">
        <f>F150</f>
        <v>Cameroon Contraceptive Logistics System Evaluation Report</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65" t="s">
        <v>177</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thickBot="1">
      <c r="A154" s="1469" t="s">
        <v>627</v>
      </c>
      <c r="B154" s="1470"/>
      <c r="C154" s="1471"/>
      <c r="D154" s="1689" t="s">
        <v>1224</v>
      </c>
      <c r="E154" s="1690"/>
      <c r="F154" s="1690"/>
      <c r="G154" s="1690"/>
      <c r="H154" s="1691"/>
      <c r="I154" s="419"/>
      <c r="J154" s="446"/>
      <c r="K154" s="397" t="str">
        <f>A154</f>
        <v xml:space="preserve">F. Please note any overall comments about challenges and/or successes with contraceptive security in your country.
</v>
      </c>
      <c r="L154" s="396"/>
      <c r="M154" s="396"/>
      <c r="N154" s="396"/>
      <c r="O154" s="397" t="str">
        <f>D154</f>
        <v>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8:H8"/>
    <mergeCell ref="A10:H10"/>
    <mergeCell ref="A11:G11"/>
    <mergeCell ref="A12:G12"/>
    <mergeCell ref="B13:C13"/>
    <mergeCell ref="D13:H13"/>
    <mergeCell ref="A1:H1"/>
    <mergeCell ref="A2:C2"/>
    <mergeCell ref="D2:E2"/>
    <mergeCell ref="A9:H9"/>
    <mergeCell ref="D3:E3"/>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3">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G116:H125 F86:H86 D106:D108 H91 H89 D41 D51:D52 D49 D43">
      <formula1>$W$1:$W$2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$W$1:$W$5</formula1>
    </dataValidation>
    <dataValidation type="list" allowBlank="1" showInputMessage="1" showErrorMessage="1" error="Please choose from the dropdown list." sqref="G111:G113 H25 D16:D23 D26 F68:H78 G140:G148 F63 G132:G135 G152:G153 H106:H108 D69:D78">
      <formula1>$W$1:$W$5</formula1>
    </dataValidation>
    <dataValidation type="list" allowBlank="1" showInputMessage="1" sqref="D95:H102">
      <formula1>$Q$1:$Q$9</formula1>
    </dataValidation>
    <dataValidation type="list" allowBlank="1" showInputMessage="1" error="Please choose from the dropdown list." sqref="F85:H85 F59">
      <formula1>$W$1:$W$2</formula1>
    </dataValidation>
    <dataValidation allowBlank="1" showInputMessage="1" error="Please choose from the dropdown list." sqref="C85 D85:E85"/>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1013</v>
      </c>
      <c r="B7" s="1632"/>
      <c r="C7" s="1632"/>
      <c r="D7" s="916"/>
      <c r="E7" s="916"/>
      <c r="F7" s="916"/>
      <c r="G7" s="917"/>
      <c r="H7" s="918"/>
      <c r="I7" s="906"/>
      <c r="J7" s="907"/>
      <c r="K7" s="908" t="str">
        <f>A7</f>
        <v>Country: Cape Verde</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512" t="s">
        <v>1015</v>
      </c>
      <c r="E13" s="1513"/>
      <c r="F13" s="1513"/>
      <c r="G13" s="1513"/>
      <c r="H13" s="1514"/>
      <c r="I13" s="419"/>
      <c r="J13" s="404"/>
      <c r="K13" s="397" t="str">
        <f>B13</f>
        <v>a. What is the name of the committee?</v>
      </c>
      <c r="L13" s="548" t="str">
        <f>D13</f>
        <v>National Reproductive Health Programme (PNSR) and the Directorate General of Pharmacy and Drugs (DGFM)</v>
      </c>
      <c r="M13" s="396"/>
      <c r="N13" s="396"/>
      <c r="O13" s="398" t="str">
        <f>D13</f>
        <v>National Reproductive Health Programme (PNSR) and the Directorate General of Pharmacy and Drugs (DGFM)</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08" t="s">
        <v>62</v>
      </c>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ustomHeight="1">
      <c r="A16" s="152"/>
      <c r="B16" s="1465" t="s">
        <v>118</v>
      </c>
      <c r="C16" s="1466"/>
      <c r="D16" s="708" t="s">
        <v>62</v>
      </c>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ustomHeight="1">
      <c r="A17" s="152"/>
      <c r="B17" s="1465" t="s">
        <v>119</v>
      </c>
      <c r="C17" s="1466"/>
      <c r="D17" s="708"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ustomHeight="1">
      <c r="A18" s="152"/>
      <c r="B18" s="1465" t="s">
        <v>15</v>
      </c>
      <c r="C18" s="1466"/>
      <c r="D18" s="708" t="s">
        <v>61</v>
      </c>
      <c r="E18" s="153" t="s">
        <v>56</v>
      </c>
      <c r="F18" s="1477" t="s">
        <v>1016</v>
      </c>
      <c r="G18" s="1478"/>
      <c r="H18" s="1479"/>
      <c r="I18" s="419"/>
      <c r="J18" s="404"/>
      <c r="K18" s="397" t="str">
        <f t="shared" si="0"/>
        <v>d. Donors</v>
      </c>
      <c r="L18" s="396"/>
      <c r="M18" s="396"/>
      <c r="N18" s="396"/>
      <c r="O18" s="397"/>
      <c r="P18" s="396"/>
      <c r="Q18" s="397" t="str">
        <f t="shared" si="1"/>
        <v>UNFPA. In Cape Verde UNFPA is the only donor of contraceptives.</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ustomHeight="1">
      <c r="A19" s="152"/>
      <c r="B19" s="1465" t="s">
        <v>16</v>
      </c>
      <c r="C19" s="1466"/>
      <c r="D19" s="708" t="s">
        <v>61</v>
      </c>
      <c r="E19" s="153" t="s">
        <v>57</v>
      </c>
      <c r="F19" s="1477" t="s">
        <v>220</v>
      </c>
      <c r="G19" s="1478"/>
      <c r="H19" s="1479"/>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08" t="s">
        <v>61</v>
      </c>
      <c r="E20" s="153" t="s">
        <v>58</v>
      </c>
      <c r="F20" s="1477" t="s">
        <v>1017</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General Directorate of Pharmacy and Medicines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708" t="s">
        <v>61</v>
      </c>
      <c r="E21" s="153" t="s">
        <v>59</v>
      </c>
      <c r="F21" s="1477" t="s">
        <v>1018</v>
      </c>
      <c r="G21" s="1478"/>
      <c r="H21" s="1479"/>
      <c r="I21" s="419"/>
      <c r="J21" s="404"/>
      <c r="K21" s="397" t="str">
        <f t="shared" si="0"/>
        <v>g. Central Medical Store or Central Warehouse</v>
      </c>
      <c r="L21" s="396"/>
      <c r="M21" s="396"/>
      <c r="N21" s="396"/>
      <c r="O21" s="397"/>
      <c r="P21" s="396"/>
      <c r="Q21" s="397" t="str">
        <f t="shared" si="1"/>
        <v>Central Medicines Depot</v>
      </c>
      <c r="R21" s="396"/>
      <c r="S21" s="396"/>
      <c r="T21" s="406"/>
      <c r="U21" s="406"/>
      <c r="V21" s="406"/>
      <c r="W21" s="407"/>
      <c r="X21" s="407"/>
      <c r="Y21" s="424"/>
      <c r="Z21" s="425"/>
      <c r="AA21" s="409"/>
    </row>
    <row r="22" spans="1:134" s="111" customFormat="1">
      <c r="A22" s="152"/>
      <c r="B22" s="1562" t="s">
        <v>39</v>
      </c>
      <c r="C22" s="1562"/>
      <c r="D22" s="708"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08" t="s">
        <v>62</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v>113592</v>
      </c>
      <c r="H29" s="1613"/>
      <c r="I29" s="438"/>
      <c r="J29" s="403">
        <f>G29</f>
        <v>113592</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14" t="s">
        <v>1019</v>
      </c>
      <c r="H30" s="1615"/>
      <c r="I30" s="438"/>
      <c r="J30" s="403" t="str">
        <f>G30</f>
        <v>PNSR, DGFM with support from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80">
      <c r="A35" s="152"/>
      <c r="B35" s="1607" t="s">
        <v>208</v>
      </c>
      <c r="C35" s="1607"/>
      <c r="D35" s="1608"/>
      <c r="E35" s="483">
        <v>23398</v>
      </c>
      <c r="F35" s="169" t="s">
        <v>538</v>
      </c>
      <c r="G35" s="170" t="s">
        <v>1020</v>
      </c>
      <c r="H35" s="171" t="s">
        <v>1021</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23398</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648" t="s">
        <v>61</v>
      </c>
      <c r="E41" s="483">
        <v>28398</v>
      </c>
      <c r="F41" s="649" t="s">
        <v>538</v>
      </c>
      <c r="G41" s="484" t="s">
        <v>1022</v>
      </c>
      <c r="H41" s="756"/>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18"/>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28398</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648" t="s">
        <v>61</v>
      </c>
      <c r="E49" s="483">
        <v>113592</v>
      </c>
      <c r="F49" s="649" t="s">
        <v>538</v>
      </c>
      <c r="G49" s="757" t="s">
        <v>220</v>
      </c>
      <c r="H49" s="652"/>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95" t="s">
        <v>220</v>
      </c>
      <c r="E50" s="1696"/>
      <c r="F50" s="1696"/>
      <c r="G50" s="1696"/>
      <c r="H50" s="1697"/>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ht="30">
      <c r="A51" s="164"/>
      <c r="B51" s="1465" t="s">
        <v>149</v>
      </c>
      <c r="C51" s="1466"/>
      <c r="D51" s="718"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18" t="s">
        <v>66</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113592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0.2</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f>E41/E45</f>
        <v>1</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1.25</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17"/>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698" t="s">
        <v>65</v>
      </c>
      <c r="G61" s="1699"/>
      <c r="H61" s="1700"/>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220</v>
      </c>
      <c r="G62" s="1478"/>
      <c r="H62" s="1479"/>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75" customHeight="1">
      <c r="A63" s="706"/>
      <c r="B63" s="705"/>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11" t="s">
        <v>61</v>
      </c>
      <c r="G68" s="711" t="s">
        <v>61</v>
      </c>
      <c r="H68" s="365" t="s">
        <v>205</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711" t="s">
        <v>61</v>
      </c>
      <c r="G69" s="711" t="s">
        <v>61</v>
      </c>
      <c r="H69" s="365" t="s">
        <v>205</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62</v>
      </c>
      <c r="E70" s="1679"/>
      <c r="F70" s="711" t="s">
        <v>61</v>
      </c>
      <c r="G70" s="711" t="s">
        <v>61</v>
      </c>
      <c r="H70" s="365" t="s">
        <v>205</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62</v>
      </c>
      <c r="E71" s="1679"/>
      <c r="F71" s="711" t="s">
        <v>61</v>
      </c>
      <c r="G71" s="711" t="s">
        <v>61</v>
      </c>
      <c r="H71" s="365" t="s">
        <v>205</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711" t="s">
        <v>61</v>
      </c>
      <c r="G72" s="711" t="s">
        <v>61</v>
      </c>
      <c r="H72" s="365" t="s">
        <v>205</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11" t="s">
        <v>61</v>
      </c>
      <c r="G73" s="711" t="s">
        <v>61</v>
      </c>
      <c r="H73" s="365" t="s">
        <v>205</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62</v>
      </c>
      <c r="E74" s="1679"/>
      <c r="F74" s="711" t="s">
        <v>61</v>
      </c>
      <c r="G74" s="711" t="s">
        <v>61</v>
      </c>
      <c r="H74" s="365" t="s">
        <v>205</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11" t="s">
        <v>62</v>
      </c>
      <c r="G75" s="711" t="s">
        <v>62</v>
      </c>
      <c r="H75" s="365" t="s">
        <v>205</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711" t="s">
        <v>61</v>
      </c>
      <c r="G76" s="711" t="s">
        <v>62</v>
      </c>
      <c r="H76" s="365"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62</v>
      </c>
      <c r="E77" s="1679"/>
      <c r="F77" s="711" t="s">
        <v>61</v>
      </c>
      <c r="G77" s="711" t="s">
        <v>62</v>
      </c>
      <c r="H77" s="365"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205</v>
      </c>
      <c r="E78" s="1679"/>
      <c r="F78" s="711" t="s">
        <v>205</v>
      </c>
      <c r="G78" s="711" t="s">
        <v>205</v>
      </c>
      <c r="H78" s="365" t="s">
        <v>205</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11"/>
      <c r="G79" s="711"/>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13"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14" t="s">
        <v>1023</v>
      </c>
      <c r="D85" s="1571">
        <v>5</v>
      </c>
      <c r="E85" s="1572"/>
      <c r="F85" s="712" t="s">
        <v>61</v>
      </c>
      <c r="G85" s="1554" t="s">
        <v>61</v>
      </c>
      <c r="H85" s="1555"/>
      <c r="I85" s="458"/>
      <c r="J85" s="446" t="str">
        <f>G85</f>
        <v>Yes</v>
      </c>
      <c r="K85" s="397" t="str">
        <f>B85</f>
        <v>a</v>
      </c>
      <c r="L85" s="396"/>
      <c r="M85" s="426">
        <f>E85</f>
        <v>0</v>
      </c>
      <c r="N85" s="396"/>
      <c r="O85" s="396"/>
      <c r="P85" s="396"/>
      <c r="Q85" s="396"/>
      <c r="R85" s="397"/>
      <c r="S85" s="397">
        <f>D85</f>
        <v>5</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1024</v>
      </c>
      <c r="F87" s="1513"/>
      <c r="G87" s="1513"/>
      <c r="H87" s="1514"/>
      <c r="I87" s="458"/>
      <c r="J87" s="446"/>
      <c r="K87" s="397"/>
      <c r="L87" s="396"/>
      <c r="M87" s="426"/>
      <c r="N87" s="426" t="str">
        <f>E87</f>
        <v>Public sector, commercial sector, NGOs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1025</v>
      </c>
      <c r="F88" s="1513"/>
      <c r="G88" s="1513"/>
      <c r="H88" s="1514"/>
      <c r="I88" s="458"/>
      <c r="J88" s="446"/>
      <c r="K88" s="397"/>
      <c r="L88" s="396"/>
      <c r="M88" s="426"/>
      <c r="N88" s="426" t="str">
        <f>E88</f>
        <v>Symbolic amount for public sector and NGOs</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t="s">
        <v>1026</v>
      </c>
      <c r="E90" s="1513"/>
      <c r="F90" s="1513"/>
      <c r="G90" s="1513"/>
      <c r="H90" s="1514"/>
      <c r="I90" s="458"/>
      <c r="J90" s="446"/>
      <c r="K90" s="397" t="str">
        <f>B90</f>
        <v>a. If yes, describe the policies.</v>
      </c>
      <c r="L90" s="396"/>
      <c r="M90" s="396"/>
      <c r="N90" s="460"/>
      <c r="O90" s="398" t="str">
        <f>D90</f>
        <v>Sectors must comply with the National List of Essential Medicines</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202</v>
      </c>
      <c r="E95" s="1538"/>
      <c r="F95" s="1539"/>
      <c r="G95" s="1540" t="s">
        <v>202</v>
      </c>
      <c r="H95" s="1541"/>
      <c r="I95" s="465"/>
      <c r="J95" s="446" t="str">
        <f t="shared" si="3"/>
        <v>Nurse</v>
      </c>
      <c r="K95" s="397"/>
      <c r="L95" s="396"/>
      <c r="M95" s="426"/>
      <c r="N95" s="396"/>
      <c r="O95" s="397"/>
      <c r="P95" s="397"/>
      <c r="Q95" s="396"/>
      <c r="R95" s="396"/>
      <c r="S95" s="396"/>
      <c r="T95" s="463" t="str">
        <f>D95</f>
        <v>Nurse</v>
      </c>
      <c r="U95" s="464"/>
      <c r="V95" s="406"/>
      <c r="W95" s="407"/>
      <c r="X95" s="407"/>
      <c r="Y95" s="424"/>
      <c r="Z95" s="425"/>
      <c r="AA95" s="409"/>
    </row>
    <row r="96" spans="1:28" s="111" customFormat="1" ht="15" customHeight="1">
      <c r="A96" s="130"/>
      <c r="B96" s="95" t="s">
        <v>11</v>
      </c>
      <c r="C96" s="92" t="s">
        <v>188</v>
      </c>
      <c r="D96" s="1537" t="s">
        <v>202</v>
      </c>
      <c r="E96" s="1538"/>
      <c r="F96" s="1539"/>
      <c r="G96" s="1540" t="s">
        <v>202</v>
      </c>
      <c r="H96" s="1541"/>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37" t="s">
        <v>202</v>
      </c>
      <c r="E97" s="1538"/>
      <c r="F97" s="1539"/>
      <c r="G97" s="1540" t="s">
        <v>202</v>
      </c>
      <c r="H97" s="1541"/>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202</v>
      </c>
      <c r="E98" s="1538"/>
      <c r="F98" s="1539"/>
      <c r="G98" s="1540" t="s">
        <v>202</v>
      </c>
      <c r="H98" s="1541"/>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202</v>
      </c>
      <c r="E99" s="1538"/>
      <c r="F99" s="1539"/>
      <c r="G99" s="1540" t="s">
        <v>350</v>
      </c>
      <c r="H99" s="1541"/>
      <c r="I99" s="465"/>
      <c r="J99" s="446" t="str">
        <f t="shared" si="3"/>
        <v>Don’t know</v>
      </c>
      <c r="K99" s="397"/>
      <c r="L99" s="396"/>
      <c r="M99" s="426"/>
      <c r="N99" s="396"/>
      <c r="O99" s="397"/>
      <c r="P99" s="397"/>
      <c r="Q99" s="396"/>
      <c r="R99" s="396"/>
      <c r="S99" s="396"/>
      <c r="T99" s="463" t="str">
        <f t="shared" si="4"/>
        <v>Nurse</v>
      </c>
      <c r="U99" s="464"/>
      <c r="V99" s="406"/>
      <c r="W99" s="407"/>
      <c r="X99" s="407"/>
      <c r="Y99" s="424"/>
      <c r="Z99" s="425"/>
      <c r="AA99" s="409"/>
    </row>
    <row r="100" spans="1:27" s="111" customFormat="1" ht="15" customHeight="1">
      <c r="A100" s="130"/>
      <c r="B100" s="95" t="s">
        <v>184</v>
      </c>
      <c r="C100" s="92" t="s">
        <v>192</v>
      </c>
      <c r="D100" s="1537" t="s">
        <v>1027</v>
      </c>
      <c r="E100" s="1538"/>
      <c r="F100" s="1539"/>
      <c r="G100" s="1540" t="s">
        <v>1028</v>
      </c>
      <c r="H100" s="1541"/>
      <c r="I100" s="465"/>
      <c r="J100" s="446" t="str">
        <f t="shared" si="3"/>
        <v>Clinical Manager</v>
      </c>
      <c r="K100" s="397"/>
      <c r="L100" s="396"/>
      <c r="M100" s="426"/>
      <c r="N100" s="396"/>
      <c r="O100" s="397"/>
      <c r="P100" s="397"/>
      <c r="Q100" s="396"/>
      <c r="R100" s="396"/>
      <c r="S100" s="396"/>
      <c r="T100" s="463" t="str">
        <f t="shared" si="4"/>
        <v>Clincal manager</v>
      </c>
      <c r="U100" s="464"/>
      <c r="V100" s="406"/>
      <c r="W100" s="407"/>
      <c r="X100" s="407"/>
      <c r="Y100" s="424"/>
      <c r="Z100" s="425"/>
      <c r="AA100" s="409"/>
    </row>
    <row r="101" spans="1:27" s="111" customFormat="1" ht="15" customHeight="1">
      <c r="A101" s="130"/>
      <c r="B101" s="95" t="s">
        <v>185</v>
      </c>
      <c r="C101" s="92" t="s">
        <v>193</v>
      </c>
      <c r="D101" s="1537" t="s">
        <v>1027</v>
      </c>
      <c r="E101" s="1538"/>
      <c r="F101" s="1539"/>
      <c r="G101" s="1540" t="s">
        <v>205</v>
      </c>
      <c r="H101" s="1541"/>
      <c r="I101" s="465"/>
      <c r="J101" s="446" t="str">
        <f t="shared" si="3"/>
        <v>Not applicable</v>
      </c>
      <c r="K101" s="397"/>
      <c r="L101" s="396"/>
      <c r="M101" s="426"/>
      <c r="N101" s="396"/>
      <c r="O101" s="397"/>
      <c r="P101" s="397"/>
      <c r="Q101" s="396"/>
      <c r="R101" s="396"/>
      <c r="S101" s="396"/>
      <c r="T101" s="463" t="str">
        <f t="shared" si="4"/>
        <v>Clincal manager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90">
      <c r="A103" s="1528" t="s">
        <v>684</v>
      </c>
      <c r="B103" s="1529"/>
      <c r="C103" s="1530"/>
      <c r="D103" s="1531" t="s">
        <v>1029</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There are no policies or regulations that prevent providers from the sale or distribution of contraceptives.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61</v>
      </c>
      <c r="H113" s="1468"/>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30">
      <c r="A114" s="152"/>
      <c r="B114" s="179"/>
      <c r="C114" s="180" t="s">
        <v>28</v>
      </c>
      <c r="D114" s="1512" t="s">
        <v>1030</v>
      </c>
      <c r="E114" s="1513"/>
      <c r="F114" s="1513"/>
      <c r="G114" s="1513"/>
      <c r="H114" s="1514"/>
      <c r="I114" s="465"/>
      <c r="J114" s="446"/>
      <c r="K114" s="397" t="str">
        <f>C114</f>
        <v>i. If yes, describe the exemptions.</v>
      </c>
      <c r="L114" s="396"/>
      <c r="M114" s="396"/>
      <c r="N114" s="460"/>
      <c r="O114" s="398" t="str">
        <f>D114</f>
        <v>No payment is required by those who do not have the means to pay through evidenced poverty.</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388</v>
      </c>
      <c r="H126" s="1504"/>
      <c r="I126" s="421"/>
      <c r="J126" s="446" t="str">
        <f t="shared" si="5"/>
        <v>None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30">
      <c r="A127" s="1680" t="s">
        <v>198</v>
      </c>
      <c r="B127" s="1681"/>
      <c r="C127" s="1681"/>
      <c r="D127" s="1681"/>
      <c r="E127" s="1681"/>
      <c r="F127" s="1142"/>
      <c r="G127" s="1502" t="s">
        <v>1031</v>
      </c>
      <c r="H127" s="1504"/>
      <c r="I127" s="421"/>
      <c r="J127" s="446" t="str">
        <f t="shared" si="5"/>
        <v>Revision of the last list is underway in 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t="s">
        <v>1032</v>
      </c>
      <c r="E128" s="1478"/>
      <c r="F128" s="1478"/>
      <c r="G128" s="1478"/>
      <c r="H128" s="1479"/>
      <c r="I128" s="421"/>
      <c r="J128" s="473"/>
      <c r="K128" s="397" t="str">
        <f>A128</f>
        <v xml:space="preserve">D11. Name of the list(s)
</v>
      </c>
      <c r="L128" s="397"/>
      <c r="M128" s="396"/>
      <c r="N128" s="396"/>
      <c r="O128" s="397" t="str">
        <f>D128</f>
        <v>National List of Essential Medicines</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1033</v>
      </c>
      <c r="E136" s="1487"/>
      <c r="F136" s="1487"/>
      <c r="G136" s="1487"/>
      <c r="H136" s="1488"/>
      <c r="I136" s="421"/>
      <c r="J136" s="473"/>
      <c r="K136" s="397" t="str">
        <f>B136</f>
        <v>f. Notes about the Poverty Reduction Strategy Paper</v>
      </c>
      <c r="L136" s="397"/>
      <c r="M136" s="396"/>
      <c r="N136" s="396"/>
      <c r="O136" s="397" t="str">
        <f>D136</f>
        <v>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60">
      <c r="A139" s="1480" t="s">
        <v>1788</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04"/>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04"/>
      <c r="B149" s="1465" t="s">
        <v>717</v>
      </c>
      <c r="C149" s="1465"/>
      <c r="D149" s="1465"/>
      <c r="E149" s="1465"/>
      <c r="F149" s="1477" t="s">
        <v>711</v>
      </c>
      <c r="G149" s="1478"/>
      <c r="H149" s="1479"/>
      <c r="I149" s="419"/>
      <c r="J149" s="446"/>
      <c r="K149" s="397"/>
      <c r="L149" s="396"/>
      <c r="M149" s="397"/>
      <c r="N149" s="396"/>
      <c r="O149" s="396"/>
      <c r="P149" s="396"/>
      <c r="Q149" s="397" t="str">
        <f>F149</f>
        <v>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1034</v>
      </c>
      <c r="G150" s="1478"/>
      <c r="H150" s="1479"/>
      <c r="I150" s="419"/>
      <c r="J150" s="446"/>
      <c r="K150" s="397"/>
      <c r="L150" s="397"/>
      <c r="M150" s="396"/>
      <c r="N150" s="396"/>
      <c r="O150" s="396"/>
      <c r="P150" s="396"/>
      <c r="Q150" s="397" t="str">
        <f>F150</f>
        <v>Procurement planning, logistics management  information system, regular physical inventory and storage report.</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06"/>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22.25" customHeight="1" thickBot="1">
      <c r="A154" s="1469" t="s">
        <v>627</v>
      </c>
      <c r="B154" s="1470"/>
      <c r="C154" s="1471"/>
      <c r="D154" s="1472" t="s">
        <v>1035</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D3:E3"/>
    <mergeCell ref="A9:H9"/>
    <mergeCell ref="A2:C2"/>
    <mergeCell ref="D2:E2"/>
    <mergeCell ref="F3:H3"/>
    <mergeCell ref="A7:C7"/>
  </mergeCells>
  <dataValidations count="14">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Please choose from the dropdown list." sqref="H24">
      <formula1>$O$1:$O$6</formula1>
    </dataValidation>
    <dataValidation type="list" allowBlank="1" showInputMessage="1" showErrorMessage="1" error="Veuillez sélectionner une réponse à partir de la liste du menu déroulant." sqref="F61:H61">
      <formula1>$R$1:$R$7</formula1>
    </dataValidation>
    <dataValidation type="list" allowBlank="1" showInputMessage="1" showErrorMessage="1" errorTitle="Menu déroulant" error="Veuillez sélectionner une réponse à partir de la liste du menu déroulant." prompt="Veuillez sélectionner une réponse à partir de la liste du menu déroulant." sqref="D68:E68">
      <formula1>$W$1:$W$5</formula1>
    </dataValidation>
    <dataValidation type="list" allowBlank="1" showInputMessage="1" showErrorMessage="1" error="Veuillez sélectionner une réponse à partir de la liste du menu déroulant." sqref="F63:H63 D69:E78 G140:H148 F68:H78">
      <formula1>$W$1:$W$5</formula1>
    </dataValidation>
    <dataValidation type="list" allowBlank="1" showInputMessage="1" showErrorMessage="1" error="Veuillez sélectionner une réponse à partir de la liste du menu déroulant." sqref="D41 D49 D51:D52 F85:H85 G116:H125">
      <formula1>$W$1:$W$4</formula1>
    </dataValidation>
    <dataValidation type="list" allowBlank="1" showInputMessage="1" showErrorMessage="1" error="Please choose from the dropdown list." sqref="H31:H32 F86:H86 D43 D106:D108 F59 H91 H89">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ErrorMessage="1" error="Please choose from the dropdown list." sqref="H38">
      <formula1>$W$1:$W$4</formula1>
    </dataValidation>
    <dataValidation type="list" allowBlank="1" showInputMessage="1" showErrorMessage="1" error="Please choose from the dropdown list." sqref="G111:G113 H25 D16:D23 H106:H108 D26 G132:G135 G152:G153">
      <formula1>$W$1:$W$5</formula1>
    </dataValidation>
    <dataValidation type="list" allowBlank="1" showInputMessage="1" showErrorMessage="1" errorTitle="Choose from dropdown" error="Please choose from the dropdown list." prompt="Please select from the dropdown list." sqref="G138 D15">
      <formula1>$W$1:$W$5</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1144"/>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1827</v>
      </c>
      <c r="B7" s="1632"/>
      <c r="C7" s="1632"/>
      <c r="D7" s="916"/>
      <c r="E7" s="916"/>
      <c r="F7" s="916"/>
      <c r="G7" s="917"/>
      <c r="H7" s="918"/>
      <c r="I7" s="906"/>
      <c r="J7" s="907"/>
      <c r="K7" s="908" t="str">
        <f>A7</f>
        <v>Country: Democratic Republic of Congo</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1828</v>
      </c>
      <c r="E13" s="1513"/>
      <c r="F13" s="1513"/>
      <c r="G13" s="1513"/>
      <c r="H13" s="1514"/>
      <c r="I13" s="419"/>
      <c r="J13" s="404"/>
      <c r="K13" s="397" t="str">
        <f>B13</f>
        <v>a. What is the name of the committee?</v>
      </c>
      <c r="L13" s="548" t="str">
        <f>D13</f>
        <v>Technical Group for Reproductive Health Commodity Security</v>
      </c>
      <c r="M13" s="396"/>
      <c r="N13" s="396"/>
      <c r="O13" s="398" t="str">
        <f>D13</f>
        <v>Technical Group for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1149" t="s">
        <v>61</v>
      </c>
      <c r="E15" s="151" t="s">
        <v>55</v>
      </c>
      <c r="F15" s="1477" t="s">
        <v>1829</v>
      </c>
      <c r="G15" s="1478"/>
      <c r="H15" s="1479"/>
      <c r="I15" s="419"/>
      <c r="J15" s="404"/>
      <c r="K15" s="397" t="str">
        <f t="shared" ref="K15:K23" si="0">B15</f>
        <v>a. Social marketing</v>
      </c>
      <c r="L15" s="396"/>
      <c r="M15" s="396"/>
      <c r="N15" s="396"/>
      <c r="O15" s="397"/>
      <c r="P15" s="396"/>
      <c r="Q15" s="397" t="str">
        <f t="shared" ref="Q15:Q23" si="1">F15</f>
        <v>Family Planning Association (ASF),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1149" t="s">
        <v>61</v>
      </c>
      <c r="E16" s="153" t="s">
        <v>55</v>
      </c>
      <c r="F16" s="1477" t="s">
        <v>1830</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International Rescue Committee, Family Well-Being Association (ABEF)</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1149"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1149" t="s">
        <v>61</v>
      </c>
      <c r="E18" s="153" t="s">
        <v>56</v>
      </c>
      <c r="F18" s="1477" t="s">
        <v>1831</v>
      </c>
      <c r="G18" s="1478"/>
      <c r="H18" s="1479"/>
      <c r="I18" s="419"/>
      <c r="J18" s="404"/>
      <c r="K18" s="397" t="str">
        <f t="shared" si="0"/>
        <v>d. Donors</v>
      </c>
      <c r="L18" s="396"/>
      <c r="M18" s="396"/>
      <c r="N18" s="396"/>
      <c r="O18" s="397"/>
      <c r="P18" s="396"/>
      <c r="Q18" s="397" t="str">
        <f t="shared" si="1"/>
        <v>USAID, European Union</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1149" t="s">
        <v>61</v>
      </c>
      <c r="E19" s="153" t="s">
        <v>57</v>
      </c>
      <c r="F19" s="1477" t="s">
        <v>1832</v>
      </c>
      <c r="G19" s="1478"/>
      <c r="H19" s="1479"/>
      <c r="I19" s="419"/>
      <c r="J19" s="404"/>
      <c r="K19" s="397" t="str">
        <f t="shared" si="0"/>
        <v>e. UN agencies</v>
      </c>
      <c r="L19" s="396"/>
      <c r="M19" s="396"/>
      <c r="N19" s="396"/>
      <c r="O19" s="397"/>
      <c r="P19" s="396"/>
      <c r="Q19" s="397" t="str">
        <f t="shared" si="1"/>
        <v>UNFPA, International Rescue Committee</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60">
      <c r="A20" s="152"/>
      <c r="B20" s="1465" t="s">
        <v>120</v>
      </c>
      <c r="C20" s="1466"/>
      <c r="D20" s="1149" t="s">
        <v>61</v>
      </c>
      <c r="E20" s="153" t="s">
        <v>58</v>
      </c>
      <c r="F20" s="1477" t="s">
        <v>1833</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National Reproductive Health Program (PNSR), Family Health Division (DSF), National Program for the Supply of Medicines (PNAM), Pharmacy and Medicine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1149" t="s">
        <v>62</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562" t="s">
        <v>39</v>
      </c>
      <c r="C22" s="1562"/>
      <c r="D22" s="1149"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1149" t="s">
        <v>62</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60.75" thickBot="1">
      <c r="A26" s="1558" t="s">
        <v>124</v>
      </c>
      <c r="B26" s="1482"/>
      <c r="C26" s="1483"/>
      <c r="D26" s="154" t="s">
        <v>61</v>
      </c>
      <c r="E26" s="155" t="s">
        <v>53</v>
      </c>
      <c r="F26" s="156" t="s">
        <v>1834</v>
      </c>
      <c r="G26" s="157" t="s">
        <v>34</v>
      </c>
      <c r="H26" s="228" t="s">
        <v>1835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94</v>
      </c>
      <c r="G28" s="159" t="s">
        <v>98</v>
      </c>
      <c r="H28" s="160" t="s">
        <v>93</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v>1000000</v>
      </c>
      <c r="H29" s="1613"/>
      <c r="I29" s="438"/>
      <c r="J29" s="403">
        <f>G29</f>
        <v>1000000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1877</v>
      </c>
      <c r="F30" s="162" t="s">
        <v>127</v>
      </c>
      <c r="G30" s="1614" t="s">
        <v>1836</v>
      </c>
      <c r="H30" s="1615"/>
      <c r="I30" s="438"/>
      <c r="J30" s="403" t="str">
        <f>G30</f>
        <v>UNFPA and USAID for their programs</v>
      </c>
      <c r="K30" s="397"/>
      <c r="L30" s="396"/>
      <c r="M30" s="439" t="str">
        <f>E30</f>
        <v>10/12-09/13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98"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210">
      <c r="A35" s="152"/>
      <c r="B35" s="1607" t="s">
        <v>208</v>
      </c>
      <c r="C35" s="1607"/>
      <c r="D35" s="1608"/>
      <c r="E35" s="168">
        <v>1000000</v>
      </c>
      <c r="F35" s="169" t="s">
        <v>538</v>
      </c>
      <c r="G35" s="170" t="s">
        <v>1837</v>
      </c>
      <c r="H35" s="171" t="s">
        <v>1838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1000000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98"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1157" t="s">
        <v>62</v>
      </c>
      <c r="E41" s="168"/>
      <c r="F41" s="177" t="s">
        <v>538</v>
      </c>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1155" t="s">
        <v>61</v>
      </c>
      <c r="E43" s="121">
        <v>3000000</v>
      </c>
      <c r="F43" s="368" t="s">
        <v>538</v>
      </c>
      <c r="G43" s="125" t="s">
        <v>1839</v>
      </c>
      <c r="H43" s="122" t="s">
        <v>1840</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3000000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1155" t="s">
        <v>61</v>
      </c>
      <c r="E49" s="121">
        <v>8544524</v>
      </c>
      <c r="F49" s="368" t="s">
        <v>538</v>
      </c>
      <c r="G49" s="126" t="s">
        <v>1841</v>
      </c>
      <c r="H49" s="1158"/>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701" t="s">
        <v>1842</v>
      </c>
      <c r="E50" s="1702"/>
      <c r="F50" s="1702"/>
      <c r="G50" s="1702"/>
      <c r="H50" s="1703"/>
      <c r="I50" s="127"/>
      <c r="J50" s="437"/>
      <c r="K50" s="397" t="str">
        <f>C50</f>
        <v xml:space="preserve">i. Specify source(s) of in-kind donations </v>
      </c>
      <c r="L50" s="396"/>
      <c r="M50" s="396"/>
      <c r="N50" s="396"/>
      <c r="O50" s="398" t="str">
        <f>D50</f>
        <v>Global Programme RHCS (UNFPA), USAID, ICA Foundation, Other</v>
      </c>
      <c r="P50" s="396"/>
      <c r="Q50" s="396"/>
      <c r="R50" s="396"/>
      <c r="S50" s="396"/>
      <c r="T50" s="406"/>
      <c r="U50" s="406"/>
      <c r="V50" s="406"/>
      <c r="W50" s="407"/>
      <c r="X50" s="407"/>
      <c r="Y50" s="424"/>
      <c r="Z50" s="425"/>
      <c r="AA50" s="409"/>
    </row>
    <row r="51" spans="1:27" s="111" customFormat="1">
      <c r="A51" s="164"/>
      <c r="B51" s="1465" t="s">
        <v>149</v>
      </c>
      <c r="C51" s="1466"/>
      <c r="D51" s="1155" t="s">
        <v>62</v>
      </c>
      <c r="E51" s="121"/>
      <c r="F51" s="368"/>
      <c r="G51" s="126"/>
      <c r="H51" s="1158"/>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1157"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8544524</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0.2598634642710258</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f>E41/E45</f>
        <v>0</v>
      </c>
      <c r="G57" s="1592" t="s">
        <v>1843</v>
      </c>
      <c r="H57" s="1593"/>
      <c r="I57" s="438"/>
      <c r="J57" s="446" t="str">
        <f>G57</f>
        <v>Comments:
Contraceptives are provided by USAID and UNFPA; 0% are financed by the Government</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11.544523999999999</v>
      </c>
      <c r="G58" s="1592" t="s">
        <v>1844</v>
      </c>
      <c r="H58" s="1593"/>
      <c r="I58" s="438"/>
      <c r="J58" s="446" t="str">
        <f>G58</f>
        <v>Comments: 
100% by partners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1156" t="s">
        <v>66</v>
      </c>
      <c r="G59" s="1592" t="s">
        <v>1845</v>
      </c>
      <c r="H59" s="1593"/>
      <c r="I59" s="438"/>
      <c r="J59" s="446" t="str">
        <f>G59</f>
        <v>Comments:
Data not available</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65" t="s">
        <v>31</v>
      </c>
      <c r="C62" s="1465"/>
      <c r="D62" s="1465"/>
      <c r="E62" s="1465"/>
      <c r="F62" s="1477" t="s">
        <v>1846</v>
      </c>
      <c r="G62" s="1478"/>
      <c r="H62" s="1479"/>
      <c r="I62" s="438"/>
      <c r="J62" s="437"/>
      <c r="K62" s="397"/>
      <c r="L62" s="396"/>
      <c r="M62" s="448">
        <f>E62</f>
        <v>0</v>
      </c>
      <c r="N62" s="396"/>
      <c r="O62" s="396"/>
      <c r="P62" s="396"/>
      <c r="Q62" s="397" t="str">
        <f>F62</f>
        <v>Federation of Purchasing Centers of Essential Medicines (FEDECAME)</v>
      </c>
      <c r="R62" s="398" t="str">
        <f>B62</f>
        <v>a. Specify entity</v>
      </c>
      <c r="S62" s="396"/>
      <c r="T62" s="406"/>
      <c r="U62" s="406"/>
      <c r="V62" s="406"/>
      <c r="W62" s="407"/>
      <c r="X62" s="407"/>
      <c r="Y62" s="424"/>
      <c r="Z62" s="425"/>
      <c r="AA62" s="409"/>
    </row>
    <row r="63" spans="1:27" s="111" customFormat="1" ht="30.75" customHeight="1">
      <c r="A63" s="1147"/>
      <c r="B63" s="1146"/>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1847</v>
      </c>
      <c r="E64" s="1478"/>
      <c r="F64" s="1478"/>
      <c r="G64" s="1478"/>
      <c r="H64" s="1479"/>
      <c r="I64" s="419"/>
      <c r="J64" s="437"/>
      <c r="K64" s="397" t="str">
        <f>A64</f>
        <v xml:space="preserve">B15. Please note any additional comments about finance and procurement.
</v>
      </c>
      <c r="L64" s="396"/>
      <c r="M64" s="396"/>
      <c r="N64" s="396"/>
      <c r="O64" s="397" t="str">
        <f>D64</f>
        <v xml:space="preserve">Financing for the acquisition of contraceptives continues to be weak. For the moment, there is no budget line-item for the purchase of contraceptives. </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1150" t="s">
        <v>61</v>
      </c>
      <c r="G68" s="1150"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1150" t="s">
        <v>61</v>
      </c>
      <c r="G69" s="1150"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1150" t="s">
        <v>61</v>
      </c>
      <c r="G70" s="1150"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62</v>
      </c>
      <c r="E71" s="1641"/>
      <c r="F71" s="1154" t="s">
        <v>61</v>
      </c>
      <c r="G71" s="1154"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1154" t="s">
        <v>61</v>
      </c>
      <c r="G72" s="1154"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1154" t="s">
        <v>61</v>
      </c>
      <c r="G73" s="1154"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1154" t="s">
        <v>61</v>
      </c>
      <c r="G74" s="1154"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1154" t="s">
        <v>61</v>
      </c>
      <c r="G75" s="1154"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62</v>
      </c>
      <c r="E76" s="1641"/>
      <c r="F76" s="1154" t="s">
        <v>61</v>
      </c>
      <c r="G76" s="1154"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62</v>
      </c>
      <c r="E77" s="1641"/>
      <c r="F77" s="1154" t="s">
        <v>61</v>
      </c>
      <c r="G77" s="1154"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1154" t="s">
        <v>61</v>
      </c>
      <c r="G78" s="1154" t="s">
        <v>61</v>
      </c>
      <c r="H78" s="99"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1150"/>
      <c r="G79" s="1150"/>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115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1153" t="s">
        <v>1848</v>
      </c>
      <c r="D85" s="1660" t="s">
        <v>424</v>
      </c>
      <c r="E85" s="1661"/>
      <c r="F85" s="1151" t="s">
        <v>61</v>
      </c>
      <c r="G85" s="1554" t="s">
        <v>61</v>
      </c>
      <c r="H85" s="1555"/>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1849</v>
      </c>
      <c r="F87" s="1513"/>
      <c r="G87" s="1513"/>
      <c r="H87" s="1514"/>
      <c r="I87" s="458"/>
      <c r="J87" s="446"/>
      <c r="K87" s="397"/>
      <c r="L87" s="396"/>
      <c r="M87" s="426"/>
      <c r="N87" s="426" t="str">
        <f>E87</f>
        <v>The commercial sector has products not included on the National Essential Medicines List</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v>0.05</v>
      </c>
      <c r="F88" s="1513"/>
      <c r="G88" s="1513"/>
      <c r="H88" s="1514"/>
      <c r="I88" s="458"/>
      <c r="J88" s="446"/>
      <c r="K88" s="397"/>
      <c r="L88" s="396"/>
      <c r="M88" s="426"/>
      <c r="N88" s="426">
        <f>E88</f>
        <v>0.05</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t="s">
        <v>1850</v>
      </c>
      <c r="E90" s="1513"/>
      <c r="F90" s="1513"/>
      <c r="G90" s="1513"/>
      <c r="H90" s="1514"/>
      <c r="I90" s="458"/>
      <c r="J90" s="446"/>
      <c r="K90" s="397" t="str">
        <f>B90</f>
        <v>a. If yes, describe the policies.</v>
      </c>
      <c r="L90" s="396"/>
      <c r="M90" s="396"/>
      <c r="N90" s="460"/>
      <c r="O90" s="398" t="str">
        <f>D90</f>
        <v>There are advertising bans but the Social Marketing works in peace</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1851</v>
      </c>
      <c r="E92" s="1513"/>
      <c r="F92" s="1513"/>
      <c r="G92" s="1513"/>
      <c r="H92" s="1514"/>
      <c r="I92" s="458"/>
      <c r="J92" s="446"/>
      <c r="K92" s="397" t="str">
        <f>B92</f>
        <v>a. If yes, describe the policies.</v>
      </c>
      <c r="L92" s="396"/>
      <c r="M92" s="396"/>
      <c r="N92" s="460"/>
      <c r="O92" s="398" t="str">
        <f>D92</f>
        <v>They are authorized to do demonstrations and commercials</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37" t="s">
        <v>199</v>
      </c>
      <c r="H95" s="1646"/>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200</v>
      </c>
      <c r="E96" s="1538"/>
      <c r="F96" s="1539"/>
      <c r="G96" s="1537" t="s">
        <v>187</v>
      </c>
      <c r="H96" s="1646"/>
      <c r="I96" s="465"/>
      <c r="J96" s="446" t="str">
        <f t="shared" si="3"/>
        <v>Auxiliary nurse midwife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200</v>
      </c>
      <c r="E97" s="1538"/>
      <c r="F97" s="1539"/>
      <c r="G97" s="1537" t="s">
        <v>200</v>
      </c>
      <c r="H97" s="1646"/>
      <c r="I97" s="465"/>
      <c r="J97" s="446" t="str">
        <f t="shared" si="3"/>
        <v>Auxiliary nurse</v>
      </c>
      <c r="K97" s="397"/>
      <c r="L97" s="396"/>
      <c r="M97" s="426"/>
      <c r="N97" s="396"/>
      <c r="O97" s="397"/>
      <c r="P97" s="397"/>
      <c r="Q97" s="396"/>
      <c r="R97" s="396"/>
      <c r="S97" s="396"/>
      <c r="T97" s="463" t="str">
        <f t="shared" si="4"/>
        <v>Auxiliary nurse</v>
      </c>
      <c r="U97" s="464"/>
      <c r="V97" s="406"/>
      <c r="W97" s="407"/>
      <c r="X97" s="407"/>
      <c r="Y97" s="424"/>
      <c r="Z97" s="425"/>
      <c r="AA97" s="409"/>
    </row>
    <row r="98" spans="1:27" s="111" customFormat="1" ht="15" customHeight="1">
      <c r="A98" s="130"/>
      <c r="B98" s="94" t="s">
        <v>182</v>
      </c>
      <c r="C98" s="92" t="s">
        <v>190</v>
      </c>
      <c r="D98" s="1537" t="s">
        <v>199</v>
      </c>
      <c r="E98" s="1538"/>
      <c r="F98" s="1539"/>
      <c r="G98" s="1537" t="s">
        <v>202</v>
      </c>
      <c r="H98" s="1646"/>
      <c r="I98" s="465"/>
      <c r="J98" s="446" t="str">
        <f t="shared" si="3"/>
        <v>Nurse</v>
      </c>
      <c r="K98" s="397"/>
      <c r="L98" s="396"/>
      <c r="M98" s="426"/>
      <c r="N98" s="396"/>
      <c r="O98" s="397"/>
      <c r="P98" s="397"/>
      <c r="Q98" s="396"/>
      <c r="R98" s="396"/>
      <c r="S98" s="396"/>
      <c r="T98" s="463" t="str">
        <f t="shared" si="4"/>
        <v>Community health worker</v>
      </c>
      <c r="U98" s="464"/>
      <c r="V98" s="406"/>
      <c r="W98" s="407"/>
      <c r="X98" s="407"/>
      <c r="Y98" s="424"/>
      <c r="Z98" s="425"/>
      <c r="AA98" s="409"/>
    </row>
    <row r="99" spans="1:27" s="111" customFormat="1" ht="15" customHeight="1">
      <c r="A99" s="130"/>
      <c r="B99" s="95" t="s">
        <v>183</v>
      </c>
      <c r="C99" s="92" t="s">
        <v>191</v>
      </c>
      <c r="D99" s="1537" t="s">
        <v>199</v>
      </c>
      <c r="E99" s="1538"/>
      <c r="F99" s="1539"/>
      <c r="G99" s="1537" t="s">
        <v>199</v>
      </c>
      <c r="H99" s="1646"/>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204</v>
      </c>
      <c r="E100" s="1538"/>
      <c r="F100" s="1539"/>
      <c r="G100" s="1537" t="s">
        <v>202</v>
      </c>
      <c r="H100" s="1646"/>
      <c r="I100" s="465"/>
      <c r="J100" s="446" t="str">
        <f t="shared" si="3"/>
        <v>Nurse</v>
      </c>
      <c r="K100" s="397"/>
      <c r="L100" s="396"/>
      <c r="M100" s="426"/>
      <c r="N100" s="396"/>
      <c r="O100" s="397"/>
      <c r="P100" s="397"/>
      <c r="Q100" s="396"/>
      <c r="R100" s="396"/>
      <c r="S100" s="396"/>
      <c r="T100" s="463" t="str">
        <f t="shared" si="4"/>
        <v>Clinical Officer</v>
      </c>
      <c r="U100" s="464"/>
      <c r="V100" s="406"/>
      <c r="W100" s="407"/>
      <c r="X100" s="407"/>
      <c r="Y100" s="424"/>
      <c r="Z100" s="425"/>
      <c r="AA100" s="409"/>
    </row>
    <row r="101" spans="1:27" s="111" customFormat="1" ht="15" customHeight="1">
      <c r="A101" s="130"/>
      <c r="B101" s="95" t="s">
        <v>185</v>
      </c>
      <c r="C101" s="92" t="s">
        <v>193</v>
      </c>
      <c r="D101" s="1537" t="s">
        <v>204</v>
      </c>
      <c r="E101" s="1538"/>
      <c r="F101" s="1539"/>
      <c r="G101" s="1537" t="s">
        <v>204</v>
      </c>
      <c r="H101" s="1646"/>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3" t="s">
        <v>199</v>
      </c>
      <c r="H102" s="1662"/>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28" t="s">
        <v>684</v>
      </c>
      <c r="B103" s="1529"/>
      <c r="C103" s="1530"/>
      <c r="D103" s="1531" t="s">
        <v>1852</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Methods except for implants are available in pharmacies. Prescriptions are  required for injectable methods, IUDs, and orals, but not for condoms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ht="45">
      <c r="A106" s="152"/>
      <c r="B106" s="1465" t="s">
        <v>107</v>
      </c>
      <c r="C106" s="1465"/>
      <c r="D106" s="366" t="s">
        <v>61</v>
      </c>
      <c r="E106" s="1512" t="s">
        <v>1853</v>
      </c>
      <c r="F106" s="1513"/>
      <c r="G106" s="1518"/>
      <c r="H106" s="163" t="s">
        <v>62</v>
      </c>
      <c r="I106" s="447"/>
      <c r="J106" s="446"/>
      <c r="K106" s="397" t="str">
        <f>B106</f>
        <v>a. Unmarried people</v>
      </c>
      <c r="L106" s="396"/>
      <c r="M106" s="426" t="str">
        <f>E106</f>
        <v>Article 178 of the penal code and the law of 1920 on Reproductive Health</v>
      </c>
      <c r="N106" s="396"/>
      <c r="O106" s="397"/>
      <c r="P106" s="396"/>
      <c r="Q106" s="396"/>
      <c r="R106" s="396"/>
      <c r="S106" s="396"/>
      <c r="T106" s="406"/>
      <c r="U106" s="406"/>
      <c r="V106" s="464" t="str">
        <f>E106</f>
        <v>Article 178 of the penal code and the law of 1920 on Reproductive Health</v>
      </c>
      <c r="W106" s="407"/>
      <c r="X106" s="407"/>
      <c r="Y106" s="424"/>
      <c r="Z106" s="425"/>
      <c r="AA106" s="409"/>
    </row>
    <row r="107" spans="1:27" s="111" customFormat="1" ht="45">
      <c r="A107" s="152"/>
      <c r="B107" s="1465" t="s">
        <v>23</v>
      </c>
      <c r="C107" s="1465"/>
      <c r="D107" s="366" t="s">
        <v>61</v>
      </c>
      <c r="E107" s="1512" t="s">
        <v>1853</v>
      </c>
      <c r="F107" s="1513"/>
      <c r="G107" s="1518"/>
      <c r="H107" s="163" t="s">
        <v>62</v>
      </c>
      <c r="I107" s="447"/>
      <c r="J107" s="446"/>
      <c r="K107" s="397" t="str">
        <f>B107</f>
        <v>b. Young people</v>
      </c>
      <c r="L107" s="396"/>
      <c r="M107" s="426" t="str">
        <f>E107</f>
        <v>Article 178 of the penal code and the law of 1920 on Reproductive Health</v>
      </c>
      <c r="N107" s="396"/>
      <c r="O107" s="397"/>
      <c r="P107" s="396"/>
      <c r="Q107" s="396"/>
      <c r="R107" s="396"/>
      <c r="S107" s="396"/>
      <c r="T107" s="406"/>
      <c r="U107" s="406"/>
      <c r="V107" s="464" t="str">
        <f>E107</f>
        <v>Article 178 of the penal code and the law of 1920 on Reproductive Health</v>
      </c>
      <c r="W107" s="407"/>
      <c r="X107" s="407"/>
      <c r="Y107" s="424"/>
      <c r="Z107" s="425"/>
      <c r="AA107" s="409"/>
    </row>
    <row r="108" spans="1:27" s="111" customFormat="1" ht="15.75" customHeight="1" thickBot="1">
      <c r="A108" s="216"/>
      <c r="B108" s="1519" t="s">
        <v>24</v>
      </c>
      <c r="C108" s="1519"/>
      <c r="D108" s="367" t="s">
        <v>61</v>
      </c>
      <c r="E108" s="1512" t="s">
        <v>1853</v>
      </c>
      <c r="F108" s="1513"/>
      <c r="G108" s="1518"/>
      <c r="H108" s="227" t="s">
        <v>62</v>
      </c>
      <c r="I108" s="447"/>
      <c r="J108" s="446"/>
      <c r="K108" s="397" t="str">
        <f>B108</f>
        <v>c. Other</v>
      </c>
      <c r="L108" s="396"/>
      <c r="M108" s="426" t="str">
        <f>E108</f>
        <v>Article 178 of the penal code and the law of 1920 on Reproductive Health</v>
      </c>
      <c r="N108" s="396"/>
      <c r="O108" s="397"/>
      <c r="P108" s="396"/>
      <c r="Q108" s="396"/>
      <c r="R108" s="396"/>
      <c r="S108" s="396"/>
      <c r="T108" s="406"/>
      <c r="U108" s="406"/>
      <c r="V108" s="464" t="str">
        <f>E108</f>
        <v>Article 178 of the penal code and the law of 1920 on Reproductive Health</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61</v>
      </c>
      <c r="H111" s="1468"/>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61</v>
      </c>
      <c r="H113" s="1646"/>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30">
      <c r="A114" s="152"/>
      <c r="B114" s="179"/>
      <c r="C114" s="180" t="s">
        <v>28</v>
      </c>
      <c r="D114" s="1512" t="s">
        <v>1854</v>
      </c>
      <c r="E114" s="1513"/>
      <c r="F114" s="1513"/>
      <c r="G114" s="1513"/>
      <c r="H114" s="1514"/>
      <c r="I114" s="465"/>
      <c r="J114" s="446"/>
      <c r="K114" s="397" t="str">
        <f>C114</f>
        <v>i. If yes, describe the exemptions.</v>
      </c>
      <c r="L114" s="396"/>
      <c r="M114" s="396"/>
      <c r="N114" s="460"/>
      <c r="O114" s="398" t="str">
        <f>D114</f>
        <v>The clinic gives products free of charge, indicating that it is for someone who could not pay</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61</v>
      </c>
      <c r="H124" s="1468"/>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43"/>
      <c r="C126" s="1465" t="s">
        <v>112</v>
      </c>
      <c r="D126" s="1465"/>
      <c r="E126" s="1466"/>
      <c r="F126" s="1502"/>
      <c r="G126" s="1503"/>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509">
        <v>2013</v>
      </c>
      <c r="G127" s="1510"/>
      <c r="H127" s="15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80" t="s">
        <v>623</v>
      </c>
      <c r="B128" s="1465"/>
      <c r="C128" s="1466"/>
      <c r="D128" s="1477" t="s">
        <v>1855</v>
      </c>
      <c r="E128" s="1478"/>
      <c r="F128" s="1478"/>
      <c r="G128" s="1478"/>
      <c r="H128" s="1479"/>
      <c r="I128" s="421"/>
      <c r="J128" s="473"/>
      <c r="K128" s="397" t="str">
        <f>A128</f>
        <v xml:space="preserve">D11. Name of the list(s)
</v>
      </c>
      <c r="L128" s="397"/>
      <c r="M128" s="396"/>
      <c r="N128" s="396"/>
      <c r="O128" s="397" t="str">
        <f>D128</f>
        <v>National Essential Medicines List of DRC (Liste nationale des medicaments essentiels RDC)</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1777</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496" t="s">
        <v>172</v>
      </c>
      <c r="C131" s="1497"/>
      <c r="D131" s="1497"/>
      <c r="E131" s="1498"/>
      <c r="F131" s="1499">
        <v>2013</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45"/>
      <c r="B140" s="1465" t="s">
        <v>108</v>
      </c>
      <c r="C140" s="1465"/>
      <c r="D140" s="1465"/>
      <c r="E140" s="1465"/>
      <c r="F140" s="1466"/>
      <c r="G140" s="1467" t="s">
        <v>61</v>
      </c>
      <c r="H140" s="1468"/>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48"/>
      <c r="B141" s="1465" t="s">
        <v>109</v>
      </c>
      <c r="C141" s="1465"/>
      <c r="D141" s="1465"/>
      <c r="E141" s="1465"/>
      <c r="F141" s="1466"/>
      <c r="G141" s="1467" t="s">
        <v>61</v>
      </c>
      <c r="H141" s="1468"/>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45"/>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45"/>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4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45"/>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45"/>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45"/>
      <c r="B147" s="1465" t="s">
        <v>110</v>
      </c>
      <c r="C147" s="1465"/>
      <c r="D147" s="1465"/>
      <c r="E147" s="1465"/>
      <c r="F147" s="1466"/>
      <c r="G147" s="1467" t="s">
        <v>61</v>
      </c>
      <c r="H147" s="1468"/>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45"/>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45"/>
      <c r="B149" s="1465" t="s">
        <v>717</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60">
      <c r="A150" s="152"/>
      <c r="B150" s="1465" t="s">
        <v>175</v>
      </c>
      <c r="C150" s="1465"/>
      <c r="D150" s="1465"/>
      <c r="E150" s="1465"/>
      <c r="F150" s="1477" t="s">
        <v>1856</v>
      </c>
      <c r="G150" s="1478"/>
      <c r="H150" s="1479"/>
      <c r="I150" s="419"/>
      <c r="J150" s="446"/>
      <c r="K150" s="397"/>
      <c r="L150" s="397"/>
      <c r="M150" s="396"/>
      <c r="N150" s="396"/>
      <c r="O150" s="396"/>
      <c r="P150" s="396"/>
      <c r="Q150" s="397" t="str">
        <f>F150</f>
        <v>Report of surveys, reports of reproductive health commodity management support missions (National Program for the Supply of Medicines (PNAM), National Reproductive Health Program (PNSR))</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47"/>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45"/>
      <c r="B153" s="1465" t="s">
        <v>177</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t="s">
        <v>1857</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Financing and distribution, implementation of the LIMS, transport logistics, and warehousing remain weak points for the country</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D3:E3"/>
    <mergeCell ref="F3:H3"/>
    <mergeCell ref="A7:C7"/>
    <mergeCell ref="A8:H8"/>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61:H61">
      <formula1>$R$1:$R$7</formula1>
    </dataValidation>
    <dataValidation type="list" allowBlank="1" showInputMessage="1" showErrorMessage="1" errorTitle="Choose from dropdown" error="Please choose from the dropdown list." prompt="Please select from the dropdown list." sqref="G138 D15 D68:D71 D73:D75">
      <formula1>$W$1:$W$6</formula1>
    </dataValidation>
    <dataValidation type="list" allowBlank="1" showInputMessage="1" showErrorMessage="1" error="Please choose from the dropdown list." sqref="G111:G113 H25 D16:D23 G147:H147 D26 F68:H78 G148 F63 G132:G135 G152:G153 D76:D78 H106:H108 D72 G140:G146">
      <formula1>$W$1:$W$6</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H82">
      <formula1>$W$1:$W$5</formula1>
    </dataValidation>
    <dataValidation type="list" allowBlank="1" showInputMessage="1" showErrorMessage="1" error="Please choose from the dropdown list." sqref="H31:H32 D41 D43 D49 D51:D52 F85:H86 H89 H91 D106:D108 F59 G116:H125">
      <formula1>$W$1:$W$5</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1749</v>
      </c>
      <c r="B7" s="1632"/>
      <c r="C7" s="1632"/>
      <c r="D7" s="916"/>
      <c r="E7" s="916"/>
      <c r="F7" s="916"/>
      <c r="G7" s="917"/>
      <c r="H7" s="918"/>
      <c r="I7" s="906"/>
      <c r="J7" s="907"/>
      <c r="K7" s="908" t="str">
        <f>A7</f>
        <v>Country: Dominican Republic</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255</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721" t="s">
        <v>1074</v>
      </c>
      <c r="E13" s="1513"/>
      <c r="F13" s="1513"/>
      <c r="G13" s="1513"/>
      <c r="H13" s="1514"/>
      <c r="I13" s="419"/>
      <c r="J13" s="404"/>
      <c r="K13" s="397" t="str">
        <f>B13</f>
        <v>a. What is the name of the committee?</v>
      </c>
      <c r="L13" s="426" t="str">
        <f>D13</f>
        <v xml:space="preserve">Contraceptive and Commodity Security Committee-- Comite para la Disponibilidad Asegurada de Insumos y Anticonceptivos </v>
      </c>
      <c r="M13" s="396"/>
      <c r="N13" s="396"/>
      <c r="O13" s="398" t="str">
        <f>D13</f>
        <v xml:space="preserve">Contraceptive and Commodity Security Committee-- Comite para la Disponibilidad Asegurada de Insumos y Anticonceptivos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60">
      <c r="A15" s="150"/>
      <c r="B15" s="1562" t="s">
        <v>14</v>
      </c>
      <c r="C15" s="1622"/>
      <c r="D15" s="729" t="s">
        <v>61</v>
      </c>
      <c r="E15" s="151" t="s">
        <v>55</v>
      </c>
      <c r="F15" s="1477" t="s">
        <v>1053</v>
      </c>
      <c r="G15" s="1478"/>
      <c r="H15" s="1479"/>
      <c r="I15" s="419"/>
      <c r="J15" s="404"/>
      <c r="K15" s="397" t="str">
        <f t="shared" ref="K15:K23" si="0">B15</f>
        <v>a. Social marketing</v>
      </c>
      <c r="L15" s="396"/>
      <c r="M15" s="396"/>
      <c r="N15" s="396"/>
      <c r="O15" s="397"/>
      <c r="P15" s="396"/>
      <c r="Q15" s="397" t="str">
        <f t="shared" ref="Q15:Q23" si="1">F15</f>
        <v>PROFAMILIA (Family Well-Being Association/IPPF affiliate), ADOPLAFAM (Dominican Family Planning Association), MUDE (Dominican Women in Development), PSI (Populations Services International)</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258</v>
      </c>
      <c r="C16" s="1466"/>
      <c r="D16" s="729" t="s">
        <v>61</v>
      </c>
      <c r="E16" s="153" t="s">
        <v>55</v>
      </c>
      <c r="F16" s="1477" t="s">
        <v>1054</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PROFAMILIA, ADOPLAFAM, MUDE and 30 more institutions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259</v>
      </c>
      <c r="C17" s="1466"/>
      <c r="D17" s="729" t="s">
        <v>62</v>
      </c>
      <c r="E17" s="153" t="s">
        <v>55</v>
      </c>
      <c r="F17" s="1664" t="s">
        <v>1876</v>
      </c>
      <c r="G17" s="1665"/>
      <c r="H17" s="1666"/>
      <c r="I17" s="419"/>
      <c r="J17" s="404"/>
      <c r="K17" s="397" t="str">
        <f t="shared" si="0"/>
        <v>c. Commercial sector (for example: pharmacy associations, manufacturers, etc.)</v>
      </c>
      <c r="L17" s="396"/>
      <c r="M17" s="396"/>
      <c r="N17" s="396"/>
      <c r="O17" s="397"/>
      <c r="P17" s="396"/>
      <c r="Q17" s="397" t="str">
        <f t="shared" si="1"/>
        <v>(DAIA members have decided to invite a MERCK staff member)</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29" t="s">
        <v>61</v>
      </c>
      <c r="E18" s="153" t="s">
        <v>56</v>
      </c>
      <c r="F18" s="1664" t="s">
        <v>232</v>
      </c>
      <c r="G18" s="1665"/>
      <c r="H18" s="1666"/>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29" t="s">
        <v>61</v>
      </c>
      <c r="E19" s="153" t="s">
        <v>57</v>
      </c>
      <c r="F19" s="1477" t="s">
        <v>1055</v>
      </c>
      <c r="G19" s="1478"/>
      <c r="H19" s="1479"/>
      <c r="I19" s="419"/>
      <c r="J19" s="404"/>
      <c r="K19" s="397" t="str">
        <f t="shared" si="0"/>
        <v>e. UN agencies</v>
      </c>
      <c r="L19" s="396"/>
      <c r="M19" s="396"/>
      <c r="N19" s="396"/>
      <c r="O19" s="397"/>
      <c r="P19" s="396"/>
      <c r="Q19" s="397" t="str">
        <f t="shared" si="1"/>
        <v>UNFPA, OPS/OMS (Pan American Health Organization/World Health Organization)</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262</v>
      </c>
      <c r="C20" s="1466"/>
      <c r="D20" s="729" t="s">
        <v>61</v>
      </c>
      <c r="E20" s="153" t="s">
        <v>58</v>
      </c>
      <c r="F20" s="1477" t="s">
        <v>522</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logistics, HIV program, pharmacy units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729" t="s">
        <v>61</v>
      </c>
      <c r="E21" s="153" t="s">
        <v>59</v>
      </c>
      <c r="F21" s="1477" t="s">
        <v>1056</v>
      </c>
      <c r="G21" s="1478"/>
      <c r="H21" s="1479"/>
      <c r="I21" s="419"/>
      <c r="J21" s="404"/>
      <c r="K21" s="397" t="str">
        <f t="shared" si="0"/>
        <v>g. Central Medical Store or Central Warehouse</v>
      </c>
      <c r="L21" s="396"/>
      <c r="M21" s="396"/>
      <c r="N21" s="396"/>
      <c r="O21" s="397"/>
      <c r="P21" s="396"/>
      <c r="Q21" s="397" t="str">
        <f t="shared" si="1"/>
        <v>Central Warehouse Ministry of Health</v>
      </c>
      <c r="R21" s="396"/>
      <c r="S21" s="396"/>
      <c r="T21" s="406"/>
      <c r="U21" s="406"/>
      <c r="V21" s="406"/>
      <c r="W21" s="407"/>
      <c r="X21" s="407"/>
      <c r="Y21" s="424"/>
      <c r="Z21" s="425"/>
      <c r="AA21" s="409"/>
    </row>
    <row r="22" spans="1:134" s="111" customFormat="1">
      <c r="A22" s="152"/>
      <c r="B22" s="1562" t="s">
        <v>39</v>
      </c>
      <c r="C22" s="1562"/>
      <c r="D22" s="729"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265</v>
      </c>
      <c r="C23" s="1562"/>
      <c r="D23" s="729" t="s">
        <v>61</v>
      </c>
      <c r="E23" s="153" t="s">
        <v>59</v>
      </c>
      <c r="F23" s="1477" t="s">
        <v>523</v>
      </c>
      <c r="G23" s="1478"/>
      <c r="H23" s="1479"/>
      <c r="I23" s="419"/>
      <c r="J23" s="404"/>
      <c r="K23" s="403" t="str">
        <f t="shared" si="0"/>
        <v>i. Other (for example: partners)</v>
      </c>
      <c r="L23" s="404"/>
      <c r="M23" s="404"/>
      <c r="N23" s="404"/>
      <c r="O23" s="403"/>
      <c r="P23" s="404"/>
      <c r="Q23" s="403" t="str">
        <f t="shared" si="1"/>
        <v>Social Security, Political and Military Forces</v>
      </c>
      <c r="R23" s="404"/>
      <c r="S23" s="404"/>
      <c r="T23" s="404"/>
      <c r="U23" s="404"/>
      <c r="V23" s="404"/>
      <c r="W23" s="428"/>
      <c r="X23" s="428"/>
      <c r="Y23" s="429"/>
      <c r="Z23" s="429"/>
      <c r="AA23" s="409"/>
    </row>
    <row r="24" spans="1:134" s="111" customFormat="1">
      <c r="A24" s="1480" t="s">
        <v>266</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267</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75.75" thickBot="1">
      <c r="A26" s="1558" t="s">
        <v>268</v>
      </c>
      <c r="B26" s="1482"/>
      <c r="C26" s="1483"/>
      <c r="D26" s="759" t="s">
        <v>61</v>
      </c>
      <c r="E26" s="155" t="s">
        <v>53</v>
      </c>
      <c r="F26" s="760" t="s">
        <v>1057</v>
      </c>
      <c r="G26" s="157" t="s">
        <v>34</v>
      </c>
      <c r="H26" s="228" t="s">
        <v>1058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87</v>
      </c>
      <c r="G28" s="159" t="s">
        <v>98</v>
      </c>
      <c r="H28" s="160" t="s">
        <v>86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269</v>
      </c>
      <c r="B29" s="1465"/>
      <c r="C29" s="1465"/>
      <c r="D29" s="1465"/>
      <c r="E29" s="1465"/>
      <c r="F29" s="1466"/>
      <c r="G29" s="1612">
        <v>1360000</v>
      </c>
      <c r="H29" s="1613"/>
      <c r="I29" s="438"/>
      <c r="J29" s="403">
        <f>G29</f>
        <v>1360000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270</v>
      </c>
      <c r="B30" s="1465"/>
      <c r="C30" s="1465"/>
      <c r="D30" s="1465"/>
      <c r="E30" s="161" t="s">
        <v>1059</v>
      </c>
      <c r="F30" s="162" t="s">
        <v>271</v>
      </c>
      <c r="G30" s="1614" t="s">
        <v>1060</v>
      </c>
      <c r="H30" s="1615"/>
      <c r="I30" s="438"/>
      <c r="J30" s="403" t="str">
        <f>G30</f>
        <v xml:space="preserve"> DIGEMIA (FP logistics department)</v>
      </c>
      <c r="K30" s="397"/>
      <c r="L30" s="396"/>
      <c r="M30" s="439" t="str">
        <f>E30</f>
        <v>03/13-02/14</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272</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273</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60">
      <c r="A35" s="152"/>
      <c r="B35" s="1607" t="s">
        <v>208</v>
      </c>
      <c r="C35" s="1607"/>
      <c r="D35" s="1608"/>
      <c r="E35" s="168">
        <v>1360000</v>
      </c>
      <c r="F35" s="169" t="s">
        <v>538</v>
      </c>
      <c r="G35" s="125" t="s">
        <v>1061</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278</v>
      </c>
      <c r="C37" s="1482"/>
      <c r="D37" s="1483"/>
      <c r="E37" s="173">
        <f>E35+E36</f>
        <v>1360000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279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736</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281</v>
      </c>
      <c r="C40" s="1606"/>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286</v>
      </c>
      <c r="C41" s="1466"/>
      <c r="D41" s="747" t="s">
        <v>61</v>
      </c>
      <c r="E41" s="168">
        <v>1360000</v>
      </c>
      <c r="F41" s="169" t="s">
        <v>538</v>
      </c>
      <c r="G41" s="178" t="s">
        <v>428</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512" t="s">
        <v>428</v>
      </c>
      <c r="E42" s="1513"/>
      <c r="F42" s="1513"/>
      <c r="G42" s="1513"/>
      <c r="H42" s="1514"/>
      <c r="I42" s="444"/>
      <c r="J42" s="437"/>
      <c r="K42" s="397" t="str">
        <f>C42</f>
        <v>i. Specify source(s) of internally generated funds spent (for example, from taxes)</v>
      </c>
      <c r="L42" s="396"/>
      <c r="M42" s="396"/>
      <c r="N42" s="396"/>
      <c r="O42" s="398" t="str">
        <f>D42</f>
        <v xml:space="preserve"> </v>
      </c>
      <c r="P42" s="396"/>
      <c r="Q42" s="396"/>
      <c r="R42" s="396"/>
      <c r="S42" s="396"/>
      <c r="T42" s="406"/>
      <c r="U42" s="406"/>
      <c r="V42" s="406"/>
      <c r="W42" s="407"/>
      <c r="X42" s="407"/>
      <c r="Y42" s="424"/>
      <c r="Z42" s="425"/>
      <c r="AA42" s="409"/>
    </row>
    <row r="43" spans="1:27" s="111" customFormat="1" ht="75">
      <c r="A43" s="164"/>
      <c r="B43" s="1465" t="s">
        <v>288</v>
      </c>
      <c r="C43" s="1466"/>
      <c r="D43" s="747"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290</v>
      </c>
      <c r="C45" s="1466"/>
      <c r="D45" s="181"/>
      <c r="E45" s="182">
        <f>E41+E43</f>
        <v>1360000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880</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292</v>
      </c>
      <c r="C48" s="1466"/>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47" t="s">
        <v>61</v>
      </c>
      <c r="E49" s="168">
        <v>8500</v>
      </c>
      <c r="F49" s="169" t="s">
        <v>538</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220</v>
      </c>
      <c r="E50" s="1601"/>
      <c r="F50" s="1601"/>
      <c r="G50" s="1601"/>
      <c r="H50" s="1602"/>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ht="30">
      <c r="A51" s="164"/>
      <c r="B51" s="1465" t="s">
        <v>297</v>
      </c>
      <c r="C51" s="1466"/>
      <c r="D51" s="747" t="s">
        <v>66</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298</v>
      </c>
      <c r="C52" s="1466"/>
      <c r="D52" s="747" t="s">
        <v>66</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35">
      <c r="A53" s="164"/>
      <c r="B53" s="1465" t="s">
        <v>299</v>
      </c>
      <c r="C53" s="1466"/>
      <c r="D53" s="181"/>
      <c r="E53" s="182">
        <f>E49+E51+E52</f>
        <v>8500</v>
      </c>
      <c r="F53" s="183"/>
      <c r="G53" s="183"/>
      <c r="H53" s="192" t="s">
        <v>1062</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300</v>
      </c>
      <c r="B56" s="1603"/>
      <c r="C56" s="1603"/>
      <c r="D56" s="1603"/>
      <c r="E56" s="1604"/>
      <c r="F56" s="193">
        <f>E45/(E45+E53)</f>
        <v>0.99378881987577639</v>
      </c>
      <c r="G56" s="1592"/>
      <c r="H56" s="1593"/>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1</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301</v>
      </c>
      <c r="B58" s="1595"/>
      <c r="C58" s="1595"/>
      <c r="D58" s="1595"/>
      <c r="E58" s="1596"/>
      <c r="F58" s="193">
        <f>(E45+E53)/G29</f>
        <v>1.0062500000000001</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46"/>
      <c r="G59" s="1592" t="s">
        <v>760</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302</v>
      </c>
      <c r="B61" s="1465"/>
      <c r="C61" s="1465"/>
      <c r="D61" s="1465"/>
      <c r="E61" s="1466"/>
      <c r="F61" s="1467" t="s">
        <v>65</v>
      </c>
      <c r="G61" s="1588"/>
      <c r="H61" s="1468"/>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220</v>
      </c>
      <c r="G62" s="1478"/>
      <c r="H62" s="1479"/>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732"/>
      <c r="B63" s="731"/>
      <c r="C63" s="1465" t="s">
        <v>178</v>
      </c>
      <c r="D63" s="1465"/>
      <c r="E63" s="1466"/>
      <c r="F63" s="1467" t="s">
        <v>205</v>
      </c>
      <c r="G63" s="1588"/>
      <c r="H63" s="1468"/>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428</v>
      </c>
      <c r="E64" s="1478"/>
      <c r="F64" s="1478"/>
      <c r="G64" s="1478"/>
      <c r="H64" s="1479"/>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303</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304</v>
      </c>
      <c r="C68" s="1574"/>
      <c r="D68" s="1641" t="s">
        <v>61</v>
      </c>
      <c r="E68" s="1641"/>
      <c r="F68" s="741" t="s">
        <v>61</v>
      </c>
      <c r="G68" s="741"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305</v>
      </c>
      <c r="C69" s="1574"/>
      <c r="D69" s="1641" t="s">
        <v>61</v>
      </c>
      <c r="E69" s="1641"/>
      <c r="F69" s="741" t="s">
        <v>62</v>
      </c>
      <c r="G69" s="741" t="s">
        <v>62</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306</v>
      </c>
      <c r="C70" s="1574"/>
      <c r="D70" s="1641" t="s">
        <v>61</v>
      </c>
      <c r="E70" s="1641"/>
      <c r="F70" s="741" t="s">
        <v>61</v>
      </c>
      <c r="G70" s="741"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307</v>
      </c>
      <c r="C71" s="1574"/>
      <c r="D71" s="1641" t="s">
        <v>61</v>
      </c>
      <c r="E71" s="1641"/>
      <c r="F71" s="741" t="s">
        <v>61</v>
      </c>
      <c r="G71" s="741"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308</v>
      </c>
      <c r="C72" s="1574"/>
      <c r="D72" s="1641" t="s">
        <v>61</v>
      </c>
      <c r="E72" s="1641"/>
      <c r="F72" s="741" t="s">
        <v>61</v>
      </c>
      <c r="G72" s="741"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41" t="s">
        <v>61</v>
      </c>
      <c r="G73" s="741"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41" t="s">
        <v>61</v>
      </c>
      <c r="G74" s="741"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309</v>
      </c>
      <c r="C75" s="1574"/>
      <c r="D75" s="1641" t="s">
        <v>61</v>
      </c>
      <c r="E75" s="1641"/>
      <c r="F75" s="741" t="s">
        <v>61</v>
      </c>
      <c r="G75" s="741"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310</v>
      </c>
      <c r="C76" s="1574"/>
      <c r="D76" s="1641" t="s">
        <v>61</v>
      </c>
      <c r="E76" s="1641"/>
      <c r="F76" s="741" t="s">
        <v>61</v>
      </c>
      <c r="G76" s="741" t="s">
        <v>61</v>
      </c>
      <c r="H76" s="99"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311</v>
      </c>
      <c r="C77" s="1574"/>
      <c r="D77" s="1641" t="s">
        <v>61</v>
      </c>
      <c r="E77" s="1641"/>
      <c r="F77" s="741" t="s">
        <v>61</v>
      </c>
      <c r="G77" s="741" t="s">
        <v>61</v>
      </c>
      <c r="H77" s="99"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41" t="s">
        <v>62</v>
      </c>
      <c r="G78" s="741"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312</v>
      </c>
      <c r="C79" s="1577"/>
      <c r="D79" s="1641" t="s">
        <v>1063</v>
      </c>
      <c r="E79" s="1641"/>
      <c r="F79" s="741"/>
      <c r="G79" s="741"/>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59.25" customHeight="1" thickBot="1">
      <c r="A80" s="1558" t="s">
        <v>105</v>
      </c>
      <c r="B80" s="1482"/>
      <c r="C80" s="1483"/>
      <c r="D80" s="1486" t="s">
        <v>1064</v>
      </c>
      <c r="E80" s="1487"/>
      <c r="F80" s="1487"/>
      <c r="G80" s="1487"/>
      <c r="H80" s="1488"/>
      <c r="I80" s="419"/>
      <c r="J80" s="437"/>
      <c r="K80" s="397" t="str">
        <f>A80</f>
        <v>C2. Please note any comments about the commodities offered.</v>
      </c>
      <c r="L80" s="396"/>
      <c r="M80" s="396"/>
      <c r="N80" s="396"/>
      <c r="O80" s="397" t="str">
        <f>D80</f>
        <v xml:space="preserve">MOH did not purchase emergency contraception. UNFPA donated these products and they are distributed in some of the main hospitals. There is the intention in the future to provide implants and emergency contraception through the Ministry of Health (MOH)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313</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314</v>
      </c>
      <c r="E84" s="1569"/>
      <c r="F84" s="734"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40" t="s">
        <v>1065</v>
      </c>
      <c r="D85" s="1719" t="s">
        <v>1066</v>
      </c>
      <c r="E85" s="1720"/>
      <c r="F85" s="728" t="s">
        <v>61</v>
      </c>
      <c r="G85" s="1523" t="s">
        <v>61</v>
      </c>
      <c r="H85" s="1662"/>
      <c r="I85" s="458"/>
      <c r="J85" s="446" t="str">
        <f>G85</f>
        <v>Yes</v>
      </c>
      <c r="K85" s="397" t="str">
        <f>B85</f>
        <v>a</v>
      </c>
      <c r="L85" s="396"/>
      <c r="M85" s="426">
        <f>E85</f>
        <v>0</v>
      </c>
      <c r="N85" s="396"/>
      <c r="O85" s="396"/>
      <c r="P85" s="396"/>
      <c r="Q85" s="396"/>
      <c r="R85" s="397"/>
      <c r="S85" s="397" t="str">
        <f>D85</f>
        <v>2014 - 2017</v>
      </c>
      <c r="T85" s="406"/>
      <c r="U85" s="406"/>
      <c r="V85" s="406"/>
      <c r="W85" s="407"/>
      <c r="X85" s="407"/>
      <c r="Y85" s="424"/>
      <c r="Z85" s="425"/>
      <c r="AA85" s="409"/>
    </row>
    <row r="86" spans="1:28" s="111" customFormat="1" ht="30">
      <c r="A86" s="1556" t="s">
        <v>71</v>
      </c>
      <c r="B86" s="1557"/>
      <c r="C86" s="1557"/>
      <c r="D86" s="1557"/>
      <c r="E86" s="1557"/>
      <c r="F86" s="1713" t="s">
        <v>61</v>
      </c>
      <c r="G86" s="1714"/>
      <c r="H86" s="1715"/>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716" t="s">
        <v>84</v>
      </c>
      <c r="F87" s="1717"/>
      <c r="G87" s="1717"/>
      <c r="H87" s="1718"/>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716" t="s">
        <v>1067</v>
      </c>
      <c r="F88" s="1717"/>
      <c r="G88" s="1717"/>
      <c r="H88" s="1718"/>
      <c r="I88" s="458"/>
      <c r="J88" s="446"/>
      <c r="K88" s="397"/>
      <c r="L88" s="396"/>
      <c r="M88" s="426"/>
      <c r="N88" s="426" t="str">
        <f>E88</f>
        <v xml:space="preserve">18% (Value added tax)   </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318</v>
      </c>
      <c r="B89" s="1465"/>
      <c r="C89" s="1465"/>
      <c r="D89" s="1465"/>
      <c r="E89" s="1465"/>
      <c r="F89" s="1465"/>
      <c r="G89" s="1466"/>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80" t="s">
        <v>319</v>
      </c>
      <c r="B91" s="1465"/>
      <c r="C91" s="1465"/>
      <c r="D91" s="1465"/>
      <c r="E91" s="1465"/>
      <c r="F91" s="1465"/>
      <c r="G91" s="1466"/>
      <c r="H91" s="225"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90">
      <c r="A92" s="152"/>
      <c r="B92" s="1465" t="s">
        <v>22</v>
      </c>
      <c r="C92" s="1465"/>
      <c r="D92" s="1512" t="s">
        <v>1068</v>
      </c>
      <c r="E92" s="1513"/>
      <c r="F92" s="1513"/>
      <c r="G92" s="1513"/>
      <c r="H92" s="1514"/>
      <c r="I92" s="458"/>
      <c r="J92" s="446"/>
      <c r="K92" s="397" t="str">
        <f>B92</f>
        <v>a. If yes, describe the policies.</v>
      </c>
      <c r="L92" s="396"/>
      <c r="M92" s="396"/>
      <c r="N92" s="460"/>
      <c r="O92" s="398" t="str">
        <f>D92</f>
        <v>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37" t="s">
        <v>199</v>
      </c>
      <c r="E95" s="1538"/>
      <c r="F95" s="1539"/>
      <c r="G95" s="1540" t="s">
        <v>199</v>
      </c>
      <c r="H95" s="1541"/>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37" t="s">
        <v>202</v>
      </c>
      <c r="E96" s="1538"/>
      <c r="F96" s="1539"/>
      <c r="G96" s="1540" t="s">
        <v>202</v>
      </c>
      <c r="H96" s="1541"/>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c r="A97" s="130"/>
      <c r="B97" s="95" t="s">
        <v>12</v>
      </c>
      <c r="C97" s="92" t="s">
        <v>189</v>
      </c>
      <c r="D97" s="1537" t="s">
        <v>203</v>
      </c>
      <c r="E97" s="1538"/>
      <c r="F97" s="1539"/>
      <c r="G97" s="1540" t="s">
        <v>203</v>
      </c>
      <c r="H97" s="1541"/>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37" t="s">
        <v>202</v>
      </c>
      <c r="E98" s="1538"/>
      <c r="F98" s="1539"/>
      <c r="G98" s="1540" t="s">
        <v>202</v>
      </c>
      <c r="H98" s="1541"/>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37" t="s">
        <v>202</v>
      </c>
      <c r="E100" s="1538"/>
      <c r="F100" s="1539"/>
      <c r="G100" s="1540" t="s">
        <v>202</v>
      </c>
      <c r="H100" s="1541"/>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c r="A101" s="130"/>
      <c r="B101" s="95" t="s">
        <v>185</v>
      </c>
      <c r="C101" s="92" t="s">
        <v>193</v>
      </c>
      <c r="D101" s="1710" t="s">
        <v>203</v>
      </c>
      <c r="E101" s="1711"/>
      <c r="F101" s="1712"/>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528" t="s">
        <v>206</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321</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62</v>
      </c>
      <c r="H123" s="1646"/>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205</v>
      </c>
      <c r="H126" s="15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2011</v>
      </c>
      <c r="H127" s="15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1069</v>
      </c>
      <c r="E128" s="1665"/>
      <c r="F128" s="1665"/>
      <c r="G128" s="1665"/>
      <c r="H128" s="1666"/>
      <c r="I128" s="421"/>
      <c r="J128" s="473"/>
      <c r="K128" s="397" t="str">
        <f>A128</f>
        <v xml:space="preserve">D11. Name of the list(s)
</v>
      </c>
      <c r="L128" s="397"/>
      <c r="M128" s="396"/>
      <c r="N128" s="396"/>
      <c r="O128" s="397" t="str">
        <f>D128</f>
        <v>Essential Medicines List (CBME)</v>
      </c>
      <c r="P128" s="396"/>
      <c r="Q128" s="474"/>
      <c r="R128" s="396"/>
      <c r="S128" s="412"/>
      <c r="T128" s="413"/>
      <c r="U128" s="413"/>
      <c r="V128" s="413"/>
      <c r="W128" s="414"/>
      <c r="X128" s="414"/>
      <c r="Y128" s="474"/>
      <c r="Z128" s="475"/>
      <c r="AA128" s="409"/>
    </row>
    <row r="129" spans="1:27" s="132" customFormat="1" ht="30">
      <c r="A129" s="1480" t="s">
        <v>472</v>
      </c>
      <c r="B129" s="1465"/>
      <c r="C129" s="1466"/>
      <c r="D129" s="1664" t="s">
        <v>1070</v>
      </c>
      <c r="E129" s="1665"/>
      <c r="F129" s="1665"/>
      <c r="G129" s="1665"/>
      <c r="H129" s="1666"/>
      <c r="I129" s="421"/>
      <c r="J129" s="473"/>
      <c r="K129" s="397" t="str">
        <f>A129</f>
        <v xml:space="preserve">D12. Notes about the list(s)
</v>
      </c>
      <c r="L129" s="397"/>
      <c r="M129" s="396"/>
      <c r="N129" s="396"/>
      <c r="O129" s="397" t="str">
        <f>D129</f>
        <v xml:space="preserve">Currently, a new essential medicines list is being discussed. </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205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205</v>
      </c>
      <c r="H132" s="1468"/>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205</v>
      </c>
      <c r="H133" s="1468"/>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205</v>
      </c>
      <c r="H134" s="1468"/>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205</v>
      </c>
      <c r="H135" s="1468"/>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1787</v>
      </c>
      <c r="E136" s="1487"/>
      <c r="F136" s="1487"/>
      <c r="G136" s="1487"/>
      <c r="H136" s="1488"/>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91" t="s">
        <v>324</v>
      </c>
      <c r="B138" s="1492"/>
      <c r="C138" s="1492"/>
      <c r="D138" s="1492"/>
      <c r="E138" s="1492"/>
      <c r="F138" s="1493"/>
      <c r="G138" s="1494" t="s">
        <v>61</v>
      </c>
      <c r="H138" s="1495"/>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80" t="s">
        <v>1790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727"/>
      <c r="B140" s="1465" t="s">
        <v>108</v>
      </c>
      <c r="C140" s="1465"/>
      <c r="D140" s="1465"/>
      <c r="E140" s="1465"/>
      <c r="F140" s="1466"/>
      <c r="G140" s="1467" t="s">
        <v>61</v>
      </c>
      <c r="H140" s="1468"/>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733"/>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727"/>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727"/>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727"/>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727"/>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727"/>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727"/>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727"/>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65" t="s">
        <v>325</v>
      </c>
      <c r="C149" s="1465"/>
      <c r="D149" s="1465"/>
      <c r="E149" s="1465"/>
      <c r="F149" s="1707" t="s">
        <v>1931</v>
      </c>
      <c r="G149" s="1708"/>
      <c r="H149" s="1709"/>
      <c r="I149" s="419"/>
      <c r="J149" s="446"/>
      <c r="K149" s="397"/>
      <c r="L149" s="396"/>
      <c r="M149" s="397"/>
      <c r="N149" s="396"/>
      <c r="O149" s="396"/>
      <c r="P149" s="396"/>
      <c r="Q149" s="397" t="str">
        <f>F149</f>
        <v>01/13-03/13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326</v>
      </c>
      <c r="C150" s="1465"/>
      <c r="D150" s="1465"/>
      <c r="E150" s="1465"/>
      <c r="F150" s="1477" t="s">
        <v>1071</v>
      </c>
      <c r="G150" s="1478"/>
      <c r="H150" s="1479"/>
      <c r="I150" s="419"/>
      <c r="J150" s="446"/>
      <c r="K150" s="397"/>
      <c r="L150" s="397"/>
      <c r="M150" s="396"/>
      <c r="N150" s="396"/>
      <c r="O150" s="396"/>
      <c r="P150" s="396"/>
      <c r="Q150" s="397" t="str">
        <f>F150</f>
        <v>Information System and logistics management (SIAL)</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732"/>
      <c r="B152" s="1482" t="s">
        <v>327</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727"/>
      <c r="B153" s="1465" t="s">
        <v>328</v>
      </c>
      <c r="C153" s="1465"/>
      <c r="D153" s="1465"/>
      <c r="E153" s="1465"/>
      <c r="F153" s="1466"/>
      <c r="G153" s="1467" t="s">
        <v>205</v>
      </c>
      <c r="H153" s="1468"/>
      <c r="I153" s="419"/>
      <c r="J153" s="403" t="str">
        <f>G153</f>
        <v>Not applicable</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704" t="s">
        <v>1072</v>
      </c>
      <c r="E154" s="1705"/>
      <c r="F154" s="1705"/>
      <c r="G154" s="1705"/>
      <c r="H154" s="1706"/>
      <c r="I154" s="419"/>
      <c r="J154" s="446"/>
      <c r="K154" s="397" t="str">
        <f>A154</f>
        <v xml:space="preserve">F. Please note any overall comments about challenges and/or successes with contraceptive security in your country.
</v>
      </c>
      <c r="L154" s="396"/>
      <c r="M154" s="396"/>
      <c r="N154" s="396"/>
      <c r="O154" s="397" t="str">
        <f>D154</f>
        <v>The challenge is to expand involvement of communities, provinces and municipalities to reduce gaps in access and services as well as increasing territorial (decentralized)  funding.</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35:H135"/>
    <mergeCell ref="D136:H136"/>
    <mergeCell ref="B120:F120"/>
    <mergeCell ref="G120:H120"/>
    <mergeCell ref="B121:F121"/>
    <mergeCell ref="G121:H121"/>
    <mergeCell ref="B122:F122"/>
    <mergeCell ref="G122:H122"/>
    <mergeCell ref="G126:H126"/>
    <mergeCell ref="G127:H127"/>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1714</v>
      </c>
      <c r="B7" s="1632"/>
      <c r="C7" s="1632"/>
      <c r="D7" s="916"/>
      <c r="E7" s="916"/>
      <c r="F7" s="916"/>
      <c r="G7" s="917"/>
      <c r="H7" s="918"/>
      <c r="I7" s="906"/>
      <c r="J7" s="907"/>
      <c r="K7" s="908" t="str">
        <f>A7</f>
        <v>Country: El Salvador</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40" t="s">
        <v>1715</v>
      </c>
      <c r="E13" s="1642"/>
      <c r="F13" s="1642"/>
      <c r="G13" s="1642"/>
      <c r="H13" s="1541"/>
      <c r="I13" s="419"/>
      <c r="J13" s="404"/>
      <c r="K13" s="397" t="str">
        <f>B13</f>
        <v>a. What is the name of the committee?</v>
      </c>
      <c r="L13" s="426" t="str">
        <f>D13</f>
        <v xml:space="preserve">Interinstitutional and Multisectoral Alliance for Maternal Health </v>
      </c>
      <c r="M13" s="396"/>
      <c r="N13" s="396"/>
      <c r="O13" s="398" t="str">
        <f>D13</f>
        <v xml:space="preserve">Interinstitutional and Multisectoral Alliance for Maternal Health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979" t="s">
        <v>61</v>
      </c>
      <c r="E15" s="151" t="s">
        <v>55</v>
      </c>
      <c r="F15" s="1664" t="s">
        <v>1716</v>
      </c>
      <c r="G15" s="1665"/>
      <c r="H15" s="1666"/>
      <c r="I15" s="419"/>
      <c r="J15" s="404"/>
      <c r="K15" s="397" t="str">
        <f t="shared" ref="K15:K23" si="0">B15</f>
        <v>a. Social marketing</v>
      </c>
      <c r="L15" s="396"/>
      <c r="M15" s="396"/>
      <c r="N15" s="396"/>
      <c r="O15" s="397"/>
      <c r="P15" s="396"/>
      <c r="Q15" s="397" t="str">
        <f>F15</f>
        <v>Salvadoran Demographic Association (Asociacion Salvadoreña en Demografía - ADS)</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ustomHeight="1">
      <c r="A16" s="152"/>
      <c r="B16" s="1465" t="s">
        <v>118</v>
      </c>
      <c r="C16" s="1466"/>
      <c r="D16" s="979" t="s">
        <v>61</v>
      </c>
      <c r="E16" s="153" t="s">
        <v>55</v>
      </c>
      <c r="F16" s="1664" t="s">
        <v>1716</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F16</f>
        <v>Salvadoran Demographic Association (Asociacion Salvadoreña en Demografía - ADS)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979" t="s">
        <v>62</v>
      </c>
      <c r="E17" s="153" t="s">
        <v>55</v>
      </c>
      <c r="F17" s="1664" t="s">
        <v>428</v>
      </c>
      <c r="G17" s="1665"/>
      <c r="H17" s="1666"/>
      <c r="I17" s="419"/>
      <c r="J17" s="404"/>
      <c r="K17" s="397" t="str">
        <f t="shared" si="0"/>
        <v>c. Commercial sector (for example: pharmacy associations, manufacturers, etc.)</v>
      </c>
      <c r="L17" s="396"/>
      <c r="M17" s="396"/>
      <c r="N17" s="396"/>
      <c r="O17" s="397"/>
      <c r="P17" s="396"/>
      <c r="Q17" s="397" t="str">
        <f>F17</f>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979" t="s">
        <v>61</v>
      </c>
      <c r="E18" s="153" t="s">
        <v>56</v>
      </c>
      <c r="F18" s="1664" t="s">
        <v>1895</v>
      </c>
      <c r="G18" s="1665"/>
      <c r="H18" s="1666"/>
      <c r="I18" s="419"/>
      <c r="J18" s="404"/>
      <c r="K18" s="397" t="str">
        <f t="shared" si="0"/>
        <v>d. Donors</v>
      </c>
      <c r="L18" s="396"/>
      <c r="M18" s="396"/>
      <c r="N18" s="396"/>
      <c r="O18" s="397"/>
      <c r="P18" s="396"/>
      <c r="Q18" s="397" t="str">
        <f>F18</f>
        <v>United Nations Population Fund (UNFPA), Pan American Health Organization (PAHO)</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979" t="s">
        <v>61</v>
      </c>
      <c r="E19" s="153" t="s">
        <v>57</v>
      </c>
      <c r="F19" s="1664" t="s">
        <v>509</v>
      </c>
      <c r="G19" s="1665"/>
      <c r="H19" s="1666"/>
      <c r="I19" s="419"/>
      <c r="J19" s="404"/>
      <c r="K19" s="397" t="str">
        <f t="shared" si="0"/>
        <v>e. UN agencies</v>
      </c>
      <c r="L19" s="396"/>
      <c r="M19" s="396"/>
      <c r="N19" s="396"/>
      <c r="O19" s="397"/>
      <c r="P19" s="396"/>
      <c r="Q19" s="397" t="str">
        <f>'[1]Encuesta 2014'!F19</f>
        <v>Fondo de Población de Naciones Unidas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979" t="s">
        <v>61</v>
      </c>
      <c r="E20" s="153" t="s">
        <v>58</v>
      </c>
      <c r="F20" s="1664" t="s">
        <v>1717</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F20</f>
        <v xml:space="preserve"> Unidad de Atencion Integrada en Salud Sexual y Reproductiva (Atencion Integral e Integrada a la SSR), Programa Salud Materno Fetal</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979" t="s">
        <v>62</v>
      </c>
      <c r="E21" s="153" t="s">
        <v>59</v>
      </c>
      <c r="F21" s="1664" t="s">
        <v>428</v>
      </c>
      <c r="G21" s="1665"/>
      <c r="H21" s="1666"/>
      <c r="I21" s="419"/>
      <c r="J21" s="404"/>
      <c r="K21" s="397" t="str">
        <f t="shared" si="0"/>
        <v>g. Central Medical Store or Central Warehouse</v>
      </c>
      <c r="L21" s="396"/>
      <c r="M21" s="396"/>
      <c r="N21" s="396"/>
      <c r="O21" s="397"/>
      <c r="P21" s="396"/>
      <c r="Q21" s="397" t="str">
        <f>F21</f>
        <v xml:space="preserve"> </v>
      </c>
      <c r="R21" s="396"/>
      <c r="S21" s="396"/>
      <c r="T21" s="406"/>
      <c r="U21" s="406"/>
      <c r="V21" s="406"/>
      <c r="W21" s="407"/>
      <c r="X21" s="407"/>
      <c r="Y21" s="424"/>
      <c r="Z21" s="425"/>
      <c r="AA21" s="409"/>
    </row>
    <row r="22" spans="1:134" s="111" customFormat="1">
      <c r="A22" s="152"/>
      <c r="B22" s="1562" t="s">
        <v>39</v>
      </c>
      <c r="C22" s="1562"/>
      <c r="D22" s="979" t="s">
        <v>62</v>
      </c>
      <c r="E22" s="153" t="s">
        <v>59</v>
      </c>
      <c r="F22" s="1664"/>
      <c r="G22" s="1665"/>
      <c r="H22" s="1666"/>
      <c r="I22" s="419"/>
      <c r="J22" s="404"/>
      <c r="K22" s="397" t="str">
        <f t="shared" si="0"/>
        <v xml:space="preserve">h. Ministry of Finance or Ministry of Planning </v>
      </c>
      <c r="L22" s="396"/>
      <c r="M22" s="396"/>
      <c r="N22" s="396"/>
      <c r="O22" s="397"/>
      <c r="P22" s="396"/>
      <c r="Q22" s="397">
        <f>F22</f>
        <v>0</v>
      </c>
      <c r="R22" s="396"/>
      <c r="S22" s="396"/>
      <c r="T22" s="406"/>
      <c r="U22" s="406"/>
      <c r="V22" s="406"/>
      <c r="W22" s="407"/>
      <c r="X22" s="407"/>
      <c r="Y22" s="424"/>
      <c r="Z22" s="425"/>
      <c r="AA22" s="409"/>
    </row>
    <row r="23" spans="1:134" s="114" customFormat="1">
      <c r="A23" s="152"/>
      <c r="B23" s="1562" t="s">
        <v>121</v>
      </c>
      <c r="C23" s="1562"/>
      <c r="D23" s="979" t="s">
        <v>61</v>
      </c>
      <c r="E23" s="153" t="s">
        <v>59</v>
      </c>
      <c r="F23" s="1724" t="s">
        <v>428</v>
      </c>
      <c r="G23" s="1665"/>
      <c r="H23" s="1666"/>
      <c r="I23" s="419"/>
      <c r="J23" s="404"/>
      <c r="K23" s="403" t="str">
        <f t="shared" si="0"/>
        <v>i. Other (for example: partners)</v>
      </c>
      <c r="L23" s="404"/>
      <c r="M23" s="404"/>
      <c r="N23" s="404"/>
      <c r="O23" s="403"/>
      <c r="P23" s="404"/>
      <c r="Q23" s="403" t="str">
        <f>F23</f>
        <v xml:space="preserve"> </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759" t="s">
        <v>66</v>
      </c>
      <c r="E26" s="155" t="s">
        <v>53</v>
      </c>
      <c r="F26" s="760" t="s">
        <v>428</v>
      </c>
      <c r="G26" s="157" t="s">
        <v>34</v>
      </c>
      <c r="H26" s="817" t="s">
        <v>428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125</v>
      </c>
      <c r="B29" s="1465"/>
      <c r="C29" s="1465"/>
      <c r="D29" s="1465"/>
      <c r="E29" s="1465"/>
      <c r="F29" s="1466"/>
      <c r="G29" s="1612">
        <v>1750000</v>
      </c>
      <c r="H29" s="1613"/>
      <c r="I29" s="438"/>
      <c r="J29" s="403">
        <f>G29</f>
        <v>1750000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126</v>
      </c>
      <c r="B30" s="1465"/>
      <c r="C30" s="1465"/>
      <c r="D30" s="1465"/>
      <c r="E30" s="161" t="s">
        <v>1718</v>
      </c>
      <c r="F30" s="162" t="s">
        <v>127</v>
      </c>
      <c r="G30" s="1614" t="s">
        <v>66</v>
      </c>
      <c r="H30" s="1615"/>
      <c r="I30" s="438"/>
      <c r="J30" s="403" t="str">
        <f>G30</f>
        <v>Don't know</v>
      </c>
      <c r="K30" s="397"/>
      <c r="L30" s="396"/>
      <c r="M30" s="439" t="str">
        <f>E30</f>
        <v>01/13-01/14</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1500000</v>
      </c>
      <c r="F35" s="169" t="s">
        <v>1719</v>
      </c>
      <c r="G35" s="169" t="s">
        <v>1720</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125000</v>
      </c>
      <c r="F36" s="169" t="s">
        <v>1721</v>
      </c>
      <c r="G36" s="169" t="s">
        <v>1722</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180</v>
      </c>
      <c r="C37" s="1482"/>
      <c r="D37" s="1483"/>
      <c r="E37" s="173">
        <f>E35+E36</f>
        <v>1625000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990" t="s">
        <v>61</v>
      </c>
      <c r="E41" s="168">
        <v>1625000</v>
      </c>
      <c r="F41" s="177" t="s">
        <v>1719</v>
      </c>
      <c r="G41" s="178" t="s">
        <v>891</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530</v>
      </c>
      <c r="E42" s="1513"/>
      <c r="F42" s="1513"/>
      <c r="G42" s="1513"/>
      <c r="H42" s="1514"/>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65" t="s">
        <v>140</v>
      </c>
      <c r="C43" s="1466"/>
      <c r="D43" s="990" t="s">
        <v>62</v>
      </c>
      <c r="E43" s="168">
        <v>125000</v>
      </c>
      <c r="F43" s="177"/>
      <c r="G43" s="170"/>
      <c r="H43" s="171" t="s">
        <v>1723</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1750000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990"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990"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990"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1</v>
      </c>
      <c r="G56" s="1592"/>
      <c r="H56" s="1593"/>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0.9285714285714286</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1</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989" t="s">
        <v>61</v>
      </c>
      <c r="G59" s="1592" t="s">
        <v>760</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65</v>
      </c>
      <c r="G61" s="1588"/>
      <c r="H61" s="1468"/>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220</v>
      </c>
      <c r="G62" s="1478"/>
      <c r="H62" s="1479"/>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981"/>
      <c r="B63" s="980"/>
      <c r="C63" s="1465" t="s">
        <v>178</v>
      </c>
      <c r="D63" s="1465"/>
      <c r="E63" s="1466"/>
      <c r="F63" s="1467" t="s">
        <v>205</v>
      </c>
      <c r="G63" s="1588"/>
      <c r="H63" s="1468"/>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883</v>
      </c>
      <c r="E64" s="1478"/>
      <c r="F64" s="1478"/>
      <c r="G64" s="1478"/>
      <c r="H64" s="1479"/>
      <c r="I64" s="419"/>
      <c r="J64" s="437"/>
      <c r="K64" s="397" t="str">
        <f>A64</f>
        <v xml:space="preserve">B15. Please note any additional comments about finance and procurement.
</v>
      </c>
      <c r="L64" s="396"/>
      <c r="M64" s="396"/>
      <c r="N64" s="396"/>
      <c r="O64" s="397" t="str">
        <f>D64</f>
        <v>Budget was not executed, due to bureaucracy, link to our law Delivering kit, here had administrative problems.</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986" t="s">
        <v>61</v>
      </c>
      <c r="G68" s="986" t="s">
        <v>61</v>
      </c>
      <c r="H68" s="99" t="s">
        <v>61</v>
      </c>
      <c r="I68" s="419"/>
      <c r="J68" s="437"/>
      <c r="K68" s="397" t="str">
        <f t="shared" ref="K68:K79" si="1">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986" t="s">
        <v>62</v>
      </c>
      <c r="G69" s="986" t="s">
        <v>62</v>
      </c>
      <c r="H69" s="99" t="s">
        <v>66</v>
      </c>
      <c r="I69" s="419"/>
      <c r="J69" s="437"/>
      <c r="K69" s="397" t="str">
        <f t="shared" si="1"/>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986" t="s">
        <v>61</v>
      </c>
      <c r="G70" s="986" t="s">
        <v>61</v>
      </c>
      <c r="H70" s="99" t="s">
        <v>61</v>
      </c>
      <c r="I70" s="419"/>
      <c r="J70" s="437"/>
      <c r="K70" s="397" t="str">
        <f t="shared" si="1"/>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986" t="s">
        <v>62</v>
      </c>
      <c r="G71" s="986" t="s">
        <v>61</v>
      </c>
      <c r="H71" s="99" t="s">
        <v>61</v>
      </c>
      <c r="I71" s="419"/>
      <c r="J71" s="437"/>
      <c r="K71" s="397" t="str">
        <f t="shared" si="1"/>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986" t="s">
        <v>61</v>
      </c>
      <c r="G72" s="986" t="s">
        <v>61</v>
      </c>
      <c r="H72" s="99" t="s">
        <v>61</v>
      </c>
      <c r="I72" s="419"/>
      <c r="J72" s="437"/>
      <c r="K72" s="397" t="str">
        <f t="shared" si="1"/>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986" t="s">
        <v>61</v>
      </c>
      <c r="G73" s="986" t="s">
        <v>61</v>
      </c>
      <c r="H73" s="99" t="s">
        <v>61</v>
      </c>
      <c r="I73" s="419"/>
      <c r="J73" s="437"/>
      <c r="K73" s="397" t="str">
        <f t="shared" si="1"/>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986" t="s">
        <v>62</v>
      </c>
      <c r="G74" s="986" t="s">
        <v>61</v>
      </c>
      <c r="H74" s="99" t="s">
        <v>61</v>
      </c>
      <c r="I74" s="419"/>
      <c r="J74" s="437"/>
      <c r="K74" s="397" t="str">
        <f t="shared" si="1"/>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986" t="s">
        <v>62</v>
      </c>
      <c r="G75" s="986" t="s">
        <v>61</v>
      </c>
      <c r="H75" s="99" t="s">
        <v>61</v>
      </c>
      <c r="I75" s="419"/>
      <c r="J75" s="437"/>
      <c r="K75" s="397" t="str">
        <f t="shared" si="1"/>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986" t="s">
        <v>61</v>
      </c>
      <c r="G76" s="986" t="s">
        <v>61</v>
      </c>
      <c r="H76" s="99" t="s">
        <v>62</v>
      </c>
      <c r="I76" s="419"/>
      <c r="J76" s="437"/>
      <c r="K76" s="397" t="str">
        <f t="shared" si="1"/>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986" t="s">
        <v>61</v>
      </c>
      <c r="G77" s="986" t="s">
        <v>61</v>
      </c>
      <c r="H77" s="99" t="s">
        <v>62</v>
      </c>
      <c r="I77" s="419"/>
      <c r="J77" s="437"/>
      <c r="K77" s="397" t="str">
        <f t="shared" si="1"/>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986" t="s">
        <v>62</v>
      </c>
      <c r="G78" s="986" t="s">
        <v>61</v>
      </c>
      <c r="H78" s="99" t="s">
        <v>62</v>
      </c>
      <c r="I78" s="419"/>
      <c r="J78" s="437"/>
      <c r="K78" s="397" t="str">
        <f t="shared" si="1"/>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1724</v>
      </c>
      <c r="E79" s="1641"/>
      <c r="F79" s="986"/>
      <c r="G79" s="986"/>
      <c r="H79" s="99"/>
      <c r="I79" s="419"/>
      <c r="J79" s="437"/>
      <c r="K79" s="397" t="str">
        <f t="shared" si="1"/>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t="s">
        <v>428</v>
      </c>
      <c r="E80" s="1487"/>
      <c r="F80" s="1487"/>
      <c r="G80" s="1487"/>
      <c r="H80" s="1488"/>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167</v>
      </c>
      <c r="E84" s="1569"/>
      <c r="F84" s="983"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987" t="s">
        <v>1725</v>
      </c>
      <c r="D85" s="1722" t="s">
        <v>66</v>
      </c>
      <c r="E85" s="1723"/>
      <c r="F85" s="978" t="s">
        <v>61</v>
      </c>
      <c r="G85" s="1523" t="s">
        <v>61</v>
      </c>
      <c r="H85" s="1662"/>
      <c r="I85" s="458"/>
      <c r="J85" s="446" t="str">
        <f>G85</f>
        <v>Yes</v>
      </c>
      <c r="K85" s="397" t="str">
        <f>B85</f>
        <v>a</v>
      </c>
      <c r="L85" s="396"/>
      <c r="M85" s="426">
        <f>E85</f>
        <v>0</v>
      </c>
      <c r="N85" s="396"/>
      <c r="O85" s="396"/>
      <c r="P85" s="396"/>
      <c r="Q85" s="396"/>
      <c r="R85" s="397"/>
      <c r="S85" s="397" t="str">
        <f>D85</f>
        <v>Don't know</v>
      </c>
      <c r="T85" s="406"/>
      <c r="U85" s="406"/>
      <c r="V85" s="406"/>
      <c r="W85" s="407"/>
      <c r="X85" s="407"/>
      <c r="Y85" s="424"/>
      <c r="Z85" s="425"/>
      <c r="AA85" s="409"/>
    </row>
    <row r="86" spans="1:28" s="111" customFormat="1" ht="30">
      <c r="A86" s="1556" t="s">
        <v>71</v>
      </c>
      <c r="B86" s="1557"/>
      <c r="C86" s="1557"/>
      <c r="D86" s="1557"/>
      <c r="E86" s="1557"/>
      <c r="F86" s="1713" t="s">
        <v>61</v>
      </c>
      <c r="G86" s="1714"/>
      <c r="H86" s="1715"/>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716" t="s">
        <v>317</v>
      </c>
      <c r="F87" s="1717"/>
      <c r="G87" s="1717"/>
      <c r="H87" s="1718"/>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65" t="s">
        <v>21</v>
      </c>
      <c r="C88" s="1465"/>
      <c r="D88" s="1466"/>
      <c r="E88" s="1716" t="s">
        <v>1726</v>
      </c>
      <c r="F88" s="1717"/>
      <c r="G88" s="1717"/>
      <c r="H88" s="1718"/>
      <c r="I88" s="458"/>
      <c r="J88" s="446"/>
      <c r="K88" s="397"/>
      <c r="L88" s="396"/>
      <c r="M88" s="426"/>
      <c r="N88" s="426" t="str">
        <f>E88</f>
        <v>13% value add tax on CIF price, UNFPA procurement/admin feel (5%)  and custom fees (3%).</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168</v>
      </c>
      <c r="B89" s="1465"/>
      <c r="C89" s="1465"/>
      <c r="D89" s="1465"/>
      <c r="E89" s="1465"/>
      <c r="F89" s="1465"/>
      <c r="G89" s="1466"/>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80" t="s">
        <v>169</v>
      </c>
      <c r="B91" s="1465"/>
      <c r="C91" s="1465"/>
      <c r="D91" s="1465"/>
      <c r="E91" s="1465"/>
      <c r="F91" s="1465"/>
      <c r="G91" s="1466"/>
      <c r="H91" s="225"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205</v>
      </c>
      <c r="E92" s="1513"/>
      <c r="F92" s="1513"/>
      <c r="G92" s="1513"/>
      <c r="H92" s="1514"/>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2">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37" t="s">
        <v>199</v>
      </c>
      <c r="E95" s="1538"/>
      <c r="F95" s="1539"/>
      <c r="G95" s="1540" t="s">
        <v>199</v>
      </c>
      <c r="H95" s="1541"/>
      <c r="I95" s="465"/>
      <c r="J95" s="446" t="str">
        <f t="shared" si="2"/>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37" t="s">
        <v>199</v>
      </c>
      <c r="E96" s="1538"/>
      <c r="F96" s="1539"/>
      <c r="G96" s="1540" t="s">
        <v>199</v>
      </c>
      <c r="H96" s="1541"/>
      <c r="I96" s="465"/>
      <c r="J96" s="446" t="str">
        <f t="shared" si="2"/>
        <v>Community health worker</v>
      </c>
      <c r="K96" s="397"/>
      <c r="L96" s="396"/>
      <c r="M96" s="426"/>
      <c r="N96" s="396"/>
      <c r="O96" s="397"/>
      <c r="P96" s="397"/>
      <c r="Q96" s="396"/>
      <c r="R96" s="396"/>
      <c r="S96" s="396"/>
      <c r="T96" s="463" t="str">
        <f t="shared" ref="T96:T102" si="3">D96</f>
        <v>Community health worker</v>
      </c>
      <c r="U96" s="464"/>
      <c r="V96" s="406"/>
      <c r="W96" s="407"/>
      <c r="X96" s="407"/>
      <c r="Y96" s="424"/>
      <c r="Z96" s="425"/>
      <c r="AA96" s="409"/>
    </row>
    <row r="97" spans="1:27" s="111" customFormat="1">
      <c r="A97" s="130"/>
      <c r="B97" s="95" t="s">
        <v>12</v>
      </c>
      <c r="C97" s="92" t="s">
        <v>189</v>
      </c>
      <c r="D97" s="1537" t="s">
        <v>205</v>
      </c>
      <c r="E97" s="1538"/>
      <c r="F97" s="1539"/>
      <c r="G97" s="1716" t="s">
        <v>203</v>
      </c>
      <c r="H97" s="1718"/>
      <c r="I97" s="465"/>
      <c r="J97" s="446" t="str">
        <f t="shared" si="2"/>
        <v>Doctor</v>
      </c>
      <c r="K97" s="397"/>
      <c r="L97" s="396"/>
      <c r="M97" s="426"/>
      <c r="N97" s="396"/>
      <c r="O97" s="397"/>
      <c r="P97" s="397"/>
      <c r="Q97" s="396"/>
      <c r="R97" s="396"/>
      <c r="S97" s="396"/>
      <c r="T97" s="463" t="str">
        <f t="shared" si="3"/>
        <v>Not applicable</v>
      </c>
      <c r="U97" s="464"/>
      <c r="V97" s="406"/>
      <c r="W97" s="407"/>
      <c r="X97" s="407"/>
      <c r="Y97" s="424"/>
      <c r="Z97" s="425"/>
      <c r="AA97" s="409"/>
    </row>
    <row r="98" spans="1:27" s="111" customFormat="1">
      <c r="A98" s="130"/>
      <c r="B98" s="94" t="s">
        <v>182</v>
      </c>
      <c r="C98" s="92" t="s">
        <v>190</v>
      </c>
      <c r="D98" s="1537" t="s">
        <v>202</v>
      </c>
      <c r="E98" s="1538"/>
      <c r="F98" s="1539"/>
      <c r="G98" s="1716" t="s">
        <v>203</v>
      </c>
      <c r="H98" s="1718"/>
      <c r="I98" s="465"/>
      <c r="J98" s="446" t="str">
        <f t="shared" si="2"/>
        <v>Doctor</v>
      </c>
      <c r="K98" s="397"/>
      <c r="L98" s="396"/>
      <c r="M98" s="426"/>
      <c r="N98" s="396"/>
      <c r="O98" s="397"/>
      <c r="P98" s="397"/>
      <c r="Q98" s="396"/>
      <c r="R98" s="396"/>
      <c r="S98" s="396"/>
      <c r="T98" s="463" t="str">
        <f t="shared" si="3"/>
        <v>Nurse</v>
      </c>
      <c r="U98" s="464"/>
      <c r="V98" s="406"/>
      <c r="W98" s="407"/>
      <c r="X98" s="407"/>
      <c r="Y98" s="424"/>
      <c r="Z98" s="425"/>
      <c r="AA98" s="409"/>
    </row>
    <row r="99" spans="1:27" s="111" customFormat="1">
      <c r="A99" s="130"/>
      <c r="B99" s="95" t="s">
        <v>183</v>
      </c>
      <c r="C99" s="92" t="s">
        <v>191</v>
      </c>
      <c r="D99" s="1537" t="s">
        <v>199</v>
      </c>
      <c r="E99" s="1538"/>
      <c r="F99" s="1539"/>
      <c r="G99" s="1540" t="s">
        <v>199</v>
      </c>
      <c r="H99" s="1541"/>
      <c r="I99" s="465"/>
      <c r="J99" s="446" t="str">
        <f t="shared" si="2"/>
        <v>Community health worker</v>
      </c>
      <c r="K99" s="397"/>
      <c r="L99" s="396"/>
      <c r="M99" s="426"/>
      <c r="N99" s="396"/>
      <c r="O99" s="397"/>
      <c r="P99" s="397"/>
      <c r="Q99" s="396"/>
      <c r="R99" s="396"/>
      <c r="S99" s="396"/>
      <c r="T99" s="463" t="str">
        <f t="shared" si="3"/>
        <v>Community health worker</v>
      </c>
      <c r="U99" s="464"/>
      <c r="V99" s="406"/>
      <c r="W99" s="407"/>
      <c r="X99" s="407"/>
      <c r="Y99" s="424"/>
      <c r="Z99" s="425"/>
      <c r="AA99" s="409"/>
    </row>
    <row r="100" spans="1:27" s="111" customFormat="1">
      <c r="A100" s="130"/>
      <c r="B100" s="95" t="s">
        <v>184</v>
      </c>
      <c r="C100" s="92" t="s">
        <v>192</v>
      </c>
      <c r="D100" s="1537" t="s">
        <v>205</v>
      </c>
      <c r="E100" s="1538"/>
      <c r="F100" s="1539"/>
      <c r="G100" s="1540" t="s">
        <v>203</v>
      </c>
      <c r="H100" s="1541"/>
      <c r="I100" s="465"/>
      <c r="J100" s="446" t="str">
        <f t="shared" si="2"/>
        <v>Doctor</v>
      </c>
      <c r="K100" s="397"/>
      <c r="L100" s="396"/>
      <c r="M100" s="426"/>
      <c r="N100" s="396"/>
      <c r="O100" s="397"/>
      <c r="P100" s="397"/>
      <c r="Q100" s="396"/>
      <c r="R100" s="396"/>
      <c r="S100" s="396"/>
      <c r="T100" s="463" t="str">
        <f t="shared" si="3"/>
        <v>Not applicable</v>
      </c>
      <c r="U100" s="464"/>
      <c r="V100" s="406"/>
      <c r="W100" s="407"/>
      <c r="X100" s="407"/>
      <c r="Y100" s="424"/>
      <c r="Z100" s="425"/>
      <c r="AA100" s="409"/>
    </row>
    <row r="101" spans="1:27" s="111" customFormat="1">
      <c r="A101" s="130"/>
      <c r="B101" s="95" t="s">
        <v>185</v>
      </c>
      <c r="C101" s="92" t="s">
        <v>193</v>
      </c>
      <c r="D101" s="1710" t="s">
        <v>203</v>
      </c>
      <c r="E101" s="1711"/>
      <c r="F101" s="1712"/>
      <c r="G101" s="1716" t="s">
        <v>203</v>
      </c>
      <c r="H101" s="1718"/>
      <c r="I101" s="465"/>
      <c r="J101" s="446" t="str">
        <f t="shared" si="2"/>
        <v>Doctor</v>
      </c>
      <c r="K101" s="397"/>
      <c r="L101" s="396"/>
      <c r="M101" s="426"/>
      <c r="N101" s="396"/>
      <c r="O101" s="397"/>
      <c r="P101" s="397"/>
      <c r="Q101" s="396"/>
      <c r="R101" s="396"/>
      <c r="S101" s="396"/>
      <c r="T101" s="463" t="str">
        <f t="shared" si="3"/>
        <v>Doctor</v>
      </c>
      <c r="U101" s="464"/>
      <c r="V101" s="406"/>
      <c r="W101" s="407"/>
      <c r="X101" s="407"/>
      <c r="Y101" s="424"/>
      <c r="Z101" s="425"/>
      <c r="AA101" s="409"/>
    </row>
    <row r="102" spans="1:27" s="111" customFormat="1" ht="15.75" thickBot="1">
      <c r="A102" s="130"/>
      <c r="B102" s="96" t="s">
        <v>186</v>
      </c>
      <c r="C102" s="93" t="s">
        <v>194</v>
      </c>
      <c r="D102" s="1523" t="s">
        <v>205</v>
      </c>
      <c r="E102" s="1524"/>
      <c r="F102" s="1525"/>
      <c r="G102" s="1526" t="s">
        <v>66</v>
      </c>
      <c r="H102" s="1527"/>
      <c r="I102" s="465"/>
      <c r="J102" s="446" t="str">
        <f t="shared" si="2"/>
        <v>Don't know</v>
      </c>
      <c r="K102" s="397"/>
      <c r="L102" s="396"/>
      <c r="M102" s="426"/>
      <c r="N102" s="396"/>
      <c r="O102" s="397"/>
      <c r="P102" s="397"/>
      <c r="Q102" s="396"/>
      <c r="R102" s="396"/>
      <c r="S102" s="396"/>
      <c r="T102" s="463" t="str">
        <f t="shared" si="3"/>
        <v>Not applicable</v>
      </c>
      <c r="U102" s="464"/>
      <c r="V102" s="406"/>
      <c r="W102" s="407"/>
      <c r="X102" s="407"/>
      <c r="Y102" s="424"/>
      <c r="Z102" s="425"/>
      <c r="AA102" s="409"/>
    </row>
    <row r="103" spans="1:27" s="111" customFormat="1" ht="75">
      <c r="A103" s="1528" t="s">
        <v>206</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4">G116</f>
        <v>Yes</v>
      </c>
      <c r="K116" s="397"/>
      <c r="L116" s="397"/>
      <c r="M116" s="396"/>
      <c r="N116" s="396"/>
      <c r="O116" s="397"/>
      <c r="P116" s="396"/>
      <c r="Q116" s="474"/>
      <c r="R116" s="396"/>
      <c r="S116" s="412"/>
      <c r="T116" s="413"/>
      <c r="U116" s="413"/>
      <c r="V116" s="413"/>
      <c r="W116" s="414"/>
      <c r="X116" s="414"/>
      <c r="Y116" s="440" t="str">
        <f t="shared" ref="Y116:Y125" si="5">B116</f>
        <v>a. Combined oral contraceptives</v>
      </c>
      <c r="Z116" s="475"/>
      <c r="AA116" s="409"/>
    </row>
    <row r="117" spans="1:27" s="132" customFormat="1" ht="15.75">
      <c r="A117" s="217"/>
      <c r="B117" s="1465" t="s">
        <v>109</v>
      </c>
      <c r="C117" s="1465"/>
      <c r="D117" s="1465"/>
      <c r="E117" s="1465"/>
      <c r="F117" s="1466"/>
      <c r="G117" s="1537" t="s">
        <v>62</v>
      </c>
      <c r="H117" s="1646"/>
      <c r="I117" s="421"/>
      <c r="J117" s="446" t="str">
        <f t="shared" si="4"/>
        <v>No</v>
      </c>
      <c r="K117" s="397"/>
      <c r="L117" s="397"/>
      <c r="M117" s="396"/>
      <c r="N117" s="396"/>
      <c r="O117" s="397"/>
      <c r="P117" s="396"/>
      <c r="Q117" s="474"/>
      <c r="R117" s="396"/>
      <c r="S117" s="412"/>
      <c r="T117" s="413"/>
      <c r="U117" s="413"/>
      <c r="V117" s="413"/>
      <c r="W117" s="414"/>
      <c r="X117" s="414"/>
      <c r="Y117" s="440" t="str">
        <f t="shared" si="5"/>
        <v>b. Progestin-only pills</v>
      </c>
      <c r="Z117" s="475"/>
      <c r="AA117" s="409"/>
    </row>
    <row r="118" spans="1:27" s="132" customFormat="1" ht="15.75">
      <c r="A118" s="217"/>
      <c r="B118" s="1465" t="s">
        <v>170</v>
      </c>
      <c r="C118" s="1465"/>
      <c r="D118" s="1465"/>
      <c r="E118" s="1465"/>
      <c r="F118" s="1466"/>
      <c r="G118" s="1537" t="s">
        <v>61</v>
      </c>
      <c r="H118" s="1646"/>
      <c r="I118" s="421"/>
      <c r="J118" s="446" t="str">
        <f t="shared" si="4"/>
        <v>Yes</v>
      </c>
      <c r="K118" s="397"/>
      <c r="L118" s="397"/>
      <c r="M118" s="396"/>
      <c r="N118" s="396"/>
      <c r="O118" s="397"/>
      <c r="P118" s="396"/>
      <c r="Q118" s="474"/>
      <c r="R118" s="396"/>
      <c r="S118" s="412"/>
      <c r="T118" s="413"/>
      <c r="U118" s="413"/>
      <c r="V118" s="413"/>
      <c r="W118" s="414"/>
      <c r="X118" s="414"/>
      <c r="Y118" s="440" t="str">
        <f t="shared" si="5"/>
        <v>c. Injectables</v>
      </c>
      <c r="Z118" s="475"/>
      <c r="AA118" s="409"/>
    </row>
    <row r="119" spans="1:27" s="132" customFormat="1" ht="15.75">
      <c r="A119" s="217"/>
      <c r="B119" s="1465" t="s">
        <v>171</v>
      </c>
      <c r="C119" s="1465"/>
      <c r="D119" s="1465"/>
      <c r="E119" s="1465"/>
      <c r="F119" s="1466"/>
      <c r="G119" s="1537" t="s">
        <v>61</v>
      </c>
      <c r="H119" s="1646"/>
      <c r="I119" s="421"/>
      <c r="J119" s="446" t="str">
        <f t="shared" si="4"/>
        <v>Yes</v>
      </c>
      <c r="K119" s="397"/>
      <c r="L119" s="397"/>
      <c r="M119" s="396"/>
      <c r="N119" s="396"/>
      <c r="O119" s="397"/>
      <c r="P119" s="396"/>
      <c r="Q119" s="474"/>
      <c r="R119" s="396"/>
      <c r="S119" s="412"/>
      <c r="T119" s="413"/>
      <c r="U119" s="413"/>
      <c r="V119" s="413"/>
      <c r="W119" s="414"/>
      <c r="X119" s="414"/>
      <c r="Y119" s="440" t="str">
        <f t="shared" si="5"/>
        <v>d. Implants</v>
      </c>
      <c r="Z119" s="475"/>
      <c r="AA119" s="409"/>
    </row>
    <row r="120" spans="1:27" s="132" customFormat="1" ht="15.75">
      <c r="A120" s="217"/>
      <c r="B120" s="1465" t="s">
        <v>29</v>
      </c>
      <c r="C120" s="1465"/>
      <c r="D120" s="1465"/>
      <c r="E120" s="1465"/>
      <c r="F120" s="1466"/>
      <c r="G120" s="1537" t="s">
        <v>61</v>
      </c>
      <c r="H120" s="1646"/>
      <c r="I120" s="421"/>
      <c r="J120" s="446" t="str">
        <f t="shared" si="4"/>
        <v>Yes</v>
      </c>
      <c r="K120" s="397"/>
      <c r="L120" s="397"/>
      <c r="M120" s="396"/>
      <c r="N120" s="396"/>
      <c r="O120" s="397"/>
      <c r="P120" s="396"/>
      <c r="Q120" s="474"/>
      <c r="R120" s="396"/>
      <c r="S120" s="412"/>
      <c r="T120" s="413"/>
      <c r="U120" s="413"/>
      <c r="V120" s="413"/>
      <c r="W120" s="414"/>
      <c r="X120" s="414"/>
      <c r="Y120" s="440" t="str">
        <f t="shared" si="5"/>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4"/>
        <v>Yes</v>
      </c>
      <c r="K121" s="397"/>
      <c r="L121" s="397"/>
      <c r="M121" s="396"/>
      <c r="N121" s="396"/>
      <c r="O121" s="397"/>
      <c r="P121" s="396"/>
      <c r="Q121" s="474"/>
      <c r="R121" s="396"/>
      <c r="S121" s="412"/>
      <c r="T121" s="413"/>
      <c r="U121" s="413"/>
      <c r="V121" s="413"/>
      <c r="W121" s="414"/>
      <c r="X121" s="414"/>
      <c r="Y121" s="440" t="str">
        <f t="shared" si="5"/>
        <v>f. Male condoms</v>
      </c>
      <c r="Z121" s="475"/>
      <c r="AA121" s="409"/>
    </row>
    <row r="122" spans="1:27" s="132" customFormat="1" ht="15.75">
      <c r="A122" s="217"/>
      <c r="B122" s="1465" t="s">
        <v>19</v>
      </c>
      <c r="C122" s="1465"/>
      <c r="D122" s="1465"/>
      <c r="E122" s="1465"/>
      <c r="F122" s="1466"/>
      <c r="G122" s="1537" t="s">
        <v>62</v>
      </c>
      <c r="H122" s="1646"/>
      <c r="I122" s="421"/>
      <c r="J122" s="446" t="str">
        <f t="shared" si="4"/>
        <v>No</v>
      </c>
      <c r="K122" s="397"/>
      <c r="L122" s="397"/>
      <c r="M122" s="396"/>
      <c r="N122" s="396"/>
      <c r="O122" s="397"/>
      <c r="P122" s="396"/>
      <c r="Q122" s="474"/>
      <c r="R122" s="396"/>
      <c r="S122" s="412"/>
      <c r="T122" s="413"/>
      <c r="U122" s="413"/>
      <c r="V122" s="413"/>
      <c r="W122" s="414"/>
      <c r="X122" s="414"/>
      <c r="Y122" s="440" t="str">
        <f t="shared" si="5"/>
        <v>g. Female condoms</v>
      </c>
      <c r="Z122" s="475"/>
      <c r="AA122" s="409"/>
    </row>
    <row r="123" spans="1:27" s="132" customFormat="1" ht="15.75">
      <c r="A123" s="217"/>
      <c r="B123" s="1465" t="s">
        <v>110</v>
      </c>
      <c r="C123" s="1465"/>
      <c r="D123" s="1465"/>
      <c r="E123" s="1465"/>
      <c r="F123" s="1466"/>
      <c r="G123" s="1537" t="s">
        <v>62</v>
      </c>
      <c r="H123" s="1646"/>
      <c r="I123" s="421"/>
      <c r="J123" s="446" t="str">
        <f t="shared" si="4"/>
        <v>No</v>
      </c>
      <c r="K123" s="397"/>
      <c r="L123" s="397"/>
      <c r="M123" s="396"/>
      <c r="N123" s="396"/>
      <c r="O123" s="397"/>
      <c r="P123" s="396"/>
      <c r="Q123" s="474"/>
      <c r="R123" s="396"/>
      <c r="S123" s="412"/>
      <c r="T123" s="413"/>
      <c r="U123" s="413"/>
      <c r="V123" s="413"/>
      <c r="W123" s="414"/>
      <c r="X123" s="414"/>
      <c r="Y123" s="440" t="str">
        <f t="shared" si="5"/>
        <v>h. Emergency contraceptive pills</v>
      </c>
      <c r="Z123" s="475"/>
      <c r="AA123" s="409"/>
    </row>
    <row r="124" spans="1:27" s="132" customFormat="1" ht="15.75">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66</v>
      </c>
      <c r="H125" s="1646"/>
      <c r="I125" s="421"/>
      <c r="J125" s="446" t="str">
        <f t="shared" si="4"/>
        <v>Don't know</v>
      </c>
      <c r="K125" s="397"/>
      <c r="L125" s="397"/>
      <c r="M125" s="396"/>
      <c r="N125" s="396"/>
      <c r="O125" s="397"/>
      <c r="P125" s="396"/>
      <c r="Q125" s="474"/>
      <c r="R125" s="396"/>
      <c r="S125" s="412"/>
      <c r="T125" s="413"/>
      <c r="U125" s="413"/>
      <c r="V125" s="413"/>
      <c r="W125" s="414"/>
      <c r="X125" s="414"/>
      <c r="Y125" s="440" t="str">
        <f t="shared" si="5"/>
        <v>j. Any other contraceptive(s)?</v>
      </c>
      <c r="Z125" s="475"/>
      <c r="AA125" s="409"/>
    </row>
    <row r="126" spans="1:27" s="132" customFormat="1" ht="15.75">
      <c r="A126" s="217"/>
      <c r="B126" s="1123"/>
      <c r="C126" s="1134" t="s">
        <v>112</v>
      </c>
      <c r="D126" s="1134"/>
      <c r="E126" s="1134"/>
      <c r="F126" s="1141"/>
      <c r="G126" s="1502" t="s">
        <v>66</v>
      </c>
      <c r="H126" s="1504"/>
      <c r="I126" s="421"/>
      <c r="J126" s="446" t="str">
        <f t="shared" si="4"/>
        <v>Don't know</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2011</v>
      </c>
      <c r="H127" s="1504"/>
      <c r="I127" s="421"/>
      <c r="J127" s="446">
        <f t="shared" si="4"/>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1727</v>
      </c>
      <c r="E128" s="1665"/>
      <c r="F128" s="1665"/>
      <c r="G128" s="1665"/>
      <c r="H128" s="1666"/>
      <c r="I128" s="421"/>
      <c r="J128" s="473"/>
      <c r="K128" s="397" t="str">
        <f>A128</f>
        <v xml:space="preserve">D11. Name of the list(s)
</v>
      </c>
      <c r="L128" s="397"/>
      <c r="M128" s="396"/>
      <c r="N128" s="396"/>
      <c r="O128" s="397" t="str">
        <f>D128</f>
        <v>Official Essential Medicatines List (10a Version)</v>
      </c>
      <c r="P128" s="396"/>
      <c r="Q128" s="474"/>
      <c r="R128" s="396"/>
      <c r="S128" s="412"/>
      <c r="T128" s="413"/>
      <c r="U128" s="413"/>
      <c r="V128" s="413"/>
      <c r="W128" s="414"/>
      <c r="X128" s="414"/>
      <c r="Y128" s="474"/>
      <c r="Z128" s="475"/>
      <c r="AA128" s="409"/>
    </row>
    <row r="129" spans="1:27" s="132" customFormat="1" ht="30">
      <c r="A129" s="1480" t="s">
        <v>472</v>
      </c>
      <c r="B129" s="1465"/>
      <c r="C129" s="1466"/>
      <c r="D129" s="1664" t="s">
        <v>1728</v>
      </c>
      <c r="E129" s="1665"/>
      <c r="F129" s="1665"/>
      <c r="G129" s="1665"/>
      <c r="H129" s="1666"/>
      <c r="I129" s="421"/>
      <c r="J129" s="473"/>
      <c r="K129" s="397" t="str">
        <f>A129</f>
        <v xml:space="preserve">D12. Notes about the list(s)
</v>
      </c>
      <c r="L129" s="397"/>
      <c r="M129" s="396"/>
      <c r="N129" s="396"/>
      <c r="O129" s="397" t="str">
        <f>D129</f>
        <v>Official list has been updated during the last three years</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205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205</v>
      </c>
      <c r="H132" s="1468"/>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205</v>
      </c>
      <c r="H133" s="1468"/>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205</v>
      </c>
      <c r="H134" s="1468"/>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205</v>
      </c>
      <c r="H135" s="1468"/>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1787</v>
      </c>
      <c r="E136" s="1487"/>
      <c r="F136" s="1487"/>
      <c r="G136" s="1487"/>
      <c r="H136" s="1488"/>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137"/>
      <c r="B138" s="1491" t="s">
        <v>324</v>
      </c>
      <c r="C138" s="1492"/>
      <c r="D138" s="1492"/>
      <c r="E138" s="1492"/>
      <c r="F138" s="1492"/>
      <c r="G138" s="1493"/>
      <c r="H138" s="1494" t="s">
        <v>61</v>
      </c>
      <c r="I138" s="1495"/>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80" t="s">
        <v>764</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977"/>
      <c r="B140" s="1465" t="s">
        <v>108</v>
      </c>
      <c r="C140" s="1465"/>
      <c r="D140" s="1465"/>
      <c r="E140" s="1465"/>
      <c r="F140" s="1466"/>
      <c r="G140" s="1467" t="s">
        <v>61</v>
      </c>
      <c r="H140" s="1468"/>
      <c r="I140" s="419"/>
      <c r="J140" s="446" t="str">
        <f t="shared" ref="J140:J148" si="6">G140</f>
        <v>Yes</v>
      </c>
      <c r="K140" s="397"/>
      <c r="L140" s="396"/>
      <c r="M140" s="396"/>
      <c r="N140" s="396"/>
      <c r="O140" s="397"/>
      <c r="P140" s="396"/>
      <c r="Q140" s="396"/>
      <c r="R140" s="396"/>
      <c r="S140" s="396"/>
      <c r="T140" s="406"/>
      <c r="U140" s="406"/>
      <c r="V140" s="406"/>
      <c r="W140" s="407"/>
      <c r="X140" s="407"/>
      <c r="Y140" s="440" t="str">
        <f t="shared" ref="Y140:Y148" si="7">B140</f>
        <v>a. Combined oral contraceptives</v>
      </c>
      <c r="Z140" s="425"/>
      <c r="AA140" s="409"/>
    </row>
    <row r="141" spans="1:27" s="111" customFormat="1">
      <c r="A141" s="982"/>
      <c r="B141" s="1465" t="s">
        <v>109</v>
      </c>
      <c r="C141" s="1465"/>
      <c r="D141" s="1465"/>
      <c r="E141" s="1465"/>
      <c r="F141" s="1466"/>
      <c r="G141" s="1467" t="s">
        <v>205</v>
      </c>
      <c r="H141" s="1468"/>
      <c r="I141" s="419"/>
      <c r="J141" s="446" t="str">
        <f t="shared" si="6"/>
        <v>Not applicable</v>
      </c>
      <c r="K141" s="397"/>
      <c r="L141" s="396"/>
      <c r="M141" s="396"/>
      <c r="N141" s="396"/>
      <c r="O141" s="396"/>
      <c r="P141" s="396"/>
      <c r="Q141" s="396"/>
      <c r="R141" s="396"/>
      <c r="S141" s="396"/>
      <c r="T141" s="406"/>
      <c r="U141" s="406"/>
      <c r="V141" s="406"/>
      <c r="W141" s="407"/>
      <c r="X141" s="407"/>
      <c r="Y141" s="440" t="str">
        <f t="shared" si="7"/>
        <v>b. Progestin-only pills</v>
      </c>
      <c r="Z141" s="425"/>
      <c r="AA141" s="409"/>
    </row>
    <row r="142" spans="1:27" s="111" customFormat="1">
      <c r="A142" s="977"/>
      <c r="B142" s="1465" t="s">
        <v>170</v>
      </c>
      <c r="C142" s="1465"/>
      <c r="D142" s="1465"/>
      <c r="E142" s="1465"/>
      <c r="F142" s="1466"/>
      <c r="G142" s="1467" t="s">
        <v>61</v>
      </c>
      <c r="H142" s="1468"/>
      <c r="I142" s="419"/>
      <c r="J142" s="446" t="str">
        <f t="shared" si="6"/>
        <v>Yes</v>
      </c>
      <c r="K142" s="397"/>
      <c r="L142" s="396"/>
      <c r="M142" s="396"/>
      <c r="N142" s="396"/>
      <c r="O142" s="396"/>
      <c r="P142" s="396"/>
      <c r="Q142" s="396"/>
      <c r="R142" s="396"/>
      <c r="S142" s="396"/>
      <c r="T142" s="406"/>
      <c r="U142" s="406"/>
      <c r="V142" s="406"/>
      <c r="W142" s="407"/>
      <c r="X142" s="407"/>
      <c r="Y142" s="440" t="str">
        <f t="shared" si="7"/>
        <v>c. Injectables</v>
      </c>
      <c r="Z142" s="425"/>
      <c r="AA142" s="409"/>
    </row>
    <row r="143" spans="1:27" s="111" customFormat="1">
      <c r="A143" s="977"/>
      <c r="B143" s="1465" t="s">
        <v>171</v>
      </c>
      <c r="C143" s="1465"/>
      <c r="D143" s="1465"/>
      <c r="E143" s="1465"/>
      <c r="F143" s="1466"/>
      <c r="G143" s="1467" t="s">
        <v>205</v>
      </c>
      <c r="H143" s="1468"/>
      <c r="I143" s="419"/>
      <c r="J143" s="446" t="str">
        <f t="shared" si="6"/>
        <v>Not applicable</v>
      </c>
      <c r="K143" s="397"/>
      <c r="L143" s="396"/>
      <c r="M143" s="396"/>
      <c r="N143" s="396"/>
      <c r="O143" s="396"/>
      <c r="P143" s="396"/>
      <c r="Q143" s="396"/>
      <c r="R143" s="396"/>
      <c r="S143" s="396"/>
      <c r="T143" s="406"/>
      <c r="U143" s="406"/>
      <c r="V143" s="406"/>
      <c r="W143" s="407"/>
      <c r="X143" s="407"/>
      <c r="Y143" s="440" t="str">
        <f t="shared" si="7"/>
        <v>d. Implants</v>
      </c>
      <c r="Z143" s="425"/>
      <c r="AA143" s="409"/>
    </row>
    <row r="144" spans="1:27" s="111" customFormat="1">
      <c r="A144" s="977"/>
      <c r="B144" s="1465" t="s">
        <v>29</v>
      </c>
      <c r="C144" s="1465"/>
      <c r="D144" s="1465"/>
      <c r="E144" s="1465"/>
      <c r="F144" s="1466"/>
      <c r="G144" s="1467" t="s">
        <v>62</v>
      </c>
      <c r="H144" s="1468"/>
      <c r="I144" s="419"/>
      <c r="J144" s="446" t="str">
        <f t="shared" si="6"/>
        <v>No</v>
      </c>
      <c r="K144" s="397"/>
      <c r="L144" s="396"/>
      <c r="M144" s="396"/>
      <c r="N144" s="396"/>
      <c r="O144" s="396"/>
      <c r="P144" s="396"/>
      <c r="Q144" s="396"/>
      <c r="R144" s="396"/>
      <c r="S144" s="396"/>
      <c r="T144" s="406"/>
      <c r="U144" s="406"/>
      <c r="V144" s="406"/>
      <c r="W144" s="407"/>
      <c r="X144" s="407"/>
      <c r="Y144" s="440" t="str">
        <f t="shared" si="7"/>
        <v>e. Intrauterine devices (IUDs)</v>
      </c>
      <c r="Z144" s="425"/>
      <c r="AA144" s="409"/>
    </row>
    <row r="145" spans="1:27" s="111" customFormat="1">
      <c r="A145" s="977"/>
      <c r="B145" s="1465" t="s">
        <v>18</v>
      </c>
      <c r="C145" s="1465"/>
      <c r="D145" s="1465"/>
      <c r="E145" s="1465"/>
      <c r="F145" s="1466"/>
      <c r="G145" s="1467" t="s">
        <v>62</v>
      </c>
      <c r="H145" s="1468"/>
      <c r="I145" s="419"/>
      <c r="J145" s="446" t="str">
        <f t="shared" si="6"/>
        <v>No</v>
      </c>
      <c r="K145" s="397"/>
      <c r="L145" s="396"/>
      <c r="M145" s="396"/>
      <c r="N145" s="396"/>
      <c r="O145" s="396"/>
      <c r="P145" s="396"/>
      <c r="Q145" s="396"/>
      <c r="R145" s="396"/>
      <c r="S145" s="396"/>
      <c r="T145" s="406"/>
      <c r="U145" s="406"/>
      <c r="V145" s="406"/>
      <c r="W145" s="407"/>
      <c r="X145" s="407"/>
      <c r="Y145" s="440" t="str">
        <f t="shared" si="7"/>
        <v>f. Male condoms</v>
      </c>
      <c r="Z145" s="425"/>
      <c r="AA145" s="409"/>
    </row>
    <row r="146" spans="1:27" s="111" customFormat="1">
      <c r="A146" s="977"/>
      <c r="B146" s="1465" t="s">
        <v>19</v>
      </c>
      <c r="C146" s="1465"/>
      <c r="D146" s="1465"/>
      <c r="E146" s="1465"/>
      <c r="F146" s="1466"/>
      <c r="G146" s="1467" t="s">
        <v>205</v>
      </c>
      <c r="H146" s="1468"/>
      <c r="I146" s="419"/>
      <c r="J146" s="446" t="str">
        <f t="shared" si="6"/>
        <v>Not applicable</v>
      </c>
      <c r="K146" s="397"/>
      <c r="L146" s="396"/>
      <c r="M146" s="396"/>
      <c r="N146" s="396"/>
      <c r="O146" s="396"/>
      <c r="P146" s="396"/>
      <c r="Q146" s="396"/>
      <c r="R146" s="396"/>
      <c r="S146" s="396"/>
      <c r="T146" s="406"/>
      <c r="U146" s="406"/>
      <c r="V146" s="406"/>
      <c r="W146" s="407"/>
      <c r="X146" s="407"/>
      <c r="Y146" s="440" t="str">
        <f t="shared" si="7"/>
        <v>g. Female condoms</v>
      </c>
      <c r="Z146" s="425"/>
      <c r="AA146" s="409"/>
    </row>
    <row r="147" spans="1:27" s="111" customFormat="1">
      <c r="A147" s="977"/>
      <c r="B147" s="1465" t="s">
        <v>110</v>
      </c>
      <c r="C147" s="1465"/>
      <c r="D147" s="1465"/>
      <c r="E147" s="1465"/>
      <c r="F147" s="1466"/>
      <c r="G147" s="1698" t="s">
        <v>205</v>
      </c>
      <c r="H147" s="1700"/>
      <c r="I147" s="419"/>
      <c r="J147" s="446" t="str">
        <f t="shared" si="6"/>
        <v>Not applicable</v>
      </c>
      <c r="K147" s="397"/>
      <c r="L147" s="396"/>
      <c r="M147" s="396"/>
      <c r="N147" s="396"/>
      <c r="O147" s="396"/>
      <c r="P147" s="396"/>
      <c r="Q147" s="396"/>
      <c r="R147" s="396"/>
      <c r="S147" s="396"/>
      <c r="T147" s="406"/>
      <c r="U147" s="406"/>
      <c r="V147" s="406"/>
      <c r="W147" s="407"/>
      <c r="X147" s="407"/>
      <c r="Y147" s="440" t="str">
        <f t="shared" si="7"/>
        <v>h. Emergency contraceptive pills</v>
      </c>
      <c r="Z147" s="425"/>
      <c r="AA147" s="409"/>
    </row>
    <row r="148" spans="1:27" s="111" customFormat="1">
      <c r="A148" s="977"/>
      <c r="B148" s="1465" t="s">
        <v>72</v>
      </c>
      <c r="C148" s="1465"/>
      <c r="D148" s="1465"/>
      <c r="E148" s="1465"/>
      <c r="F148" s="1466"/>
      <c r="G148" s="1467" t="s">
        <v>205</v>
      </c>
      <c r="H148" s="1468"/>
      <c r="I148" s="419"/>
      <c r="J148" s="446" t="str">
        <f t="shared" si="6"/>
        <v>Not applicable</v>
      </c>
      <c r="K148" s="397"/>
      <c r="L148" s="396"/>
      <c r="M148" s="396"/>
      <c r="N148" s="396"/>
      <c r="O148" s="396"/>
      <c r="P148" s="396"/>
      <c r="Q148" s="396"/>
      <c r="R148" s="396"/>
      <c r="S148" s="396"/>
      <c r="T148" s="406"/>
      <c r="U148" s="406"/>
      <c r="V148" s="406"/>
      <c r="W148" s="407"/>
      <c r="X148" s="407"/>
      <c r="Y148" s="440" t="str">
        <f t="shared" si="7"/>
        <v>i. CycleBeads</v>
      </c>
      <c r="Z148" s="425"/>
      <c r="AA148" s="409"/>
    </row>
    <row r="149" spans="1:27" s="111" customFormat="1" ht="30">
      <c r="A149" s="977"/>
      <c r="B149" s="1465" t="s">
        <v>174</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175</v>
      </c>
      <c r="C150" s="1465"/>
      <c r="D150" s="1465"/>
      <c r="E150" s="1465"/>
      <c r="F150" s="1477" t="s">
        <v>1729</v>
      </c>
      <c r="G150" s="1478"/>
      <c r="H150" s="1479"/>
      <c r="I150" s="419"/>
      <c r="J150" s="446"/>
      <c r="K150" s="397"/>
      <c r="L150" s="397"/>
      <c r="M150" s="396"/>
      <c r="N150" s="396"/>
      <c r="O150" s="396"/>
      <c r="P150" s="396"/>
      <c r="Q150" s="397" t="str">
        <f>F150</f>
        <v>Logistics management information system (SIAL) and physical inventory</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981"/>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977"/>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704" t="s">
        <v>1730</v>
      </c>
      <c r="E154" s="1705"/>
      <c r="F154" s="1705"/>
      <c r="G154" s="1705"/>
      <c r="H154" s="1706"/>
      <c r="I154" s="419"/>
      <c r="J154" s="446"/>
      <c r="K154" s="397" t="str">
        <f>A154</f>
        <v xml:space="preserve">F. Please note any overall comments about challenges and/or successes with contraceptive security in your country.
</v>
      </c>
      <c r="L154" s="396"/>
      <c r="M154" s="396"/>
      <c r="N154" s="396"/>
      <c r="O154" s="397" t="str">
        <f>D154</f>
        <v>Improve hormonal methods financing, Strengthen provision of long acting reversible methods, such as DIU</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H1"/>
    <mergeCell ref="A2:C2"/>
    <mergeCell ref="D2:E2"/>
    <mergeCell ref="D3:E3"/>
    <mergeCell ref="F3:H3"/>
    <mergeCell ref="A7:C7"/>
    <mergeCell ref="A10:H10"/>
    <mergeCell ref="A11:G11"/>
    <mergeCell ref="A12:G12"/>
    <mergeCell ref="B13:C13"/>
    <mergeCell ref="D13:H13"/>
    <mergeCell ref="A14:C14"/>
    <mergeCell ref="D14:H14"/>
    <mergeCell ref="A9:H9"/>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A129:C129"/>
    <mergeCell ref="D129:H129"/>
    <mergeCell ref="A137:G137"/>
    <mergeCell ref="A139:H139"/>
    <mergeCell ref="B140:F140"/>
    <mergeCell ref="G140:H140"/>
    <mergeCell ref="B133:F133"/>
    <mergeCell ref="G133:H133"/>
    <mergeCell ref="B134:F134"/>
    <mergeCell ref="G134:H134"/>
    <mergeCell ref="A130:H130"/>
    <mergeCell ref="B131:E131"/>
    <mergeCell ref="F131:H131"/>
    <mergeCell ref="B132:F132"/>
    <mergeCell ref="G132:H132"/>
    <mergeCell ref="B138:G138"/>
    <mergeCell ref="H138:I138"/>
    <mergeCell ref="B141:F141"/>
    <mergeCell ref="G141:H141"/>
    <mergeCell ref="B135:F135"/>
    <mergeCell ref="G135:H135"/>
    <mergeCell ref="B136:C136"/>
    <mergeCell ref="D136:H136"/>
    <mergeCell ref="B150:E150"/>
    <mergeCell ref="F150:H150"/>
    <mergeCell ref="A151:H151"/>
    <mergeCell ref="B147:F147"/>
    <mergeCell ref="G147:H147"/>
    <mergeCell ref="B148:F148"/>
    <mergeCell ref="G148:H148"/>
    <mergeCell ref="B149:E149"/>
    <mergeCell ref="F149:H149"/>
    <mergeCell ref="A154:C154"/>
    <mergeCell ref="D154:H154"/>
    <mergeCell ref="A155:H155"/>
    <mergeCell ref="A156:H156"/>
    <mergeCell ref="A157:H157"/>
    <mergeCell ref="B153:F153"/>
    <mergeCell ref="G153:H153"/>
    <mergeCell ref="B142:F142"/>
    <mergeCell ref="G142:H142"/>
    <mergeCell ref="B143:F143"/>
    <mergeCell ref="G143:H143"/>
    <mergeCell ref="B144:F144"/>
    <mergeCell ref="G144:H144"/>
    <mergeCell ref="B145:F145"/>
    <mergeCell ref="G145:H145"/>
    <mergeCell ref="B146:F146"/>
    <mergeCell ref="G146:H146"/>
    <mergeCell ref="B152:F152"/>
    <mergeCell ref="G152:H152"/>
  </mergeCells>
  <dataValidations count="9">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formula1>$W$1:$W$4</formula1>
    </dataValidation>
    <dataValidation type="list" allowBlank="1" showInputMessage="1" showErrorMessage="1" errorTitle="Choose from dropdown" error="Please choose from the dropdown list." prompt="Please select from the dropdown list." sqref="H12 D68 D15 H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1754</v>
      </c>
      <c r="B7" s="1632"/>
      <c r="C7" s="1632"/>
      <c r="D7" s="916"/>
      <c r="E7" s="916"/>
      <c r="F7" s="916"/>
      <c r="G7" s="917"/>
      <c r="H7" s="918"/>
      <c r="I7" s="906"/>
      <c r="J7" s="907"/>
      <c r="K7" s="908" t="str">
        <f>A7</f>
        <v>Country: Ethiopia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row>
    <row r="12" spans="1:134" s="111" customFormat="1" ht="45">
      <c r="A12" s="1491" t="s">
        <v>255</v>
      </c>
      <c r="B12" s="1492"/>
      <c r="C12" s="1492"/>
      <c r="D12" s="1492"/>
      <c r="E12" s="1492"/>
      <c r="F12" s="1492"/>
      <c r="G12" s="1493"/>
      <c r="H12" s="221"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DS12" s="112"/>
      <c r="DT12" s="112"/>
      <c r="DU12" s="112"/>
      <c r="DV12" s="112"/>
      <c r="DW12" s="112"/>
      <c r="DX12" s="112"/>
      <c r="DY12" s="112"/>
      <c r="DZ12" s="112"/>
      <c r="EA12" s="112"/>
      <c r="EB12" s="112"/>
      <c r="EC12" s="113"/>
      <c r="ED12" s="113"/>
    </row>
    <row r="13" spans="1:134" s="111" customFormat="1">
      <c r="A13" s="149"/>
      <c r="B13" s="1465" t="s">
        <v>13</v>
      </c>
      <c r="C13" s="1466"/>
      <c r="D13" s="1725" t="s">
        <v>429</v>
      </c>
      <c r="E13" s="1726"/>
      <c r="F13" s="1726"/>
      <c r="G13" s="1726"/>
      <c r="H13" s="1727"/>
      <c r="I13" s="419"/>
      <c r="J13" s="404"/>
      <c r="K13" s="397" t="str">
        <f>B13</f>
        <v>a. What is the name of the committee?</v>
      </c>
      <c r="L13" s="426" t="str">
        <f>D13</f>
        <v>Family Planning Technical Working Group (FPTWG)</v>
      </c>
      <c r="M13" s="396"/>
      <c r="N13" s="396"/>
      <c r="O13" s="398" t="str">
        <f>D13</f>
        <v>Family Planning Technical Working Group (FPTWG)</v>
      </c>
      <c r="P13" s="396"/>
      <c r="Q13" s="396"/>
      <c r="R13" s="396"/>
      <c r="S13" s="396"/>
      <c r="T13" s="406"/>
      <c r="U13" s="406"/>
      <c r="V13" s="406"/>
      <c r="W13" s="407"/>
      <c r="X13" s="407"/>
      <c r="Z13" s="425"/>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DS14" s="112"/>
      <c r="DT14" s="112"/>
      <c r="DU14" s="112"/>
      <c r="DV14" s="113"/>
      <c r="DW14" s="113"/>
      <c r="DX14" s="113"/>
      <c r="DY14" s="113"/>
      <c r="DZ14" s="113"/>
      <c r="EA14" s="113"/>
      <c r="EB14" s="113"/>
      <c r="EC14" s="113"/>
      <c r="ED14" s="113"/>
    </row>
    <row r="15" spans="1:134" s="111" customFormat="1" ht="45">
      <c r="A15" s="150"/>
      <c r="B15" s="1562" t="s">
        <v>14</v>
      </c>
      <c r="C15" s="1622"/>
      <c r="D15" s="584" t="s">
        <v>61</v>
      </c>
      <c r="E15" s="151" t="s">
        <v>55</v>
      </c>
      <c r="F15" s="1728" t="s">
        <v>430</v>
      </c>
      <c r="G15" s="1729"/>
      <c r="H15" s="1730"/>
      <c r="I15" s="419"/>
      <c r="J15" s="404"/>
      <c r="K15" s="397" t="str">
        <f t="shared" ref="K15:K23" si="0">B15</f>
        <v>a. Social marketing</v>
      </c>
      <c r="L15" s="396"/>
      <c r="M15" s="396"/>
      <c r="N15" s="396"/>
      <c r="O15" s="397"/>
      <c r="P15" s="396"/>
      <c r="Q15" s="397" t="str">
        <f t="shared" ref="Q15:Q23" si="1">F15</f>
        <v>DKT</v>
      </c>
      <c r="R15" s="396"/>
      <c r="S15" s="396"/>
      <c r="T15" s="406"/>
      <c r="U15" s="406"/>
      <c r="V15" s="406"/>
      <c r="W15" s="407"/>
      <c r="X15" s="407"/>
      <c r="Y15" s="424"/>
      <c r="Z15" s="425"/>
      <c r="DS15" s="112"/>
      <c r="DT15" s="112"/>
      <c r="DU15" s="112"/>
      <c r="DV15" s="112"/>
      <c r="DW15" s="112"/>
      <c r="DX15" s="112"/>
      <c r="DY15" s="112"/>
      <c r="DZ15" s="112"/>
      <c r="EA15" s="112"/>
      <c r="EB15" s="112"/>
      <c r="EC15" s="113"/>
      <c r="ED15" s="113"/>
    </row>
    <row r="16" spans="1:134" s="111" customFormat="1" ht="75">
      <c r="A16" s="152"/>
      <c r="B16" s="1465" t="s">
        <v>258</v>
      </c>
      <c r="C16" s="1466"/>
      <c r="D16" s="584" t="s">
        <v>61</v>
      </c>
      <c r="E16" s="153" t="s">
        <v>55</v>
      </c>
      <c r="F16" s="1728" t="s">
        <v>431</v>
      </c>
      <c r="G16" s="1729"/>
      <c r="H16" s="1730"/>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396"/>
      <c r="S16" s="396"/>
      <c r="T16" s="406"/>
      <c r="U16" s="406"/>
      <c r="V16" s="406"/>
      <c r="W16" s="407"/>
      <c r="X16" s="407"/>
      <c r="Y16" s="424"/>
      <c r="Z16" s="425"/>
      <c r="DS16" s="112"/>
      <c r="DT16" s="112"/>
      <c r="DU16" s="112"/>
      <c r="DV16" s="112"/>
      <c r="DW16" s="112"/>
      <c r="DX16" s="112"/>
      <c r="DY16" s="112"/>
      <c r="DZ16" s="112"/>
      <c r="EA16" s="112"/>
      <c r="EB16" s="112"/>
      <c r="EC16" s="113"/>
      <c r="ED16" s="113"/>
    </row>
    <row r="17" spans="1:134" s="111" customFormat="1" ht="45">
      <c r="A17" s="152"/>
      <c r="B17" s="1465" t="s">
        <v>259</v>
      </c>
      <c r="C17" s="1466"/>
      <c r="D17" s="584" t="s">
        <v>62</v>
      </c>
      <c r="E17" s="153" t="s">
        <v>55</v>
      </c>
      <c r="F17" s="1728"/>
      <c r="G17" s="1729"/>
      <c r="H17" s="173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DS17" s="112"/>
      <c r="DT17" s="112"/>
      <c r="DU17" s="112"/>
      <c r="DV17" s="112"/>
      <c r="DW17" s="112"/>
      <c r="DX17" s="112"/>
      <c r="DY17" s="112"/>
      <c r="DZ17" s="112"/>
      <c r="EA17" s="112"/>
      <c r="EB17" s="112"/>
      <c r="EC17" s="112"/>
      <c r="ED17" s="113"/>
    </row>
    <row r="18" spans="1:134" s="111" customFormat="1" ht="45">
      <c r="A18" s="152"/>
      <c r="B18" s="1465" t="s">
        <v>15</v>
      </c>
      <c r="C18" s="1466"/>
      <c r="D18" s="584" t="s">
        <v>61</v>
      </c>
      <c r="E18" s="153" t="s">
        <v>56</v>
      </c>
      <c r="F18" s="1728" t="s">
        <v>432</v>
      </c>
      <c r="G18" s="1729"/>
      <c r="H18" s="1730"/>
      <c r="I18" s="419"/>
      <c r="J18" s="404"/>
      <c r="K18" s="397" t="str">
        <f t="shared" si="0"/>
        <v>d. Donors</v>
      </c>
      <c r="L18" s="396"/>
      <c r="M18" s="396"/>
      <c r="N18" s="396"/>
      <c r="O18" s="397"/>
      <c r="P18" s="396"/>
      <c r="Q18" s="397" t="str">
        <f t="shared" si="1"/>
        <v>USAID, Packard Foundation</v>
      </c>
      <c r="R18" s="396"/>
      <c r="S18" s="396"/>
      <c r="T18" s="406"/>
      <c r="U18" s="406"/>
      <c r="V18" s="406"/>
      <c r="W18" s="407"/>
      <c r="X18" s="407"/>
      <c r="Y18" s="424"/>
      <c r="Z18" s="425"/>
      <c r="DS18" s="112"/>
      <c r="DT18" s="112"/>
      <c r="DU18" s="112"/>
      <c r="DV18" s="112"/>
      <c r="DW18" s="112"/>
      <c r="DX18" s="112"/>
      <c r="DY18" s="112"/>
      <c r="DZ18" s="112"/>
      <c r="EA18" s="112"/>
      <c r="EB18" s="112"/>
      <c r="EC18" s="112"/>
      <c r="ED18" s="113"/>
    </row>
    <row r="19" spans="1:134" s="111" customFormat="1" ht="45">
      <c r="A19" s="152"/>
      <c r="B19" s="1465" t="s">
        <v>16</v>
      </c>
      <c r="C19" s="1466"/>
      <c r="D19" s="584" t="s">
        <v>61</v>
      </c>
      <c r="E19" s="153" t="s">
        <v>57</v>
      </c>
      <c r="F19" s="1728" t="s">
        <v>433</v>
      </c>
      <c r="G19" s="1729"/>
      <c r="H19" s="1730"/>
      <c r="I19" s="419"/>
      <c r="J19" s="404"/>
      <c r="K19" s="397" t="str">
        <f t="shared" si="0"/>
        <v>e. UN agencies</v>
      </c>
      <c r="L19" s="396"/>
      <c r="M19" s="396"/>
      <c r="N19" s="396"/>
      <c r="O19" s="397"/>
      <c r="P19" s="396"/>
      <c r="Q19" s="397" t="str">
        <f t="shared" si="1"/>
        <v>UNFPA, WHO</v>
      </c>
      <c r="R19" s="396"/>
      <c r="S19" s="396"/>
      <c r="T19" s="406"/>
      <c r="U19" s="406"/>
      <c r="V19" s="406"/>
      <c r="W19" s="407"/>
      <c r="X19" s="407"/>
      <c r="Y19" s="424"/>
      <c r="Z19" s="425"/>
      <c r="DS19" s="112"/>
      <c r="DT19" s="112"/>
      <c r="DU19" s="112"/>
      <c r="DV19" s="113"/>
      <c r="DW19" s="113"/>
      <c r="DX19" s="113"/>
      <c r="DY19" s="113"/>
      <c r="DZ19" s="113"/>
      <c r="EA19" s="113"/>
      <c r="EB19" s="113"/>
      <c r="EC19" s="113"/>
      <c r="ED19" s="113"/>
    </row>
    <row r="20" spans="1:134" s="111" customFormat="1" ht="60">
      <c r="A20" s="152"/>
      <c r="B20" s="1465" t="s">
        <v>262</v>
      </c>
      <c r="C20" s="1466"/>
      <c r="D20" s="584" t="s">
        <v>61</v>
      </c>
      <c r="E20" s="153" t="s">
        <v>58</v>
      </c>
      <c r="F20" s="1728" t="s">
        <v>728</v>
      </c>
      <c r="G20" s="1729"/>
      <c r="H20" s="173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Maternal Newborn and Child Health (MNCH) Directorate Family Planning Unit, and the Pharmaceutical Logistics Management Unit of the Ministry (PLMU)</v>
      </c>
      <c r="R20" s="396"/>
      <c r="S20" s="396"/>
      <c r="T20" s="406"/>
      <c r="U20" s="406"/>
      <c r="V20" s="406"/>
      <c r="W20" s="407"/>
      <c r="X20" s="407"/>
      <c r="Y20" s="424"/>
      <c r="Z20" s="425"/>
      <c r="DS20" s="112"/>
      <c r="DT20" s="112"/>
      <c r="DU20" s="112"/>
      <c r="DV20" s="113"/>
      <c r="DW20" s="113"/>
      <c r="DX20" s="113"/>
      <c r="DY20" s="113"/>
      <c r="DZ20" s="113"/>
      <c r="EA20" s="113"/>
      <c r="ED20" s="113"/>
    </row>
    <row r="21" spans="1:134" s="111" customFormat="1">
      <c r="A21" s="152"/>
      <c r="B21" s="1562" t="s">
        <v>17</v>
      </c>
      <c r="C21" s="1562"/>
      <c r="D21" s="584" t="s">
        <v>62</v>
      </c>
      <c r="E21" s="153" t="s">
        <v>59</v>
      </c>
      <c r="F21" s="1728"/>
      <c r="G21" s="1729"/>
      <c r="H21" s="1730"/>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row>
    <row r="22" spans="1:134" s="111" customFormat="1" ht="30">
      <c r="A22" s="152"/>
      <c r="B22" s="1562" t="s">
        <v>39</v>
      </c>
      <c r="C22" s="1562"/>
      <c r="D22" s="584" t="s">
        <v>61</v>
      </c>
      <c r="E22" s="153" t="s">
        <v>59</v>
      </c>
      <c r="F22" s="1728" t="s">
        <v>434</v>
      </c>
      <c r="G22" s="1729"/>
      <c r="H22" s="1730"/>
      <c r="I22" s="419"/>
      <c r="J22" s="404"/>
      <c r="K22" s="397" t="str">
        <f t="shared" si="0"/>
        <v xml:space="preserve">h. Ministry of Finance or Ministry of Planning </v>
      </c>
      <c r="L22" s="396"/>
      <c r="M22" s="396"/>
      <c r="N22" s="396"/>
      <c r="O22" s="397"/>
      <c r="P22" s="396"/>
      <c r="Q22" s="397" t="str">
        <f t="shared" si="1"/>
        <v>Population Department of Ministry of Finance and Economic Development (MOFED)</v>
      </c>
      <c r="R22" s="396"/>
      <c r="S22" s="396"/>
      <c r="T22" s="406"/>
      <c r="U22" s="406"/>
      <c r="V22" s="406"/>
      <c r="W22" s="407"/>
      <c r="X22" s="407"/>
      <c r="Y22" s="424"/>
      <c r="Z22" s="425"/>
    </row>
    <row r="23" spans="1:134" s="114" customFormat="1">
      <c r="A23" s="152"/>
      <c r="B23" s="1562" t="s">
        <v>265</v>
      </c>
      <c r="C23" s="1562"/>
      <c r="D23" s="584" t="s">
        <v>61</v>
      </c>
      <c r="E23" s="153" t="s">
        <v>59</v>
      </c>
      <c r="F23" s="1728" t="s">
        <v>729</v>
      </c>
      <c r="G23" s="1729"/>
      <c r="H23" s="1730"/>
      <c r="I23" s="419"/>
      <c r="J23" s="404"/>
      <c r="K23" s="403" t="str">
        <f t="shared" si="0"/>
        <v>i. Other (for example: partners)</v>
      </c>
      <c r="L23" s="404"/>
      <c r="M23" s="404"/>
      <c r="N23" s="404"/>
      <c r="O23" s="403"/>
      <c r="P23" s="404"/>
      <c r="Q23" s="403" t="str">
        <f t="shared" si="1"/>
        <v>JHIPIEGO</v>
      </c>
      <c r="R23" s="404"/>
      <c r="S23" s="404"/>
      <c r="T23" s="404"/>
      <c r="U23" s="404"/>
      <c r="V23" s="404"/>
      <c r="W23" s="428"/>
      <c r="X23" s="428"/>
      <c r="Y23" s="429"/>
      <c r="Z23" s="429"/>
    </row>
    <row r="24" spans="1:134" s="111" customFormat="1">
      <c r="A24" s="1480" t="s">
        <v>266</v>
      </c>
      <c r="B24" s="1465"/>
      <c r="C24" s="1465"/>
      <c r="D24" s="1465"/>
      <c r="E24" s="1465"/>
      <c r="F24" s="1465"/>
      <c r="G24" s="1465"/>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row>
    <row r="25" spans="1:134" s="111" customFormat="1">
      <c r="A25" s="1556" t="s">
        <v>267</v>
      </c>
      <c r="B25" s="1557"/>
      <c r="C25" s="1557"/>
      <c r="D25" s="1562"/>
      <c r="E25" s="1562"/>
      <c r="F25" s="1562"/>
      <c r="G25" s="1563"/>
      <c r="H25" s="211"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row>
    <row r="26" spans="1:134" s="111" customFormat="1" ht="45.75" thickBot="1">
      <c r="A26" s="1558" t="s">
        <v>268</v>
      </c>
      <c r="B26" s="1482"/>
      <c r="C26" s="1483"/>
      <c r="D26" s="154" t="s">
        <v>61</v>
      </c>
      <c r="E26" s="155" t="s">
        <v>53</v>
      </c>
      <c r="F26" s="156" t="s">
        <v>730</v>
      </c>
      <c r="G26" s="157" t="s">
        <v>34</v>
      </c>
      <c r="H26" s="384" t="s">
        <v>731</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row>
    <row r="28" spans="1:134" s="111" customFormat="1">
      <c r="A28" s="1561" t="s">
        <v>116</v>
      </c>
      <c r="B28" s="1562"/>
      <c r="C28" s="1563"/>
      <c r="D28" s="1610" t="s">
        <v>97</v>
      </c>
      <c r="E28" s="1611"/>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row>
    <row r="29" spans="1:134" s="111" customFormat="1" ht="75">
      <c r="A29" s="1480" t="s">
        <v>732</v>
      </c>
      <c r="B29" s="1465"/>
      <c r="C29" s="1465"/>
      <c r="D29" s="1465"/>
      <c r="E29" s="1465"/>
      <c r="F29" s="1466"/>
      <c r="G29" s="1612">
        <v>31375876</v>
      </c>
      <c r="H29" s="1613"/>
      <c r="I29" s="438"/>
      <c r="J29" s="403">
        <f>G29</f>
        <v>31375876</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row>
    <row r="30" spans="1:134" s="111" customFormat="1" ht="73.5">
      <c r="A30" s="1480" t="s">
        <v>733</v>
      </c>
      <c r="B30" s="1465"/>
      <c r="C30" s="1465"/>
      <c r="D30" s="1465"/>
      <c r="E30" s="161" t="s">
        <v>720</v>
      </c>
      <c r="F30" s="162" t="s">
        <v>271</v>
      </c>
      <c r="G30" s="1614" t="s">
        <v>435</v>
      </c>
      <c r="H30" s="1615"/>
      <c r="I30" s="438"/>
      <c r="J30" s="403" t="str">
        <f>G30</f>
        <v xml:space="preserve">The FMOH and PFSA with the technical assistance from the USAID | DELIVER PROJECT </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row>
    <row r="31" spans="1:134" s="111" customFormat="1" ht="30">
      <c r="A31" s="1480" t="s">
        <v>272</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row>
    <row r="32" spans="1:134" s="111" customFormat="1" ht="90" customHeight="1">
      <c r="A32" s="1528" t="s">
        <v>734</v>
      </c>
      <c r="B32" s="1607"/>
      <c r="C32" s="1607"/>
      <c r="D32" s="1607"/>
      <c r="E32" s="1607"/>
      <c r="F32" s="1607"/>
      <c r="G32" s="1608"/>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2"/>
    </row>
    <row r="33" spans="1:27" s="111" customFormat="1" ht="15.75" customHeight="1">
      <c r="A33" s="1480" t="s">
        <v>273</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2"/>
    </row>
    <row r="34" spans="1:27" s="111" customFormat="1" ht="147">
      <c r="A34" s="164"/>
      <c r="B34" s="1607" t="s">
        <v>207</v>
      </c>
      <c r="C34" s="1607"/>
      <c r="D34" s="1608"/>
      <c r="E34" s="165"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2"/>
    </row>
    <row r="35" spans="1:27" s="111" customFormat="1" ht="135">
      <c r="A35" s="152"/>
      <c r="B35" s="1607" t="s">
        <v>208</v>
      </c>
      <c r="C35" s="1607"/>
      <c r="D35" s="1608"/>
      <c r="E35" s="168">
        <v>0</v>
      </c>
      <c r="F35" s="169"/>
      <c r="G35" s="170"/>
      <c r="H35" s="171" t="s">
        <v>735</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619"/>
    </row>
    <row r="36" spans="1:27" s="111" customFormat="1" ht="75">
      <c r="A36" s="152"/>
      <c r="B36" s="1607" t="s">
        <v>209</v>
      </c>
      <c r="C36" s="1607"/>
      <c r="D36" s="1608"/>
      <c r="E36" s="168">
        <v>22000000</v>
      </c>
      <c r="F36" s="169" t="s">
        <v>720</v>
      </c>
      <c r="G36" s="170" t="s">
        <v>277</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2"/>
    </row>
    <row r="37" spans="1:27" s="111" customFormat="1" ht="45">
      <c r="A37" s="172"/>
      <c r="B37" s="1482" t="s">
        <v>278</v>
      </c>
      <c r="C37" s="1482"/>
      <c r="D37" s="1483"/>
      <c r="E37" s="562">
        <f>E35+E36</f>
        <v>22000000</v>
      </c>
      <c r="F37" s="174"/>
      <c r="G37" s="174"/>
      <c r="H37" s="373"/>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620"/>
    </row>
    <row r="38" spans="1:27" s="111" customFormat="1" ht="82.5" customHeight="1">
      <c r="A38" s="1480" t="s">
        <v>279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2"/>
    </row>
    <row r="39" spans="1:27" s="111" customFormat="1" ht="74.25" customHeight="1" thickBot="1">
      <c r="A39" s="1480" t="s">
        <v>736</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2"/>
    </row>
    <row r="40" spans="1:27" s="111" customFormat="1" ht="129.75">
      <c r="A40" s="164"/>
      <c r="B40" s="1605" t="s">
        <v>281</v>
      </c>
      <c r="C40" s="1606"/>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2"/>
    </row>
    <row r="41" spans="1:27" s="111" customFormat="1" ht="135">
      <c r="A41" s="164"/>
      <c r="B41" s="1465" t="s">
        <v>286</v>
      </c>
      <c r="C41" s="1466"/>
      <c r="D41" s="586" t="s">
        <v>62</v>
      </c>
      <c r="E41" s="168">
        <v>0</v>
      </c>
      <c r="F41" s="177"/>
      <c r="G41" s="178"/>
      <c r="H41" s="171" t="s">
        <v>735</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2"/>
    </row>
    <row r="42" spans="1:27" s="111" customFormat="1" ht="30">
      <c r="A42" s="164"/>
      <c r="B42" s="179"/>
      <c r="C42" s="180" t="s">
        <v>287</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2"/>
    </row>
    <row r="43" spans="1:27" s="111" customFormat="1" ht="78.75" customHeight="1">
      <c r="A43" s="164"/>
      <c r="B43" s="1465" t="s">
        <v>288</v>
      </c>
      <c r="C43" s="1466"/>
      <c r="D43" s="586" t="s">
        <v>61</v>
      </c>
      <c r="E43" s="168">
        <v>21400000</v>
      </c>
      <c r="F43" s="481" t="s">
        <v>720</v>
      </c>
      <c r="G43" s="170" t="s">
        <v>277</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2"/>
    </row>
    <row r="44" spans="1:27" s="111" customFormat="1" ht="30">
      <c r="A44" s="164"/>
      <c r="B44" s="179"/>
      <c r="C44" s="180" t="s">
        <v>289</v>
      </c>
      <c r="D44" s="1512" t="s">
        <v>737</v>
      </c>
      <c r="E44" s="1513"/>
      <c r="F44" s="1513"/>
      <c r="G44" s="1513"/>
      <c r="H44" s="1514"/>
      <c r="I44" s="444"/>
      <c r="J44" s="437"/>
      <c r="K44" s="397" t="str">
        <f>C44</f>
        <v>i. Specify source(s) of other government funds spent (for example: basket funding or specific donor)</v>
      </c>
      <c r="L44" s="396"/>
      <c r="M44" s="396"/>
      <c r="N44" s="396"/>
      <c r="O44" s="398" t="str">
        <f>D44</f>
        <v>basket funding, MDG Pooled fund</v>
      </c>
      <c r="P44" s="396"/>
      <c r="Q44" s="396"/>
      <c r="R44" s="396"/>
      <c r="S44" s="396"/>
      <c r="T44" s="406"/>
      <c r="U44" s="406"/>
      <c r="V44" s="406"/>
      <c r="W44" s="407"/>
      <c r="X44" s="407"/>
      <c r="Y44" s="424"/>
      <c r="Z44" s="425"/>
      <c r="AA44" s="402"/>
    </row>
    <row r="45" spans="1:27" s="111" customFormat="1" ht="45">
      <c r="A45" s="164"/>
      <c r="B45" s="1465" t="s">
        <v>290</v>
      </c>
      <c r="C45" s="1466"/>
      <c r="D45" s="181"/>
      <c r="E45" s="565">
        <f>E41+E43</f>
        <v>21400000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2"/>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2"/>
    </row>
    <row r="47" spans="1:27" s="111" customFormat="1" ht="30" customHeight="1">
      <c r="A47" s="1480" t="s">
        <v>291</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2"/>
    </row>
    <row r="48" spans="1:27" s="111" customFormat="1" ht="129.75">
      <c r="A48" s="164" t="s">
        <v>69</v>
      </c>
      <c r="B48" s="1605" t="s">
        <v>292</v>
      </c>
      <c r="C48" s="1466"/>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2"/>
    </row>
    <row r="49" spans="1:27" s="111" customFormat="1">
      <c r="A49" s="164"/>
      <c r="B49" s="1465" t="s">
        <v>99</v>
      </c>
      <c r="C49" s="1466"/>
      <c r="D49" s="586" t="s">
        <v>61</v>
      </c>
      <c r="E49" s="168">
        <v>13543577</v>
      </c>
      <c r="F49" s="177" t="s">
        <v>738</v>
      </c>
      <c r="G49" s="190" t="s">
        <v>344</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619"/>
    </row>
    <row r="50" spans="1:27" s="111" customFormat="1">
      <c r="A50" s="164"/>
      <c r="B50" s="179"/>
      <c r="C50" s="180" t="s">
        <v>100</v>
      </c>
      <c r="D50" s="1600" t="s">
        <v>459</v>
      </c>
      <c r="E50" s="1601"/>
      <c r="F50" s="1601"/>
      <c r="G50" s="1601"/>
      <c r="H50" s="1602"/>
      <c r="I50" s="127"/>
      <c r="J50" s="437"/>
      <c r="K50" s="397" t="str">
        <f>C50</f>
        <v xml:space="preserve">i. Specify source(s) of in-kind donations </v>
      </c>
      <c r="L50" s="396"/>
      <c r="M50" s="396"/>
      <c r="N50" s="396"/>
      <c r="O50" s="398" t="str">
        <f>D50</f>
        <v>UNFPA, USAID</v>
      </c>
      <c r="P50" s="396"/>
      <c r="Q50" s="396"/>
      <c r="R50" s="396"/>
      <c r="S50" s="396"/>
      <c r="T50" s="406"/>
      <c r="U50" s="406"/>
      <c r="V50" s="406"/>
      <c r="W50" s="407"/>
      <c r="X50" s="407"/>
      <c r="Y50" s="424"/>
      <c r="Z50" s="425"/>
      <c r="AA50" s="402"/>
    </row>
    <row r="51" spans="1:27" s="111" customFormat="1" ht="30">
      <c r="A51" s="164"/>
      <c r="B51" s="1465" t="s">
        <v>297</v>
      </c>
      <c r="C51" s="1466"/>
      <c r="D51" s="586"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2"/>
    </row>
    <row r="52" spans="1:27" s="111" customFormat="1" ht="30">
      <c r="A52" s="164"/>
      <c r="B52" s="1465" t="s">
        <v>298</v>
      </c>
      <c r="C52" s="1466"/>
      <c r="D52" s="58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2"/>
    </row>
    <row r="53" spans="1:27" s="111" customFormat="1" ht="45">
      <c r="A53" s="164"/>
      <c r="B53" s="1465" t="s">
        <v>299</v>
      </c>
      <c r="C53" s="1466"/>
      <c r="D53" s="181"/>
      <c r="E53" s="182">
        <f>E49+E51+E52</f>
        <v>13543577</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2"/>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2"/>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2"/>
    </row>
    <row r="56" spans="1:27" s="111" customFormat="1" ht="150">
      <c r="A56" s="1594" t="s">
        <v>300</v>
      </c>
      <c r="B56" s="1603"/>
      <c r="C56" s="1603"/>
      <c r="D56" s="1603"/>
      <c r="E56" s="1604"/>
      <c r="F56" s="566">
        <f>E45/(E45+E53)</f>
        <v>0.6124158382526208</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2"/>
    </row>
    <row r="57" spans="1:27" s="111" customFormat="1" ht="140.25" customHeight="1">
      <c r="A57" s="1589" t="s">
        <v>210</v>
      </c>
      <c r="B57" s="1590"/>
      <c r="C57" s="1590"/>
      <c r="D57" s="1590"/>
      <c r="E57" s="1591"/>
      <c r="F57" s="566">
        <f>E41/E45</f>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2"/>
    </row>
    <row r="58" spans="1:27" s="111" customFormat="1" ht="135">
      <c r="A58" s="1594" t="s">
        <v>301</v>
      </c>
      <c r="B58" s="1595"/>
      <c r="C58" s="1595"/>
      <c r="D58" s="1595"/>
      <c r="E58" s="1596"/>
      <c r="F58" s="566">
        <f>(E45+E53)/G29</f>
        <v>1.113708410882297</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2"/>
    </row>
    <row r="59" spans="1:27" s="111" customFormat="1" ht="60">
      <c r="A59" s="1597" t="s">
        <v>211</v>
      </c>
      <c r="B59" s="1598"/>
      <c r="C59" s="1598"/>
      <c r="D59" s="1598"/>
      <c r="E59" s="1599"/>
      <c r="F59" s="585" t="s">
        <v>62</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2"/>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2"/>
    </row>
    <row r="61" spans="1:27" s="111" customFormat="1" ht="45">
      <c r="A61" s="1480" t="s">
        <v>302</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2"/>
    </row>
    <row r="62" spans="1:27" s="111" customFormat="1">
      <c r="A62" s="152"/>
      <c r="B62" s="1465" t="s">
        <v>31</v>
      </c>
      <c r="C62" s="1465"/>
      <c r="D62" s="1465"/>
      <c r="E62" s="1465"/>
      <c r="F62" s="1477" t="s">
        <v>663</v>
      </c>
      <c r="G62" s="1478"/>
      <c r="H62" s="1479"/>
      <c r="I62" s="438"/>
      <c r="J62" s="437"/>
      <c r="K62" s="397"/>
      <c r="L62" s="396"/>
      <c r="M62" s="448">
        <f>E62</f>
        <v>0</v>
      </c>
      <c r="N62" s="396"/>
      <c r="O62" s="396"/>
      <c r="P62" s="396"/>
      <c r="Q62" s="397" t="str">
        <f>F62</f>
        <v>Pharmaceutical Fund and Supply Agency (PFSA)</v>
      </c>
      <c r="R62" s="398" t="str">
        <f>B62</f>
        <v>a. Specify entity</v>
      </c>
      <c r="S62" s="396"/>
      <c r="T62" s="406"/>
      <c r="U62" s="406"/>
      <c r="V62" s="406"/>
      <c r="W62" s="407"/>
      <c r="X62" s="407"/>
      <c r="Y62" s="424"/>
      <c r="Z62" s="425"/>
      <c r="AA62" s="402"/>
    </row>
    <row r="63" spans="1:27" s="111" customFormat="1" ht="30.75" customHeight="1">
      <c r="A63" s="571"/>
      <c r="B63" s="570"/>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2"/>
    </row>
    <row r="64" spans="1:27" s="111" customFormat="1" ht="255">
      <c r="A64" s="1480" t="s">
        <v>155</v>
      </c>
      <c r="B64" s="1465"/>
      <c r="C64" s="1466"/>
      <c r="D64" s="1477" t="s">
        <v>739</v>
      </c>
      <c r="E64" s="1478"/>
      <c r="F64" s="1478"/>
      <c r="G64" s="1478"/>
      <c r="H64" s="1479"/>
      <c r="I64" s="419"/>
      <c r="J64" s="437"/>
      <c r="K64" s="397" t="str">
        <f>A64</f>
        <v xml:space="preserve">B15. Please note any additional comments about finance and procurement.
</v>
      </c>
      <c r="L64" s="396"/>
      <c r="M64" s="396"/>
      <c r="N64" s="396"/>
      <c r="O64" s="397" t="str">
        <f>D64</f>
        <v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396"/>
      <c r="Q64" s="396"/>
      <c r="R64" s="397"/>
      <c r="S64" s="396"/>
      <c r="T64" s="406"/>
      <c r="U64" s="406"/>
      <c r="V64" s="406"/>
      <c r="W64" s="407"/>
      <c r="X64" s="407"/>
      <c r="Y64" s="424"/>
      <c r="Z64" s="425"/>
      <c r="AA64" s="402"/>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2"/>
    </row>
    <row r="66" spans="1:27" s="111" customFormat="1" ht="45" customHeight="1">
      <c r="A66" s="1580" t="s">
        <v>303</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2"/>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2"/>
    </row>
    <row r="68" spans="1:27" s="111" customFormat="1" ht="30">
      <c r="A68" s="204"/>
      <c r="B68" s="1573" t="s">
        <v>304</v>
      </c>
      <c r="C68" s="1574"/>
      <c r="D68" s="1731" t="s">
        <v>61</v>
      </c>
      <c r="E68" s="1731"/>
      <c r="F68" s="581" t="s">
        <v>61</v>
      </c>
      <c r="G68" s="581"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2"/>
    </row>
    <row r="69" spans="1:27" s="111" customFormat="1">
      <c r="A69" s="205"/>
      <c r="B69" s="1573" t="s">
        <v>305</v>
      </c>
      <c r="C69" s="1574"/>
      <c r="D69" s="1731" t="s">
        <v>61</v>
      </c>
      <c r="E69" s="1731"/>
      <c r="F69" s="581" t="s">
        <v>61</v>
      </c>
      <c r="G69" s="581" t="s">
        <v>61</v>
      </c>
      <c r="H69" s="223"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2"/>
    </row>
    <row r="70" spans="1:27" s="111" customFormat="1">
      <c r="A70" s="205"/>
      <c r="B70" s="1573" t="s">
        <v>306</v>
      </c>
      <c r="C70" s="1574"/>
      <c r="D70" s="1731" t="s">
        <v>61</v>
      </c>
      <c r="E70" s="1731"/>
      <c r="F70" s="581" t="s">
        <v>61</v>
      </c>
      <c r="G70" s="581"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2"/>
    </row>
    <row r="71" spans="1:27" s="111" customFormat="1">
      <c r="A71" s="205"/>
      <c r="B71" s="1573" t="s">
        <v>307</v>
      </c>
      <c r="C71" s="1574"/>
      <c r="D71" s="1731" t="s">
        <v>61</v>
      </c>
      <c r="E71" s="1731"/>
      <c r="F71" s="581" t="s">
        <v>61</v>
      </c>
      <c r="G71" s="581"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2"/>
    </row>
    <row r="72" spans="1:27" s="111" customFormat="1">
      <c r="A72" s="205"/>
      <c r="B72" s="1573" t="s">
        <v>308</v>
      </c>
      <c r="C72" s="1574"/>
      <c r="D72" s="1731" t="s">
        <v>61</v>
      </c>
      <c r="E72" s="1731"/>
      <c r="F72" s="581" t="s">
        <v>61</v>
      </c>
      <c r="G72" s="581"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2"/>
    </row>
    <row r="73" spans="1:27" s="111" customFormat="1">
      <c r="A73" s="205"/>
      <c r="B73" s="1573" t="s">
        <v>18</v>
      </c>
      <c r="C73" s="1574"/>
      <c r="D73" s="1731" t="s">
        <v>61</v>
      </c>
      <c r="E73" s="1731"/>
      <c r="F73" s="581" t="s">
        <v>61</v>
      </c>
      <c r="G73" s="581"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2"/>
    </row>
    <row r="74" spans="1:27" s="111" customFormat="1">
      <c r="A74" s="205"/>
      <c r="B74" s="1573" t="s">
        <v>19</v>
      </c>
      <c r="C74" s="1574"/>
      <c r="D74" s="1731" t="s">
        <v>62</v>
      </c>
      <c r="E74" s="1731"/>
      <c r="F74" s="581" t="s">
        <v>62</v>
      </c>
      <c r="G74" s="581" t="s">
        <v>62</v>
      </c>
      <c r="H74" s="223" t="s">
        <v>61</v>
      </c>
      <c r="I74" s="419"/>
      <c r="J74" s="437"/>
      <c r="K74" s="397" t="str">
        <f t="shared" si="2"/>
        <v>g. Female condoms</v>
      </c>
      <c r="L74" s="396"/>
      <c r="M74" s="396"/>
      <c r="N74" s="396"/>
      <c r="O74" s="396"/>
      <c r="P74" s="396"/>
      <c r="Q74" s="396"/>
      <c r="R74" s="397"/>
      <c r="S74" s="396"/>
      <c r="T74" s="406"/>
      <c r="U74" s="406"/>
      <c r="V74" s="406"/>
      <c r="W74" s="407"/>
      <c r="X74" s="407"/>
      <c r="Y74" s="424"/>
      <c r="Z74" s="425"/>
      <c r="AA74" s="402"/>
    </row>
    <row r="75" spans="1:27" s="111" customFormat="1">
      <c r="A75" s="205"/>
      <c r="B75" s="1573" t="s">
        <v>309</v>
      </c>
      <c r="C75" s="1574"/>
      <c r="D75" s="1731" t="s">
        <v>61</v>
      </c>
      <c r="E75" s="1731"/>
      <c r="F75" s="581" t="s">
        <v>61</v>
      </c>
      <c r="G75" s="581" t="s">
        <v>61</v>
      </c>
      <c r="H75" s="223"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2"/>
    </row>
    <row r="76" spans="1:27" s="111" customFormat="1">
      <c r="A76" s="205"/>
      <c r="B76" s="1573" t="s">
        <v>310</v>
      </c>
      <c r="C76" s="1574"/>
      <c r="D76" s="1731" t="s">
        <v>61</v>
      </c>
      <c r="E76" s="1731"/>
      <c r="F76" s="581" t="s">
        <v>61</v>
      </c>
      <c r="G76" s="581" t="s">
        <v>61</v>
      </c>
      <c r="H76" s="223"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2"/>
    </row>
    <row r="77" spans="1:27" s="111" customFormat="1">
      <c r="A77" s="205"/>
      <c r="B77" s="1573" t="s">
        <v>311</v>
      </c>
      <c r="C77" s="1574"/>
      <c r="D77" s="1731" t="s">
        <v>61</v>
      </c>
      <c r="E77" s="1731"/>
      <c r="F77" s="581" t="s">
        <v>61</v>
      </c>
      <c r="G77" s="581" t="s">
        <v>61</v>
      </c>
      <c r="H77" s="223"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2"/>
    </row>
    <row r="78" spans="1:27" s="111" customFormat="1">
      <c r="A78" s="205"/>
      <c r="B78" s="1573" t="s">
        <v>20</v>
      </c>
      <c r="C78" s="1574"/>
      <c r="D78" s="1731" t="s">
        <v>62</v>
      </c>
      <c r="E78" s="1731"/>
      <c r="F78" s="581" t="s">
        <v>62</v>
      </c>
      <c r="G78" s="581" t="s">
        <v>62</v>
      </c>
      <c r="H78" s="223" t="s">
        <v>62</v>
      </c>
      <c r="I78" s="419"/>
      <c r="J78" s="437"/>
      <c r="K78" s="397" t="str">
        <f t="shared" si="2"/>
        <v>k. CycleBeads</v>
      </c>
      <c r="L78" s="396"/>
      <c r="M78" s="396"/>
      <c r="N78" s="396"/>
      <c r="O78" s="396"/>
      <c r="P78" s="396"/>
      <c r="Q78" s="396"/>
      <c r="R78" s="397"/>
      <c r="S78" s="396"/>
      <c r="T78" s="406"/>
      <c r="U78" s="406"/>
      <c r="V78" s="406"/>
      <c r="W78" s="407"/>
      <c r="X78" s="407"/>
      <c r="Y78" s="424"/>
      <c r="Z78" s="425"/>
      <c r="AA78" s="402"/>
    </row>
    <row r="79" spans="1:27" s="111" customFormat="1" ht="45">
      <c r="A79" s="206"/>
      <c r="B79" s="1576" t="s">
        <v>312</v>
      </c>
      <c r="C79" s="1577"/>
      <c r="D79" s="1731"/>
      <c r="E79" s="1731"/>
      <c r="F79" s="581"/>
      <c r="G79" s="581"/>
      <c r="H79" s="223"/>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2"/>
    </row>
    <row r="80" spans="1:27" s="111" customFormat="1" ht="45.75" thickBot="1">
      <c r="A80" s="1558" t="s">
        <v>105</v>
      </c>
      <c r="B80" s="1482"/>
      <c r="C80" s="1483"/>
      <c r="D80" s="1732" t="s">
        <v>740</v>
      </c>
      <c r="E80" s="1733"/>
      <c r="F80" s="1733"/>
      <c r="G80" s="1733"/>
      <c r="H80" s="1734"/>
      <c r="I80" s="419"/>
      <c r="J80" s="437"/>
      <c r="K80" s="397" t="str">
        <f>A80</f>
        <v>C2. Please note any comments about the commodities offered.</v>
      </c>
      <c r="L80" s="396"/>
      <c r="M80" s="396"/>
      <c r="N80" s="396"/>
      <c r="O80" s="397" t="str">
        <f>D80</f>
        <v>The registration of Postinor 2 is expired in 2012, and Food, Medicine and Healthcare Administration and Control Authority (FMHACA) requested re registration of this product to bring it in country</v>
      </c>
      <c r="P80" s="396"/>
      <c r="Q80" s="396"/>
      <c r="R80" s="397"/>
      <c r="S80" s="396"/>
      <c r="T80" s="406"/>
      <c r="U80" s="406"/>
      <c r="V80" s="406"/>
      <c r="W80" s="407"/>
      <c r="X80" s="407"/>
      <c r="Y80" s="424"/>
      <c r="Z80" s="425"/>
      <c r="AA80" s="402"/>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2"/>
    </row>
    <row r="82" spans="1:28" s="111" customFormat="1" ht="30" customHeight="1">
      <c r="A82" s="1561" t="s">
        <v>313</v>
      </c>
      <c r="B82" s="1562"/>
      <c r="C82" s="1562"/>
      <c r="D82" s="1562"/>
      <c r="E82" s="1562"/>
      <c r="F82" s="1562"/>
      <c r="G82" s="1563"/>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2"/>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2"/>
    </row>
    <row r="84" spans="1:28" s="111" customFormat="1" ht="64.5" customHeight="1">
      <c r="A84" s="1566"/>
      <c r="B84" s="1568" t="s">
        <v>37</v>
      </c>
      <c r="C84" s="1569"/>
      <c r="D84" s="1569" t="s">
        <v>314</v>
      </c>
      <c r="E84" s="1569"/>
      <c r="F84" s="57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2"/>
    </row>
    <row r="85" spans="1:28" s="111" customFormat="1" ht="15.75" thickBot="1">
      <c r="A85" s="1567"/>
      <c r="B85" s="210" t="s">
        <v>10</v>
      </c>
      <c r="C85" s="583" t="s">
        <v>334</v>
      </c>
      <c r="D85" s="1735" t="s">
        <v>340</v>
      </c>
      <c r="E85" s="1736"/>
      <c r="F85" s="582" t="s">
        <v>61</v>
      </c>
      <c r="G85" s="1737" t="s">
        <v>61</v>
      </c>
      <c r="H85" s="1738"/>
      <c r="I85" s="458"/>
      <c r="J85" s="446" t="str">
        <f>G85</f>
        <v>Yes</v>
      </c>
      <c r="K85" s="397" t="str">
        <f>B85</f>
        <v>a</v>
      </c>
      <c r="L85" s="396"/>
      <c r="M85" s="426">
        <f>E85</f>
        <v>0</v>
      </c>
      <c r="N85" s="396"/>
      <c r="O85" s="396"/>
      <c r="P85" s="396"/>
      <c r="Q85" s="396"/>
      <c r="R85" s="397"/>
      <c r="S85" s="397" t="str">
        <f>D85</f>
        <v>2006-2015</v>
      </c>
      <c r="T85" s="406"/>
      <c r="U85" s="406"/>
      <c r="V85" s="406"/>
      <c r="W85" s="407"/>
      <c r="X85" s="407"/>
      <c r="Y85" s="424"/>
      <c r="Z85" s="425"/>
      <c r="AA85" s="402"/>
    </row>
    <row r="86" spans="1:28" s="111" customFormat="1" ht="28.5" customHeight="1">
      <c r="A86" s="1561" t="s">
        <v>71</v>
      </c>
      <c r="B86" s="1562"/>
      <c r="C86" s="1562"/>
      <c r="D86" s="1562"/>
      <c r="E86" s="1562"/>
      <c r="F86" s="1562"/>
      <c r="G86" s="1563"/>
      <c r="H86" s="621"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2"/>
    </row>
    <row r="87" spans="1:28" s="111" customFormat="1" ht="30">
      <c r="A87" s="152"/>
      <c r="B87" s="1465" t="s">
        <v>106</v>
      </c>
      <c r="C87" s="1465"/>
      <c r="D87" s="1466"/>
      <c r="E87" s="1716" t="s">
        <v>205</v>
      </c>
      <c r="F87" s="1717"/>
      <c r="G87" s="1717"/>
      <c r="H87" s="1718"/>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2"/>
    </row>
    <row r="88" spans="1:28" s="111" customFormat="1">
      <c r="A88" s="152"/>
      <c r="B88" s="1465" t="s">
        <v>21</v>
      </c>
      <c r="C88" s="1465"/>
      <c r="D88" s="1466"/>
      <c r="E88" s="1716" t="s">
        <v>205</v>
      </c>
      <c r="F88" s="1717"/>
      <c r="G88" s="1717"/>
      <c r="H88" s="1718"/>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2"/>
    </row>
    <row r="89" spans="1:28" s="111" customFormat="1" ht="30" customHeight="1">
      <c r="A89" s="1480" t="s">
        <v>318</v>
      </c>
      <c r="B89" s="1465"/>
      <c r="C89" s="1465"/>
      <c r="D89" s="1465"/>
      <c r="E89" s="1465"/>
      <c r="F89" s="1465"/>
      <c r="G89" s="1466"/>
      <c r="H89" s="211"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2"/>
    </row>
    <row r="90" spans="1:28" s="111" customFormat="1" ht="15" customHeight="1">
      <c r="A90" s="152"/>
      <c r="B90" s="1465" t="s">
        <v>22</v>
      </c>
      <c r="C90" s="1465"/>
      <c r="D90" s="1465"/>
      <c r="E90" s="1739"/>
      <c r="F90" s="1739"/>
      <c r="G90" s="1739"/>
      <c r="H90" s="1740"/>
      <c r="I90" s="458"/>
      <c r="J90" s="446"/>
      <c r="K90" s="397" t="e">
        <f>#REF!</f>
        <v>#REF!</v>
      </c>
      <c r="L90" s="396"/>
      <c r="M90" s="396"/>
      <c r="N90" s="460"/>
      <c r="O90" s="398">
        <f>D90</f>
        <v>0</v>
      </c>
      <c r="P90" s="397"/>
      <c r="Q90" s="396"/>
      <c r="R90" s="396"/>
      <c r="S90" s="396"/>
      <c r="T90" s="406"/>
      <c r="U90" s="406"/>
      <c r="V90" s="406"/>
      <c r="W90" s="407"/>
      <c r="X90" s="407"/>
      <c r="Y90" s="424"/>
      <c r="Z90" s="425"/>
      <c r="AA90" s="402"/>
    </row>
    <row r="91" spans="1:28" s="111" customFormat="1" ht="30" customHeight="1">
      <c r="A91" s="1480" t="s">
        <v>319</v>
      </c>
      <c r="B91" s="1465"/>
      <c r="C91" s="1465"/>
      <c r="D91" s="1465"/>
      <c r="E91" s="1465"/>
      <c r="F91" s="1465"/>
      <c r="G91" s="1466"/>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2"/>
    </row>
    <row r="92" spans="1:28" s="111" customFormat="1" ht="60.75" customHeight="1">
      <c r="A92" s="152"/>
      <c r="B92" s="1465" t="s">
        <v>22</v>
      </c>
      <c r="C92" s="1465"/>
      <c r="D92" s="1466"/>
      <c r="E92" s="1725" t="s">
        <v>741</v>
      </c>
      <c r="F92" s="1726"/>
      <c r="G92" s="1726"/>
      <c r="H92" s="1727"/>
      <c r="I92" s="458"/>
      <c r="J92" s="446"/>
      <c r="K92" s="397" t="str">
        <f>B92</f>
        <v>a. If yes, describe the policies.</v>
      </c>
      <c r="L92" s="396"/>
      <c r="M92" s="396"/>
      <c r="N92" s="460"/>
      <c r="O92" s="398" t="str">
        <f>E92</f>
        <v>National RH Strategy indicates enhancing CS through the effective use of social marketing), The National Family Planning Policy Guideline also recognizes the role of social marketing, NGO's and Commercial sector as  strategies for Family Planning service provisions in the Country</v>
      </c>
      <c r="P92" s="397"/>
      <c r="Q92" s="396"/>
      <c r="R92" s="396"/>
      <c r="S92" s="396"/>
      <c r="T92" s="406"/>
      <c r="U92" s="406"/>
      <c r="V92" s="406"/>
      <c r="W92" s="407"/>
      <c r="X92" s="407"/>
      <c r="Y92" s="424"/>
      <c r="Z92" s="425"/>
      <c r="AA92" s="40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2"/>
    </row>
    <row r="95" spans="1:28" s="111" customFormat="1" ht="15" customHeight="1">
      <c r="A95" s="130"/>
      <c r="B95" s="95" t="s">
        <v>10</v>
      </c>
      <c r="C95" s="91" t="s">
        <v>181</v>
      </c>
      <c r="D95" s="1710" t="s">
        <v>550</v>
      </c>
      <c r="E95" s="1711"/>
      <c r="F95" s="1712"/>
      <c r="G95" s="1716" t="s">
        <v>202</v>
      </c>
      <c r="H95" s="1718"/>
      <c r="I95" s="465"/>
      <c r="J95" s="446" t="str">
        <f t="shared" si="3"/>
        <v>Nurse</v>
      </c>
      <c r="K95" s="397"/>
      <c r="L95" s="396"/>
      <c r="M95" s="426"/>
      <c r="N95" s="396"/>
      <c r="O95" s="397"/>
      <c r="P95" s="397"/>
      <c r="Q95" s="396"/>
      <c r="R95" s="396"/>
      <c r="S95" s="396"/>
      <c r="T95" s="463" t="str">
        <f>D95</f>
        <v>Health Extension Worker</v>
      </c>
      <c r="U95" s="464"/>
      <c r="V95" s="406"/>
      <c r="W95" s="407"/>
      <c r="X95" s="407"/>
      <c r="Y95" s="424"/>
      <c r="Z95" s="425"/>
      <c r="AA95" s="402"/>
    </row>
    <row r="96" spans="1:28" s="111" customFormat="1" ht="15" customHeight="1">
      <c r="A96" s="130"/>
      <c r="B96" s="95" t="s">
        <v>11</v>
      </c>
      <c r="C96" s="92" t="s">
        <v>188</v>
      </c>
      <c r="D96" s="1710" t="s">
        <v>550</v>
      </c>
      <c r="E96" s="1711"/>
      <c r="F96" s="1712"/>
      <c r="G96" s="1716" t="s">
        <v>202</v>
      </c>
      <c r="H96" s="1718"/>
      <c r="I96" s="465"/>
      <c r="J96" s="446" t="str">
        <f t="shared" si="3"/>
        <v>Nurse</v>
      </c>
      <c r="K96" s="397"/>
      <c r="L96" s="396"/>
      <c r="M96" s="426"/>
      <c r="N96" s="396"/>
      <c r="O96" s="397"/>
      <c r="P96" s="397"/>
      <c r="Q96" s="396"/>
      <c r="R96" s="396"/>
      <c r="S96" s="396"/>
      <c r="T96" s="463" t="str">
        <f t="shared" ref="T96:T102" si="4">D96</f>
        <v>Health Extension Worker</v>
      </c>
      <c r="U96" s="464"/>
      <c r="V96" s="406"/>
      <c r="W96" s="407"/>
      <c r="X96" s="407"/>
      <c r="Y96" s="424"/>
      <c r="Z96" s="425"/>
      <c r="AA96" s="402"/>
    </row>
    <row r="97" spans="1:27" s="111" customFormat="1" ht="15" customHeight="1">
      <c r="A97" s="130"/>
      <c r="B97" s="95" t="s">
        <v>12</v>
      </c>
      <c r="C97" s="92" t="s">
        <v>189</v>
      </c>
      <c r="D97" s="1710" t="s">
        <v>550</v>
      </c>
      <c r="E97" s="1711"/>
      <c r="F97" s="1712"/>
      <c r="G97" s="1716" t="s">
        <v>742</v>
      </c>
      <c r="H97" s="1718"/>
      <c r="I97" s="465"/>
      <c r="J97" s="446" t="str">
        <f t="shared" si="3"/>
        <v>Health Officer</v>
      </c>
      <c r="K97" s="397"/>
      <c r="L97" s="396"/>
      <c r="M97" s="426"/>
      <c r="N97" s="396"/>
      <c r="O97" s="397"/>
      <c r="P97" s="397"/>
      <c r="Q97" s="396"/>
      <c r="R97" s="396"/>
      <c r="S97" s="396"/>
      <c r="T97" s="463" t="str">
        <f t="shared" si="4"/>
        <v>Health Extension Worker</v>
      </c>
      <c r="U97" s="464"/>
      <c r="V97" s="406"/>
      <c r="W97" s="407"/>
      <c r="X97" s="407"/>
      <c r="Y97" s="424"/>
      <c r="Z97" s="425"/>
      <c r="AA97" s="402"/>
    </row>
    <row r="98" spans="1:27" s="111" customFormat="1" ht="15" customHeight="1">
      <c r="A98" s="130"/>
      <c r="B98" s="94" t="s">
        <v>182</v>
      </c>
      <c r="C98" s="92" t="s">
        <v>190</v>
      </c>
      <c r="D98" s="1710" t="s">
        <v>202</v>
      </c>
      <c r="E98" s="1711"/>
      <c r="F98" s="1712"/>
      <c r="G98" s="1716" t="s">
        <v>742</v>
      </c>
      <c r="H98" s="1718"/>
      <c r="I98" s="465"/>
      <c r="J98" s="446" t="str">
        <f t="shared" si="3"/>
        <v>Health Officer</v>
      </c>
      <c r="K98" s="397"/>
      <c r="L98" s="396"/>
      <c r="M98" s="426"/>
      <c r="N98" s="396"/>
      <c r="O98" s="397"/>
      <c r="P98" s="397"/>
      <c r="Q98" s="396"/>
      <c r="R98" s="396"/>
      <c r="S98" s="396"/>
      <c r="T98" s="463" t="str">
        <f t="shared" si="4"/>
        <v>Nurse</v>
      </c>
      <c r="U98" s="464"/>
      <c r="V98" s="406"/>
      <c r="W98" s="407"/>
      <c r="X98" s="407"/>
      <c r="Y98" s="424"/>
      <c r="Z98" s="425"/>
      <c r="AA98" s="402"/>
    </row>
    <row r="99" spans="1:27" s="111" customFormat="1" ht="15" customHeight="1">
      <c r="A99" s="130"/>
      <c r="B99" s="95" t="s">
        <v>183</v>
      </c>
      <c r="C99" s="92" t="s">
        <v>191</v>
      </c>
      <c r="D99" s="1710" t="s">
        <v>550</v>
      </c>
      <c r="E99" s="1711"/>
      <c r="F99" s="1712"/>
      <c r="G99" s="1716" t="s">
        <v>743</v>
      </c>
      <c r="H99" s="1718"/>
      <c r="I99" s="465"/>
      <c r="J99" s="446" t="str">
        <f t="shared" si="3"/>
        <v xml:space="preserve">Nurse,   </v>
      </c>
      <c r="K99" s="397"/>
      <c r="L99" s="396"/>
      <c r="M99" s="426"/>
      <c r="N99" s="396"/>
      <c r="O99" s="397"/>
      <c r="P99" s="397"/>
      <c r="Q99" s="396"/>
      <c r="R99" s="396"/>
      <c r="S99" s="396"/>
      <c r="T99" s="463" t="str">
        <f t="shared" si="4"/>
        <v>Health Extension Worker</v>
      </c>
      <c r="U99" s="464"/>
      <c r="V99" s="406"/>
      <c r="W99" s="407"/>
      <c r="X99" s="407"/>
      <c r="Y99" s="424"/>
      <c r="Z99" s="425"/>
      <c r="AA99" s="402"/>
    </row>
    <row r="100" spans="1:27" s="111" customFormat="1" ht="15" customHeight="1">
      <c r="A100" s="130"/>
      <c r="B100" s="95" t="s">
        <v>184</v>
      </c>
      <c r="C100" s="92" t="s">
        <v>192</v>
      </c>
      <c r="D100" s="1710" t="s">
        <v>550</v>
      </c>
      <c r="E100" s="1711"/>
      <c r="F100" s="1712"/>
      <c r="G100" s="1716" t="s">
        <v>744</v>
      </c>
      <c r="H100" s="1718"/>
      <c r="I100" s="465"/>
      <c r="J100" s="446" t="str">
        <f t="shared" si="3"/>
        <v xml:space="preserve">Nurse, </v>
      </c>
      <c r="K100" s="397"/>
      <c r="L100" s="396"/>
      <c r="M100" s="426"/>
      <c r="N100" s="396"/>
      <c r="O100" s="397"/>
      <c r="P100" s="397"/>
      <c r="Q100" s="396"/>
      <c r="R100" s="396"/>
      <c r="S100" s="396"/>
      <c r="T100" s="463" t="str">
        <f t="shared" si="4"/>
        <v>Health Extension Worker</v>
      </c>
      <c r="U100" s="464"/>
      <c r="V100" s="406"/>
      <c r="W100" s="407"/>
      <c r="X100" s="407"/>
      <c r="Y100" s="424"/>
      <c r="Z100" s="425"/>
      <c r="AA100" s="402"/>
    </row>
    <row r="101" spans="1:27" s="111" customFormat="1" ht="15" customHeight="1">
      <c r="A101" s="130"/>
      <c r="B101" s="95" t="s">
        <v>185</v>
      </c>
      <c r="C101" s="92" t="s">
        <v>193</v>
      </c>
      <c r="D101" s="1710" t="s">
        <v>204</v>
      </c>
      <c r="E101" s="1711"/>
      <c r="F101" s="1712"/>
      <c r="G101" s="1716" t="s">
        <v>742</v>
      </c>
      <c r="H101" s="1718"/>
      <c r="I101" s="465"/>
      <c r="J101" s="446" t="str">
        <f t="shared" si="3"/>
        <v>Health Officer</v>
      </c>
      <c r="K101" s="397"/>
      <c r="L101" s="396"/>
      <c r="M101" s="426"/>
      <c r="N101" s="396"/>
      <c r="O101" s="397"/>
      <c r="P101" s="397"/>
      <c r="Q101" s="396"/>
      <c r="R101" s="396"/>
      <c r="S101" s="396"/>
      <c r="T101" s="463" t="str">
        <f t="shared" si="4"/>
        <v>Clinical Officer</v>
      </c>
      <c r="U101" s="464"/>
      <c r="V101" s="406"/>
      <c r="W101" s="407"/>
      <c r="X101" s="407"/>
      <c r="Y101" s="424"/>
      <c r="Z101" s="425"/>
      <c r="AA101" s="402"/>
    </row>
    <row r="102" spans="1:27" s="111" customFormat="1" ht="15" customHeight="1" thickBot="1">
      <c r="A102" s="130"/>
      <c r="B102" s="96" t="s">
        <v>186</v>
      </c>
      <c r="C102" s="93" t="s">
        <v>194</v>
      </c>
      <c r="D102" s="1737" t="s">
        <v>205</v>
      </c>
      <c r="E102" s="1741"/>
      <c r="F102" s="1742"/>
      <c r="G102" s="1743" t="s">
        <v>205</v>
      </c>
      <c r="H102" s="1744"/>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2"/>
    </row>
    <row r="103" spans="1:27" s="111" customFormat="1" ht="75" customHeight="1">
      <c r="A103" s="1528" t="s">
        <v>684</v>
      </c>
      <c r="B103" s="1529"/>
      <c r="C103" s="1530"/>
      <c r="D103" s="1531" t="s">
        <v>436</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Health Extension Workers are allowed to insert the one-rod implant (Implanon). Pharmacists, pharmacy technicians, and druggists are allowed to dispense oral pills, emergency pills, and male and/or female condoms in retail outlets. </v>
      </c>
      <c r="P103" s="396"/>
      <c r="Q103" s="396"/>
      <c r="R103" s="397"/>
      <c r="S103" s="396"/>
      <c r="T103" s="466"/>
      <c r="U103" s="406"/>
      <c r="V103" s="406"/>
      <c r="W103" s="407"/>
      <c r="X103" s="407"/>
      <c r="Y103" s="424"/>
      <c r="Z103" s="425"/>
      <c r="AA103" s="402"/>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62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2"/>
    </row>
    <row r="106" spans="1:27" s="111" customFormat="1">
      <c r="A106" s="152"/>
      <c r="B106" s="1465" t="s">
        <v>107</v>
      </c>
      <c r="C106" s="1465"/>
      <c r="D106" s="385" t="s">
        <v>62</v>
      </c>
      <c r="E106" s="1745"/>
      <c r="F106" s="1739"/>
      <c r="G106" s="1746"/>
      <c r="H106" s="211"/>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2"/>
    </row>
    <row r="107" spans="1:27" s="111" customFormat="1">
      <c r="A107" s="152"/>
      <c r="B107" s="1465" t="s">
        <v>23</v>
      </c>
      <c r="C107" s="1465"/>
      <c r="D107" s="385" t="s">
        <v>62</v>
      </c>
      <c r="E107" s="1745"/>
      <c r="F107" s="1739"/>
      <c r="G107" s="1746"/>
      <c r="H107" s="211"/>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2"/>
    </row>
    <row r="108" spans="1:27" s="111" customFormat="1" ht="15.75" thickBot="1">
      <c r="A108" s="216"/>
      <c r="B108" s="1519" t="s">
        <v>24</v>
      </c>
      <c r="C108" s="1519"/>
      <c r="D108" s="386" t="s">
        <v>62</v>
      </c>
      <c r="E108" s="1747"/>
      <c r="F108" s="1748"/>
      <c r="G108" s="1749"/>
      <c r="H108" s="38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2"/>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622"/>
    </row>
    <row r="110" spans="1:27" s="111" customFormat="1" ht="45">
      <c r="A110" s="1480" t="s">
        <v>321</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2"/>
    </row>
    <row r="111" spans="1:27" s="111" customFormat="1" ht="15" customHeight="1">
      <c r="A111" s="152"/>
      <c r="B111" s="1465" t="s">
        <v>25</v>
      </c>
      <c r="C111" s="1465"/>
      <c r="D111" s="1465"/>
      <c r="E111" s="1465"/>
      <c r="F111" s="1466"/>
      <c r="G111" s="1710" t="s">
        <v>62</v>
      </c>
      <c r="H111" s="1750"/>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2"/>
    </row>
    <row r="112" spans="1:27" s="111" customFormat="1" ht="15" customHeight="1">
      <c r="A112" s="152"/>
      <c r="B112" s="1465" t="s">
        <v>26</v>
      </c>
      <c r="C112" s="1465"/>
      <c r="D112" s="1465"/>
      <c r="E112" s="1465"/>
      <c r="F112" s="1466"/>
      <c r="G112" s="1710" t="s">
        <v>62</v>
      </c>
      <c r="H112" s="1750"/>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2"/>
    </row>
    <row r="113" spans="1:27" s="111" customFormat="1" ht="15" customHeight="1">
      <c r="A113" s="152"/>
      <c r="B113" s="1465" t="s">
        <v>27</v>
      </c>
      <c r="C113" s="1465"/>
      <c r="D113" s="1465"/>
      <c r="E113" s="1465"/>
      <c r="F113" s="1466"/>
      <c r="G113" s="1710" t="s">
        <v>205</v>
      </c>
      <c r="H113" s="1750"/>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2"/>
    </row>
    <row r="114" spans="1:27" s="111" customFormat="1">
      <c r="A114" s="152"/>
      <c r="B114" s="179"/>
      <c r="C114" s="180" t="s">
        <v>28</v>
      </c>
      <c r="D114" s="1745" t="s">
        <v>205</v>
      </c>
      <c r="E114" s="1739"/>
      <c r="F114" s="1739"/>
      <c r="G114" s="1739"/>
      <c r="H114" s="1740"/>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2"/>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2"/>
    </row>
    <row r="116" spans="1:27" s="132" customFormat="1" ht="15.75" customHeight="1">
      <c r="A116" s="217"/>
      <c r="B116" s="1465" t="s">
        <v>108</v>
      </c>
      <c r="C116" s="1465"/>
      <c r="D116" s="1465"/>
      <c r="E116" s="1465"/>
      <c r="F116" s="1466"/>
      <c r="G116" s="1710" t="s">
        <v>61</v>
      </c>
      <c r="H116" s="1750"/>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2"/>
    </row>
    <row r="117" spans="1:27" s="132" customFormat="1" ht="15.75" customHeight="1">
      <c r="A117" s="217"/>
      <c r="B117" s="1465" t="s">
        <v>109</v>
      </c>
      <c r="C117" s="1465"/>
      <c r="D117" s="1465"/>
      <c r="E117" s="1465"/>
      <c r="F117" s="1466"/>
      <c r="G117" s="1710" t="s">
        <v>61</v>
      </c>
      <c r="H117" s="1750"/>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2"/>
    </row>
    <row r="118" spans="1:27" s="132" customFormat="1" ht="15.75" customHeight="1">
      <c r="A118" s="217"/>
      <c r="B118" s="1465" t="s">
        <v>170</v>
      </c>
      <c r="C118" s="1465"/>
      <c r="D118" s="1465"/>
      <c r="E118" s="1465"/>
      <c r="F118" s="1466"/>
      <c r="G118" s="1710" t="s">
        <v>61</v>
      </c>
      <c r="H118" s="1750"/>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2"/>
    </row>
    <row r="119" spans="1:27" s="132" customFormat="1" ht="15.75" customHeight="1">
      <c r="A119" s="217"/>
      <c r="B119" s="1465" t="s">
        <v>171</v>
      </c>
      <c r="C119" s="1465"/>
      <c r="D119" s="1465"/>
      <c r="E119" s="1465"/>
      <c r="F119" s="1466"/>
      <c r="G119" s="1710" t="s">
        <v>61</v>
      </c>
      <c r="H119" s="1750"/>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2"/>
    </row>
    <row r="120" spans="1:27" s="132" customFormat="1" ht="15.75" customHeight="1">
      <c r="A120" s="217"/>
      <c r="B120" s="1465" t="s">
        <v>29</v>
      </c>
      <c r="C120" s="1465"/>
      <c r="D120" s="1465"/>
      <c r="E120" s="1465"/>
      <c r="F120" s="1466"/>
      <c r="G120" s="1710" t="s">
        <v>61</v>
      </c>
      <c r="H120" s="1750"/>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2"/>
    </row>
    <row r="121" spans="1:27" s="132" customFormat="1" ht="15.75" customHeight="1">
      <c r="A121" s="217"/>
      <c r="B121" s="1465" t="s">
        <v>18</v>
      </c>
      <c r="C121" s="1465"/>
      <c r="D121" s="1465"/>
      <c r="E121" s="1465"/>
      <c r="F121" s="1466"/>
      <c r="G121" s="1710" t="s">
        <v>61</v>
      </c>
      <c r="H121" s="1750"/>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2"/>
    </row>
    <row r="122" spans="1:27" s="132" customFormat="1" ht="15.75" customHeight="1">
      <c r="A122" s="217"/>
      <c r="B122" s="1465" t="s">
        <v>19</v>
      </c>
      <c r="C122" s="1465"/>
      <c r="D122" s="1465"/>
      <c r="E122" s="1465"/>
      <c r="F122" s="1466"/>
      <c r="G122" s="1710" t="s">
        <v>61</v>
      </c>
      <c r="H122" s="1750"/>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2"/>
    </row>
    <row r="123" spans="1:27" s="132" customFormat="1" ht="15.75" customHeight="1">
      <c r="A123" s="217"/>
      <c r="B123" s="1465" t="s">
        <v>110</v>
      </c>
      <c r="C123" s="1465"/>
      <c r="D123" s="1465"/>
      <c r="E123" s="1465"/>
      <c r="F123" s="1466"/>
      <c r="G123" s="1710" t="s">
        <v>61</v>
      </c>
      <c r="H123" s="1750"/>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2"/>
    </row>
    <row r="124" spans="1:27" s="132" customFormat="1" ht="15.75" customHeight="1">
      <c r="A124" s="217"/>
      <c r="B124" s="1465" t="s">
        <v>72</v>
      </c>
      <c r="C124" s="1465"/>
      <c r="D124" s="1465"/>
      <c r="E124" s="1465"/>
      <c r="F124" s="1466"/>
      <c r="G124" s="1710" t="s">
        <v>62</v>
      </c>
      <c r="H124" s="1750"/>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2"/>
    </row>
    <row r="125" spans="1:27" s="132" customFormat="1" ht="15.75" customHeight="1">
      <c r="A125" s="217"/>
      <c r="B125" s="1465" t="s">
        <v>111</v>
      </c>
      <c r="C125" s="1465"/>
      <c r="D125" s="1465"/>
      <c r="E125" s="1465"/>
      <c r="F125" s="1466"/>
      <c r="G125" s="1710" t="s">
        <v>62</v>
      </c>
      <c r="H125" s="1750"/>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2"/>
    </row>
    <row r="126" spans="1:27" s="132" customFormat="1" ht="15.75" customHeight="1">
      <c r="A126" s="217"/>
      <c r="B126" s="568"/>
      <c r="C126" s="1465" t="s">
        <v>112</v>
      </c>
      <c r="D126" s="1465"/>
      <c r="E126" s="1465"/>
      <c r="F126" s="1465"/>
      <c r="G126" s="1751"/>
      <c r="H126" s="1752"/>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2"/>
    </row>
    <row r="127" spans="1:27" s="132" customFormat="1" ht="15.75">
      <c r="A127" s="1505" t="s">
        <v>198</v>
      </c>
      <c r="B127" s="1506"/>
      <c r="C127" s="1506"/>
      <c r="D127" s="1506"/>
      <c r="E127" s="1506"/>
      <c r="F127" s="1506"/>
      <c r="G127" s="1751">
        <v>2010</v>
      </c>
      <c r="H127" s="1752"/>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2"/>
    </row>
    <row r="128" spans="1:27" s="132" customFormat="1" ht="30">
      <c r="A128" s="1480" t="s">
        <v>437</v>
      </c>
      <c r="B128" s="1465"/>
      <c r="C128" s="1466"/>
      <c r="D128" s="1728" t="s">
        <v>438</v>
      </c>
      <c r="E128" s="1729"/>
      <c r="F128" s="1729"/>
      <c r="G128" s="1729"/>
      <c r="H128" s="1730"/>
      <c r="I128" s="421"/>
      <c r="J128" s="473"/>
      <c r="K128" s="397" t="str">
        <f>A128</f>
        <v xml:space="preserve">D11. Name of the list(s)
</v>
      </c>
      <c r="L128" s="397"/>
      <c r="M128" s="396"/>
      <c r="N128" s="396"/>
      <c r="O128" s="397" t="str">
        <f>D128</f>
        <v xml:space="preserve"> Essential Medicine List (EML)</v>
      </c>
      <c r="P128" s="396"/>
      <c r="Q128" s="474"/>
      <c r="R128" s="396"/>
      <c r="S128" s="412"/>
      <c r="T128" s="413"/>
      <c r="U128" s="413"/>
      <c r="V128" s="413"/>
      <c r="W128" s="414"/>
      <c r="X128" s="414"/>
      <c r="Y128" s="474"/>
      <c r="Z128" s="475"/>
      <c r="AA128" s="402"/>
    </row>
    <row r="129" spans="1:27" s="132" customFormat="1" ht="120">
      <c r="A129" s="1480" t="s">
        <v>472</v>
      </c>
      <c r="B129" s="1465"/>
      <c r="C129" s="1466"/>
      <c r="D129" s="1753" t="s">
        <v>745</v>
      </c>
      <c r="E129" s="1754"/>
      <c r="F129" s="1754"/>
      <c r="G129" s="1754"/>
      <c r="H129" s="1755"/>
      <c r="I129" s="421"/>
      <c r="J129" s="473"/>
      <c r="K129" s="397" t="str">
        <f>A129</f>
        <v xml:space="preserve">D12. Notes about the list(s)
</v>
      </c>
      <c r="L129" s="397"/>
      <c r="M129" s="396"/>
      <c r="N129" s="396"/>
      <c r="O129" s="397" t="str">
        <f>D129</f>
        <v>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v>
      </c>
      <c r="P129" s="396"/>
      <c r="Q129" s="474"/>
      <c r="R129" s="396"/>
      <c r="S129" s="412"/>
      <c r="T129" s="413"/>
      <c r="U129" s="413"/>
      <c r="V129" s="413"/>
      <c r="W129" s="414"/>
      <c r="X129" s="414"/>
      <c r="Y129" s="474"/>
      <c r="Z129" s="475"/>
      <c r="AA129" s="402"/>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2"/>
    </row>
    <row r="131" spans="1:27" s="132" customFormat="1" ht="30.75" customHeight="1">
      <c r="A131" s="218"/>
      <c r="B131" s="1496" t="s">
        <v>323</v>
      </c>
      <c r="C131" s="1497"/>
      <c r="D131" s="1497"/>
      <c r="E131" s="1498"/>
      <c r="F131" s="1499">
        <v>2010</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2"/>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2"/>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2"/>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2"/>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2"/>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2"/>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2"/>
    </row>
    <row r="138" spans="1:27" s="111" customFormat="1" ht="30" customHeight="1">
      <c r="A138" s="1491" t="s">
        <v>324</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2"/>
    </row>
    <row r="139" spans="1:27" s="111" customFormat="1" ht="45">
      <c r="A139" s="1480" t="s">
        <v>746</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2"/>
    </row>
    <row r="140" spans="1:27" s="111" customFormat="1" ht="15" customHeight="1">
      <c r="A140" s="569"/>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2"/>
    </row>
    <row r="141" spans="1:27" s="111" customFormat="1" ht="15" customHeight="1">
      <c r="A141" s="572"/>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2"/>
    </row>
    <row r="142" spans="1:27" s="111" customFormat="1" ht="15" customHeight="1">
      <c r="A142" s="569"/>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2"/>
    </row>
    <row r="143" spans="1:27" s="111" customFormat="1" ht="15" customHeight="1">
      <c r="A143" s="569"/>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2"/>
    </row>
    <row r="144" spans="1:27" s="111" customFormat="1" ht="15" customHeight="1">
      <c r="A144" s="569"/>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2"/>
    </row>
    <row r="145" spans="1:27" s="111" customFormat="1" ht="15" customHeight="1">
      <c r="A145" s="569"/>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2"/>
    </row>
    <row r="146" spans="1:27" s="111" customFormat="1" ht="15" customHeight="1">
      <c r="A146" s="569"/>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2"/>
    </row>
    <row r="147" spans="1:27" s="111" customFormat="1" ht="15" customHeight="1">
      <c r="A147" s="569"/>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2"/>
    </row>
    <row r="148" spans="1:27" s="111" customFormat="1" ht="15" customHeight="1">
      <c r="A148" s="569"/>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2"/>
    </row>
    <row r="149" spans="1:27" s="111" customFormat="1" ht="30" customHeight="1">
      <c r="A149" s="569"/>
      <c r="B149" s="1465" t="s">
        <v>685</v>
      </c>
      <c r="C149" s="1465"/>
      <c r="D149" s="1465"/>
      <c r="E149" s="1465"/>
      <c r="F149" s="1465"/>
      <c r="G149" s="1502" t="s">
        <v>720</v>
      </c>
      <c r="H149" s="1504"/>
      <c r="I149" s="419"/>
      <c r="J149" s="446" t="str">
        <f t="shared" si="7"/>
        <v>07/12-06/13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2"/>
    </row>
    <row r="150" spans="1:27" s="111" customFormat="1" ht="45" customHeight="1">
      <c r="A150" s="152"/>
      <c r="B150" s="1465" t="s">
        <v>326</v>
      </c>
      <c r="C150" s="1465"/>
      <c r="D150" s="1465"/>
      <c r="E150" s="1465"/>
      <c r="F150" s="1465"/>
      <c r="G150" s="1647" t="s">
        <v>747</v>
      </c>
      <c r="H150" s="1648"/>
      <c r="I150" s="419"/>
      <c r="J150" s="446" t="str">
        <f t="shared" si="7"/>
        <v>Pipeline</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2"/>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2"/>
    </row>
    <row r="152" spans="1:27" s="111" customFormat="1" ht="15" customHeight="1">
      <c r="A152" s="571"/>
      <c r="B152" s="1482" t="s">
        <v>327</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2"/>
    </row>
    <row r="153" spans="1:27" s="111" customFormat="1" ht="15.75" customHeight="1">
      <c r="A153" s="569"/>
      <c r="B153" s="1465" t="s">
        <v>328</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623"/>
    </row>
    <row r="154" spans="1:27" s="111" customFormat="1" ht="45.75" thickBot="1">
      <c r="A154" s="1469" t="s">
        <v>473</v>
      </c>
      <c r="B154" s="1470"/>
      <c r="C154" s="1471"/>
      <c r="D154" s="1704" t="s">
        <v>748</v>
      </c>
      <c r="E154" s="1705"/>
      <c r="F154" s="1705"/>
      <c r="G154" s="1705"/>
      <c r="H154" s="1706"/>
      <c r="I154" s="419"/>
      <c r="J154" s="446"/>
      <c r="K154" s="397" t="str">
        <f>A154</f>
        <v xml:space="preserve">F. Please note any overall comments about challenges and/or successes with contraceptive security in your country.
</v>
      </c>
      <c r="L154" s="396"/>
      <c r="M154" s="396"/>
      <c r="N154" s="396"/>
      <c r="O154" s="397" t="str">
        <f>D154</f>
        <v>The stock out of contraceptives for the major contraceptives, including oral contraceptives, Injectables, Condom, Implant, and IUCD were below 5%. There was no stock out at central level for the above indicated products in the FY</v>
      </c>
      <c r="P154" s="396"/>
      <c r="Q154" s="396"/>
      <c r="R154" s="396"/>
      <c r="S154" s="396"/>
      <c r="T154" s="406"/>
      <c r="U154" s="406"/>
      <c r="V154" s="406"/>
      <c r="W154" s="407"/>
      <c r="X154" s="407"/>
      <c r="Y154" s="424"/>
      <c r="Z154" s="425"/>
      <c r="AA154" s="402"/>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2"/>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2"/>
    </row>
    <row r="157" spans="1:27" s="474" customFormat="1" ht="18">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381"/>
      <c r="B160" s="381"/>
      <c r="G160" s="382"/>
      <c r="H160" s="383"/>
      <c r="I160" s="396"/>
    </row>
    <row r="161" spans="1:134">
      <c r="A161" s="381"/>
      <c r="B161" s="381"/>
      <c r="G161" s="382"/>
      <c r="H161" s="383"/>
      <c r="I161" s="396"/>
    </row>
    <row r="162" spans="1:134">
      <c r="A162" s="381"/>
      <c r="B162" s="381"/>
      <c r="G162" s="382"/>
      <c r="H162" s="383"/>
      <c r="I162" s="396"/>
    </row>
    <row r="163" spans="1:134">
      <c r="A163" s="381"/>
      <c r="B163" s="381"/>
      <c r="G163" s="382"/>
      <c r="H163" s="383"/>
      <c r="I163" s="396"/>
    </row>
    <row r="164" spans="1:134">
      <c r="A164" s="381"/>
      <c r="B164" s="381"/>
      <c r="G164" s="382"/>
      <c r="H164" s="383"/>
      <c r="I164" s="396"/>
    </row>
    <row r="165" spans="1:134">
      <c r="A165" s="381"/>
      <c r="B165" s="381"/>
      <c r="G165" s="382"/>
      <c r="H165" s="383"/>
      <c r="I165" s="396"/>
    </row>
    <row r="166" spans="1:134">
      <c r="A166" s="381"/>
      <c r="B166" s="381"/>
      <c r="G166" s="382"/>
      <c r="H166" s="383"/>
      <c r="I166" s="396"/>
    </row>
    <row r="167" spans="1:134">
      <c r="A167" s="381"/>
      <c r="B167" s="381"/>
      <c r="G167" s="382"/>
      <c r="H167" s="383"/>
      <c r="I167" s="396"/>
    </row>
    <row r="168" spans="1:134">
      <c r="A168" s="381"/>
      <c r="B168" s="381"/>
      <c r="G168" s="382"/>
      <c r="H168" s="383"/>
      <c r="I168" s="396"/>
    </row>
    <row r="169" spans="1:134">
      <c r="A169" s="381"/>
      <c r="B169" s="381"/>
      <c r="G169" s="382"/>
      <c r="H169" s="383"/>
      <c r="I169" s="396"/>
    </row>
    <row r="170" spans="1:134">
      <c r="A170" s="381"/>
      <c r="B170" s="381"/>
      <c r="G170" s="382"/>
      <c r="H170" s="383"/>
      <c r="I170" s="396"/>
    </row>
    <row r="171" spans="1:134">
      <c r="A171" s="381"/>
      <c r="B171" s="381"/>
      <c r="G171" s="382"/>
      <c r="H171" s="383"/>
      <c r="I171" s="396"/>
    </row>
    <row r="172" spans="1:134">
      <c r="A172" s="381"/>
      <c r="B172" s="381"/>
      <c r="G172" s="382"/>
      <c r="H172" s="383"/>
      <c r="I172" s="396"/>
    </row>
    <row r="173" spans="1:134" s="381" customFormat="1">
      <c r="G173" s="382"/>
      <c r="H173" s="38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381" customFormat="1">
      <c r="G174" s="382"/>
      <c r="H174" s="38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381" customFormat="1">
      <c r="G175" s="382"/>
      <c r="H175" s="38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381" customFormat="1">
      <c r="G176" s="382"/>
      <c r="H176" s="38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381" customFormat="1">
      <c r="G177" s="382"/>
      <c r="H177" s="38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381" customFormat="1">
      <c r="G178" s="382"/>
      <c r="H178" s="38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381" customFormat="1">
      <c r="G179" s="382"/>
      <c r="H179" s="38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381" customFormat="1">
      <c r="G180" s="382"/>
      <c r="H180" s="38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381" customFormat="1">
      <c r="G181" s="382"/>
      <c r="H181" s="38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381" customFormat="1">
      <c r="G182" s="382"/>
      <c r="H182" s="38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381" customFormat="1">
      <c r="G183" s="382"/>
      <c r="H183" s="38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3:C83"/>
    <mergeCell ref="A84:A85"/>
    <mergeCell ref="B84:C84"/>
    <mergeCell ref="D84:E84"/>
    <mergeCell ref="G84:H84"/>
    <mergeCell ref="D85:E85"/>
    <mergeCell ref="G85:H85"/>
    <mergeCell ref="B79:C79"/>
    <mergeCell ref="D79:E79"/>
    <mergeCell ref="A80:C80"/>
    <mergeCell ref="D80:H80"/>
    <mergeCell ref="A81:G81"/>
    <mergeCell ref="A82:G82"/>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A67:C67"/>
    <mergeCell ref="D67:E67"/>
    <mergeCell ref="B68:C68"/>
    <mergeCell ref="D68:E68"/>
    <mergeCell ref="B69:C69"/>
    <mergeCell ref="D69:E69"/>
    <mergeCell ref="C63:E63"/>
    <mergeCell ref="F63:H63"/>
    <mergeCell ref="A64:C64"/>
    <mergeCell ref="D64:H64"/>
    <mergeCell ref="A65:G65"/>
    <mergeCell ref="A66:H66"/>
    <mergeCell ref="A59:E59"/>
    <mergeCell ref="G59:H59"/>
    <mergeCell ref="A61:E61"/>
    <mergeCell ref="F61:H61"/>
    <mergeCell ref="B62:E62"/>
    <mergeCell ref="F62:H62"/>
    <mergeCell ref="A55:H55"/>
    <mergeCell ref="A56:E56"/>
    <mergeCell ref="G56:H56"/>
    <mergeCell ref="A57:E57"/>
    <mergeCell ref="G57:H57"/>
    <mergeCell ref="A58:E58"/>
    <mergeCell ref="G58:H58"/>
    <mergeCell ref="B48:C48"/>
    <mergeCell ref="B49:C49"/>
    <mergeCell ref="D50:H50"/>
    <mergeCell ref="B51:C51"/>
    <mergeCell ref="B52:C52"/>
    <mergeCell ref="B53:C53"/>
    <mergeCell ref="B41:C41"/>
    <mergeCell ref="D42:H42"/>
    <mergeCell ref="B43:C43"/>
    <mergeCell ref="D44:H44"/>
    <mergeCell ref="B45:C45"/>
    <mergeCell ref="A47:H47"/>
    <mergeCell ref="B35:D35"/>
    <mergeCell ref="B36:D36"/>
    <mergeCell ref="B37:D37"/>
    <mergeCell ref="A38:G38"/>
    <mergeCell ref="A39:H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20:C20"/>
    <mergeCell ref="F20:H20"/>
    <mergeCell ref="B21:C21"/>
    <mergeCell ref="F21:H21"/>
    <mergeCell ref="B16:C16"/>
    <mergeCell ref="F16:H16"/>
    <mergeCell ref="B17:C17"/>
    <mergeCell ref="F17:H17"/>
    <mergeCell ref="B18:C18"/>
    <mergeCell ref="F18:H18"/>
    <mergeCell ref="B15:C15"/>
    <mergeCell ref="F15:H15"/>
    <mergeCell ref="A7:C7"/>
    <mergeCell ref="A8:H8"/>
    <mergeCell ref="A10:H10"/>
    <mergeCell ref="A11:G11"/>
    <mergeCell ref="A12:G12"/>
    <mergeCell ref="B19:C19"/>
    <mergeCell ref="F19:H19"/>
    <mergeCell ref="A9:H9"/>
    <mergeCell ref="A1:H1"/>
    <mergeCell ref="A2:C2"/>
    <mergeCell ref="D2:E2"/>
    <mergeCell ref="D3:E3"/>
    <mergeCell ref="F3:H3"/>
    <mergeCell ref="B13:C13"/>
    <mergeCell ref="D13:H13"/>
    <mergeCell ref="A14:C14"/>
    <mergeCell ref="D14:H14"/>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D43 D49 D51:D52 D41 H89 H91 D106:D108 F59 G116:H125">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6" fitToHeight="4" orientation="portrait" r:id="rId1"/>
  <rowBreaks count="2" manualBreakCount="2">
    <brk id="32" max="7" man="1"/>
    <brk id="54" max="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5" hidden="1" customWidth="1"/>
    <col min="10" max="10" width="38.5703125" style="235" hidden="1" customWidth="1"/>
    <col min="11" max="11" width="64.42578125" style="232" hidden="1" customWidth="1"/>
    <col min="12" max="12" width="87.7109375" style="231" hidden="1" customWidth="1"/>
    <col min="13" max="13" width="37.28515625" style="231" hidden="1" customWidth="1"/>
    <col min="14" max="14" width="75.28515625" style="231" hidden="1" customWidth="1"/>
    <col min="15" max="15" width="81.7109375" style="231" hidden="1" customWidth="1"/>
    <col min="16" max="16" width="69.42578125" style="231" hidden="1" customWidth="1"/>
    <col min="17" max="17" width="57" style="231" hidden="1" customWidth="1"/>
    <col min="18" max="18" width="87.7109375" style="231" hidden="1" customWidth="1"/>
    <col min="19" max="19" width="25.42578125" style="241" hidden="1" customWidth="1"/>
    <col min="20" max="20" width="43.7109375" style="242" hidden="1" customWidth="1"/>
    <col min="21" max="21" width="37.28515625" style="242" hidden="1" customWidth="1"/>
    <col min="22" max="22" width="56.28515625" style="242" hidden="1" customWidth="1"/>
    <col min="23" max="23" width="11.7109375" style="243" hidden="1" customWidth="1"/>
    <col min="24" max="24" width="146.85546875" style="243" hidden="1" customWidth="1"/>
    <col min="25" max="25" width="107.42578125" style="109" hidden="1" customWidth="1"/>
    <col min="26" max="26" width="1.28515625" style="137" customWidth="1"/>
    <col min="27" max="27" width="13.42578125" style="238"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1471</v>
      </c>
      <c r="B7" s="1632"/>
      <c r="C7" s="1632"/>
      <c r="D7" s="916"/>
      <c r="E7" s="916"/>
      <c r="F7" s="916"/>
      <c r="G7" s="917"/>
      <c r="H7" s="918"/>
      <c r="I7" s="906"/>
      <c r="J7" s="907"/>
      <c r="K7" s="908" t="str">
        <f>A7</f>
        <v>Country: Georgia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2"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96</v>
      </c>
      <c r="Z10" s="416"/>
      <c r="AA10" s="409"/>
    </row>
    <row r="11" spans="1:134" s="102" customFormat="1" ht="16.5" customHeight="1" thickBot="1">
      <c r="A11" s="1616" t="s">
        <v>5</v>
      </c>
      <c r="B11" s="1617"/>
      <c r="C11" s="1617"/>
      <c r="D11" s="1617"/>
      <c r="E11" s="1617"/>
      <c r="F11" s="1617"/>
      <c r="G11" s="1617"/>
      <c r="H11" s="148"/>
      <c r="I11" s="240"/>
      <c r="J11" s="235"/>
      <c r="K11" s="232"/>
      <c r="L11" s="231"/>
      <c r="M11" s="231"/>
      <c r="N11" s="231"/>
      <c r="O11" s="231"/>
      <c r="P11" s="231"/>
      <c r="Q11" s="106" t="s">
        <v>79</v>
      </c>
      <c r="R11" s="231"/>
      <c r="S11" s="231"/>
      <c r="T11" s="112"/>
      <c r="U11" s="112"/>
      <c r="V11" s="112"/>
      <c r="W11" s="237"/>
      <c r="X11" s="237"/>
      <c r="Y11" s="111" t="s">
        <v>66</v>
      </c>
      <c r="Z11" s="105"/>
      <c r="AA11" s="238"/>
    </row>
    <row r="12" spans="1:134" s="111" customFormat="1" ht="45">
      <c r="A12" s="1491" t="s">
        <v>117</v>
      </c>
      <c r="B12" s="1492"/>
      <c r="C12" s="1492"/>
      <c r="D12" s="1492"/>
      <c r="E12" s="1492"/>
      <c r="F12" s="1492"/>
      <c r="G12" s="1493"/>
      <c r="H12" s="221" t="s">
        <v>61</v>
      </c>
      <c r="I12" s="245"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5"/>
      <c r="K12" s="232"/>
      <c r="L12" s="231"/>
      <c r="M12" s="231"/>
      <c r="N12" s="231"/>
      <c r="O12" s="231"/>
      <c r="P12" s="231"/>
      <c r="Q12" s="231"/>
      <c r="R12" s="231"/>
      <c r="S12" s="231"/>
      <c r="T12" s="112"/>
      <c r="U12" s="112"/>
      <c r="V12" s="112"/>
      <c r="W12" s="237"/>
      <c r="X12" s="237"/>
      <c r="Z12" s="246"/>
      <c r="AA12" s="238"/>
      <c r="DS12" s="112"/>
      <c r="DT12" s="112"/>
      <c r="DU12" s="112"/>
      <c r="DV12" s="112"/>
      <c r="DW12" s="112"/>
      <c r="DX12" s="112"/>
      <c r="DY12" s="112"/>
      <c r="DZ12" s="112"/>
      <c r="EA12" s="112"/>
      <c r="EB12" s="112"/>
      <c r="EC12" s="113"/>
      <c r="ED12" s="113"/>
    </row>
    <row r="13" spans="1:134" s="111" customFormat="1">
      <c r="A13" s="149"/>
      <c r="B13" s="1465" t="s">
        <v>13</v>
      </c>
      <c r="C13" s="1466"/>
      <c r="D13" s="1716" t="s">
        <v>1137</v>
      </c>
      <c r="E13" s="1717"/>
      <c r="F13" s="1717"/>
      <c r="G13" s="1717"/>
      <c r="H13" s="1718"/>
      <c r="I13" s="244"/>
      <c r="J13" s="235"/>
      <c r="K13" s="232" t="str">
        <f>B13</f>
        <v>a. What is the name of the committee?</v>
      </c>
      <c r="L13" s="247" t="str">
        <f>D13</f>
        <v>Maternal Mortality Committee</v>
      </c>
      <c r="M13" s="231"/>
      <c r="N13" s="231"/>
      <c r="O13" s="233" t="str">
        <f>D13</f>
        <v>Maternal Mortality Committee</v>
      </c>
      <c r="P13" s="231"/>
      <c r="Q13" s="231"/>
      <c r="R13" s="231"/>
      <c r="S13" s="231"/>
      <c r="T13" s="112"/>
      <c r="U13" s="112"/>
      <c r="V13" s="112"/>
      <c r="W13" s="237"/>
      <c r="X13" s="237"/>
      <c r="Z13" s="246"/>
      <c r="AA13" s="238"/>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245"/>
      <c r="J14" s="235"/>
      <c r="K14" s="232" t="str">
        <f>A14</f>
        <v>A2. Are the following organizations represented on the committee?</v>
      </c>
      <c r="L14" s="231"/>
      <c r="M14" s="231"/>
      <c r="N14" s="231"/>
      <c r="O14" s="232"/>
      <c r="P14" s="231"/>
      <c r="Q14" s="231"/>
      <c r="R14" s="231"/>
      <c r="S14" s="231"/>
      <c r="T14" s="112"/>
      <c r="U14" s="112"/>
      <c r="V14" s="112"/>
      <c r="W14" s="237"/>
      <c r="X14" s="237"/>
      <c r="Z14" s="246"/>
      <c r="AA14" s="238"/>
      <c r="DS14" s="112"/>
      <c r="DT14" s="112"/>
      <c r="DU14" s="112"/>
      <c r="DV14" s="113"/>
      <c r="DW14" s="113"/>
      <c r="DX14" s="113"/>
      <c r="DY14" s="113"/>
      <c r="DZ14" s="113"/>
      <c r="EA14" s="113"/>
      <c r="EB14" s="113"/>
      <c r="EC14" s="113"/>
      <c r="ED14" s="113"/>
    </row>
    <row r="15" spans="1:134" s="111" customFormat="1" ht="45">
      <c r="A15" s="150"/>
      <c r="B15" s="1562" t="s">
        <v>14</v>
      </c>
      <c r="C15" s="1622"/>
      <c r="D15" s="744" t="s">
        <v>61</v>
      </c>
      <c r="E15" s="151" t="s">
        <v>55</v>
      </c>
      <c r="F15" s="1649" t="s">
        <v>347</v>
      </c>
      <c r="G15" s="1650"/>
      <c r="H15" s="1651"/>
      <c r="I15" s="244"/>
      <c r="J15" s="235"/>
      <c r="K15" s="232" t="str">
        <f t="shared" ref="K15:K23" si="0">B15</f>
        <v>a. Social marketing</v>
      </c>
      <c r="L15" s="231"/>
      <c r="M15" s="231"/>
      <c r="N15" s="231"/>
      <c r="O15" s="232"/>
      <c r="P15" s="231"/>
      <c r="Q15" s="232" t="str">
        <f t="shared" ref="Q15:Q23" si="1">F15</f>
        <v>John Snow, Inc. (JSI) (Under its USAID funded project, JSI is involved in social marketing of contraceptives in Georgia)</v>
      </c>
      <c r="R15" s="231"/>
      <c r="S15" s="231"/>
      <c r="T15" s="112"/>
      <c r="U15" s="112"/>
      <c r="V15" s="112"/>
      <c r="W15" s="237"/>
      <c r="X15" s="237"/>
      <c r="Z15" s="246"/>
      <c r="AA15" s="238"/>
      <c r="DS15" s="112"/>
      <c r="DT15" s="112"/>
      <c r="DU15" s="112"/>
      <c r="DV15" s="112"/>
      <c r="DW15" s="112"/>
      <c r="DX15" s="112"/>
      <c r="DY15" s="112"/>
      <c r="DZ15" s="112"/>
      <c r="EA15" s="112"/>
      <c r="EB15" s="112"/>
      <c r="EC15" s="113"/>
      <c r="ED15" s="113"/>
    </row>
    <row r="16" spans="1:134" s="111" customFormat="1" ht="45">
      <c r="A16" s="152"/>
      <c r="B16" s="1465" t="s">
        <v>118</v>
      </c>
      <c r="C16" s="1466"/>
      <c r="D16" s="744" t="s">
        <v>61</v>
      </c>
      <c r="E16" s="153" t="s">
        <v>55</v>
      </c>
      <c r="F16" s="1649" t="s">
        <v>348</v>
      </c>
      <c r="G16" s="1650"/>
      <c r="H16" s="1651"/>
      <c r="I16" s="244"/>
      <c r="J16" s="235"/>
      <c r="K16" s="232" t="str">
        <f t="shared" si="0"/>
        <v>b. NGO (for example: service delivery, advocacy, Planned Parenthood affiliate, Marie Stopes affiliate, faith-based organizations, etc.)</v>
      </c>
      <c r="L16" s="231"/>
      <c r="M16" s="231"/>
      <c r="N16" s="231"/>
      <c r="O16" s="232"/>
      <c r="P16" s="231"/>
      <c r="Q16" s="232" t="str">
        <f t="shared" si="1"/>
        <v>John Snow, Inc. (JSI)</v>
      </c>
      <c r="R16" s="231"/>
      <c r="S16" s="231"/>
      <c r="T16" s="112"/>
      <c r="U16" s="112"/>
      <c r="V16" s="112"/>
      <c r="W16" s="237"/>
      <c r="X16" s="237"/>
      <c r="Z16" s="246"/>
      <c r="AA16" s="238"/>
      <c r="DS16" s="112"/>
      <c r="DT16" s="112"/>
      <c r="DU16" s="112"/>
      <c r="DV16" s="112"/>
      <c r="DW16" s="112"/>
      <c r="DX16" s="112"/>
      <c r="DY16" s="112"/>
      <c r="DZ16" s="112"/>
      <c r="EA16" s="112"/>
      <c r="EB16" s="112"/>
      <c r="EC16" s="113"/>
      <c r="ED16" s="113"/>
    </row>
    <row r="17" spans="1:134" s="111" customFormat="1" ht="45">
      <c r="A17" s="152"/>
      <c r="B17" s="1465" t="s">
        <v>119</v>
      </c>
      <c r="C17" s="1466"/>
      <c r="D17" s="744" t="s">
        <v>62</v>
      </c>
      <c r="E17" s="153" t="s">
        <v>55</v>
      </c>
      <c r="F17" s="1649"/>
      <c r="G17" s="1650"/>
      <c r="H17" s="1651"/>
      <c r="I17" s="244"/>
      <c r="J17" s="235"/>
      <c r="K17" s="232" t="str">
        <f t="shared" si="0"/>
        <v>c. Commercial sector (for example: pharmacy associations, manufacturers, etc.)</v>
      </c>
      <c r="L17" s="231"/>
      <c r="M17" s="231"/>
      <c r="N17" s="231"/>
      <c r="O17" s="232"/>
      <c r="P17" s="231"/>
      <c r="Q17" s="232">
        <f t="shared" si="1"/>
        <v>0</v>
      </c>
      <c r="R17" s="231"/>
      <c r="S17" s="231"/>
      <c r="T17" s="112"/>
      <c r="U17" s="112"/>
      <c r="V17" s="112"/>
      <c r="W17" s="237"/>
      <c r="X17" s="237"/>
      <c r="Z17" s="246"/>
      <c r="AA17" s="238"/>
      <c r="DS17" s="112"/>
      <c r="DT17" s="112"/>
      <c r="DU17" s="112"/>
      <c r="DV17" s="112"/>
      <c r="DW17" s="112"/>
      <c r="DX17" s="112"/>
      <c r="DY17" s="112"/>
      <c r="DZ17" s="112"/>
      <c r="EA17" s="112"/>
      <c r="EB17" s="112"/>
      <c r="EC17" s="112"/>
      <c r="ED17" s="113"/>
    </row>
    <row r="18" spans="1:134" s="111" customFormat="1" ht="45">
      <c r="A18" s="152"/>
      <c r="B18" s="1465" t="s">
        <v>15</v>
      </c>
      <c r="C18" s="1466"/>
      <c r="D18" s="744" t="s">
        <v>61</v>
      </c>
      <c r="E18" s="153" t="s">
        <v>56</v>
      </c>
      <c r="F18" s="1649" t="s">
        <v>232</v>
      </c>
      <c r="G18" s="1650"/>
      <c r="H18" s="1651"/>
      <c r="I18" s="244"/>
      <c r="J18" s="235"/>
      <c r="K18" s="232" t="str">
        <f t="shared" si="0"/>
        <v>d. Donors</v>
      </c>
      <c r="L18" s="231"/>
      <c r="M18" s="231"/>
      <c r="N18" s="231"/>
      <c r="O18" s="232"/>
      <c r="P18" s="231"/>
      <c r="Q18" s="232" t="str">
        <f t="shared" si="1"/>
        <v>USAID</v>
      </c>
      <c r="R18" s="231"/>
      <c r="S18" s="231"/>
      <c r="T18" s="112"/>
      <c r="U18" s="112"/>
      <c r="V18" s="112"/>
      <c r="W18" s="237"/>
      <c r="X18" s="237"/>
      <c r="Z18" s="246"/>
      <c r="AA18" s="238"/>
      <c r="DS18" s="112"/>
      <c r="DT18" s="112"/>
      <c r="DU18" s="112"/>
      <c r="DV18" s="112"/>
      <c r="DW18" s="112"/>
      <c r="DX18" s="112"/>
      <c r="DY18" s="112"/>
      <c r="DZ18" s="112"/>
      <c r="EA18" s="112"/>
      <c r="EB18" s="112"/>
      <c r="EC18" s="112"/>
      <c r="ED18" s="113"/>
    </row>
    <row r="19" spans="1:134" s="111" customFormat="1" ht="45">
      <c r="A19" s="152"/>
      <c r="B19" s="1465" t="s">
        <v>16</v>
      </c>
      <c r="C19" s="1466"/>
      <c r="D19" s="744" t="s">
        <v>61</v>
      </c>
      <c r="E19" s="153" t="s">
        <v>57</v>
      </c>
      <c r="F19" s="1649" t="s">
        <v>349</v>
      </c>
      <c r="G19" s="1650"/>
      <c r="H19" s="1651"/>
      <c r="I19" s="244"/>
      <c r="J19" s="235"/>
      <c r="K19" s="232" t="str">
        <f t="shared" si="0"/>
        <v>e. UN agencies</v>
      </c>
      <c r="L19" s="231"/>
      <c r="M19" s="231"/>
      <c r="N19" s="231"/>
      <c r="O19" s="232"/>
      <c r="P19" s="231"/>
      <c r="Q19" s="232" t="str">
        <f t="shared" si="1"/>
        <v>UNFPA, UNICEF, WHO</v>
      </c>
      <c r="R19" s="231"/>
      <c r="S19" s="231"/>
      <c r="T19" s="112"/>
      <c r="U19" s="112"/>
      <c r="V19" s="112"/>
      <c r="W19" s="237"/>
      <c r="X19" s="237"/>
      <c r="Z19" s="246"/>
      <c r="AA19" s="238"/>
      <c r="DS19" s="112"/>
      <c r="DT19" s="112"/>
      <c r="DU19" s="112"/>
      <c r="DV19" s="113"/>
      <c r="DW19" s="113"/>
      <c r="DX19" s="113"/>
      <c r="DY19" s="113"/>
      <c r="DZ19" s="113"/>
      <c r="EA19" s="113"/>
      <c r="EB19" s="113"/>
      <c r="EC19" s="113"/>
      <c r="ED19" s="113"/>
    </row>
    <row r="20" spans="1:134" s="111" customFormat="1" ht="45">
      <c r="A20" s="152"/>
      <c r="B20" s="1465" t="s">
        <v>120</v>
      </c>
      <c r="C20" s="1466"/>
      <c r="D20" s="744" t="s">
        <v>61</v>
      </c>
      <c r="E20" s="153" t="s">
        <v>58</v>
      </c>
      <c r="F20" s="1649" t="s">
        <v>1138</v>
      </c>
      <c r="G20" s="1650"/>
      <c r="H20" s="1651"/>
      <c r="I20" s="244"/>
      <c r="J20" s="235"/>
      <c r="K20" s="232" t="str">
        <f t="shared" si="0"/>
        <v>f. Ministry of Health (for example: logistics, reproductive health, family planning, maternal and child health, HIV/AIDS, pharmacy units, etc.)</v>
      </c>
      <c r="L20" s="231"/>
      <c r="M20" s="231"/>
      <c r="N20" s="231"/>
      <c r="O20" s="232"/>
      <c r="P20" s="231"/>
      <c r="Q20" s="248" t="str">
        <f t="shared" si="1"/>
        <v>The committee is chaired by the Deputy Minister of Health.</v>
      </c>
      <c r="R20" s="231"/>
      <c r="S20" s="231"/>
      <c r="T20" s="112"/>
      <c r="U20" s="112"/>
      <c r="V20" s="112"/>
      <c r="W20" s="237"/>
      <c r="X20" s="237"/>
      <c r="Z20" s="246"/>
      <c r="AA20" s="238"/>
      <c r="DS20" s="112"/>
      <c r="DT20" s="112"/>
      <c r="DU20" s="112"/>
      <c r="DV20" s="113"/>
      <c r="DW20" s="113"/>
      <c r="DX20" s="113"/>
      <c r="DY20" s="113"/>
      <c r="DZ20" s="113"/>
      <c r="EA20" s="113"/>
      <c r="ED20" s="113"/>
    </row>
    <row r="21" spans="1:134" s="111" customFormat="1" ht="45">
      <c r="A21" s="152"/>
      <c r="B21" s="1562" t="s">
        <v>17</v>
      </c>
      <c r="C21" s="1562"/>
      <c r="D21" s="744" t="s">
        <v>205</v>
      </c>
      <c r="E21" s="153" t="s">
        <v>59</v>
      </c>
      <c r="F21" s="1649"/>
      <c r="G21" s="1650"/>
      <c r="H21" s="1651"/>
      <c r="I21" s="244"/>
      <c r="J21" s="235"/>
      <c r="K21" s="232" t="str">
        <f t="shared" si="0"/>
        <v>g. Central Medical Store or Central Warehouse</v>
      </c>
      <c r="L21" s="231"/>
      <c r="M21" s="231"/>
      <c r="N21" s="231"/>
      <c r="O21" s="232"/>
      <c r="P21" s="231"/>
      <c r="Q21" s="232">
        <f t="shared" si="1"/>
        <v>0</v>
      </c>
      <c r="R21" s="231"/>
      <c r="S21" s="231"/>
      <c r="T21" s="112"/>
      <c r="U21" s="112"/>
      <c r="V21" s="112"/>
      <c r="W21" s="237"/>
      <c r="X21" s="237"/>
      <c r="Z21" s="246"/>
      <c r="AA21" s="238"/>
    </row>
    <row r="22" spans="1:134" s="111" customFormat="1">
      <c r="A22" s="152"/>
      <c r="B22" s="1562" t="s">
        <v>39</v>
      </c>
      <c r="C22" s="1562"/>
      <c r="D22" s="744" t="s">
        <v>62</v>
      </c>
      <c r="E22" s="153" t="s">
        <v>59</v>
      </c>
      <c r="F22" s="1649"/>
      <c r="G22" s="1650"/>
      <c r="H22" s="1651"/>
      <c r="I22" s="244"/>
      <c r="J22" s="235"/>
      <c r="K22" s="232" t="str">
        <f t="shared" si="0"/>
        <v xml:space="preserve">h. Ministry of Finance or Ministry of Planning </v>
      </c>
      <c r="L22" s="231"/>
      <c r="M22" s="231"/>
      <c r="N22" s="231"/>
      <c r="O22" s="232"/>
      <c r="P22" s="231"/>
      <c r="Q22" s="232">
        <f t="shared" si="1"/>
        <v>0</v>
      </c>
      <c r="R22" s="231"/>
      <c r="S22" s="231"/>
      <c r="T22" s="112"/>
      <c r="U22" s="112"/>
      <c r="V22" s="112"/>
      <c r="W22" s="237"/>
      <c r="X22" s="237"/>
      <c r="Z22" s="246"/>
      <c r="AA22" s="238"/>
    </row>
    <row r="23" spans="1:134" s="114" customFormat="1" ht="30">
      <c r="A23" s="152"/>
      <c r="B23" s="1562" t="s">
        <v>121</v>
      </c>
      <c r="C23" s="1562"/>
      <c r="D23" s="744" t="s">
        <v>61</v>
      </c>
      <c r="E23" s="153" t="s">
        <v>59</v>
      </c>
      <c r="F23" s="1649" t="s">
        <v>1139</v>
      </c>
      <c r="G23" s="1650"/>
      <c r="H23" s="1651"/>
      <c r="I23" s="244"/>
      <c r="J23" s="235"/>
      <c r="K23" s="234" t="str">
        <f t="shared" si="0"/>
        <v>i. Other (for example: partners)</v>
      </c>
      <c r="L23" s="235"/>
      <c r="M23" s="235"/>
      <c r="N23" s="235"/>
      <c r="O23" s="234"/>
      <c r="P23" s="235"/>
      <c r="Q23" s="234" t="str">
        <f t="shared" si="1"/>
        <v>National Center for Diseases Control and Public Health</v>
      </c>
      <c r="R23" s="235"/>
      <c r="S23" s="235"/>
      <c r="T23" s="235"/>
      <c r="U23" s="235"/>
      <c r="V23" s="235"/>
      <c r="W23" s="249"/>
      <c r="X23" s="249"/>
      <c r="AA23" s="238"/>
    </row>
    <row r="24" spans="1:134" s="111" customFormat="1">
      <c r="A24" s="1480" t="s">
        <v>122</v>
      </c>
      <c r="B24" s="1465"/>
      <c r="C24" s="1465"/>
      <c r="D24" s="1465"/>
      <c r="E24" s="1465"/>
      <c r="F24" s="1465"/>
      <c r="G24" s="1465"/>
      <c r="H24" s="163" t="s">
        <v>64</v>
      </c>
      <c r="I24" s="250" t="str">
        <f>A24</f>
        <v>A3. How many times did the committee meet during the last year? (0, 1-2, 3-5, or 6+)  (Please select from the dropdown.)</v>
      </c>
      <c r="J24" s="235"/>
      <c r="K24" s="232"/>
      <c r="L24" s="231"/>
      <c r="M24" s="231"/>
      <c r="N24" s="231"/>
      <c r="O24" s="232"/>
      <c r="P24" s="231"/>
      <c r="Q24" s="231"/>
      <c r="R24" s="231"/>
      <c r="S24" s="231"/>
      <c r="T24" s="112"/>
      <c r="U24" s="112"/>
      <c r="V24" s="112"/>
      <c r="W24" s="237"/>
      <c r="X24" s="237"/>
      <c r="Z24" s="246"/>
      <c r="AA24" s="238"/>
    </row>
    <row r="25" spans="1:134" s="111" customFormat="1">
      <c r="A25" s="1556" t="s">
        <v>123</v>
      </c>
      <c r="B25" s="1557"/>
      <c r="C25" s="1557"/>
      <c r="D25" s="1562"/>
      <c r="E25" s="1562"/>
      <c r="F25" s="1562"/>
      <c r="G25" s="1563"/>
      <c r="H25" s="211" t="s">
        <v>62</v>
      </c>
      <c r="I25" s="250" t="str">
        <f>A25</f>
        <v xml:space="preserve">A4. Does the committee have legal status?  (Please select from the dropdown.)                                  </v>
      </c>
      <c r="J25" s="235"/>
      <c r="K25" s="232"/>
      <c r="L25" s="231"/>
      <c r="M25" s="231"/>
      <c r="N25" s="231"/>
      <c r="O25" s="232"/>
      <c r="P25" s="231"/>
      <c r="Q25" s="231"/>
      <c r="R25" s="231"/>
      <c r="S25" s="231"/>
      <c r="T25" s="112"/>
      <c r="U25" s="112"/>
      <c r="V25" s="112"/>
      <c r="W25" s="237"/>
      <c r="X25" s="237"/>
      <c r="Z25" s="246"/>
      <c r="AA25" s="238"/>
    </row>
    <row r="26" spans="1:134" s="111" customFormat="1" ht="45.75" thickBot="1">
      <c r="A26" s="1558" t="s">
        <v>124</v>
      </c>
      <c r="B26" s="1482"/>
      <c r="C26" s="1483"/>
      <c r="D26" s="154" t="s">
        <v>61</v>
      </c>
      <c r="E26" s="155" t="s">
        <v>53</v>
      </c>
      <c r="F26" s="156" t="s">
        <v>1140</v>
      </c>
      <c r="G26" s="157" t="s">
        <v>34</v>
      </c>
      <c r="H26" s="228"/>
      <c r="I26" s="250"/>
      <c r="J26" s="235"/>
      <c r="K26" s="232" t="str">
        <f>A26</f>
        <v>A5. Is there a Contraceptive Security "champion"? (someone who consistently brings up and advocates for contraceptive supplies)</v>
      </c>
      <c r="L26" s="231"/>
      <c r="M26" s="231"/>
      <c r="N26" s="231"/>
      <c r="O26" s="232"/>
      <c r="P26" s="231"/>
      <c r="Q26" s="231"/>
      <c r="R26" s="231"/>
      <c r="S26" s="231"/>
      <c r="T26" s="112"/>
      <c r="U26" s="112"/>
      <c r="V26" s="112"/>
      <c r="W26" s="237"/>
      <c r="X26" s="237"/>
      <c r="Z26" s="246"/>
      <c r="AA26" s="238"/>
    </row>
    <row r="27" spans="1:134" s="118" customFormat="1" ht="16.5" customHeight="1" thickBot="1">
      <c r="A27" s="1616" t="s">
        <v>6</v>
      </c>
      <c r="B27" s="1617"/>
      <c r="C27" s="1617"/>
      <c r="D27" s="1617"/>
      <c r="E27" s="1617"/>
      <c r="F27" s="1617"/>
      <c r="G27" s="1617"/>
      <c r="H27" s="148"/>
      <c r="I27" s="240"/>
      <c r="J27" s="251"/>
      <c r="K27" s="252"/>
      <c r="L27" s="106"/>
      <c r="M27" s="106"/>
      <c r="N27" s="106"/>
      <c r="O27" s="106"/>
      <c r="P27" s="106"/>
      <c r="Q27" s="106"/>
      <c r="R27" s="106"/>
      <c r="S27" s="106"/>
      <c r="T27" s="251"/>
      <c r="U27" s="251"/>
      <c r="V27" s="251"/>
      <c r="W27" s="253"/>
      <c r="X27" s="253"/>
      <c r="Z27" s="254"/>
      <c r="AA27" s="238"/>
    </row>
    <row r="28" spans="1:134" s="111" customFormat="1">
      <c r="A28" s="1561" t="s">
        <v>116</v>
      </c>
      <c r="B28" s="1562"/>
      <c r="C28" s="1563"/>
      <c r="D28" s="1610" t="s">
        <v>97</v>
      </c>
      <c r="E28" s="1611"/>
      <c r="F28" s="158"/>
      <c r="G28" s="159" t="s">
        <v>98</v>
      </c>
      <c r="H28" s="160"/>
      <c r="I28" s="255"/>
      <c r="J28" s="256"/>
      <c r="K28" s="232">
        <f>B28</f>
        <v>0</v>
      </c>
      <c r="L28" s="231"/>
      <c r="M28" s="231"/>
      <c r="N28" s="231"/>
      <c r="O28" s="231"/>
      <c r="P28" s="231"/>
      <c r="Q28" s="231"/>
      <c r="R28" s="231"/>
      <c r="S28" s="231"/>
      <c r="T28" s="112"/>
      <c r="U28" s="112"/>
      <c r="V28" s="112"/>
      <c r="W28" s="237"/>
      <c r="X28" s="237"/>
      <c r="Z28" s="246"/>
      <c r="AA28" s="238"/>
    </row>
    <row r="29" spans="1:134" s="111" customFormat="1" ht="75">
      <c r="A29" s="1480" t="s">
        <v>675</v>
      </c>
      <c r="B29" s="1465"/>
      <c r="C29" s="1465"/>
      <c r="D29" s="1465"/>
      <c r="E29" s="1465"/>
      <c r="F29" s="1466"/>
      <c r="G29" s="1612" t="s">
        <v>66</v>
      </c>
      <c r="H29" s="1613"/>
      <c r="I29" s="257"/>
      <c r="J29" s="234" t="str">
        <f>G29</f>
        <v>Don't know</v>
      </c>
      <c r="K29" s="232"/>
      <c r="L29" s="231"/>
      <c r="M29" s="258">
        <f>E29</f>
        <v>0</v>
      </c>
      <c r="N29" s="231"/>
      <c r="O29" s="231"/>
      <c r="P29" s="231"/>
      <c r="Q29" s="231"/>
      <c r="R29" s="231"/>
      <c r="S29" s="231"/>
      <c r="T29" s="112"/>
      <c r="U29" s="112"/>
      <c r="V29" s="112"/>
      <c r="W29" s="237"/>
      <c r="X29" s="237"/>
      <c r="Y29" s="259"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6"/>
      <c r="AA29" s="238"/>
    </row>
    <row r="30" spans="1:134" s="111" customFormat="1" ht="73.5">
      <c r="A30" s="1480" t="s">
        <v>676</v>
      </c>
      <c r="B30" s="1465"/>
      <c r="C30" s="1465"/>
      <c r="D30" s="1465"/>
      <c r="E30" s="161" t="s">
        <v>205</v>
      </c>
      <c r="F30" s="162" t="s">
        <v>127</v>
      </c>
      <c r="G30" s="1614" t="s">
        <v>205</v>
      </c>
      <c r="H30" s="1615"/>
      <c r="I30" s="257"/>
      <c r="J30" s="234" t="str">
        <f>G30</f>
        <v>Not applicable</v>
      </c>
      <c r="K30" s="232"/>
      <c r="L30" s="231"/>
      <c r="M30" s="258" t="str">
        <f>E30</f>
        <v>Not applicable</v>
      </c>
      <c r="N30" s="231"/>
      <c r="O30" s="231"/>
      <c r="P30" s="231"/>
      <c r="Q30" s="231"/>
      <c r="R30" s="231"/>
      <c r="S30" s="231"/>
      <c r="T30" s="112"/>
      <c r="U30" s="112"/>
      <c r="V30" s="112"/>
      <c r="W30" s="237"/>
      <c r="X30" s="237"/>
      <c r="Y30" s="259" t="str">
        <f>A30</f>
        <v>B3. One-year time period covered by the forecast/quantification amount noted in B2 (mm/yy-mm/yy)
(should ideally be FY '12-'13)</v>
      </c>
      <c r="Z30" s="246"/>
      <c r="AA30" s="238"/>
    </row>
    <row r="31" spans="1:134" s="111" customFormat="1" ht="30">
      <c r="A31" s="1480" t="s">
        <v>128</v>
      </c>
      <c r="B31" s="1465"/>
      <c r="C31" s="1465"/>
      <c r="D31" s="1465"/>
      <c r="E31" s="1465"/>
      <c r="F31" s="1465"/>
      <c r="G31" s="1466"/>
      <c r="H31" s="163" t="s">
        <v>62</v>
      </c>
      <c r="I31" s="250" t="str">
        <f>A31</f>
        <v>B4. Is there a government budget line item specifically for the procurement of contraceptives?  (Please select from the dropdown list.)</v>
      </c>
      <c r="J31" s="256"/>
      <c r="K31" s="232"/>
      <c r="L31" s="231"/>
      <c r="M31" s="231"/>
      <c r="N31" s="231"/>
      <c r="O31" s="231"/>
      <c r="P31" s="231"/>
      <c r="Q31" s="231"/>
      <c r="R31" s="231"/>
      <c r="S31" s="231"/>
      <c r="T31" s="112"/>
      <c r="U31" s="112"/>
      <c r="V31" s="112"/>
      <c r="W31" s="237"/>
      <c r="X31" s="237"/>
      <c r="Z31" s="246"/>
      <c r="AA31" s="238"/>
    </row>
    <row r="32" spans="1:134" s="111" customFormat="1" ht="90" customHeight="1">
      <c r="A32" s="1528" t="s">
        <v>677</v>
      </c>
      <c r="B32" s="1607"/>
      <c r="C32" s="1607"/>
      <c r="D32" s="1607"/>
      <c r="E32" s="1607"/>
      <c r="F32" s="1607"/>
      <c r="G32" s="1608"/>
      <c r="H32" s="163" t="s">
        <v>62</v>
      </c>
      <c r="I32" s="25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6"/>
      <c r="K32" s="232"/>
      <c r="L32" s="231"/>
      <c r="M32" s="231"/>
      <c r="N32" s="231"/>
      <c r="O32" s="231"/>
      <c r="P32" s="231"/>
      <c r="Q32" s="231"/>
      <c r="R32" s="231"/>
      <c r="S32" s="231"/>
      <c r="T32" s="112"/>
      <c r="U32" s="112"/>
      <c r="V32" s="112"/>
      <c r="W32" s="237"/>
      <c r="X32" s="237"/>
      <c r="Z32" s="246"/>
      <c r="AA32" s="238"/>
    </row>
    <row r="33" spans="1:27" s="111" customFormat="1" ht="15.75" customHeight="1">
      <c r="A33" s="1480" t="s">
        <v>129</v>
      </c>
      <c r="B33" s="1465"/>
      <c r="C33" s="1465"/>
      <c r="D33" s="1465"/>
      <c r="E33" s="1465"/>
      <c r="F33" s="1465"/>
      <c r="G33" s="1465"/>
      <c r="H33" s="1481"/>
      <c r="I33" s="250"/>
      <c r="J33" s="235"/>
      <c r="K33" s="232"/>
      <c r="L33" s="231"/>
      <c r="M33" s="231"/>
      <c r="N33" s="231"/>
      <c r="O33" s="231"/>
      <c r="P33" s="231"/>
      <c r="Q33" s="231"/>
      <c r="R33" s="231"/>
      <c r="S33" s="231"/>
      <c r="T33" s="112"/>
      <c r="U33" s="112"/>
      <c r="V33" s="112"/>
      <c r="W33" s="237"/>
      <c r="X33" s="259" t="str">
        <f>A33</f>
        <v>B6. Please complete the table below regarding government allocations for contraceptive procurement.</v>
      </c>
      <c r="Z33" s="246"/>
      <c r="AA33" s="238"/>
    </row>
    <row r="34" spans="1:27" s="111" customFormat="1" ht="147">
      <c r="A34" s="164"/>
      <c r="B34" s="1607" t="s">
        <v>207</v>
      </c>
      <c r="C34" s="1607"/>
      <c r="D34" s="1608"/>
      <c r="E34" s="165" t="s">
        <v>130</v>
      </c>
      <c r="F34" s="165" t="s">
        <v>131</v>
      </c>
      <c r="G34" s="166" t="s">
        <v>132</v>
      </c>
      <c r="H34" s="167" t="s">
        <v>54</v>
      </c>
      <c r="I34" s="260"/>
      <c r="J34" s="256"/>
      <c r="K34" s="232" t="str">
        <f>B34</f>
        <v>Source of government funds allocated for contraceptive procurement
(funds originally designated for contraceptives, whether or not they ended up being spent on them)</v>
      </c>
      <c r="L34" s="231"/>
      <c r="M34" s="231"/>
      <c r="N34" s="231"/>
      <c r="O34" s="231"/>
      <c r="P34" s="231"/>
      <c r="Q34" s="231"/>
      <c r="R34" s="231"/>
      <c r="S34" s="231"/>
      <c r="T34" s="112"/>
      <c r="U34" s="112"/>
      <c r="V34" s="112"/>
      <c r="W34" s="237"/>
      <c r="X34" s="237"/>
      <c r="Z34" s="246"/>
      <c r="AA34" s="238"/>
    </row>
    <row r="35" spans="1:27" s="111" customFormat="1" ht="30">
      <c r="A35" s="152"/>
      <c r="B35" s="1607" t="s">
        <v>208</v>
      </c>
      <c r="C35" s="1607"/>
      <c r="D35" s="1608"/>
      <c r="E35" s="168">
        <v>0</v>
      </c>
      <c r="F35" s="169"/>
      <c r="G35" s="170"/>
      <c r="H35" s="171"/>
      <c r="I35" s="255"/>
      <c r="J35" s="256"/>
      <c r="K35" s="232" t="str">
        <f>B35</f>
        <v>a. Internally generated funds allocated for contraceptive procurement</v>
      </c>
      <c r="L35" s="231"/>
      <c r="M35" s="231"/>
      <c r="N35" s="231"/>
      <c r="O35" s="231"/>
      <c r="P35" s="231"/>
      <c r="Q35" s="231"/>
      <c r="R35" s="231"/>
      <c r="S35" s="231"/>
      <c r="T35" s="112"/>
      <c r="U35" s="112"/>
      <c r="V35" s="112"/>
      <c r="W35" s="237"/>
      <c r="X35" s="237"/>
      <c r="Z35" s="246"/>
      <c r="AA35" s="238"/>
    </row>
    <row r="36" spans="1:27" s="111" customFormat="1" ht="75">
      <c r="A36" s="152"/>
      <c r="B36" s="1607" t="s">
        <v>209</v>
      </c>
      <c r="C36" s="1607"/>
      <c r="D36" s="1608"/>
      <c r="E36" s="168">
        <v>0</v>
      </c>
      <c r="F36" s="169"/>
      <c r="G36" s="170"/>
      <c r="H36" s="171"/>
      <c r="I36" s="255"/>
      <c r="J36" s="256"/>
      <c r="K36" s="232" t="str">
        <f>B36</f>
        <v>b. Total of all other government funds allocated for contraceptive procurement. (For example, these other government funds could include basket funds, World Bank credits or loans, and other funds donors give to the government [e.g., direct budget support])</v>
      </c>
      <c r="L36" s="231"/>
      <c r="M36" s="231"/>
      <c r="N36" s="231"/>
      <c r="O36" s="231"/>
      <c r="P36" s="231"/>
      <c r="Q36" s="231"/>
      <c r="R36" s="231"/>
      <c r="S36" s="231"/>
      <c r="T36" s="112"/>
      <c r="U36" s="112"/>
      <c r="V36" s="112"/>
      <c r="W36" s="237"/>
      <c r="X36" s="237"/>
      <c r="Z36" s="246"/>
      <c r="AA36" s="238"/>
    </row>
    <row r="37" spans="1:27" s="111" customFormat="1" ht="60">
      <c r="A37" s="172"/>
      <c r="B37" s="1482" t="s">
        <v>180</v>
      </c>
      <c r="C37" s="1482"/>
      <c r="D37" s="1483"/>
      <c r="E37" s="562">
        <f>E35+E36</f>
        <v>0</v>
      </c>
      <c r="F37" s="174"/>
      <c r="G37" s="174"/>
      <c r="H37" s="175" t="s">
        <v>351</v>
      </c>
      <c r="I37" s="255"/>
      <c r="J37" s="256"/>
      <c r="K37" s="232" t="str">
        <f>B37</f>
        <v>c. TOTAL government funds allocated for contraceptive procurement
This will auto-calculate.  (It will sum a &amp; b above.)</v>
      </c>
      <c r="L37" s="231"/>
      <c r="M37" s="231"/>
      <c r="N37" s="231"/>
      <c r="O37" s="233"/>
      <c r="P37" s="231"/>
      <c r="Q37" s="231"/>
      <c r="R37" s="231"/>
      <c r="S37" s="231"/>
      <c r="T37" s="112"/>
      <c r="U37" s="112"/>
      <c r="V37" s="112"/>
      <c r="W37" s="237"/>
      <c r="X37" s="237"/>
      <c r="Z37" s="246"/>
      <c r="AA37" s="238"/>
    </row>
    <row r="38" spans="1:27" s="111" customFormat="1" ht="82.5" customHeight="1">
      <c r="A38" s="1480" t="s">
        <v>179</v>
      </c>
      <c r="B38" s="1465"/>
      <c r="C38" s="1465"/>
      <c r="D38" s="1465"/>
      <c r="E38" s="1465"/>
      <c r="F38" s="1465"/>
      <c r="G38" s="1466"/>
      <c r="H38" s="163" t="s">
        <v>62</v>
      </c>
      <c r="I38" s="25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6"/>
      <c r="K38" s="232"/>
      <c r="L38" s="231"/>
      <c r="M38" s="231"/>
      <c r="N38" s="231"/>
      <c r="O38" s="231"/>
      <c r="P38" s="231"/>
      <c r="Q38" s="231"/>
      <c r="R38" s="231"/>
      <c r="S38" s="231"/>
      <c r="T38" s="112"/>
      <c r="U38" s="112"/>
      <c r="V38" s="112"/>
      <c r="W38" s="237"/>
      <c r="X38" s="237"/>
      <c r="Z38" s="246"/>
      <c r="AA38" s="238"/>
    </row>
    <row r="39" spans="1:27" s="111" customFormat="1" ht="74.25" customHeight="1" thickBot="1">
      <c r="A39" s="1480" t="s">
        <v>678</v>
      </c>
      <c r="B39" s="1465"/>
      <c r="C39" s="1465"/>
      <c r="D39" s="1465"/>
      <c r="E39" s="1465"/>
      <c r="F39" s="1465"/>
      <c r="G39" s="1465"/>
      <c r="H39" s="1481"/>
      <c r="I39" s="250"/>
      <c r="J39" s="256"/>
      <c r="K39" s="232"/>
      <c r="L39" s="231"/>
      <c r="M39" s="231"/>
      <c r="N39" s="231"/>
      <c r="O39" s="231"/>
      <c r="P39" s="231"/>
      <c r="Q39" s="231"/>
      <c r="R39" s="231"/>
      <c r="S39" s="231"/>
      <c r="T39" s="112"/>
      <c r="U39" s="112"/>
      <c r="V39" s="112"/>
      <c r="W39" s="237"/>
      <c r="X39" s="259"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6"/>
      <c r="AA39" s="238"/>
    </row>
    <row r="40" spans="1:27" s="111" customFormat="1" ht="129.75">
      <c r="A40" s="164"/>
      <c r="B40" s="1605" t="s">
        <v>133</v>
      </c>
      <c r="C40" s="1606"/>
      <c r="D40" s="176" t="s">
        <v>134</v>
      </c>
      <c r="E40" s="165" t="s">
        <v>135</v>
      </c>
      <c r="F40" s="165" t="s">
        <v>136</v>
      </c>
      <c r="G40" s="166" t="s">
        <v>137</v>
      </c>
      <c r="H40" s="167" t="s">
        <v>54</v>
      </c>
      <c r="I40" s="261"/>
      <c r="J40" s="262"/>
      <c r="K40" s="232">
        <f>A40</f>
        <v>0</v>
      </c>
      <c r="L40" s="231"/>
      <c r="M40" s="231"/>
      <c r="N40" s="231"/>
      <c r="O40" s="231"/>
      <c r="P40" s="231"/>
      <c r="Q40" s="231"/>
      <c r="R40" s="231"/>
      <c r="S40" s="231"/>
      <c r="T40" s="112"/>
      <c r="U40" s="112"/>
      <c r="V40" s="112"/>
      <c r="W40" s="237"/>
      <c r="X40" s="237"/>
      <c r="Z40" s="246"/>
      <c r="AA40" s="238"/>
    </row>
    <row r="41" spans="1:27" s="111" customFormat="1" ht="30">
      <c r="A41" s="164"/>
      <c r="B41" s="1465" t="s">
        <v>138</v>
      </c>
      <c r="C41" s="1466"/>
      <c r="D41" s="747" t="s">
        <v>62</v>
      </c>
      <c r="E41" s="168">
        <v>0</v>
      </c>
      <c r="F41" s="177"/>
      <c r="G41" s="178"/>
      <c r="H41" s="171"/>
      <c r="I41" s="255"/>
      <c r="J41" s="256"/>
      <c r="K41" s="232" t="str">
        <f>B41</f>
        <v>a. Internally generated funds spent on contraceptive procurement</v>
      </c>
      <c r="L41" s="231"/>
      <c r="M41" s="231"/>
      <c r="N41" s="231"/>
      <c r="O41" s="231"/>
      <c r="P41" s="231"/>
      <c r="Q41" s="231"/>
      <c r="R41" s="231"/>
      <c r="S41" s="231"/>
      <c r="T41" s="112"/>
      <c r="U41" s="112"/>
      <c r="V41" s="112"/>
      <c r="W41" s="237"/>
      <c r="X41" s="237"/>
      <c r="Z41" s="246"/>
      <c r="AA41" s="238"/>
    </row>
    <row r="42" spans="1:27" s="111" customFormat="1" ht="30">
      <c r="A42" s="164"/>
      <c r="B42" s="179"/>
      <c r="C42" s="180" t="s">
        <v>139</v>
      </c>
      <c r="D42" s="1512"/>
      <c r="E42" s="1513"/>
      <c r="F42" s="1513"/>
      <c r="G42" s="1513"/>
      <c r="H42" s="1514"/>
      <c r="I42" s="263"/>
      <c r="J42" s="256"/>
      <c r="K42" s="232" t="str">
        <f>C42</f>
        <v>i. Specify source(s) of internally generated funds spent (for example, from taxes)</v>
      </c>
      <c r="L42" s="231"/>
      <c r="M42" s="231"/>
      <c r="N42" s="231"/>
      <c r="O42" s="233">
        <f>D42</f>
        <v>0</v>
      </c>
      <c r="P42" s="231"/>
      <c r="Q42" s="231"/>
      <c r="R42" s="231"/>
      <c r="S42" s="231"/>
      <c r="T42" s="112"/>
      <c r="U42" s="112"/>
      <c r="V42" s="112"/>
      <c r="W42" s="237"/>
      <c r="X42" s="237"/>
      <c r="Z42" s="246"/>
      <c r="AA42" s="238"/>
    </row>
    <row r="43" spans="1:27" s="111" customFormat="1" ht="78.75" customHeight="1">
      <c r="A43" s="164"/>
      <c r="B43" s="1465" t="s">
        <v>140</v>
      </c>
      <c r="C43" s="1466"/>
      <c r="D43" s="747" t="s">
        <v>62</v>
      </c>
      <c r="E43" s="168">
        <v>0</v>
      </c>
      <c r="F43" s="177"/>
      <c r="G43" s="170"/>
      <c r="H43" s="171"/>
      <c r="I43" s="255"/>
      <c r="J43" s="256"/>
      <c r="K43" s="232" t="str">
        <f>B43</f>
        <v>b. Total of all other government funds spent on contraceptive procurement. (For example, these other government funds could include basket funds, World Bank credits or loans, and other funds donors gave to the government [e.g., direct budget support])</v>
      </c>
      <c r="L43" s="231"/>
      <c r="M43" s="231"/>
      <c r="N43" s="231"/>
      <c r="O43" s="231"/>
      <c r="P43" s="231"/>
      <c r="Q43" s="231"/>
      <c r="R43" s="231"/>
      <c r="S43" s="231"/>
      <c r="T43" s="112"/>
      <c r="U43" s="112"/>
      <c r="V43" s="112"/>
      <c r="W43" s="237"/>
      <c r="X43" s="237"/>
      <c r="Z43" s="246"/>
      <c r="AA43" s="238"/>
    </row>
    <row r="44" spans="1:27" s="111" customFormat="1" ht="30">
      <c r="A44" s="164"/>
      <c r="B44" s="179"/>
      <c r="C44" s="180" t="s">
        <v>141</v>
      </c>
      <c r="D44" s="1512"/>
      <c r="E44" s="1513"/>
      <c r="F44" s="1513"/>
      <c r="G44" s="1513"/>
      <c r="H44" s="1514"/>
      <c r="I44" s="263"/>
      <c r="J44" s="256"/>
      <c r="K44" s="232" t="str">
        <f>C44</f>
        <v>i. Specify source(s) of other government funds spent (for example: basket funding or specific donor)</v>
      </c>
      <c r="L44" s="231"/>
      <c r="M44" s="231"/>
      <c r="N44" s="231"/>
      <c r="O44" s="233">
        <f>D44</f>
        <v>0</v>
      </c>
      <c r="P44" s="231"/>
      <c r="Q44" s="231"/>
      <c r="R44" s="231"/>
      <c r="S44" s="231"/>
      <c r="T44" s="112"/>
      <c r="U44" s="112"/>
      <c r="V44" s="112"/>
      <c r="W44" s="237"/>
      <c r="X44" s="237"/>
      <c r="Z44" s="246"/>
      <c r="AA44" s="238"/>
    </row>
    <row r="45" spans="1:27" s="111" customFormat="1" ht="60">
      <c r="A45" s="164"/>
      <c r="B45" s="1465" t="s">
        <v>142</v>
      </c>
      <c r="C45" s="1466"/>
      <c r="D45" s="181"/>
      <c r="E45" s="565">
        <f>E41+E43</f>
        <v>0</v>
      </c>
      <c r="F45" s="183"/>
      <c r="G45" s="183"/>
      <c r="H45" s="171" t="s">
        <v>351</v>
      </c>
      <c r="I45" s="255"/>
      <c r="J45" s="256"/>
      <c r="K45" s="232" t="str">
        <f>B45</f>
        <v>c. TOTAL government funds spent on contraceptive procurement
This will auto-calculate.  (It will sum a &amp; b above.)</v>
      </c>
      <c r="L45" s="231"/>
      <c r="M45" s="231"/>
      <c r="N45" s="231"/>
      <c r="O45" s="233"/>
      <c r="P45" s="231"/>
      <c r="Q45" s="231"/>
      <c r="R45" s="231"/>
      <c r="S45" s="231"/>
      <c r="T45" s="112"/>
      <c r="U45" s="112"/>
      <c r="V45" s="112"/>
      <c r="W45" s="237"/>
      <c r="X45" s="237"/>
      <c r="Z45" s="246"/>
      <c r="AA45" s="238"/>
    </row>
    <row r="46" spans="1:27" s="102" customFormat="1">
      <c r="A46" s="184"/>
      <c r="B46" s="185"/>
      <c r="C46" s="185"/>
      <c r="D46" s="186"/>
      <c r="E46" s="187"/>
      <c r="F46" s="187"/>
      <c r="G46" s="188"/>
      <c r="H46" s="189"/>
      <c r="I46" s="264"/>
      <c r="J46" s="256"/>
      <c r="K46" s="232">
        <f>A46</f>
        <v>0</v>
      </c>
      <c r="L46" s="231"/>
      <c r="M46" s="231"/>
      <c r="N46" s="231"/>
      <c r="O46" s="233"/>
      <c r="P46" s="231"/>
      <c r="Q46" s="231"/>
      <c r="R46" s="231"/>
      <c r="S46" s="231"/>
      <c r="T46" s="112"/>
      <c r="U46" s="112"/>
      <c r="V46" s="112"/>
      <c r="W46" s="237"/>
      <c r="X46" s="237"/>
      <c r="Z46" s="105"/>
      <c r="AA46" s="238"/>
    </row>
    <row r="47" spans="1:27" s="111" customFormat="1" ht="30" customHeight="1">
      <c r="A47" s="1480" t="s">
        <v>143</v>
      </c>
      <c r="B47" s="1465"/>
      <c r="C47" s="1465"/>
      <c r="D47" s="1465"/>
      <c r="E47" s="1465"/>
      <c r="F47" s="1465"/>
      <c r="G47" s="1465"/>
      <c r="H47" s="1481"/>
      <c r="I47" s="250"/>
      <c r="J47" s="256"/>
      <c r="K47" s="232"/>
      <c r="L47" s="231"/>
      <c r="M47" s="231"/>
      <c r="N47" s="231"/>
      <c r="O47" s="231"/>
      <c r="P47" s="231"/>
      <c r="Q47" s="231"/>
      <c r="R47" s="231"/>
      <c r="S47" s="231"/>
      <c r="T47" s="112"/>
      <c r="U47" s="112"/>
      <c r="V47" s="112"/>
      <c r="W47" s="237"/>
      <c r="X47" s="259" t="str">
        <f>A47</f>
        <v xml:space="preserve">B9. Please complete the table below to indicate in-kind donations and Global Fund expenditures on contraceptive procurement in the most recent complete fiscal year (FY '11-'12).
</v>
      </c>
      <c r="Z47" s="246"/>
      <c r="AA47" s="238"/>
    </row>
    <row r="48" spans="1:27" s="111" customFormat="1" ht="129.75">
      <c r="A48" s="164" t="s">
        <v>69</v>
      </c>
      <c r="B48" s="1605" t="s">
        <v>144</v>
      </c>
      <c r="C48" s="1466"/>
      <c r="D48" s="176" t="s">
        <v>145</v>
      </c>
      <c r="E48" s="165" t="s">
        <v>146</v>
      </c>
      <c r="F48" s="165" t="s">
        <v>147</v>
      </c>
      <c r="G48" s="166" t="s">
        <v>148</v>
      </c>
      <c r="H48" s="167" t="s">
        <v>54</v>
      </c>
      <c r="I48" s="260"/>
      <c r="J48" s="256"/>
      <c r="K48" s="232" t="str">
        <f>A48</f>
        <v xml:space="preserve">
</v>
      </c>
      <c r="L48" s="231"/>
      <c r="M48" s="231"/>
      <c r="N48" s="231"/>
      <c r="O48" s="233"/>
      <c r="P48" s="231"/>
      <c r="Q48" s="231"/>
      <c r="R48" s="231"/>
      <c r="S48" s="231"/>
      <c r="T48" s="112"/>
      <c r="U48" s="112"/>
      <c r="V48" s="112"/>
      <c r="W48" s="237"/>
      <c r="X48" s="237"/>
      <c r="Z48" s="246"/>
      <c r="AA48" s="238"/>
    </row>
    <row r="49" spans="1:27" s="111" customFormat="1" ht="30">
      <c r="A49" s="164"/>
      <c r="B49" s="1465" t="s">
        <v>99</v>
      </c>
      <c r="C49" s="1466"/>
      <c r="D49" s="747" t="s">
        <v>61</v>
      </c>
      <c r="E49" s="168">
        <v>57486</v>
      </c>
      <c r="F49" s="368"/>
      <c r="G49" s="126"/>
      <c r="H49" s="191" t="s">
        <v>1141</v>
      </c>
      <c r="I49" s="257"/>
      <c r="J49" s="256"/>
      <c r="K49" s="232" t="str">
        <f>B49</f>
        <v>a. In-kind donations of contraceptives</v>
      </c>
      <c r="L49" s="231"/>
      <c r="M49" s="231"/>
      <c r="N49" s="231"/>
      <c r="O49" s="233"/>
      <c r="P49" s="231"/>
      <c r="Q49" s="231"/>
      <c r="R49" s="231"/>
      <c r="S49" s="231"/>
      <c r="T49" s="112"/>
      <c r="U49" s="112"/>
      <c r="V49" s="112"/>
      <c r="W49" s="237"/>
      <c r="X49" s="237"/>
      <c r="Z49" s="246"/>
      <c r="AA49" s="238"/>
    </row>
    <row r="50" spans="1:27" s="111" customFormat="1">
      <c r="A50" s="164"/>
      <c r="B50" s="179"/>
      <c r="C50" s="180" t="s">
        <v>100</v>
      </c>
      <c r="D50" s="1600" t="s">
        <v>232</v>
      </c>
      <c r="E50" s="1601"/>
      <c r="F50" s="1601"/>
      <c r="G50" s="1601"/>
      <c r="H50" s="1602"/>
      <c r="I50" s="127"/>
      <c r="J50" s="256"/>
      <c r="K50" s="232" t="str">
        <f>C50</f>
        <v xml:space="preserve">i. Specify source(s) of in-kind donations </v>
      </c>
      <c r="L50" s="231"/>
      <c r="M50" s="231"/>
      <c r="N50" s="231"/>
      <c r="O50" s="233" t="str">
        <f>D50</f>
        <v>USAID</v>
      </c>
      <c r="P50" s="231"/>
      <c r="Q50" s="231"/>
      <c r="R50" s="231"/>
      <c r="S50" s="231"/>
      <c r="T50" s="112"/>
      <c r="U50" s="112"/>
      <c r="V50" s="112"/>
      <c r="W50" s="237"/>
      <c r="X50" s="237"/>
      <c r="Z50" s="246"/>
      <c r="AA50" s="238"/>
    </row>
    <row r="51" spans="1:27" s="111" customFormat="1">
      <c r="A51" s="164"/>
      <c r="B51" s="1465" t="s">
        <v>149</v>
      </c>
      <c r="C51" s="1466"/>
      <c r="D51" s="747" t="s">
        <v>62</v>
      </c>
      <c r="E51" s="168">
        <v>0</v>
      </c>
      <c r="F51" s="177"/>
      <c r="G51" s="126"/>
      <c r="H51" s="191"/>
      <c r="I51" s="257"/>
      <c r="J51" s="256"/>
      <c r="K51" s="232" t="str">
        <f>B51</f>
        <v>b. Global Fund grants used to procure condoms</v>
      </c>
      <c r="L51" s="231"/>
      <c r="M51" s="231"/>
      <c r="N51" s="231"/>
      <c r="O51" s="233"/>
      <c r="P51" s="231"/>
      <c r="Q51" s="231"/>
      <c r="R51" s="231"/>
      <c r="S51" s="231"/>
      <c r="T51" s="112"/>
      <c r="U51" s="112"/>
      <c r="V51" s="112"/>
      <c r="W51" s="237"/>
      <c r="X51" s="237"/>
      <c r="Z51" s="246"/>
      <c r="AA51" s="238"/>
    </row>
    <row r="52" spans="1:27" s="111" customFormat="1" ht="30">
      <c r="A52" s="164"/>
      <c r="B52" s="1465" t="s">
        <v>150</v>
      </c>
      <c r="C52" s="1466"/>
      <c r="D52" s="747" t="s">
        <v>62</v>
      </c>
      <c r="E52" s="168">
        <v>0</v>
      </c>
      <c r="F52" s="177"/>
      <c r="G52" s="190"/>
      <c r="H52" s="191"/>
      <c r="I52" s="257"/>
      <c r="J52" s="256"/>
      <c r="K52" s="232" t="str">
        <f>B52</f>
        <v>c. Global Fund grants used to procure contraceptives besides condoms</v>
      </c>
      <c r="L52" s="231"/>
      <c r="M52" s="231"/>
      <c r="N52" s="231"/>
      <c r="O52" s="233"/>
      <c r="P52" s="231"/>
      <c r="Q52" s="231"/>
      <c r="R52" s="231"/>
      <c r="S52" s="231"/>
      <c r="T52" s="112"/>
      <c r="U52" s="112"/>
      <c r="V52" s="112"/>
      <c r="W52" s="237"/>
      <c r="X52" s="237"/>
      <c r="Z52" s="246"/>
      <c r="AA52" s="238"/>
    </row>
    <row r="53" spans="1:27" s="111" customFormat="1" ht="45">
      <c r="A53" s="164"/>
      <c r="B53" s="1465" t="s">
        <v>151</v>
      </c>
      <c r="C53" s="1466"/>
      <c r="D53" s="181"/>
      <c r="E53" s="182">
        <f>E49+E51+E52</f>
        <v>57486</v>
      </c>
      <c r="F53" s="183"/>
      <c r="G53" s="183"/>
      <c r="H53" s="192"/>
      <c r="I53" s="255"/>
      <c r="J53" s="256"/>
      <c r="K53" s="232" t="str">
        <f>B53</f>
        <v>d. TOTAL value of in-kind donations and Global Fund grants spent on contraceptive procurement
This will auto-calculate.  (It will sum a-c above.)</v>
      </c>
      <c r="L53" s="231"/>
      <c r="M53" s="231"/>
      <c r="N53" s="231"/>
      <c r="O53" s="233"/>
      <c r="P53" s="231"/>
      <c r="Q53" s="231"/>
      <c r="R53" s="231"/>
      <c r="S53" s="231"/>
      <c r="T53" s="112"/>
      <c r="U53" s="112"/>
      <c r="V53" s="112"/>
      <c r="W53" s="237"/>
      <c r="X53" s="237"/>
      <c r="Z53" s="246"/>
      <c r="AA53" s="238"/>
    </row>
    <row r="54" spans="1:27" s="102" customFormat="1">
      <c r="A54" s="184"/>
      <c r="B54" s="185"/>
      <c r="C54" s="185"/>
      <c r="D54" s="186"/>
      <c r="E54" s="187"/>
      <c r="F54" s="187"/>
      <c r="G54" s="188"/>
      <c r="H54" s="189"/>
      <c r="I54" s="264"/>
      <c r="J54" s="256"/>
      <c r="K54" s="232">
        <f>A54</f>
        <v>0</v>
      </c>
      <c r="L54" s="231"/>
      <c r="M54" s="231"/>
      <c r="N54" s="231"/>
      <c r="O54" s="233"/>
      <c r="P54" s="231"/>
      <c r="Q54" s="231"/>
      <c r="R54" s="231"/>
      <c r="S54" s="231"/>
      <c r="T54" s="112"/>
      <c r="U54" s="112"/>
      <c r="V54" s="112"/>
      <c r="W54" s="237"/>
      <c r="X54" s="237"/>
      <c r="Z54" s="105"/>
      <c r="AA54" s="238"/>
    </row>
    <row r="55" spans="1:27" s="111" customFormat="1" ht="75" customHeight="1">
      <c r="A55" s="1480" t="s">
        <v>215</v>
      </c>
      <c r="B55" s="1465"/>
      <c r="C55" s="1465"/>
      <c r="D55" s="1465"/>
      <c r="E55" s="1465"/>
      <c r="F55" s="1465"/>
      <c r="G55" s="1465"/>
      <c r="H55" s="1481"/>
      <c r="I55" s="250"/>
      <c r="J55" s="256"/>
      <c r="K55" s="232"/>
      <c r="L55" s="231"/>
      <c r="M55" s="231"/>
      <c r="N55" s="231"/>
      <c r="O55" s="231"/>
      <c r="P55" s="231"/>
      <c r="Q55" s="231"/>
      <c r="R55" s="231"/>
      <c r="S55" s="231"/>
      <c r="T55" s="112"/>
      <c r="U55" s="112"/>
      <c r="V55" s="112"/>
      <c r="W55" s="237"/>
      <c r="X55" s="25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6"/>
      <c r="AA55" s="238"/>
    </row>
    <row r="56" spans="1:27" s="111" customFormat="1" ht="150">
      <c r="A56" s="1594" t="s">
        <v>152</v>
      </c>
      <c r="B56" s="1603"/>
      <c r="C56" s="1603"/>
      <c r="D56" s="1603"/>
      <c r="E56" s="1604"/>
      <c r="F56" s="566">
        <f>E45/(E45+E53)</f>
        <v>0</v>
      </c>
      <c r="G56" s="1592" t="s">
        <v>388</v>
      </c>
      <c r="H56" s="1593"/>
      <c r="I56" s="257"/>
      <c r="J56" s="265" t="str">
        <f>G56</f>
        <v>None</v>
      </c>
      <c r="K56" s="232"/>
      <c r="L56" s="231"/>
      <c r="M56" s="231"/>
      <c r="N56" s="231"/>
      <c r="O56" s="233"/>
      <c r="P56" s="231"/>
      <c r="Q56" s="231"/>
      <c r="R56" s="24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1"/>
      <c r="T56" s="112"/>
      <c r="U56" s="112"/>
      <c r="V56" s="112"/>
      <c r="W56" s="237"/>
      <c r="X56" s="237"/>
      <c r="Z56" s="246"/>
      <c r="AA56" s="238"/>
    </row>
    <row r="57" spans="1:27" s="111" customFormat="1" ht="140.25" customHeight="1">
      <c r="A57" s="1589" t="s">
        <v>210</v>
      </c>
      <c r="B57" s="1590"/>
      <c r="C57" s="1590"/>
      <c r="D57" s="1590"/>
      <c r="E57" s="1591"/>
      <c r="F57" s="566">
        <v>0</v>
      </c>
      <c r="G57" s="1592" t="s">
        <v>388</v>
      </c>
      <c r="H57" s="1593"/>
      <c r="I57" s="257"/>
      <c r="J57" s="265" t="str">
        <f>G57</f>
        <v>None</v>
      </c>
      <c r="K57" s="232"/>
      <c r="L57" s="231"/>
      <c r="M57" s="231"/>
      <c r="N57" s="231"/>
      <c r="O57" s="233"/>
      <c r="P57" s="231"/>
      <c r="Q57" s="231"/>
      <c r="R57" s="24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1"/>
      <c r="T57" s="112"/>
      <c r="U57" s="112"/>
      <c r="V57" s="112"/>
      <c r="W57" s="237"/>
      <c r="X57" s="237"/>
      <c r="Z57" s="246"/>
      <c r="AA57" s="238"/>
    </row>
    <row r="58" spans="1:27" s="111" customFormat="1" ht="135">
      <c r="A58" s="1594" t="s">
        <v>153</v>
      </c>
      <c r="B58" s="1595"/>
      <c r="C58" s="1595"/>
      <c r="D58" s="1595"/>
      <c r="E58" s="1596"/>
      <c r="F58" s="566" t="s">
        <v>66</v>
      </c>
      <c r="G58" s="1592" t="s">
        <v>388</v>
      </c>
      <c r="H58" s="1593"/>
      <c r="I58" s="257"/>
      <c r="J58" s="265" t="str">
        <f>G58</f>
        <v>None</v>
      </c>
      <c r="K58" s="232"/>
      <c r="L58" s="231"/>
      <c r="M58" s="231"/>
      <c r="N58" s="231"/>
      <c r="O58" s="233"/>
      <c r="P58" s="231"/>
      <c r="Q58" s="231"/>
      <c r="R58" s="24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1"/>
      <c r="T58" s="112"/>
      <c r="U58" s="112"/>
      <c r="V58" s="112"/>
      <c r="W58" s="237"/>
      <c r="X58" s="237"/>
      <c r="Z58" s="246"/>
      <c r="AA58" s="238"/>
    </row>
    <row r="59" spans="1:27" s="111" customFormat="1" ht="60">
      <c r="A59" s="1597" t="s">
        <v>211</v>
      </c>
      <c r="B59" s="1598"/>
      <c r="C59" s="1598"/>
      <c r="D59" s="1598"/>
      <c r="E59" s="1599"/>
      <c r="F59" s="746" t="s">
        <v>62</v>
      </c>
      <c r="G59" s="1592"/>
      <c r="H59" s="1593"/>
      <c r="I59" s="257"/>
      <c r="J59" s="265">
        <f>G59</f>
        <v>0</v>
      </c>
      <c r="K59" s="232"/>
      <c r="L59" s="231"/>
      <c r="M59" s="231"/>
      <c r="N59" s="231"/>
      <c r="O59" s="233"/>
      <c r="P59" s="231"/>
      <c r="Q59" s="231"/>
      <c r="R59" s="247" t="str">
        <f>A59</f>
        <v>B13. If B12 did not calculate automatically, please answer the following question:
Was there a funding gap for public sector contraceptives in the last complete fiscal year?
(Please select from the dropdown list.)</v>
      </c>
      <c r="S59" s="231"/>
      <c r="T59" s="112"/>
      <c r="U59" s="112"/>
      <c r="V59" s="112"/>
      <c r="W59" s="237"/>
      <c r="X59" s="237"/>
      <c r="Z59" s="246"/>
      <c r="AA59" s="238"/>
    </row>
    <row r="60" spans="1:27" s="102" customFormat="1">
      <c r="A60" s="194"/>
      <c r="B60" s="195"/>
      <c r="C60" s="195"/>
      <c r="D60" s="196"/>
      <c r="E60" s="197"/>
      <c r="F60" s="197"/>
      <c r="G60" s="198"/>
      <c r="H60" s="199"/>
      <c r="I60" s="264"/>
      <c r="J60" s="256"/>
      <c r="K60" s="232">
        <f>A60</f>
        <v>0</v>
      </c>
      <c r="L60" s="231"/>
      <c r="M60" s="231"/>
      <c r="N60" s="231"/>
      <c r="O60" s="233"/>
      <c r="P60" s="231"/>
      <c r="Q60" s="231"/>
      <c r="R60" s="231"/>
      <c r="S60" s="231"/>
      <c r="T60" s="112"/>
      <c r="U60" s="112"/>
      <c r="V60" s="112"/>
      <c r="W60" s="237"/>
      <c r="X60" s="237"/>
      <c r="Z60" s="105"/>
      <c r="AA60" s="238"/>
    </row>
    <row r="61" spans="1:27" s="111" customFormat="1" ht="45">
      <c r="A61" s="1480" t="s">
        <v>154</v>
      </c>
      <c r="B61" s="1465"/>
      <c r="C61" s="1465"/>
      <c r="D61" s="1465"/>
      <c r="E61" s="1466"/>
      <c r="F61" s="1467"/>
      <c r="G61" s="1588"/>
      <c r="H61" s="1468"/>
      <c r="I61" s="266"/>
      <c r="J61" s="256"/>
      <c r="K61" s="232"/>
      <c r="L61" s="231"/>
      <c r="M61" s="231"/>
      <c r="N61" s="231"/>
      <c r="O61" s="231"/>
      <c r="P61" s="231"/>
      <c r="Q61" s="232">
        <f>F61</f>
        <v>0</v>
      </c>
      <c r="R61" s="247" t="str">
        <f>A61</f>
        <v>B14. If the government financed any contraceptive procurement in the most recent complete fiscal year, which entity conducted the procurement(s)? (Please select from the dropdown.)</v>
      </c>
      <c r="S61" s="231"/>
      <c r="T61" s="112"/>
      <c r="U61" s="112"/>
      <c r="V61" s="112"/>
      <c r="W61" s="237"/>
      <c r="X61" s="237"/>
      <c r="Z61" s="246"/>
      <c r="AA61" s="238"/>
    </row>
    <row r="62" spans="1:27" s="111" customFormat="1">
      <c r="A62" s="152"/>
      <c r="B62" s="1465" t="s">
        <v>31</v>
      </c>
      <c r="C62" s="1465"/>
      <c r="D62" s="1465"/>
      <c r="E62" s="1465"/>
      <c r="F62" s="1477"/>
      <c r="G62" s="1478"/>
      <c r="H62" s="1479"/>
      <c r="I62" s="257"/>
      <c r="J62" s="256"/>
      <c r="K62" s="232"/>
      <c r="L62" s="231"/>
      <c r="M62" s="267">
        <f>E62</f>
        <v>0</v>
      </c>
      <c r="N62" s="231"/>
      <c r="O62" s="231"/>
      <c r="P62" s="231"/>
      <c r="Q62" s="232">
        <f>F62</f>
        <v>0</v>
      </c>
      <c r="R62" s="233" t="str">
        <f>B62</f>
        <v>a. Specify entity</v>
      </c>
      <c r="S62" s="231"/>
      <c r="T62" s="112"/>
      <c r="U62" s="112"/>
      <c r="V62" s="112"/>
      <c r="W62" s="237"/>
      <c r="X62" s="237"/>
      <c r="Z62" s="246"/>
      <c r="AA62" s="238"/>
    </row>
    <row r="63" spans="1:27" s="111" customFormat="1" ht="30.75" customHeight="1">
      <c r="A63" s="732"/>
      <c r="B63" s="731"/>
      <c r="C63" s="1465" t="s">
        <v>178</v>
      </c>
      <c r="D63" s="1465"/>
      <c r="E63" s="1466"/>
      <c r="F63" s="1467"/>
      <c r="G63" s="1588"/>
      <c r="H63" s="1468"/>
      <c r="I63" s="257"/>
      <c r="J63" s="256"/>
      <c r="K63" s="232"/>
      <c r="L63" s="231"/>
      <c r="M63" s="231"/>
      <c r="N63" s="231"/>
      <c r="O63" s="231"/>
      <c r="P63" s="231"/>
      <c r="Q63" s="232">
        <f>F63</f>
        <v>0</v>
      </c>
      <c r="R63" s="233" t="str">
        <f>C63</f>
        <v>i. Is this a parastatal? (i.e., a company established and contracted by the government to undertake commercial activities on behalf of the government)</v>
      </c>
      <c r="S63" s="231"/>
      <c r="T63" s="112"/>
      <c r="U63" s="112"/>
      <c r="V63" s="112"/>
      <c r="W63" s="237"/>
      <c r="X63" s="237"/>
      <c r="Z63" s="246"/>
      <c r="AA63" s="238"/>
    </row>
    <row r="64" spans="1:27" s="111" customFormat="1" ht="45">
      <c r="A64" s="1480" t="s">
        <v>155</v>
      </c>
      <c r="B64" s="1465"/>
      <c r="C64" s="1466"/>
      <c r="D64" s="1477"/>
      <c r="E64" s="1478"/>
      <c r="F64" s="1478"/>
      <c r="G64" s="1478"/>
      <c r="H64" s="1479"/>
      <c r="I64" s="244"/>
      <c r="J64" s="256"/>
      <c r="K64" s="232" t="str">
        <f>A64</f>
        <v xml:space="preserve">B15. Please note any additional comments about finance and procurement.
</v>
      </c>
      <c r="L64" s="231"/>
      <c r="M64" s="231"/>
      <c r="N64" s="231"/>
      <c r="O64" s="232">
        <f>D64</f>
        <v>0</v>
      </c>
      <c r="P64" s="231"/>
      <c r="Q64" s="231"/>
      <c r="R64" s="232"/>
      <c r="S64" s="231"/>
      <c r="T64" s="112"/>
      <c r="U64" s="112"/>
      <c r="V64" s="112"/>
      <c r="W64" s="237"/>
      <c r="X64" s="237"/>
      <c r="Z64" s="246"/>
      <c r="AA64" s="238"/>
    </row>
    <row r="65" spans="1:27" s="111" customFormat="1" ht="16.5" customHeight="1" thickBot="1">
      <c r="A65" s="1578" t="s">
        <v>7</v>
      </c>
      <c r="B65" s="1579"/>
      <c r="C65" s="1579"/>
      <c r="D65" s="1579"/>
      <c r="E65" s="1579"/>
      <c r="F65" s="1579"/>
      <c r="G65" s="1579"/>
      <c r="H65" s="200"/>
      <c r="I65" s="240"/>
      <c r="J65" s="256"/>
      <c r="K65" s="232"/>
      <c r="L65" s="231"/>
      <c r="M65" s="231"/>
      <c r="N65" s="231"/>
      <c r="O65" s="231"/>
      <c r="P65" s="231"/>
      <c r="Q65" s="231"/>
      <c r="R65" s="232"/>
      <c r="S65" s="231"/>
      <c r="T65" s="112"/>
      <c r="U65" s="112"/>
      <c r="V65" s="112"/>
      <c r="W65" s="237"/>
      <c r="X65" s="237"/>
      <c r="Z65" s="246"/>
      <c r="AA65" s="238"/>
    </row>
    <row r="66" spans="1:27" s="111" customFormat="1" ht="45" customHeight="1">
      <c r="A66" s="1580" t="s">
        <v>156</v>
      </c>
      <c r="B66" s="1581"/>
      <c r="C66" s="1581"/>
      <c r="D66" s="1581"/>
      <c r="E66" s="1581"/>
      <c r="F66" s="1581"/>
      <c r="G66" s="1581"/>
      <c r="H66" s="1582"/>
      <c r="I66" s="268"/>
      <c r="J66" s="256"/>
      <c r="K66" s="232"/>
      <c r="L66" s="231"/>
      <c r="M66" s="231"/>
      <c r="N66" s="231"/>
      <c r="O66" s="231"/>
      <c r="P66" s="231"/>
      <c r="Q66" s="231"/>
      <c r="R66" s="232"/>
      <c r="S66" s="231"/>
      <c r="T66" s="112"/>
      <c r="U66" s="112"/>
      <c r="V66" s="112"/>
      <c r="W66" s="237"/>
      <c r="X66" s="259"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6"/>
      <c r="AA66" s="238"/>
    </row>
    <row r="67" spans="1:27" s="128" customFormat="1" ht="15.75">
      <c r="A67" s="1583" t="s">
        <v>2</v>
      </c>
      <c r="B67" s="1584"/>
      <c r="C67" s="1585"/>
      <c r="D67" s="1586" t="s">
        <v>84</v>
      </c>
      <c r="E67" s="1587"/>
      <c r="F67" s="201" t="s">
        <v>102</v>
      </c>
      <c r="G67" s="202" t="s">
        <v>103</v>
      </c>
      <c r="H67" s="203" t="s">
        <v>104</v>
      </c>
      <c r="I67" s="269"/>
      <c r="J67" s="270"/>
      <c r="K67" s="232" t="str">
        <f>A67</f>
        <v>Contraceptive Method</v>
      </c>
      <c r="L67" s="106"/>
      <c r="M67" s="106"/>
      <c r="N67" s="106"/>
      <c r="O67" s="106"/>
      <c r="P67" s="106"/>
      <c r="Q67" s="106"/>
      <c r="R67" s="252"/>
      <c r="S67" s="106"/>
      <c r="T67" s="271"/>
      <c r="U67" s="271"/>
      <c r="V67" s="271"/>
      <c r="W67" s="272"/>
      <c r="X67" s="272"/>
      <c r="Z67" s="273"/>
      <c r="AA67" s="238"/>
    </row>
    <row r="68" spans="1:27" s="111" customFormat="1" ht="30">
      <c r="A68" s="204"/>
      <c r="B68" s="1573" t="s">
        <v>157</v>
      </c>
      <c r="C68" s="1574"/>
      <c r="D68" s="1731" t="s">
        <v>61</v>
      </c>
      <c r="E68" s="1731"/>
      <c r="F68" s="742" t="s">
        <v>205</v>
      </c>
      <c r="G68" s="742" t="s">
        <v>61</v>
      </c>
      <c r="H68" s="223" t="s">
        <v>61</v>
      </c>
      <c r="I68" s="244"/>
      <c r="J68" s="256"/>
      <c r="K68" s="232" t="str">
        <f t="shared" ref="K68:K79" si="2">B68</f>
        <v>a. Combined oral contraceptives (estrogen + progestin - for  example, LoFemenol, Microgynon)</v>
      </c>
      <c r="L68" s="231"/>
      <c r="M68" s="231"/>
      <c r="N68" s="231"/>
      <c r="O68" s="231"/>
      <c r="P68" s="231"/>
      <c r="Q68" s="231"/>
      <c r="R68" s="232"/>
      <c r="S68" s="231"/>
      <c r="T68" s="112"/>
      <c r="U68" s="112"/>
      <c r="V68" s="112"/>
      <c r="W68" s="237"/>
      <c r="X68" s="237"/>
      <c r="Z68" s="246"/>
      <c r="AA68" s="238"/>
    </row>
    <row r="69" spans="1:27" s="111" customFormat="1">
      <c r="A69" s="205"/>
      <c r="B69" s="1573" t="s">
        <v>158</v>
      </c>
      <c r="C69" s="1574"/>
      <c r="D69" s="1731" t="s">
        <v>61</v>
      </c>
      <c r="E69" s="1731"/>
      <c r="F69" s="742" t="s">
        <v>205</v>
      </c>
      <c r="G69" s="742" t="s">
        <v>61</v>
      </c>
      <c r="H69" s="223" t="s">
        <v>61</v>
      </c>
      <c r="I69" s="244"/>
      <c r="J69" s="256"/>
      <c r="K69" s="232" t="str">
        <f t="shared" si="2"/>
        <v>b. Progestin-only pills (for example, Ovrette, Microlut)</v>
      </c>
      <c r="L69" s="231"/>
      <c r="M69" s="231"/>
      <c r="N69" s="231"/>
      <c r="O69" s="231"/>
      <c r="P69" s="231"/>
      <c r="Q69" s="231"/>
      <c r="R69" s="232"/>
      <c r="S69" s="231"/>
      <c r="T69" s="112"/>
      <c r="U69" s="112"/>
      <c r="V69" s="112"/>
      <c r="W69" s="237"/>
      <c r="X69" s="237"/>
      <c r="Z69" s="246"/>
      <c r="AA69" s="238"/>
    </row>
    <row r="70" spans="1:27" s="111" customFormat="1">
      <c r="A70" s="205"/>
      <c r="B70" s="1573" t="s">
        <v>159</v>
      </c>
      <c r="C70" s="1574"/>
      <c r="D70" s="1731" t="s">
        <v>62</v>
      </c>
      <c r="E70" s="1731"/>
      <c r="F70" s="742" t="s">
        <v>205</v>
      </c>
      <c r="G70" s="742" t="s">
        <v>62</v>
      </c>
      <c r="H70" s="223" t="s">
        <v>62</v>
      </c>
      <c r="I70" s="244"/>
      <c r="J70" s="256"/>
      <c r="K70" s="232" t="str">
        <f t="shared" si="2"/>
        <v>c. Injectables (for example, DepoProvera, Noristerat)</v>
      </c>
      <c r="L70" s="231"/>
      <c r="M70" s="231"/>
      <c r="N70" s="231"/>
      <c r="O70" s="231"/>
      <c r="P70" s="231"/>
      <c r="Q70" s="231"/>
      <c r="R70" s="232"/>
      <c r="S70" s="231"/>
      <c r="T70" s="112"/>
      <c r="U70" s="112"/>
      <c r="V70" s="112"/>
      <c r="W70" s="237"/>
      <c r="X70" s="237"/>
      <c r="Z70" s="246"/>
      <c r="AA70" s="238"/>
    </row>
    <row r="71" spans="1:27" s="111" customFormat="1">
      <c r="A71" s="205"/>
      <c r="B71" s="1573" t="s">
        <v>160</v>
      </c>
      <c r="C71" s="1574"/>
      <c r="D71" s="1731" t="s">
        <v>61</v>
      </c>
      <c r="E71" s="1731"/>
      <c r="F71" s="742" t="s">
        <v>205</v>
      </c>
      <c r="G71" s="742" t="s">
        <v>61</v>
      </c>
      <c r="H71" s="223" t="s">
        <v>62</v>
      </c>
      <c r="I71" s="244"/>
      <c r="J71" s="256"/>
      <c r="K71" s="232" t="str">
        <f t="shared" si="2"/>
        <v>d. Implants (for example, Jadelle, Implanon)</v>
      </c>
      <c r="L71" s="231"/>
      <c r="M71" s="231"/>
      <c r="N71" s="231"/>
      <c r="O71" s="231"/>
      <c r="P71" s="231"/>
      <c r="Q71" s="231"/>
      <c r="R71" s="232"/>
      <c r="S71" s="231"/>
      <c r="T71" s="112"/>
      <c r="U71" s="112"/>
      <c r="V71" s="112"/>
      <c r="W71" s="237"/>
      <c r="X71" s="237"/>
      <c r="Z71" s="246"/>
      <c r="AA71" s="238"/>
    </row>
    <row r="72" spans="1:27" s="111" customFormat="1">
      <c r="A72" s="205"/>
      <c r="B72" s="1573" t="s">
        <v>161</v>
      </c>
      <c r="C72" s="1574"/>
      <c r="D72" s="1731" t="s">
        <v>61</v>
      </c>
      <c r="E72" s="1731"/>
      <c r="F72" s="742" t="s">
        <v>205</v>
      </c>
      <c r="G72" s="742" t="s">
        <v>62</v>
      </c>
      <c r="H72" s="223" t="s">
        <v>62</v>
      </c>
      <c r="I72" s="244"/>
      <c r="J72" s="256"/>
      <c r="K72" s="232" t="str">
        <f t="shared" si="2"/>
        <v>e. Intrauterine devices (IUDs) (for example, Optima Copper T)</v>
      </c>
      <c r="L72" s="231"/>
      <c r="M72" s="231"/>
      <c r="N72" s="231"/>
      <c r="O72" s="231"/>
      <c r="P72" s="231"/>
      <c r="Q72" s="231"/>
      <c r="R72" s="232"/>
      <c r="S72" s="231"/>
      <c r="T72" s="112"/>
      <c r="U72" s="112"/>
      <c r="V72" s="112"/>
      <c r="W72" s="237"/>
      <c r="X72" s="237"/>
      <c r="Z72" s="246"/>
      <c r="AA72" s="238"/>
    </row>
    <row r="73" spans="1:27" s="111" customFormat="1">
      <c r="A73" s="205"/>
      <c r="B73" s="1573" t="s">
        <v>18</v>
      </c>
      <c r="C73" s="1574"/>
      <c r="D73" s="1731" t="s">
        <v>61</v>
      </c>
      <c r="E73" s="1731"/>
      <c r="F73" s="742" t="s">
        <v>205</v>
      </c>
      <c r="G73" s="742" t="s">
        <v>61</v>
      </c>
      <c r="H73" s="223" t="s">
        <v>61</v>
      </c>
      <c r="I73" s="244"/>
      <c r="J73" s="256"/>
      <c r="K73" s="232" t="str">
        <f t="shared" si="2"/>
        <v>f. Male condoms</v>
      </c>
      <c r="L73" s="231"/>
      <c r="M73" s="231"/>
      <c r="N73" s="231"/>
      <c r="O73" s="231"/>
      <c r="P73" s="231"/>
      <c r="Q73" s="231"/>
      <c r="R73" s="232"/>
      <c r="S73" s="231"/>
      <c r="T73" s="112"/>
      <c r="U73" s="112"/>
      <c r="V73" s="112"/>
      <c r="W73" s="237"/>
      <c r="X73" s="237"/>
      <c r="Z73" s="246"/>
      <c r="AA73" s="238"/>
    </row>
    <row r="74" spans="1:27" s="111" customFormat="1">
      <c r="A74" s="205"/>
      <c r="B74" s="1573" t="s">
        <v>19</v>
      </c>
      <c r="C74" s="1574"/>
      <c r="D74" s="1731" t="s">
        <v>61</v>
      </c>
      <c r="E74" s="1731"/>
      <c r="F74" s="742" t="s">
        <v>205</v>
      </c>
      <c r="G74" s="742" t="s">
        <v>62</v>
      </c>
      <c r="H74" s="223" t="s">
        <v>62</v>
      </c>
      <c r="I74" s="244"/>
      <c r="J74" s="256"/>
      <c r="K74" s="232" t="str">
        <f t="shared" si="2"/>
        <v>g. Female condoms</v>
      </c>
      <c r="L74" s="231"/>
      <c r="M74" s="231"/>
      <c r="N74" s="231"/>
      <c r="O74" s="231"/>
      <c r="P74" s="231"/>
      <c r="Q74" s="231"/>
      <c r="R74" s="232"/>
      <c r="S74" s="231"/>
      <c r="T74" s="112"/>
      <c r="U74" s="112"/>
      <c r="V74" s="112"/>
      <c r="W74" s="237"/>
      <c r="X74" s="237"/>
      <c r="Z74" s="246"/>
      <c r="AA74" s="238"/>
    </row>
    <row r="75" spans="1:27" s="111" customFormat="1">
      <c r="A75" s="205"/>
      <c r="B75" s="1573" t="s">
        <v>162</v>
      </c>
      <c r="C75" s="1574"/>
      <c r="D75" s="1731" t="s">
        <v>61</v>
      </c>
      <c r="E75" s="1731"/>
      <c r="F75" s="742" t="s">
        <v>205</v>
      </c>
      <c r="G75" s="742" t="s">
        <v>62</v>
      </c>
      <c r="H75" s="223" t="s">
        <v>62</v>
      </c>
      <c r="I75" s="244"/>
      <c r="J75" s="256"/>
      <c r="K75" s="232" t="str">
        <f t="shared" si="2"/>
        <v>h. Emergency contraceptive pills (for example, Postinor)</v>
      </c>
      <c r="L75" s="231"/>
      <c r="M75" s="231"/>
      <c r="N75" s="231"/>
      <c r="O75" s="231"/>
      <c r="P75" s="231"/>
      <c r="Q75" s="231"/>
      <c r="R75" s="232"/>
      <c r="S75" s="231"/>
      <c r="T75" s="112"/>
      <c r="U75" s="112"/>
      <c r="V75" s="112"/>
      <c r="W75" s="237"/>
      <c r="X75" s="237"/>
      <c r="Z75" s="246"/>
      <c r="AA75" s="238"/>
    </row>
    <row r="76" spans="1:27" s="111" customFormat="1">
      <c r="A76" s="205"/>
      <c r="B76" s="1573" t="s">
        <v>163</v>
      </c>
      <c r="C76" s="1574"/>
      <c r="D76" s="1731" t="s">
        <v>62</v>
      </c>
      <c r="E76" s="1731"/>
      <c r="F76" s="742" t="s">
        <v>205</v>
      </c>
      <c r="G76" s="742" t="s">
        <v>62</v>
      </c>
      <c r="H76" s="223" t="s">
        <v>62</v>
      </c>
      <c r="I76" s="244"/>
      <c r="J76" s="256"/>
      <c r="K76" s="232" t="str">
        <f t="shared" si="2"/>
        <v>i. Long-acting permanent method for males (vasectomy)</v>
      </c>
      <c r="L76" s="231"/>
      <c r="M76" s="231"/>
      <c r="N76" s="231"/>
      <c r="O76" s="231"/>
      <c r="P76" s="231"/>
      <c r="Q76" s="231"/>
      <c r="R76" s="232"/>
      <c r="S76" s="231"/>
      <c r="T76" s="112"/>
      <c r="U76" s="112"/>
      <c r="V76" s="112"/>
      <c r="W76" s="237"/>
      <c r="X76" s="237"/>
      <c r="Z76" s="246"/>
      <c r="AA76" s="238"/>
    </row>
    <row r="77" spans="1:27" s="111" customFormat="1">
      <c r="A77" s="205"/>
      <c r="B77" s="1573" t="s">
        <v>164</v>
      </c>
      <c r="C77" s="1574"/>
      <c r="D77" s="1731" t="s">
        <v>61</v>
      </c>
      <c r="E77" s="1731"/>
      <c r="F77" s="742" t="s">
        <v>205</v>
      </c>
      <c r="G77" s="742" t="s">
        <v>62</v>
      </c>
      <c r="H77" s="223" t="s">
        <v>62</v>
      </c>
      <c r="I77" s="244"/>
      <c r="J77" s="256"/>
      <c r="K77" s="232" t="str">
        <f t="shared" si="2"/>
        <v>j. Long-acting permanent method for females (tubal ligation)</v>
      </c>
      <c r="L77" s="231"/>
      <c r="M77" s="231"/>
      <c r="N77" s="231"/>
      <c r="O77" s="231"/>
      <c r="P77" s="231"/>
      <c r="Q77" s="231"/>
      <c r="R77" s="232"/>
      <c r="S77" s="231"/>
      <c r="T77" s="112"/>
      <c r="U77" s="112"/>
      <c r="V77" s="112"/>
      <c r="W77" s="237"/>
      <c r="X77" s="237"/>
      <c r="Z77" s="246"/>
      <c r="AA77" s="238"/>
    </row>
    <row r="78" spans="1:27" s="111" customFormat="1">
      <c r="A78" s="205"/>
      <c r="B78" s="1573" t="s">
        <v>20</v>
      </c>
      <c r="C78" s="1574"/>
      <c r="D78" s="1731" t="s">
        <v>61</v>
      </c>
      <c r="E78" s="1731"/>
      <c r="F78" s="742" t="s">
        <v>205</v>
      </c>
      <c r="G78" s="742" t="s">
        <v>62</v>
      </c>
      <c r="H78" s="223" t="s">
        <v>62</v>
      </c>
      <c r="I78" s="244"/>
      <c r="J78" s="256"/>
      <c r="K78" s="232" t="str">
        <f t="shared" si="2"/>
        <v>k. CycleBeads</v>
      </c>
      <c r="L78" s="231"/>
      <c r="M78" s="231"/>
      <c r="N78" s="231"/>
      <c r="O78" s="231"/>
      <c r="P78" s="231"/>
      <c r="Q78" s="231"/>
      <c r="R78" s="232"/>
      <c r="S78" s="231"/>
      <c r="T78" s="112"/>
      <c r="U78" s="112"/>
      <c r="V78" s="112"/>
      <c r="W78" s="237"/>
      <c r="X78" s="237"/>
      <c r="Z78" s="246"/>
      <c r="AA78" s="238"/>
    </row>
    <row r="79" spans="1:27" s="111" customFormat="1" ht="45">
      <c r="A79" s="206"/>
      <c r="B79" s="1576" t="s">
        <v>165</v>
      </c>
      <c r="C79" s="1577"/>
      <c r="D79" s="1731"/>
      <c r="E79" s="1731"/>
      <c r="F79" s="742"/>
      <c r="G79" s="742"/>
      <c r="H79" s="223"/>
      <c r="I79" s="244"/>
      <c r="J79" s="256"/>
      <c r="K79" s="232" t="str">
        <f t="shared" si="2"/>
        <v>l. Other contraceptive methods - specify 
(Please provide the name of the other contraceptive(s) offered, by sector.)</v>
      </c>
      <c r="L79" s="231"/>
      <c r="M79" s="231"/>
      <c r="N79" s="231"/>
      <c r="O79" s="231"/>
      <c r="P79" s="231"/>
      <c r="Q79" s="231"/>
      <c r="R79" s="232"/>
      <c r="S79" s="231"/>
      <c r="T79" s="112"/>
      <c r="U79" s="112"/>
      <c r="V79" s="112"/>
      <c r="W79" s="237"/>
      <c r="X79" s="237"/>
      <c r="Z79" s="246"/>
      <c r="AA79" s="238"/>
    </row>
    <row r="80" spans="1:27" s="111" customFormat="1" ht="30.75" thickBot="1">
      <c r="A80" s="1558" t="s">
        <v>105</v>
      </c>
      <c r="B80" s="1482"/>
      <c r="C80" s="1483"/>
      <c r="D80" s="1670"/>
      <c r="E80" s="1671"/>
      <c r="F80" s="1671"/>
      <c r="G80" s="1671"/>
      <c r="H80" s="1672"/>
      <c r="I80" s="244"/>
      <c r="J80" s="256"/>
      <c r="K80" s="232" t="str">
        <f>A80</f>
        <v>C2. Please note any comments about the commodities offered.</v>
      </c>
      <c r="L80" s="231"/>
      <c r="M80" s="231"/>
      <c r="N80" s="231"/>
      <c r="O80" s="232">
        <f>D80</f>
        <v>0</v>
      </c>
      <c r="P80" s="231"/>
      <c r="Q80" s="231"/>
      <c r="R80" s="232"/>
      <c r="S80" s="231"/>
      <c r="T80" s="112"/>
      <c r="U80" s="112"/>
      <c r="V80" s="112"/>
      <c r="W80" s="237"/>
      <c r="X80" s="237"/>
      <c r="Z80" s="246"/>
      <c r="AA80" s="238"/>
    </row>
    <row r="81" spans="1:28" s="129" customFormat="1" ht="16.5" customHeight="1" thickBot="1">
      <c r="A81" s="1559" t="s">
        <v>3</v>
      </c>
      <c r="B81" s="1560"/>
      <c r="C81" s="1560"/>
      <c r="D81" s="1560"/>
      <c r="E81" s="1560"/>
      <c r="F81" s="1560"/>
      <c r="G81" s="1560"/>
      <c r="H81" s="207"/>
      <c r="I81" s="240"/>
      <c r="J81" s="270"/>
      <c r="K81" s="232"/>
      <c r="L81" s="106"/>
      <c r="M81" s="106"/>
      <c r="N81" s="106"/>
      <c r="O81" s="106"/>
      <c r="P81" s="106"/>
      <c r="Q81" s="106"/>
      <c r="R81" s="252"/>
      <c r="S81" s="106"/>
      <c r="T81" s="271"/>
      <c r="U81" s="271"/>
      <c r="V81" s="271"/>
      <c r="W81" s="272"/>
      <c r="X81" s="272"/>
      <c r="Z81" s="274"/>
      <c r="AA81" s="238"/>
    </row>
    <row r="82" spans="1:28" s="111" customFormat="1" ht="30" customHeight="1">
      <c r="A82" s="1561" t="s">
        <v>166</v>
      </c>
      <c r="B82" s="1562"/>
      <c r="C82" s="1562"/>
      <c r="D82" s="1562"/>
      <c r="E82" s="1562"/>
      <c r="F82" s="1562"/>
      <c r="G82" s="1563"/>
      <c r="H82" s="221" t="s">
        <v>61</v>
      </c>
      <c r="I82" s="275" t="str">
        <f>A82</f>
        <v>D1. Is there a contraceptive security or reproductive health commodity security strategy or is contraceptive security explicitly included in a country strategy? (Please select from the dropdown list.)</v>
      </c>
      <c r="J82" s="256"/>
      <c r="K82" s="232"/>
      <c r="L82" s="231"/>
      <c r="M82" s="231"/>
      <c r="N82" s="231"/>
      <c r="O82" s="231"/>
      <c r="P82" s="231"/>
      <c r="Q82" s="231"/>
      <c r="R82" s="232"/>
      <c r="S82" s="231"/>
      <c r="T82" s="112"/>
      <c r="U82" s="112"/>
      <c r="V82" s="112"/>
      <c r="W82" s="237"/>
      <c r="X82" s="237"/>
      <c r="Z82" s="246"/>
      <c r="AA82" s="238"/>
    </row>
    <row r="83" spans="1:28" s="111" customFormat="1" ht="15.75" thickBot="1">
      <c r="A83" s="1564" t="s">
        <v>70</v>
      </c>
      <c r="B83" s="1565"/>
      <c r="C83" s="1565"/>
      <c r="D83" s="208"/>
      <c r="E83" s="208"/>
      <c r="F83" s="208"/>
      <c r="G83" s="208"/>
      <c r="H83" s="209"/>
      <c r="I83" s="276"/>
      <c r="J83" s="256"/>
      <c r="K83" s="232"/>
      <c r="L83" s="231"/>
      <c r="M83" s="231"/>
      <c r="N83" s="231"/>
      <c r="O83" s="231"/>
      <c r="P83" s="231"/>
      <c r="Q83" s="231"/>
      <c r="R83" s="232"/>
      <c r="S83" s="231"/>
      <c r="T83" s="112"/>
      <c r="U83" s="112"/>
      <c r="V83" s="112"/>
      <c r="W83" s="237"/>
      <c r="X83" s="237"/>
      <c r="Z83" s="246"/>
      <c r="AA83" s="238"/>
    </row>
    <row r="84" spans="1:28" s="111" customFormat="1" ht="64.5" customHeight="1">
      <c r="A84" s="1566"/>
      <c r="B84" s="1568" t="s">
        <v>37</v>
      </c>
      <c r="C84" s="1569"/>
      <c r="D84" s="1569" t="s">
        <v>167</v>
      </c>
      <c r="E84" s="1569"/>
      <c r="F84" s="734" t="s">
        <v>35</v>
      </c>
      <c r="G84" s="1569" t="s">
        <v>36</v>
      </c>
      <c r="H84" s="1570"/>
      <c r="I84" s="275"/>
      <c r="J84" s="265" t="str">
        <f>G84</f>
        <v>Is the contraceptive security strategy being implemented?</v>
      </c>
      <c r="K84" s="232" t="str">
        <f>B84</f>
        <v>Strategy name</v>
      </c>
      <c r="L84" s="231"/>
      <c r="M84" s="247">
        <f>E84</f>
        <v>0</v>
      </c>
      <c r="N84" s="231"/>
      <c r="O84" s="231"/>
      <c r="P84" s="231"/>
      <c r="Q84" s="231"/>
      <c r="R84" s="232"/>
      <c r="S84" s="232" t="str">
        <f>D84</f>
        <v>Years Covered (including strategy updates)</v>
      </c>
      <c r="T84" s="112"/>
      <c r="U84" s="112"/>
      <c r="V84" s="112"/>
      <c r="W84" s="237"/>
      <c r="X84" s="237"/>
      <c r="Z84" s="246"/>
      <c r="AA84" s="238"/>
    </row>
    <row r="85" spans="1:28" s="111" customFormat="1" ht="15.75" thickBot="1">
      <c r="A85" s="1567"/>
      <c r="B85" s="210" t="s">
        <v>10</v>
      </c>
      <c r="C85" s="748" t="s">
        <v>353</v>
      </c>
      <c r="D85" s="1722" t="s">
        <v>354</v>
      </c>
      <c r="E85" s="1723"/>
      <c r="F85" s="743" t="s">
        <v>61</v>
      </c>
      <c r="G85" s="1737" t="s">
        <v>61</v>
      </c>
      <c r="H85" s="1738"/>
      <c r="I85" s="275"/>
      <c r="J85" s="265" t="str">
        <f>G85</f>
        <v>Yes</v>
      </c>
      <c r="K85" s="232" t="str">
        <f>B85</f>
        <v>a</v>
      </c>
      <c r="L85" s="231"/>
      <c r="M85" s="247">
        <f>E85</f>
        <v>0</v>
      </c>
      <c r="N85" s="231"/>
      <c r="O85" s="231"/>
      <c r="P85" s="231"/>
      <c r="Q85" s="231"/>
      <c r="R85" s="232"/>
      <c r="S85" s="232" t="str">
        <f>D85</f>
        <v>2005-2015</v>
      </c>
      <c r="T85" s="112"/>
      <c r="U85" s="112"/>
      <c r="V85" s="112"/>
      <c r="W85" s="237"/>
      <c r="X85" s="237"/>
      <c r="Z85" s="246"/>
      <c r="AA85" s="238"/>
    </row>
    <row r="86" spans="1:28" s="111" customFormat="1" ht="28.5" customHeight="1">
      <c r="A86" s="1561" t="s">
        <v>71</v>
      </c>
      <c r="B86" s="1562"/>
      <c r="C86" s="1562"/>
      <c r="D86" s="1562"/>
      <c r="E86" s="1562"/>
      <c r="F86" s="1562"/>
      <c r="G86" s="1563"/>
      <c r="H86" s="621" t="s">
        <v>61</v>
      </c>
      <c r="I86" s="275"/>
      <c r="J86" s="265"/>
      <c r="K86" s="232"/>
      <c r="L86" s="231"/>
      <c r="M86" s="231"/>
      <c r="N86" s="231"/>
      <c r="O86" s="231"/>
      <c r="P86" s="231"/>
      <c r="Q86" s="233" t="str">
        <f>H86</f>
        <v>Yes</v>
      </c>
      <c r="R86" s="232" t="str">
        <f>A86</f>
        <v>D2. Are any family planning commodities subject to duties, import taxes, or other fees?</v>
      </c>
      <c r="S86" s="231"/>
      <c r="T86" s="112"/>
      <c r="U86" s="112"/>
      <c r="V86" s="112"/>
      <c r="W86" s="237"/>
      <c r="X86" s="237"/>
      <c r="Z86" s="246"/>
      <c r="AA86" s="238"/>
    </row>
    <row r="87" spans="1:28" s="111" customFormat="1" ht="30">
      <c r="A87" s="152"/>
      <c r="B87" s="1465" t="s">
        <v>106</v>
      </c>
      <c r="C87" s="1465"/>
      <c r="D87" s="1466"/>
      <c r="E87" s="1716" t="s">
        <v>355</v>
      </c>
      <c r="F87" s="1717"/>
      <c r="G87" s="1717"/>
      <c r="H87" s="1718"/>
      <c r="I87" s="275"/>
      <c r="J87" s="265"/>
      <c r="K87" s="232"/>
      <c r="L87" s="231"/>
      <c r="M87" s="247"/>
      <c r="N87" s="247" t="str">
        <f>E87</f>
        <v>Commercial sector, social marketing, and NGO</v>
      </c>
      <c r="O87" s="231"/>
      <c r="P87" s="232" t="str">
        <f>B87</f>
        <v>a. If yes, for which sectors (public, NGO, social marketing, commercial)?</v>
      </c>
      <c r="Q87" s="231"/>
      <c r="R87" s="232"/>
      <c r="S87" s="231"/>
      <c r="T87" s="112"/>
      <c r="U87" s="112"/>
      <c r="V87" s="112"/>
      <c r="W87" s="237"/>
      <c r="X87" s="237"/>
      <c r="Z87" s="246"/>
      <c r="AA87" s="238"/>
    </row>
    <row r="88" spans="1:28" s="111" customFormat="1" ht="90">
      <c r="A88" s="152"/>
      <c r="B88" s="1465" t="s">
        <v>21</v>
      </c>
      <c r="C88" s="1465"/>
      <c r="D88" s="1466"/>
      <c r="E88" s="1716" t="s">
        <v>1142</v>
      </c>
      <c r="F88" s="1717"/>
      <c r="G88" s="1717"/>
      <c r="H88" s="1718"/>
      <c r="I88" s="275"/>
      <c r="J88" s="265"/>
      <c r="K88" s="232"/>
      <c r="L88" s="231"/>
      <c r="M88" s="247"/>
      <c r="N88" s="247" t="str">
        <f>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O88" s="231"/>
      <c r="P88" s="232" t="str">
        <f>B88</f>
        <v>b. If yes, how much are the duties, taxes, or fees?</v>
      </c>
      <c r="Q88" s="231"/>
      <c r="R88" s="232"/>
      <c r="S88" s="231"/>
      <c r="T88" s="112"/>
      <c r="U88" s="112"/>
      <c r="V88" s="112"/>
      <c r="W88" s="237"/>
      <c r="X88" s="237"/>
      <c r="Z88" s="246"/>
      <c r="AA88" s="238"/>
    </row>
    <row r="89" spans="1:28" s="111" customFormat="1" ht="30" customHeight="1">
      <c r="A89" s="1480" t="s">
        <v>168</v>
      </c>
      <c r="B89" s="1465"/>
      <c r="C89" s="1465"/>
      <c r="D89" s="1465"/>
      <c r="E89" s="1465"/>
      <c r="F89" s="1465"/>
      <c r="G89" s="1466"/>
      <c r="H89" s="211" t="s">
        <v>62</v>
      </c>
      <c r="I89" s="275" t="str">
        <f>A89</f>
        <v>D3. Are there policies that hinder the ability of the private sector (commercial sector, NGOs, or social marketing) to provide contraceptive methods (for example: price controls, distribution limitations, taxes/duties, advertising bans, etc.)?</v>
      </c>
      <c r="J89" s="265"/>
      <c r="K89" s="232"/>
      <c r="L89" s="231"/>
      <c r="M89" s="231"/>
      <c r="N89" s="231"/>
      <c r="O89" s="231"/>
      <c r="P89" s="232"/>
      <c r="Q89" s="231"/>
      <c r="R89" s="232"/>
      <c r="S89" s="231"/>
      <c r="T89" s="112"/>
      <c r="U89" s="112"/>
      <c r="V89" s="112"/>
      <c r="W89" s="237"/>
      <c r="X89" s="237"/>
      <c r="Z89" s="246"/>
      <c r="AA89" s="238"/>
    </row>
    <row r="90" spans="1:28" s="111" customFormat="1" ht="15" customHeight="1">
      <c r="A90" s="152"/>
      <c r="B90" s="1465" t="s">
        <v>22</v>
      </c>
      <c r="C90" s="1465"/>
      <c r="D90" s="1465"/>
      <c r="E90" s="1739"/>
      <c r="F90" s="1739"/>
      <c r="G90" s="1739"/>
      <c r="H90" s="1740"/>
      <c r="I90" s="275"/>
      <c r="J90" s="265"/>
      <c r="K90" s="232" t="e">
        <f>#REF!</f>
        <v>#REF!</v>
      </c>
      <c r="L90" s="231"/>
      <c r="M90" s="231"/>
      <c r="N90" s="277"/>
      <c r="O90" s="233">
        <f>D90</f>
        <v>0</v>
      </c>
      <c r="P90" s="232"/>
      <c r="Q90" s="231"/>
      <c r="R90" s="231"/>
      <c r="S90" s="231"/>
      <c r="T90" s="112"/>
      <c r="U90" s="112"/>
      <c r="V90" s="112"/>
      <c r="W90" s="237"/>
      <c r="X90" s="237"/>
      <c r="Z90" s="246"/>
      <c r="AA90" s="238"/>
    </row>
    <row r="91" spans="1:28" s="111" customFormat="1" ht="30" customHeight="1">
      <c r="A91" s="1480" t="s">
        <v>169</v>
      </c>
      <c r="B91" s="1465"/>
      <c r="C91" s="1465"/>
      <c r="D91" s="1465"/>
      <c r="E91" s="1465"/>
      <c r="F91" s="1465"/>
      <c r="G91" s="1466"/>
      <c r="H91" s="211" t="s">
        <v>62</v>
      </c>
      <c r="I91" s="275" t="str">
        <f>A91</f>
        <v>D4. Are there policies that enable the private sector (commercial sector, NGOs, or social marketing) to provide contraceptive methods?</v>
      </c>
      <c r="J91" s="265"/>
      <c r="K91" s="232"/>
      <c r="L91" s="231"/>
      <c r="M91" s="231"/>
      <c r="N91" s="231"/>
      <c r="O91" s="231"/>
      <c r="P91" s="232"/>
      <c r="Q91" s="231"/>
      <c r="R91" s="232"/>
      <c r="S91" s="231"/>
      <c r="T91" s="112"/>
      <c r="U91" s="112"/>
      <c r="V91" s="112"/>
      <c r="W91" s="237"/>
      <c r="X91" s="237"/>
      <c r="Z91" s="246"/>
      <c r="AA91" s="238"/>
    </row>
    <row r="92" spans="1:28" s="111" customFormat="1" ht="15" customHeight="1">
      <c r="A92" s="152"/>
      <c r="B92" s="1465" t="s">
        <v>22</v>
      </c>
      <c r="C92" s="1465"/>
      <c r="D92" s="1466"/>
      <c r="E92" s="615" t="s">
        <v>205</v>
      </c>
      <c r="F92" s="737"/>
      <c r="G92" s="737"/>
      <c r="H92" s="726"/>
      <c r="I92" s="275"/>
      <c r="J92" s="265"/>
      <c r="K92" s="232" t="str">
        <f>B92</f>
        <v>a. If yes, describe the policies.</v>
      </c>
      <c r="L92" s="231"/>
      <c r="M92" s="231"/>
      <c r="N92" s="277"/>
      <c r="O92" s="233" t="str">
        <f>E92</f>
        <v>Not applicable</v>
      </c>
      <c r="P92" s="232"/>
      <c r="Q92" s="231"/>
      <c r="R92" s="231"/>
      <c r="S92" s="231"/>
      <c r="T92" s="112"/>
      <c r="U92" s="112"/>
      <c r="V92" s="112"/>
      <c r="W92" s="237"/>
      <c r="X92" s="237"/>
      <c r="Z92" s="246"/>
      <c r="AA92" s="238"/>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45" t="s">
        <v>52</v>
      </c>
      <c r="C94" s="1546"/>
      <c r="D94" s="1547" t="s">
        <v>213</v>
      </c>
      <c r="E94" s="1548"/>
      <c r="F94" s="1549"/>
      <c r="G94" s="1547" t="s">
        <v>214</v>
      </c>
      <c r="H94" s="1550"/>
      <c r="I94" s="279"/>
      <c r="J94" s="280" t="str">
        <f t="shared" ref="J94:J102" si="3">G94</f>
        <v>Note the lowest level provider that is allowed to sell or dispense the method in the private sector</v>
      </c>
      <c r="K94" s="232"/>
      <c r="L94" s="231"/>
      <c r="M94" s="247"/>
      <c r="N94" s="231"/>
      <c r="O94" s="232"/>
      <c r="P94" s="232"/>
      <c r="Q94" s="231"/>
      <c r="R94" s="231"/>
      <c r="S94" s="231"/>
      <c r="T94" s="281" t="str">
        <f t="shared" ref="T94:T102" si="4">D94</f>
        <v>Note the lowest level provider that is allowed to sell or dispense the method in the public sector</v>
      </c>
      <c r="U94" s="282"/>
      <c r="V94" s="112"/>
      <c r="W94" s="237"/>
      <c r="X94" s="237"/>
      <c r="Z94" s="246"/>
      <c r="AA94" s="238"/>
    </row>
    <row r="95" spans="1:28" s="111" customFormat="1" ht="45">
      <c r="A95" s="130"/>
      <c r="B95" s="95" t="s">
        <v>10</v>
      </c>
      <c r="C95" s="91" t="s">
        <v>181</v>
      </c>
      <c r="D95" s="1710" t="s">
        <v>356</v>
      </c>
      <c r="E95" s="1711"/>
      <c r="F95" s="1712"/>
      <c r="G95" s="1716" t="s">
        <v>357</v>
      </c>
      <c r="H95" s="1718"/>
      <c r="I95" s="283"/>
      <c r="J95" s="265" t="str">
        <f t="shared" si="3"/>
        <v>Doctor must prescribe and the commodity should be dispensed or sold by pharmacists in the pharmacy</v>
      </c>
      <c r="K95" s="232"/>
      <c r="L95" s="231"/>
      <c r="M95" s="247"/>
      <c r="N95" s="231"/>
      <c r="O95" s="232"/>
      <c r="P95" s="232"/>
      <c r="Q95" s="231"/>
      <c r="R95" s="231"/>
      <c r="S95" s="231"/>
      <c r="T95" s="281" t="str">
        <f t="shared" si="4"/>
        <v xml:space="preserve">Not applicable, there is no public sector </v>
      </c>
      <c r="U95" s="282"/>
      <c r="V95" s="112"/>
      <c r="W95" s="237"/>
      <c r="X95" s="237"/>
      <c r="Z95" s="246"/>
      <c r="AA95" s="238"/>
    </row>
    <row r="96" spans="1:28" s="111" customFormat="1">
      <c r="A96" s="130"/>
      <c r="B96" s="95" t="s">
        <v>11</v>
      </c>
      <c r="C96" s="92" t="s">
        <v>188</v>
      </c>
      <c r="D96" s="1710" t="s">
        <v>356</v>
      </c>
      <c r="E96" s="1711"/>
      <c r="F96" s="1712"/>
      <c r="G96" s="1716" t="s">
        <v>205</v>
      </c>
      <c r="H96" s="1718"/>
      <c r="I96" s="283"/>
      <c r="J96" s="265" t="str">
        <f t="shared" si="3"/>
        <v>Not applicable</v>
      </c>
      <c r="K96" s="232"/>
      <c r="L96" s="231"/>
      <c r="M96" s="247"/>
      <c r="N96" s="231"/>
      <c r="O96" s="232"/>
      <c r="P96" s="232"/>
      <c r="Q96" s="231"/>
      <c r="R96" s="231"/>
      <c r="S96" s="231"/>
      <c r="T96" s="281" t="str">
        <f t="shared" si="4"/>
        <v xml:space="preserve">Not applicable, there is no public sector </v>
      </c>
      <c r="U96" s="282"/>
      <c r="V96" s="112"/>
      <c r="W96" s="237"/>
      <c r="X96" s="237"/>
      <c r="Z96" s="246"/>
      <c r="AA96" s="238"/>
    </row>
    <row r="97" spans="1:27" s="111" customFormat="1" ht="15" customHeight="1">
      <c r="A97" s="130"/>
      <c r="B97" s="95" t="s">
        <v>12</v>
      </c>
      <c r="C97" s="92" t="s">
        <v>189</v>
      </c>
      <c r="D97" s="1710" t="s">
        <v>356</v>
      </c>
      <c r="E97" s="1711"/>
      <c r="F97" s="1712"/>
      <c r="G97" s="1716" t="s">
        <v>203</v>
      </c>
      <c r="H97" s="1718"/>
      <c r="I97" s="283"/>
      <c r="J97" s="265" t="str">
        <f t="shared" si="3"/>
        <v>Doctor</v>
      </c>
      <c r="K97" s="232"/>
      <c r="L97" s="231"/>
      <c r="M97" s="247"/>
      <c r="N97" s="231"/>
      <c r="O97" s="232"/>
      <c r="P97" s="232"/>
      <c r="Q97" s="231"/>
      <c r="R97" s="231"/>
      <c r="S97" s="231"/>
      <c r="T97" s="281" t="str">
        <f t="shared" si="4"/>
        <v xml:space="preserve">Not applicable, there is no public sector </v>
      </c>
      <c r="U97" s="282"/>
      <c r="V97" s="112"/>
      <c r="W97" s="237"/>
      <c r="X97" s="237"/>
      <c r="Z97" s="246"/>
      <c r="AA97" s="238"/>
    </row>
    <row r="98" spans="1:27" s="111" customFormat="1" ht="15" customHeight="1">
      <c r="A98" s="130"/>
      <c r="B98" s="94" t="s">
        <v>182</v>
      </c>
      <c r="C98" s="92" t="s">
        <v>190</v>
      </c>
      <c r="D98" s="1710" t="s">
        <v>356</v>
      </c>
      <c r="E98" s="1711"/>
      <c r="F98" s="1712"/>
      <c r="G98" s="1716" t="s">
        <v>203</v>
      </c>
      <c r="H98" s="1718"/>
      <c r="I98" s="283"/>
      <c r="J98" s="265" t="str">
        <f t="shared" si="3"/>
        <v>Doctor</v>
      </c>
      <c r="K98" s="232"/>
      <c r="L98" s="231"/>
      <c r="M98" s="247"/>
      <c r="N98" s="231"/>
      <c r="O98" s="232"/>
      <c r="P98" s="232"/>
      <c r="Q98" s="231"/>
      <c r="R98" s="231"/>
      <c r="S98" s="231"/>
      <c r="T98" s="281" t="str">
        <f t="shared" si="4"/>
        <v xml:space="preserve">Not applicable, there is no public sector </v>
      </c>
      <c r="U98" s="282"/>
      <c r="V98" s="112"/>
      <c r="W98" s="237"/>
      <c r="X98" s="237"/>
      <c r="Z98" s="246"/>
      <c r="AA98" s="238"/>
    </row>
    <row r="99" spans="1:27" s="111" customFormat="1" ht="15" customHeight="1">
      <c r="A99" s="130"/>
      <c r="B99" s="95" t="s">
        <v>183</v>
      </c>
      <c r="C99" s="92" t="s">
        <v>191</v>
      </c>
      <c r="D99" s="1710" t="s">
        <v>356</v>
      </c>
      <c r="E99" s="1711"/>
      <c r="F99" s="1712"/>
      <c r="G99" s="1716" t="s">
        <v>202</v>
      </c>
      <c r="H99" s="1718"/>
      <c r="I99" s="283"/>
      <c r="J99" s="265" t="str">
        <f t="shared" si="3"/>
        <v>Nurse</v>
      </c>
      <c r="K99" s="232"/>
      <c r="L99" s="231"/>
      <c r="M99" s="247"/>
      <c r="N99" s="231"/>
      <c r="O99" s="232"/>
      <c r="P99" s="232"/>
      <c r="Q99" s="231"/>
      <c r="R99" s="231"/>
      <c r="S99" s="231"/>
      <c r="T99" s="281" t="str">
        <f t="shared" si="4"/>
        <v xml:space="preserve">Not applicable, there is no public sector </v>
      </c>
      <c r="U99" s="282"/>
      <c r="V99" s="112"/>
      <c r="W99" s="237"/>
      <c r="X99" s="237"/>
      <c r="Z99" s="246"/>
      <c r="AA99" s="238"/>
    </row>
    <row r="100" spans="1:27" s="111" customFormat="1" ht="45">
      <c r="A100" s="130"/>
      <c r="B100" s="95" t="s">
        <v>184</v>
      </c>
      <c r="C100" s="92" t="s">
        <v>192</v>
      </c>
      <c r="D100" s="1710" t="s">
        <v>356</v>
      </c>
      <c r="E100" s="1711"/>
      <c r="F100" s="1712"/>
      <c r="G100" s="1716" t="s">
        <v>357</v>
      </c>
      <c r="H100" s="1718"/>
      <c r="I100" s="283"/>
      <c r="J100" s="265" t="str">
        <f t="shared" si="3"/>
        <v>Doctor must prescribe and the commodity should be dispensed or sold by pharmacists in the pharmacy</v>
      </c>
      <c r="K100" s="232"/>
      <c r="L100" s="231"/>
      <c r="M100" s="247"/>
      <c r="N100" s="231"/>
      <c r="O100" s="232"/>
      <c r="P100" s="232"/>
      <c r="Q100" s="231"/>
      <c r="R100" s="231"/>
      <c r="S100" s="231"/>
      <c r="T100" s="281" t="str">
        <f t="shared" si="4"/>
        <v xml:space="preserve">Not applicable, there is no public sector </v>
      </c>
      <c r="U100" s="282"/>
      <c r="V100" s="112"/>
      <c r="W100" s="237"/>
      <c r="X100" s="237"/>
      <c r="Z100" s="246"/>
      <c r="AA100" s="238"/>
    </row>
    <row r="101" spans="1:27" s="111" customFormat="1" ht="15" customHeight="1">
      <c r="A101" s="130"/>
      <c r="B101" s="95" t="s">
        <v>185</v>
      </c>
      <c r="C101" s="92" t="s">
        <v>193</v>
      </c>
      <c r="D101" s="1710" t="s">
        <v>356</v>
      </c>
      <c r="E101" s="1711"/>
      <c r="F101" s="1712"/>
      <c r="G101" s="1716" t="s">
        <v>203</v>
      </c>
      <c r="H101" s="1718"/>
      <c r="I101" s="283"/>
      <c r="J101" s="265" t="str">
        <f t="shared" si="3"/>
        <v>Doctor</v>
      </c>
      <c r="K101" s="232"/>
      <c r="L101" s="231"/>
      <c r="M101" s="247"/>
      <c r="N101" s="231"/>
      <c r="O101" s="232"/>
      <c r="P101" s="232"/>
      <c r="Q101" s="231"/>
      <c r="R101" s="231"/>
      <c r="S101" s="231"/>
      <c r="T101" s="281" t="str">
        <f t="shared" si="4"/>
        <v xml:space="preserve">Not applicable, there is no public sector </v>
      </c>
      <c r="U101" s="282"/>
      <c r="V101" s="112"/>
      <c r="W101" s="237"/>
      <c r="X101" s="237"/>
      <c r="Z101" s="246"/>
      <c r="AA101" s="238"/>
    </row>
    <row r="102" spans="1:27" s="111" customFormat="1" ht="15" customHeight="1" thickBot="1">
      <c r="A102" s="130"/>
      <c r="B102" s="96" t="s">
        <v>186</v>
      </c>
      <c r="C102" s="93" t="s">
        <v>194</v>
      </c>
      <c r="D102" s="1737" t="s">
        <v>356</v>
      </c>
      <c r="E102" s="1741"/>
      <c r="F102" s="1742"/>
      <c r="G102" s="1743" t="s">
        <v>202</v>
      </c>
      <c r="H102" s="1744"/>
      <c r="I102" s="283"/>
      <c r="J102" s="265" t="str">
        <f t="shared" si="3"/>
        <v>Nurse</v>
      </c>
      <c r="K102" s="232"/>
      <c r="L102" s="231"/>
      <c r="M102" s="247"/>
      <c r="N102" s="231"/>
      <c r="O102" s="232"/>
      <c r="P102" s="232"/>
      <c r="Q102" s="231"/>
      <c r="R102" s="231"/>
      <c r="S102" s="231"/>
      <c r="T102" s="281" t="str">
        <f t="shared" si="4"/>
        <v xml:space="preserve">Not applicable, there is no public sector </v>
      </c>
      <c r="U102" s="282"/>
      <c r="V102" s="112"/>
      <c r="W102" s="237"/>
      <c r="X102" s="237"/>
      <c r="Z102" s="246"/>
      <c r="AA102" s="238"/>
    </row>
    <row r="103" spans="1:27" s="111" customFormat="1" ht="105" customHeight="1">
      <c r="A103" s="1528" t="s">
        <v>684</v>
      </c>
      <c r="B103" s="1529"/>
      <c r="C103" s="1530"/>
      <c r="D103" s="1531"/>
      <c r="E103" s="1532"/>
      <c r="F103" s="1532"/>
      <c r="G103" s="1532"/>
      <c r="H103" s="1533"/>
      <c r="I103" s="244"/>
      <c r="J103" s="256"/>
      <c r="K103" s="232"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1"/>
      <c r="M103" s="231"/>
      <c r="N103" s="231"/>
      <c r="O103" s="232">
        <f>D103</f>
        <v>0</v>
      </c>
      <c r="P103" s="231"/>
      <c r="Q103" s="231"/>
      <c r="R103" s="232"/>
      <c r="S103" s="231"/>
      <c r="T103" s="284"/>
      <c r="U103" s="112"/>
      <c r="V103" s="112"/>
      <c r="W103" s="237"/>
      <c r="X103" s="237"/>
      <c r="Z103" s="246"/>
      <c r="AA103" s="238"/>
    </row>
    <row r="104" spans="1:27" s="213" customFormat="1" ht="15.75" thickBot="1">
      <c r="A104" s="1515"/>
      <c r="B104" s="1516"/>
      <c r="C104" s="1516"/>
      <c r="D104" s="1516"/>
      <c r="E104" s="1516"/>
      <c r="F104" s="1516"/>
      <c r="G104" s="1516"/>
      <c r="H104" s="1517"/>
      <c r="I104" s="285"/>
      <c r="J104" s="286"/>
      <c r="K104" s="287">
        <f>C104</f>
        <v>0</v>
      </c>
      <c r="L104" s="287"/>
      <c r="M104" s="287"/>
      <c r="N104" s="287"/>
      <c r="O104" s="287"/>
      <c r="P104" s="287"/>
      <c r="Q104" s="287"/>
      <c r="R104" s="287"/>
      <c r="S104" s="287"/>
      <c r="T104" s="287"/>
      <c r="U104" s="287"/>
      <c r="V104" s="287"/>
      <c r="W104" s="288"/>
      <c r="X104" s="288"/>
      <c r="AA104" s="289"/>
    </row>
    <row r="105" spans="1:27" s="111" customFormat="1" ht="45" customHeight="1">
      <c r="A105" s="1491" t="s">
        <v>195</v>
      </c>
      <c r="B105" s="1492"/>
      <c r="C105" s="1492"/>
      <c r="D105" s="214" t="s">
        <v>32</v>
      </c>
      <c r="E105" s="1534" t="s">
        <v>38</v>
      </c>
      <c r="F105" s="1535"/>
      <c r="G105" s="1536"/>
      <c r="H105" s="215" t="s">
        <v>30</v>
      </c>
      <c r="I105" s="269"/>
      <c r="J105" s="265"/>
      <c r="K105" s="232" t="str">
        <f>A105</f>
        <v>D7. Does the country have laws, regulations, or policies that make it difficult for the following sub-populations to access effective family planning services?</v>
      </c>
      <c r="L105" s="231"/>
      <c r="M105" s="231"/>
      <c r="N105" s="231"/>
      <c r="O105" s="232"/>
      <c r="P105" s="231"/>
      <c r="Q105" s="231"/>
      <c r="R105" s="231"/>
      <c r="S105" s="231"/>
      <c r="T105" s="112"/>
      <c r="U105" s="112"/>
      <c r="V105" s="282" t="str">
        <f>E105</f>
        <v xml:space="preserve">If yes, describe laws/regulations/policies affecting access </v>
      </c>
      <c r="W105" s="237"/>
      <c r="X105" s="237"/>
      <c r="Z105" s="246"/>
      <c r="AA105" s="238"/>
    </row>
    <row r="106" spans="1:27" s="111" customFormat="1">
      <c r="A106" s="152"/>
      <c r="B106" s="1465" t="s">
        <v>107</v>
      </c>
      <c r="C106" s="1465"/>
      <c r="D106" s="385" t="s">
        <v>62</v>
      </c>
      <c r="E106" s="1512"/>
      <c r="F106" s="1513"/>
      <c r="G106" s="1518"/>
      <c r="H106" s="163"/>
      <c r="I106" s="266"/>
      <c r="J106" s="265"/>
      <c r="K106" s="232" t="str">
        <f>B106</f>
        <v>a. Unmarried people</v>
      </c>
      <c r="L106" s="231"/>
      <c r="M106" s="247">
        <f>E106</f>
        <v>0</v>
      </c>
      <c r="N106" s="231"/>
      <c r="O106" s="232"/>
      <c r="P106" s="231"/>
      <c r="Q106" s="231"/>
      <c r="R106" s="231"/>
      <c r="S106" s="231"/>
      <c r="T106" s="112"/>
      <c r="U106" s="112"/>
      <c r="V106" s="282">
        <f>E106</f>
        <v>0</v>
      </c>
      <c r="W106" s="237"/>
      <c r="X106" s="237"/>
      <c r="Z106" s="246"/>
      <c r="AA106" s="238"/>
    </row>
    <row r="107" spans="1:27" s="111" customFormat="1">
      <c r="A107" s="152"/>
      <c r="B107" s="1465" t="s">
        <v>23</v>
      </c>
      <c r="C107" s="1465"/>
      <c r="D107" s="385" t="s">
        <v>62</v>
      </c>
      <c r="E107" s="1512"/>
      <c r="F107" s="1513"/>
      <c r="G107" s="1518"/>
      <c r="H107" s="163"/>
      <c r="I107" s="266"/>
      <c r="J107" s="265"/>
      <c r="K107" s="232" t="str">
        <f>B107</f>
        <v>b. Young people</v>
      </c>
      <c r="L107" s="231"/>
      <c r="M107" s="247">
        <f>E107</f>
        <v>0</v>
      </c>
      <c r="N107" s="231"/>
      <c r="O107" s="232"/>
      <c r="P107" s="231"/>
      <c r="Q107" s="231"/>
      <c r="R107" s="231"/>
      <c r="S107" s="231"/>
      <c r="T107" s="112"/>
      <c r="U107" s="112"/>
      <c r="V107" s="282">
        <f>E107</f>
        <v>0</v>
      </c>
      <c r="W107" s="237"/>
      <c r="X107" s="237"/>
      <c r="Z107" s="246"/>
      <c r="AA107" s="238"/>
    </row>
    <row r="108" spans="1:27" s="111" customFormat="1" ht="15.75" thickBot="1">
      <c r="A108" s="216"/>
      <c r="B108" s="1519" t="s">
        <v>24</v>
      </c>
      <c r="C108" s="1519"/>
      <c r="D108" s="386" t="s">
        <v>62</v>
      </c>
      <c r="E108" s="1520"/>
      <c r="F108" s="1521"/>
      <c r="G108" s="1522"/>
      <c r="H108" s="227"/>
      <c r="I108" s="266"/>
      <c r="J108" s="265"/>
      <c r="K108" s="232" t="str">
        <f>B108</f>
        <v>c. Other</v>
      </c>
      <c r="L108" s="231"/>
      <c r="M108" s="247">
        <f>E108</f>
        <v>0</v>
      </c>
      <c r="N108" s="231"/>
      <c r="O108" s="232"/>
      <c r="P108" s="231"/>
      <c r="Q108" s="231"/>
      <c r="R108" s="231"/>
      <c r="S108" s="231"/>
      <c r="T108" s="112"/>
      <c r="U108" s="112"/>
      <c r="V108" s="282">
        <f>E108</f>
        <v>0</v>
      </c>
      <c r="W108" s="237"/>
      <c r="X108" s="237"/>
      <c r="Z108" s="246"/>
      <c r="AA108" s="238"/>
    </row>
    <row r="109" spans="1:27" s="114" customFormat="1">
      <c r="A109" s="1515"/>
      <c r="B109" s="1516"/>
      <c r="C109" s="1516"/>
      <c r="D109" s="1516"/>
      <c r="E109" s="1516"/>
      <c r="F109" s="1516"/>
      <c r="G109" s="1516"/>
      <c r="H109" s="1517"/>
      <c r="I109" s="276"/>
      <c r="J109" s="265"/>
      <c r="K109" s="234">
        <f>C109</f>
        <v>0</v>
      </c>
      <c r="L109" s="235"/>
      <c r="M109" s="235"/>
      <c r="N109" s="235"/>
      <c r="O109" s="234"/>
      <c r="P109" s="235"/>
      <c r="Q109" s="235"/>
      <c r="R109" s="235"/>
      <c r="S109" s="235"/>
      <c r="T109" s="235"/>
      <c r="U109" s="235"/>
      <c r="V109" s="235"/>
      <c r="W109" s="249"/>
      <c r="X109" s="249"/>
      <c r="AA109" s="289"/>
    </row>
    <row r="110" spans="1:27" s="111" customFormat="1" ht="45">
      <c r="A110" s="1480" t="s">
        <v>196</v>
      </c>
      <c r="B110" s="1465"/>
      <c r="C110" s="1465"/>
      <c r="D110" s="1465"/>
      <c r="E110" s="1465"/>
      <c r="F110" s="1465"/>
      <c r="G110" s="1465"/>
      <c r="H110" s="1481"/>
      <c r="I110" s="269"/>
      <c r="J110" s="265"/>
      <c r="K110" s="232"/>
      <c r="L110" s="231"/>
      <c r="M110" s="231"/>
      <c r="N110" s="231"/>
      <c r="O110" s="232"/>
      <c r="P110" s="231"/>
      <c r="Q110" s="231"/>
      <c r="R110" s="231"/>
      <c r="S110" s="231"/>
      <c r="T110" s="112"/>
      <c r="U110" s="112"/>
      <c r="V110" s="112"/>
      <c r="W110" s="237"/>
      <c r="X110" s="236" t="str">
        <f>A110</f>
        <v xml:space="preserve">D8. Are there charges* to the client in the public sector for family planning:
*(This question refers to charges by policy, not under-the-table charges.)
</v>
      </c>
      <c r="Z110" s="246"/>
      <c r="AA110" s="238"/>
    </row>
    <row r="111" spans="1:27" s="111" customFormat="1" ht="15" customHeight="1">
      <c r="A111" s="633"/>
      <c r="B111" s="1758" t="s">
        <v>25</v>
      </c>
      <c r="C111" s="1758"/>
      <c r="D111" s="1758"/>
      <c r="E111" s="1758"/>
      <c r="F111" s="1759"/>
      <c r="G111" s="1710" t="s">
        <v>205</v>
      </c>
      <c r="H111" s="1750"/>
      <c r="I111" s="283"/>
      <c r="J111" s="265" t="str">
        <f>G111</f>
        <v>Not applicable</v>
      </c>
      <c r="K111" s="232"/>
      <c r="L111" s="231"/>
      <c r="M111" s="231"/>
      <c r="N111" s="231"/>
      <c r="O111" s="232"/>
      <c r="P111" s="231"/>
      <c r="Q111" s="231"/>
      <c r="R111" s="231"/>
      <c r="S111" s="231"/>
      <c r="T111" s="112"/>
      <c r="U111" s="112"/>
      <c r="V111" s="112"/>
      <c r="W111" s="237"/>
      <c r="X111" s="237"/>
      <c r="Y111" s="259" t="str">
        <f>B111</f>
        <v>a. Services?</v>
      </c>
      <c r="Z111" s="246"/>
      <c r="AA111" s="238"/>
    </row>
    <row r="112" spans="1:27" s="111" customFormat="1" ht="15" customHeight="1">
      <c r="A112" s="633"/>
      <c r="B112" s="1758" t="s">
        <v>26</v>
      </c>
      <c r="C112" s="1758"/>
      <c r="D112" s="1758"/>
      <c r="E112" s="1758"/>
      <c r="F112" s="1759"/>
      <c r="G112" s="1710" t="s">
        <v>205</v>
      </c>
      <c r="H112" s="1750"/>
      <c r="I112" s="283"/>
      <c r="J112" s="265" t="str">
        <f>G112</f>
        <v>Not applicable</v>
      </c>
      <c r="K112" s="232"/>
      <c r="L112" s="231"/>
      <c r="M112" s="231"/>
      <c r="N112" s="231"/>
      <c r="O112" s="232"/>
      <c r="P112" s="231"/>
      <c r="Q112" s="231"/>
      <c r="R112" s="231"/>
      <c r="S112" s="231"/>
      <c r="T112" s="112"/>
      <c r="U112" s="112"/>
      <c r="V112" s="112"/>
      <c r="W112" s="237"/>
      <c r="X112" s="237"/>
      <c r="Y112" s="259" t="str">
        <f>B112</f>
        <v>b. Commodities?</v>
      </c>
      <c r="Z112" s="246"/>
      <c r="AA112" s="238"/>
    </row>
    <row r="113" spans="1:27" s="111" customFormat="1" ht="15" customHeight="1">
      <c r="A113" s="633"/>
      <c r="B113" s="1758" t="s">
        <v>27</v>
      </c>
      <c r="C113" s="1758"/>
      <c r="D113" s="1758"/>
      <c r="E113" s="1758"/>
      <c r="F113" s="1759"/>
      <c r="G113" s="1710" t="s">
        <v>205</v>
      </c>
      <c r="H113" s="1750"/>
      <c r="I113" s="283"/>
      <c r="J113" s="265" t="str">
        <f>G113</f>
        <v>Not applicable</v>
      </c>
      <c r="K113" s="232"/>
      <c r="L113" s="231"/>
      <c r="M113" s="231"/>
      <c r="N113" s="231"/>
      <c r="O113" s="232"/>
      <c r="P113" s="231"/>
      <c r="Q113" s="231"/>
      <c r="R113" s="231"/>
      <c r="S113" s="231"/>
      <c r="T113" s="112"/>
      <c r="U113" s="112"/>
      <c r="V113" s="112"/>
      <c r="W113" s="237"/>
      <c r="X113" s="237"/>
      <c r="Y113" s="259" t="str">
        <f>B113</f>
        <v>c. If yes, are there exemptions for people who cannot afford to pay?</v>
      </c>
      <c r="Z113" s="246"/>
      <c r="AA113" s="238"/>
    </row>
    <row r="114" spans="1:27" s="111" customFormat="1" ht="33.75" customHeight="1">
      <c r="A114" s="633"/>
      <c r="B114" s="667"/>
      <c r="C114" s="668" t="s">
        <v>28</v>
      </c>
      <c r="D114" s="1716" t="s">
        <v>1143</v>
      </c>
      <c r="E114" s="1717"/>
      <c r="F114" s="1717"/>
      <c r="G114" s="1717"/>
      <c r="H114" s="1718"/>
      <c r="I114" s="283"/>
      <c r="J114" s="265"/>
      <c r="K114" s="232" t="str">
        <f>C114</f>
        <v>i. If yes, describe the exemptions.</v>
      </c>
      <c r="L114" s="231"/>
      <c r="M114" s="231"/>
      <c r="N114" s="277"/>
      <c r="O114" s="233" t="str">
        <f>D114</f>
        <v>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v>
      </c>
      <c r="P114" s="231"/>
      <c r="Q114" s="231"/>
      <c r="R114" s="231"/>
      <c r="S114" s="231"/>
      <c r="T114" s="112"/>
      <c r="U114" s="112"/>
      <c r="V114" s="112"/>
      <c r="W114" s="237"/>
      <c r="X114" s="237"/>
      <c r="Z114" s="246"/>
      <c r="AA114" s="238"/>
    </row>
    <row r="115" spans="1:27" s="132" customFormat="1" ht="30">
      <c r="A115" s="1757" t="s">
        <v>197</v>
      </c>
      <c r="B115" s="1758"/>
      <c r="C115" s="1758"/>
      <c r="D115" s="1758"/>
      <c r="E115" s="1758"/>
      <c r="F115" s="1758"/>
      <c r="G115" s="1758"/>
      <c r="H115" s="1762"/>
      <c r="I115" s="106"/>
      <c r="J115" s="290"/>
      <c r="K115" s="232"/>
      <c r="L115" s="232"/>
      <c r="M115" s="231"/>
      <c r="N115" s="231"/>
      <c r="O115" s="232"/>
      <c r="P115" s="231"/>
      <c r="R115" s="231"/>
      <c r="S115" s="241"/>
      <c r="T115" s="242"/>
      <c r="U115" s="242"/>
      <c r="V115" s="242"/>
      <c r="W115" s="243"/>
      <c r="X115" s="236" t="str">
        <f>A115</f>
        <v>D9. Are the following contraceptives included in the country's National Essential Medicine List (NEML) or other equivalent priority list? (for example, the National Medical Device List)</v>
      </c>
      <c r="Z115" s="291"/>
      <c r="AA115" s="238"/>
    </row>
    <row r="116" spans="1:27" s="132" customFormat="1" ht="15.75" customHeight="1">
      <c r="A116" s="669"/>
      <c r="B116" s="1758" t="s">
        <v>108</v>
      </c>
      <c r="C116" s="1758"/>
      <c r="D116" s="1758"/>
      <c r="E116" s="1758"/>
      <c r="F116" s="1759"/>
      <c r="G116" s="1710" t="s">
        <v>62</v>
      </c>
      <c r="H116" s="1750"/>
      <c r="I116" s="106"/>
      <c r="J116" s="265" t="str">
        <f t="shared" ref="J116:J127" si="5">G116</f>
        <v>No</v>
      </c>
      <c r="K116" s="232"/>
      <c r="L116" s="232"/>
      <c r="M116" s="231"/>
      <c r="N116" s="231"/>
      <c r="O116" s="232"/>
      <c r="P116" s="231"/>
      <c r="R116" s="231"/>
      <c r="S116" s="241"/>
      <c r="T116" s="242"/>
      <c r="U116" s="242"/>
      <c r="V116" s="242"/>
      <c r="W116" s="243"/>
      <c r="X116" s="243"/>
      <c r="Y116" s="259" t="str">
        <f t="shared" ref="Y116:Y125" si="6">B116</f>
        <v>a. Combined oral contraceptives</v>
      </c>
      <c r="Z116" s="291"/>
      <c r="AA116" s="238"/>
    </row>
    <row r="117" spans="1:27" s="132" customFormat="1" ht="15.75" customHeight="1">
      <c r="A117" s="669"/>
      <c r="B117" s="1758" t="s">
        <v>109</v>
      </c>
      <c r="C117" s="1758"/>
      <c r="D117" s="1758"/>
      <c r="E117" s="1758"/>
      <c r="F117" s="1759"/>
      <c r="G117" s="1710" t="s">
        <v>62</v>
      </c>
      <c r="H117" s="1750"/>
      <c r="I117" s="106"/>
      <c r="J117" s="265" t="str">
        <f t="shared" si="5"/>
        <v>No</v>
      </c>
      <c r="K117" s="232"/>
      <c r="L117" s="232"/>
      <c r="M117" s="231"/>
      <c r="N117" s="231"/>
      <c r="O117" s="232"/>
      <c r="P117" s="231"/>
      <c r="R117" s="231"/>
      <c r="S117" s="241"/>
      <c r="T117" s="242"/>
      <c r="U117" s="242"/>
      <c r="V117" s="242"/>
      <c r="W117" s="243"/>
      <c r="X117" s="243"/>
      <c r="Y117" s="259" t="str">
        <f t="shared" si="6"/>
        <v>b. Progestin-only pills</v>
      </c>
      <c r="Z117" s="291"/>
      <c r="AA117" s="238"/>
    </row>
    <row r="118" spans="1:27" s="132" customFormat="1" ht="15.75" customHeight="1">
      <c r="A118" s="669"/>
      <c r="B118" s="1758" t="s">
        <v>170</v>
      </c>
      <c r="C118" s="1758"/>
      <c r="D118" s="1758"/>
      <c r="E118" s="1758"/>
      <c r="F118" s="1759"/>
      <c r="G118" s="1710" t="s">
        <v>62</v>
      </c>
      <c r="H118" s="1750"/>
      <c r="I118" s="106"/>
      <c r="J118" s="265" t="str">
        <f t="shared" si="5"/>
        <v>No</v>
      </c>
      <c r="K118" s="232"/>
      <c r="L118" s="232"/>
      <c r="M118" s="231"/>
      <c r="N118" s="231"/>
      <c r="O118" s="232"/>
      <c r="P118" s="231"/>
      <c r="R118" s="231"/>
      <c r="S118" s="241"/>
      <c r="T118" s="242"/>
      <c r="U118" s="242"/>
      <c r="V118" s="242"/>
      <c r="W118" s="243"/>
      <c r="X118" s="243"/>
      <c r="Y118" s="259" t="str">
        <f t="shared" si="6"/>
        <v>c. Injectables</v>
      </c>
      <c r="Z118" s="291"/>
      <c r="AA118" s="238"/>
    </row>
    <row r="119" spans="1:27" s="132" customFormat="1" ht="15.75" customHeight="1">
      <c r="A119" s="669"/>
      <c r="B119" s="1758" t="s">
        <v>171</v>
      </c>
      <c r="C119" s="1758"/>
      <c r="D119" s="1758"/>
      <c r="E119" s="1758"/>
      <c r="F119" s="1759"/>
      <c r="G119" s="1710" t="s">
        <v>62</v>
      </c>
      <c r="H119" s="1750"/>
      <c r="I119" s="106"/>
      <c r="J119" s="265" t="str">
        <f t="shared" si="5"/>
        <v>No</v>
      </c>
      <c r="K119" s="232"/>
      <c r="L119" s="232"/>
      <c r="M119" s="231"/>
      <c r="N119" s="231"/>
      <c r="O119" s="232"/>
      <c r="P119" s="231"/>
      <c r="R119" s="231"/>
      <c r="S119" s="241"/>
      <c r="T119" s="242"/>
      <c r="U119" s="242"/>
      <c r="V119" s="242"/>
      <c r="W119" s="243"/>
      <c r="X119" s="243"/>
      <c r="Y119" s="259" t="str">
        <f t="shared" si="6"/>
        <v>d. Implants</v>
      </c>
      <c r="Z119" s="291"/>
      <c r="AA119" s="238"/>
    </row>
    <row r="120" spans="1:27" s="132" customFormat="1" ht="15.75" customHeight="1">
      <c r="A120" s="669"/>
      <c r="B120" s="1758" t="s">
        <v>29</v>
      </c>
      <c r="C120" s="1758"/>
      <c r="D120" s="1758"/>
      <c r="E120" s="1758"/>
      <c r="F120" s="1759"/>
      <c r="G120" s="1710" t="s">
        <v>62</v>
      </c>
      <c r="H120" s="1750"/>
      <c r="I120" s="106"/>
      <c r="J120" s="265" t="str">
        <f t="shared" si="5"/>
        <v>No</v>
      </c>
      <c r="K120" s="232"/>
      <c r="L120" s="232"/>
      <c r="M120" s="231"/>
      <c r="N120" s="231"/>
      <c r="O120" s="232"/>
      <c r="P120" s="231"/>
      <c r="R120" s="231"/>
      <c r="S120" s="241"/>
      <c r="T120" s="242"/>
      <c r="U120" s="242"/>
      <c r="V120" s="242"/>
      <c r="W120" s="243"/>
      <c r="X120" s="243"/>
      <c r="Y120" s="259" t="str">
        <f t="shared" si="6"/>
        <v>e. Intrauterine devices (IUDs)</v>
      </c>
      <c r="Z120" s="291"/>
      <c r="AA120" s="238"/>
    </row>
    <row r="121" spans="1:27" s="132" customFormat="1" ht="15.75" customHeight="1">
      <c r="A121" s="669"/>
      <c r="B121" s="1758" t="s">
        <v>18</v>
      </c>
      <c r="C121" s="1758"/>
      <c r="D121" s="1758"/>
      <c r="E121" s="1758"/>
      <c r="F121" s="1759"/>
      <c r="G121" s="1710" t="s">
        <v>62</v>
      </c>
      <c r="H121" s="1750"/>
      <c r="I121" s="106"/>
      <c r="J121" s="265" t="str">
        <f t="shared" si="5"/>
        <v>No</v>
      </c>
      <c r="K121" s="232"/>
      <c r="L121" s="232"/>
      <c r="M121" s="231"/>
      <c r="N121" s="231"/>
      <c r="O121" s="232"/>
      <c r="P121" s="231"/>
      <c r="R121" s="231"/>
      <c r="S121" s="241"/>
      <c r="T121" s="242"/>
      <c r="U121" s="242"/>
      <c r="V121" s="242"/>
      <c r="W121" s="243"/>
      <c r="X121" s="243"/>
      <c r="Y121" s="259" t="str">
        <f t="shared" si="6"/>
        <v>f. Male condoms</v>
      </c>
      <c r="Z121" s="291"/>
      <c r="AA121" s="238"/>
    </row>
    <row r="122" spans="1:27" s="132" customFormat="1" ht="15.75" customHeight="1">
      <c r="A122" s="669"/>
      <c r="B122" s="1758" t="s">
        <v>19</v>
      </c>
      <c r="C122" s="1758"/>
      <c r="D122" s="1758"/>
      <c r="E122" s="1758"/>
      <c r="F122" s="1759"/>
      <c r="G122" s="1710" t="s">
        <v>62</v>
      </c>
      <c r="H122" s="1750"/>
      <c r="I122" s="106"/>
      <c r="J122" s="265" t="str">
        <f t="shared" si="5"/>
        <v>No</v>
      </c>
      <c r="K122" s="232"/>
      <c r="L122" s="232"/>
      <c r="M122" s="231"/>
      <c r="N122" s="231"/>
      <c r="O122" s="232"/>
      <c r="P122" s="231"/>
      <c r="R122" s="231"/>
      <c r="S122" s="241"/>
      <c r="T122" s="242"/>
      <c r="U122" s="242"/>
      <c r="V122" s="242"/>
      <c r="W122" s="243"/>
      <c r="X122" s="243"/>
      <c r="Y122" s="259" t="str">
        <f t="shared" si="6"/>
        <v>g. Female condoms</v>
      </c>
      <c r="Z122" s="291"/>
      <c r="AA122" s="238"/>
    </row>
    <row r="123" spans="1:27" s="132" customFormat="1" ht="15.75" customHeight="1">
      <c r="A123" s="669"/>
      <c r="B123" s="1758" t="s">
        <v>110</v>
      </c>
      <c r="C123" s="1758"/>
      <c r="D123" s="1758"/>
      <c r="E123" s="1758"/>
      <c r="F123" s="1759"/>
      <c r="G123" s="1710" t="s">
        <v>62</v>
      </c>
      <c r="H123" s="1750"/>
      <c r="I123" s="106"/>
      <c r="J123" s="265" t="str">
        <f t="shared" si="5"/>
        <v>No</v>
      </c>
      <c r="K123" s="232"/>
      <c r="L123" s="232"/>
      <c r="M123" s="231"/>
      <c r="N123" s="231"/>
      <c r="O123" s="232"/>
      <c r="P123" s="231"/>
      <c r="R123" s="231"/>
      <c r="S123" s="241"/>
      <c r="T123" s="242"/>
      <c r="U123" s="242"/>
      <c r="V123" s="242"/>
      <c r="W123" s="243"/>
      <c r="X123" s="243"/>
      <c r="Y123" s="259" t="str">
        <f t="shared" si="6"/>
        <v>h. Emergency contraceptive pills</v>
      </c>
      <c r="Z123" s="291"/>
      <c r="AA123" s="238"/>
    </row>
    <row r="124" spans="1:27" s="132" customFormat="1" ht="15.75" customHeight="1">
      <c r="A124" s="669"/>
      <c r="B124" s="1758" t="s">
        <v>72</v>
      </c>
      <c r="C124" s="1758"/>
      <c r="D124" s="1758"/>
      <c r="E124" s="1758"/>
      <c r="F124" s="1759"/>
      <c r="G124" s="1710" t="s">
        <v>62</v>
      </c>
      <c r="H124" s="1750"/>
      <c r="I124" s="106"/>
      <c r="J124" s="265" t="str">
        <f t="shared" si="5"/>
        <v>No</v>
      </c>
      <c r="K124" s="232"/>
      <c r="L124" s="232"/>
      <c r="M124" s="231"/>
      <c r="N124" s="231"/>
      <c r="O124" s="232"/>
      <c r="P124" s="231"/>
      <c r="R124" s="231"/>
      <c r="S124" s="241"/>
      <c r="T124" s="242"/>
      <c r="U124" s="242"/>
      <c r="V124" s="242"/>
      <c r="W124" s="243"/>
      <c r="X124" s="243"/>
      <c r="Y124" s="259" t="str">
        <f t="shared" si="6"/>
        <v>i. CycleBeads</v>
      </c>
      <c r="Z124" s="291"/>
      <c r="AA124" s="238"/>
    </row>
    <row r="125" spans="1:27" s="132" customFormat="1" ht="15.75" customHeight="1">
      <c r="A125" s="669"/>
      <c r="B125" s="1758" t="s">
        <v>111</v>
      </c>
      <c r="C125" s="1758"/>
      <c r="D125" s="1758"/>
      <c r="E125" s="1758"/>
      <c r="F125" s="1759"/>
      <c r="G125" s="1710" t="s">
        <v>62</v>
      </c>
      <c r="H125" s="1750"/>
      <c r="I125" s="106"/>
      <c r="J125" s="265" t="str">
        <f t="shared" si="5"/>
        <v>No</v>
      </c>
      <c r="K125" s="232"/>
      <c r="L125" s="232"/>
      <c r="M125" s="231"/>
      <c r="N125" s="231"/>
      <c r="O125" s="232"/>
      <c r="P125" s="231"/>
      <c r="R125" s="231"/>
      <c r="S125" s="241"/>
      <c r="T125" s="242"/>
      <c r="U125" s="242"/>
      <c r="V125" s="242"/>
      <c r="W125" s="243"/>
      <c r="X125" s="243"/>
      <c r="Y125" s="259" t="str">
        <f t="shared" si="6"/>
        <v>j. Any other contraceptive(s)?</v>
      </c>
      <c r="Z125" s="291"/>
      <c r="AA125" s="238"/>
    </row>
    <row r="126" spans="1:27" s="132" customFormat="1" ht="15.75">
      <c r="A126" s="669"/>
      <c r="B126" s="745"/>
      <c r="C126" s="1758" t="s">
        <v>112</v>
      </c>
      <c r="D126" s="1758"/>
      <c r="E126" s="1758"/>
      <c r="F126" s="1758"/>
      <c r="G126" s="1760" t="s">
        <v>205</v>
      </c>
      <c r="H126" s="1761"/>
      <c r="I126" s="106"/>
      <c r="J126" s="265" t="str">
        <f t="shared" si="5"/>
        <v>Not applicable</v>
      </c>
      <c r="K126" s="232"/>
      <c r="L126" s="232"/>
      <c r="M126" s="231"/>
      <c r="N126" s="231"/>
      <c r="O126" s="232"/>
      <c r="P126" s="231"/>
      <c r="R126" s="232">
        <f>B126</f>
        <v>0</v>
      </c>
      <c r="S126" s="241"/>
      <c r="T126" s="242"/>
      <c r="U126" s="242"/>
      <c r="V126" s="242"/>
      <c r="W126" s="243"/>
      <c r="X126" s="243"/>
      <c r="Z126" s="291"/>
      <c r="AA126" s="238"/>
    </row>
    <row r="127" spans="1:27" s="132" customFormat="1" ht="15.75">
      <c r="A127" s="1680" t="s">
        <v>198</v>
      </c>
      <c r="B127" s="1681"/>
      <c r="C127" s="1681"/>
      <c r="D127" s="1681"/>
      <c r="E127" s="1681"/>
      <c r="F127" s="1681"/>
      <c r="G127" s="1760">
        <v>2011</v>
      </c>
      <c r="H127" s="1761"/>
      <c r="I127" s="106"/>
      <c r="J127" s="265">
        <f t="shared" si="5"/>
        <v>2011</v>
      </c>
      <c r="K127" s="232"/>
      <c r="L127" s="232"/>
      <c r="M127" s="231"/>
      <c r="N127" s="231"/>
      <c r="O127" s="232"/>
      <c r="P127" s="231"/>
      <c r="R127" s="232">
        <f>B127</f>
        <v>0</v>
      </c>
      <c r="S127" s="241"/>
      <c r="T127" s="242"/>
      <c r="U127" s="242"/>
      <c r="V127" s="242"/>
      <c r="W127" s="243"/>
      <c r="X127" s="243"/>
      <c r="Z127" s="291"/>
      <c r="AA127" s="238"/>
    </row>
    <row r="128" spans="1:27" s="132" customFormat="1" ht="30">
      <c r="A128" s="1757" t="s">
        <v>437</v>
      </c>
      <c r="B128" s="1758"/>
      <c r="C128" s="1759"/>
      <c r="D128" s="1649" t="s">
        <v>358</v>
      </c>
      <c r="E128" s="1650"/>
      <c r="F128" s="1650"/>
      <c r="G128" s="1650"/>
      <c r="H128" s="1651"/>
      <c r="I128" s="106"/>
      <c r="J128" s="290"/>
      <c r="K128" s="232" t="str">
        <f>A128</f>
        <v xml:space="preserve">D11. Name of the list(s)
</v>
      </c>
      <c r="L128" s="232"/>
      <c r="M128" s="231"/>
      <c r="N128" s="231"/>
      <c r="O128" s="232" t="str">
        <f>D128</f>
        <v>Insurance company lists</v>
      </c>
      <c r="P128" s="231"/>
      <c r="R128" s="231"/>
      <c r="S128" s="241"/>
      <c r="T128" s="242"/>
      <c r="U128" s="242"/>
      <c r="V128" s="242"/>
      <c r="W128" s="243"/>
      <c r="X128" s="243"/>
      <c r="Z128" s="291"/>
      <c r="AA128" s="238"/>
    </row>
    <row r="129" spans="1:27" s="132" customFormat="1" ht="30">
      <c r="A129" s="1757" t="s">
        <v>472</v>
      </c>
      <c r="B129" s="1758"/>
      <c r="C129" s="1759"/>
      <c r="D129" s="1753"/>
      <c r="E129" s="1754"/>
      <c r="F129" s="1754"/>
      <c r="G129" s="1754"/>
      <c r="H129" s="1755"/>
      <c r="I129" s="106"/>
      <c r="J129" s="290"/>
      <c r="K129" s="232" t="str">
        <f>A129</f>
        <v xml:space="preserve">D12. Notes about the list(s)
</v>
      </c>
      <c r="L129" s="232"/>
      <c r="M129" s="231"/>
      <c r="N129" s="231"/>
      <c r="O129" s="232">
        <f>D129</f>
        <v>0</v>
      </c>
      <c r="P129" s="231"/>
      <c r="R129" s="231"/>
      <c r="S129" s="241"/>
      <c r="T129" s="242"/>
      <c r="U129" s="242"/>
      <c r="V129" s="242"/>
      <c r="W129" s="243"/>
      <c r="X129" s="243"/>
      <c r="Z129" s="291"/>
      <c r="AA129" s="238"/>
    </row>
    <row r="130" spans="1:27" s="111" customFormat="1" ht="21.75" customHeight="1">
      <c r="A130" s="1480" t="s">
        <v>439</v>
      </c>
      <c r="B130" s="1465"/>
      <c r="C130" s="1465"/>
      <c r="D130" s="1465"/>
      <c r="E130" s="1465"/>
      <c r="F130" s="1465"/>
      <c r="G130" s="1465"/>
      <c r="H130" s="1481"/>
      <c r="I130" s="143"/>
      <c r="J130" s="265"/>
      <c r="K130" s="232"/>
      <c r="L130" s="231"/>
      <c r="M130" s="231"/>
      <c r="N130" s="231"/>
      <c r="O130" s="232"/>
      <c r="P130" s="231"/>
      <c r="Q130" s="231"/>
      <c r="R130" s="231"/>
      <c r="S130" s="231"/>
      <c r="T130" s="112"/>
      <c r="U130" s="112"/>
      <c r="V130" s="112"/>
      <c r="W130" s="237"/>
      <c r="X130" s="236" t="str">
        <f>A130</f>
        <v xml:space="preserve">D13.  Information on country's Poverty Reduction Strategy Paper (PRSP)
</v>
      </c>
      <c r="Z130" s="246"/>
      <c r="AA130" s="238"/>
    </row>
    <row r="131" spans="1:27" s="132" customFormat="1" ht="30.75" customHeight="1">
      <c r="A131" s="218"/>
      <c r="B131" s="1496" t="s">
        <v>172</v>
      </c>
      <c r="C131" s="1497"/>
      <c r="D131" s="1497"/>
      <c r="E131" s="1498"/>
      <c r="F131" s="1499">
        <v>2003</v>
      </c>
      <c r="G131" s="1500"/>
      <c r="H131" s="1501"/>
      <c r="I131" s="106"/>
      <c r="J131" s="265">
        <f>G131</f>
        <v>0</v>
      </c>
      <c r="K131" s="232"/>
      <c r="L131" s="232"/>
      <c r="M131" s="231"/>
      <c r="N131" s="231"/>
      <c r="O131" s="232"/>
      <c r="P131" s="231"/>
      <c r="R131" s="232" t="str">
        <f>B131</f>
        <v>a. What year is the Poverty Reduction Strategy Paper from? (most recent actual PRSP on IMF's site [not progress or summary report])</v>
      </c>
      <c r="S131" s="241"/>
      <c r="T131" s="242"/>
      <c r="U131" s="242"/>
      <c r="V131" s="242"/>
      <c r="W131" s="243"/>
      <c r="X131" s="243"/>
      <c r="Z131" s="291"/>
      <c r="AA131" s="238"/>
    </row>
    <row r="132" spans="1:27" s="132" customFormat="1" ht="15.75" customHeight="1">
      <c r="A132" s="217"/>
      <c r="B132" s="1465" t="s">
        <v>67</v>
      </c>
      <c r="C132" s="1465"/>
      <c r="D132" s="1465"/>
      <c r="E132" s="1465"/>
      <c r="F132" s="1466"/>
      <c r="G132" s="1467" t="s">
        <v>62</v>
      </c>
      <c r="H132" s="1468"/>
      <c r="I132" s="106"/>
      <c r="J132" s="265" t="str">
        <f>G132</f>
        <v>No</v>
      </c>
      <c r="K132" s="232"/>
      <c r="L132" s="232"/>
      <c r="M132" s="231"/>
      <c r="N132" s="231"/>
      <c r="O132" s="232"/>
      <c r="P132" s="231"/>
      <c r="R132" s="231"/>
      <c r="S132" s="241"/>
      <c r="T132" s="242"/>
      <c r="U132" s="242"/>
      <c r="V132" s="242"/>
      <c r="W132" s="243"/>
      <c r="X132" s="243"/>
      <c r="Y132" s="259" t="str">
        <f>B132</f>
        <v>b. Is family planning or reproductive health a priority in the PRSP?</v>
      </c>
      <c r="Z132" s="291"/>
      <c r="AA132" s="238"/>
    </row>
    <row r="133" spans="1:27" s="132" customFormat="1" ht="15.75" customHeight="1">
      <c r="A133" s="217"/>
      <c r="B133" s="1465" t="s">
        <v>68</v>
      </c>
      <c r="C133" s="1465"/>
      <c r="D133" s="1465"/>
      <c r="E133" s="1465"/>
      <c r="F133" s="1466"/>
      <c r="G133" s="1467" t="s">
        <v>62</v>
      </c>
      <c r="H133" s="1468"/>
      <c r="I133" s="106"/>
      <c r="J133" s="265" t="str">
        <f>G133</f>
        <v>No</v>
      </c>
      <c r="K133" s="232"/>
      <c r="L133" s="232"/>
      <c r="M133" s="231"/>
      <c r="N133" s="231"/>
      <c r="O133" s="232"/>
      <c r="P133" s="231"/>
      <c r="R133" s="231"/>
      <c r="S133" s="241"/>
      <c r="T133" s="242"/>
      <c r="U133" s="242"/>
      <c r="V133" s="242"/>
      <c r="W133" s="243"/>
      <c r="X133" s="243"/>
      <c r="Y133" s="259" t="str">
        <f>B133</f>
        <v>c. Is contraceptive security included in the PRSP?</v>
      </c>
      <c r="Z133" s="291"/>
      <c r="AA133" s="238"/>
    </row>
    <row r="134" spans="1:27" s="132" customFormat="1" ht="15.75" customHeight="1">
      <c r="A134" s="217"/>
      <c r="B134" s="1465" t="s">
        <v>40</v>
      </c>
      <c r="C134" s="1465"/>
      <c r="D134" s="1465"/>
      <c r="E134" s="1465"/>
      <c r="F134" s="1466"/>
      <c r="G134" s="1467" t="s">
        <v>62</v>
      </c>
      <c r="H134" s="1468"/>
      <c r="I134" s="106"/>
      <c r="J134" s="265" t="str">
        <f>G134</f>
        <v>No</v>
      </c>
      <c r="K134" s="232"/>
      <c r="L134" s="232"/>
      <c r="M134" s="231"/>
      <c r="N134" s="231"/>
      <c r="O134" s="232"/>
      <c r="P134" s="231"/>
      <c r="R134" s="231"/>
      <c r="S134" s="241"/>
      <c r="T134" s="242"/>
      <c r="U134" s="242"/>
      <c r="V134" s="242"/>
      <c r="W134" s="243"/>
      <c r="X134" s="243"/>
      <c r="Y134" s="259" t="str">
        <f>B134</f>
        <v>d. Is contraceptive prevalence rate (CPR) included as an indicator in the PRSP?</v>
      </c>
      <c r="Z134" s="291"/>
      <c r="AA134" s="238"/>
    </row>
    <row r="135" spans="1:27" s="132" customFormat="1" ht="15.75" customHeight="1">
      <c r="A135" s="217"/>
      <c r="B135" s="1465" t="s">
        <v>41</v>
      </c>
      <c r="C135" s="1465"/>
      <c r="D135" s="1465"/>
      <c r="E135" s="1465"/>
      <c r="F135" s="1466"/>
      <c r="G135" s="1467" t="s">
        <v>62</v>
      </c>
      <c r="H135" s="1468"/>
      <c r="I135" s="106"/>
      <c r="J135" s="265" t="str">
        <f>G135</f>
        <v>No</v>
      </c>
      <c r="K135" s="232"/>
      <c r="L135" s="232"/>
      <c r="M135" s="231"/>
      <c r="N135" s="231"/>
      <c r="O135" s="232"/>
      <c r="P135" s="231"/>
      <c r="R135" s="231"/>
      <c r="S135" s="241"/>
      <c r="T135" s="242"/>
      <c r="U135" s="242"/>
      <c r="V135" s="242"/>
      <c r="W135" s="243"/>
      <c r="X135" s="243"/>
      <c r="Y135" s="259" t="str">
        <f>B135</f>
        <v>e. Are contraceptive supply indicators included in the PRSP?</v>
      </c>
      <c r="Z135" s="291"/>
      <c r="AA135" s="238"/>
    </row>
    <row r="136" spans="1:27" s="132" customFormat="1" ht="15.75" customHeight="1" thickBot="1">
      <c r="A136" s="152" t="s">
        <v>42</v>
      </c>
      <c r="B136" s="1465" t="s">
        <v>43</v>
      </c>
      <c r="C136" s="1466"/>
      <c r="D136" s="1486"/>
      <c r="E136" s="1487"/>
      <c r="F136" s="1487"/>
      <c r="G136" s="1487"/>
      <c r="H136" s="1488"/>
      <c r="I136" s="106"/>
      <c r="J136" s="290"/>
      <c r="K136" s="232" t="str">
        <f>B136</f>
        <v>f. Notes about the Poverty Reduction Strategy Paper</v>
      </c>
      <c r="L136" s="232"/>
      <c r="M136" s="231"/>
      <c r="N136" s="231"/>
      <c r="O136" s="232">
        <f>D136</f>
        <v>0</v>
      </c>
      <c r="P136" s="231"/>
      <c r="R136" s="231"/>
      <c r="S136" s="241"/>
      <c r="T136" s="242"/>
      <c r="U136" s="242"/>
      <c r="V136" s="242"/>
      <c r="W136" s="243"/>
      <c r="X136" s="243"/>
      <c r="Z136" s="291"/>
      <c r="AA136" s="238"/>
    </row>
    <row r="137" spans="1:27" s="111" customFormat="1" ht="16.5" customHeight="1" thickBot="1">
      <c r="A137" s="1489" t="s">
        <v>4</v>
      </c>
      <c r="B137" s="1490"/>
      <c r="C137" s="1490"/>
      <c r="D137" s="1490"/>
      <c r="E137" s="1490"/>
      <c r="F137" s="1490"/>
      <c r="G137" s="1490"/>
      <c r="H137" s="219"/>
      <c r="I137" s="239"/>
      <c r="J137" s="265"/>
      <c r="K137" s="232"/>
      <c r="L137" s="231"/>
      <c r="M137" s="231"/>
      <c r="N137" s="231"/>
      <c r="O137" s="232"/>
      <c r="P137" s="231"/>
      <c r="Q137" s="231"/>
      <c r="R137" s="231"/>
      <c r="S137" s="231"/>
      <c r="T137" s="112"/>
      <c r="U137" s="112"/>
      <c r="V137" s="112"/>
      <c r="W137" s="237"/>
      <c r="X137" s="237"/>
      <c r="Z137" s="246"/>
      <c r="AA137" s="238"/>
    </row>
    <row r="138" spans="1:27" s="111" customFormat="1" ht="30" customHeight="1">
      <c r="A138" s="1491" t="s">
        <v>173</v>
      </c>
      <c r="B138" s="1492"/>
      <c r="C138" s="1492"/>
      <c r="D138" s="1492"/>
      <c r="E138" s="1492"/>
      <c r="F138" s="1493"/>
      <c r="G138" s="1494" t="s">
        <v>205</v>
      </c>
      <c r="H138" s="1495"/>
      <c r="I138" s="244"/>
      <c r="J138" s="265" t="str">
        <f>G138</f>
        <v>Not applicable</v>
      </c>
      <c r="K138" s="232"/>
      <c r="L138" s="231"/>
      <c r="M138" s="231"/>
      <c r="N138" s="231"/>
      <c r="O138" s="232"/>
      <c r="P138" s="231"/>
      <c r="Q138" s="231"/>
      <c r="R138" s="231"/>
      <c r="S138" s="231"/>
      <c r="T138" s="112"/>
      <c r="U138" s="112"/>
      <c r="V138" s="112"/>
      <c r="W138" s="237"/>
      <c r="X138" s="237"/>
      <c r="Y138" s="259" t="str">
        <f>A138</f>
        <v>E1. Have stockouts occurred for any contraceptive at the central* level in the last 12 months?  
*(The central level refers to the central level warehouse for the public sector.)</v>
      </c>
      <c r="Z138" s="246"/>
      <c r="AA138" s="238"/>
    </row>
    <row r="139" spans="1:27" s="111" customFormat="1" ht="45">
      <c r="A139" s="1480" t="s">
        <v>620</v>
      </c>
      <c r="B139" s="1465"/>
      <c r="C139" s="1465"/>
      <c r="D139" s="1465"/>
      <c r="E139" s="1465"/>
      <c r="F139" s="1465"/>
      <c r="G139" s="1465"/>
      <c r="H139" s="1481"/>
      <c r="I139" s="250"/>
      <c r="J139" s="265"/>
      <c r="K139" s="232"/>
      <c r="L139" s="231"/>
      <c r="M139" s="231"/>
      <c r="N139" s="231"/>
      <c r="O139" s="232"/>
      <c r="P139" s="231"/>
      <c r="Q139" s="231"/>
      <c r="R139" s="231"/>
      <c r="S139" s="231"/>
      <c r="T139" s="112"/>
      <c r="U139" s="112"/>
      <c r="V139" s="112"/>
      <c r="W139" s="237"/>
      <c r="X139" s="23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6"/>
      <c r="AA139" s="238"/>
    </row>
    <row r="140" spans="1:27" s="111" customFormat="1" ht="15" customHeight="1">
      <c r="A140" s="727"/>
      <c r="B140" s="1465" t="s">
        <v>108</v>
      </c>
      <c r="C140" s="1465"/>
      <c r="D140" s="1465"/>
      <c r="E140" s="1465"/>
      <c r="F140" s="1466"/>
      <c r="G140" s="1467" t="s">
        <v>205</v>
      </c>
      <c r="H140" s="1468"/>
      <c r="I140" s="244"/>
      <c r="J140" s="265" t="str">
        <f t="shared" ref="J140:J148" si="7">G140</f>
        <v>Not applicable</v>
      </c>
      <c r="K140" s="232"/>
      <c r="L140" s="231"/>
      <c r="M140" s="231"/>
      <c r="N140" s="231"/>
      <c r="O140" s="232"/>
      <c r="P140" s="231"/>
      <c r="Q140" s="231"/>
      <c r="R140" s="231"/>
      <c r="S140" s="231"/>
      <c r="T140" s="112"/>
      <c r="U140" s="112"/>
      <c r="V140" s="112"/>
      <c r="W140" s="237"/>
      <c r="X140" s="237"/>
      <c r="Y140" s="259" t="str">
        <f t="shared" ref="Y140:Y148" si="8">B140</f>
        <v>a. Combined oral contraceptives</v>
      </c>
      <c r="Z140" s="246"/>
      <c r="AA140" s="238"/>
    </row>
    <row r="141" spans="1:27" s="111" customFormat="1" ht="15" customHeight="1">
      <c r="A141" s="733"/>
      <c r="B141" s="1465" t="s">
        <v>109</v>
      </c>
      <c r="C141" s="1465"/>
      <c r="D141" s="1465"/>
      <c r="E141" s="1465"/>
      <c r="F141" s="1466"/>
      <c r="G141" s="1467" t="s">
        <v>205</v>
      </c>
      <c r="H141" s="1468"/>
      <c r="I141" s="244"/>
      <c r="J141" s="265" t="str">
        <f t="shared" si="7"/>
        <v>Not applicable</v>
      </c>
      <c r="K141" s="232"/>
      <c r="L141" s="231"/>
      <c r="M141" s="231"/>
      <c r="N141" s="231"/>
      <c r="O141" s="231"/>
      <c r="P141" s="231"/>
      <c r="Q141" s="231"/>
      <c r="R141" s="231"/>
      <c r="S141" s="231"/>
      <c r="T141" s="112"/>
      <c r="U141" s="112"/>
      <c r="V141" s="112"/>
      <c r="W141" s="237"/>
      <c r="X141" s="237"/>
      <c r="Y141" s="259" t="str">
        <f t="shared" si="8"/>
        <v>b. Progestin-only pills</v>
      </c>
      <c r="Z141" s="246"/>
      <c r="AA141" s="238"/>
    </row>
    <row r="142" spans="1:27" s="111" customFormat="1" ht="15" customHeight="1">
      <c r="A142" s="727"/>
      <c r="B142" s="1465" t="s">
        <v>170</v>
      </c>
      <c r="C142" s="1465"/>
      <c r="D142" s="1465"/>
      <c r="E142" s="1465"/>
      <c r="F142" s="1466"/>
      <c r="G142" s="1467" t="s">
        <v>205</v>
      </c>
      <c r="H142" s="1468"/>
      <c r="I142" s="244"/>
      <c r="J142" s="265" t="str">
        <f t="shared" si="7"/>
        <v>Not applicable</v>
      </c>
      <c r="K142" s="232"/>
      <c r="L142" s="231"/>
      <c r="M142" s="231"/>
      <c r="N142" s="231"/>
      <c r="O142" s="231"/>
      <c r="P142" s="231"/>
      <c r="Q142" s="231"/>
      <c r="R142" s="231"/>
      <c r="S142" s="231"/>
      <c r="T142" s="112"/>
      <c r="U142" s="112"/>
      <c r="V142" s="112"/>
      <c r="W142" s="237"/>
      <c r="X142" s="237"/>
      <c r="Y142" s="259" t="str">
        <f t="shared" si="8"/>
        <v>c. Injectables</v>
      </c>
      <c r="Z142" s="246"/>
      <c r="AA142" s="238"/>
    </row>
    <row r="143" spans="1:27" s="111" customFormat="1" ht="15" customHeight="1">
      <c r="A143" s="727"/>
      <c r="B143" s="1465" t="s">
        <v>171</v>
      </c>
      <c r="C143" s="1465"/>
      <c r="D143" s="1465"/>
      <c r="E143" s="1465"/>
      <c r="F143" s="1466"/>
      <c r="G143" s="1467" t="s">
        <v>205</v>
      </c>
      <c r="H143" s="1468"/>
      <c r="I143" s="244"/>
      <c r="J143" s="265" t="str">
        <f t="shared" si="7"/>
        <v>Not applicable</v>
      </c>
      <c r="K143" s="232"/>
      <c r="L143" s="231"/>
      <c r="M143" s="231"/>
      <c r="N143" s="231"/>
      <c r="O143" s="231"/>
      <c r="P143" s="231"/>
      <c r="Q143" s="231"/>
      <c r="R143" s="231"/>
      <c r="S143" s="231"/>
      <c r="T143" s="112"/>
      <c r="U143" s="112"/>
      <c r="V143" s="112"/>
      <c r="W143" s="237"/>
      <c r="X143" s="237"/>
      <c r="Y143" s="259" t="str">
        <f t="shared" si="8"/>
        <v>d. Implants</v>
      </c>
      <c r="Z143" s="246"/>
      <c r="AA143" s="238"/>
    </row>
    <row r="144" spans="1:27" s="111" customFormat="1" ht="15" customHeight="1">
      <c r="A144" s="727"/>
      <c r="B144" s="1465" t="s">
        <v>29</v>
      </c>
      <c r="C144" s="1465"/>
      <c r="D144" s="1465"/>
      <c r="E144" s="1465"/>
      <c r="F144" s="1466"/>
      <c r="G144" s="1467" t="s">
        <v>205</v>
      </c>
      <c r="H144" s="1468"/>
      <c r="I144" s="244"/>
      <c r="J144" s="265" t="str">
        <f t="shared" si="7"/>
        <v>Not applicable</v>
      </c>
      <c r="K144" s="232"/>
      <c r="L144" s="231"/>
      <c r="M144" s="231"/>
      <c r="N144" s="231"/>
      <c r="O144" s="231"/>
      <c r="P144" s="231"/>
      <c r="Q144" s="231"/>
      <c r="R144" s="231"/>
      <c r="S144" s="231"/>
      <c r="T144" s="112"/>
      <c r="U144" s="112"/>
      <c r="V144" s="112"/>
      <c r="W144" s="237"/>
      <c r="X144" s="237"/>
      <c r="Y144" s="259" t="str">
        <f t="shared" si="8"/>
        <v>e. Intrauterine devices (IUDs)</v>
      </c>
      <c r="Z144" s="246"/>
      <c r="AA144" s="238"/>
    </row>
    <row r="145" spans="1:27" s="111" customFormat="1" ht="15" customHeight="1">
      <c r="A145" s="727"/>
      <c r="B145" s="1465" t="s">
        <v>18</v>
      </c>
      <c r="C145" s="1465"/>
      <c r="D145" s="1465"/>
      <c r="E145" s="1465"/>
      <c r="F145" s="1466"/>
      <c r="G145" s="1467" t="s">
        <v>205</v>
      </c>
      <c r="H145" s="1468"/>
      <c r="I145" s="244"/>
      <c r="J145" s="265" t="str">
        <f t="shared" si="7"/>
        <v>Not applicable</v>
      </c>
      <c r="K145" s="232"/>
      <c r="L145" s="231"/>
      <c r="M145" s="231"/>
      <c r="N145" s="231"/>
      <c r="O145" s="231"/>
      <c r="P145" s="231"/>
      <c r="Q145" s="231"/>
      <c r="R145" s="231"/>
      <c r="S145" s="231"/>
      <c r="T145" s="112"/>
      <c r="U145" s="112"/>
      <c r="V145" s="112"/>
      <c r="W145" s="237"/>
      <c r="X145" s="237"/>
      <c r="Y145" s="259" t="str">
        <f t="shared" si="8"/>
        <v>f. Male condoms</v>
      </c>
      <c r="Z145" s="246"/>
      <c r="AA145" s="238"/>
    </row>
    <row r="146" spans="1:27" s="111" customFormat="1" ht="15" customHeight="1">
      <c r="A146" s="727"/>
      <c r="B146" s="1465" t="s">
        <v>19</v>
      </c>
      <c r="C146" s="1465"/>
      <c r="D146" s="1465"/>
      <c r="E146" s="1465"/>
      <c r="F146" s="1466"/>
      <c r="G146" s="1467" t="s">
        <v>205</v>
      </c>
      <c r="H146" s="1468"/>
      <c r="I146" s="244"/>
      <c r="J146" s="265" t="str">
        <f t="shared" si="7"/>
        <v>Not applicable</v>
      </c>
      <c r="K146" s="232"/>
      <c r="L146" s="231"/>
      <c r="M146" s="231"/>
      <c r="N146" s="231"/>
      <c r="O146" s="231"/>
      <c r="P146" s="231"/>
      <c r="Q146" s="231"/>
      <c r="R146" s="231"/>
      <c r="S146" s="231"/>
      <c r="T146" s="112"/>
      <c r="U146" s="112"/>
      <c r="V146" s="112"/>
      <c r="W146" s="237"/>
      <c r="X146" s="237"/>
      <c r="Y146" s="259" t="str">
        <f t="shared" si="8"/>
        <v>g. Female condoms</v>
      </c>
      <c r="Z146" s="246"/>
      <c r="AA146" s="238"/>
    </row>
    <row r="147" spans="1:27" s="111" customFormat="1" ht="15" customHeight="1">
      <c r="A147" s="727"/>
      <c r="B147" s="1465" t="s">
        <v>110</v>
      </c>
      <c r="C147" s="1465"/>
      <c r="D147" s="1465"/>
      <c r="E147" s="1465"/>
      <c r="F147" s="1466"/>
      <c r="G147" s="1467" t="s">
        <v>205</v>
      </c>
      <c r="H147" s="1468"/>
      <c r="I147" s="244"/>
      <c r="J147" s="265" t="str">
        <f t="shared" si="7"/>
        <v>Not applicable</v>
      </c>
      <c r="K147" s="232"/>
      <c r="L147" s="231"/>
      <c r="M147" s="231"/>
      <c r="N147" s="231"/>
      <c r="O147" s="231"/>
      <c r="P147" s="231"/>
      <c r="Q147" s="231"/>
      <c r="R147" s="231"/>
      <c r="S147" s="231"/>
      <c r="T147" s="112"/>
      <c r="U147" s="112"/>
      <c r="V147" s="112"/>
      <c r="W147" s="237"/>
      <c r="X147" s="237"/>
      <c r="Y147" s="259" t="str">
        <f t="shared" si="8"/>
        <v>h. Emergency contraceptive pills</v>
      </c>
      <c r="Z147" s="246"/>
      <c r="AA147" s="238"/>
    </row>
    <row r="148" spans="1:27" s="111" customFormat="1" ht="15" customHeight="1">
      <c r="A148" s="727"/>
      <c r="B148" s="1465" t="s">
        <v>72</v>
      </c>
      <c r="C148" s="1465"/>
      <c r="D148" s="1465"/>
      <c r="E148" s="1465"/>
      <c r="F148" s="1466"/>
      <c r="G148" s="1467" t="s">
        <v>205</v>
      </c>
      <c r="H148" s="1468"/>
      <c r="I148" s="244"/>
      <c r="J148" s="265" t="str">
        <f t="shared" si="7"/>
        <v>Not applicable</v>
      </c>
      <c r="K148" s="232"/>
      <c r="L148" s="231"/>
      <c r="M148" s="231"/>
      <c r="N148" s="231"/>
      <c r="O148" s="231"/>
      <c r="P148" s="231"/>
      <c r="Q148" s="231"/>
      <c r="R148" s="231"/>
      <c r="S148" s="231"/>
      <c r="T148" s="112"/>
      <c r="U148" s="112"/>
      <c r="V148" s="112"/>
      <c r="W148" s="237"/>
      <c r="X148" s="237"/>
      <c r="Y148" s="259" t="str">
        <f t="shared" si="8"/>
        <v>i. CycleBeads</v>
      </c>
      <c r="Z148" s="246"/>
      <c r="AA148" s="238"/>
    </row>
    <row r="149" spans="1:27" s="111" customFormat="1" ht="30" customHeight="1">
      <c r="A149" s="727"/>
      <c r="B149" s="1465" t="s">
        <v>717</v>
      </c>
      <c r="C149" s="1465"/>
      <c r="D149" s="1465"/>
      <c r="E149" s="1465"/>
      <c r="F149" s="1465"/>
      <c r="G149" s="1502"/>
      <c r="H149" s="1504"/>
      <c r="I149" s="244"/>
      <c r="J149" s="265"/>
      <c r="K149" s="232"/>
      <c r="L149" s="231"/>
      <c r="M149" s="232"/>
      <c r="N149" s="231"/>
      <c r="O149" s="231"/>
      <c r="P149" s="231"/>
      <c r="Q149" s="232">
        <f>F149</f>
        <v>0</v>
      </c>
      <c r="R149" s="232" t="str">
        <f>B149</f>
        <v xml:space="preserve">j. Time period covered by reports reviewed
(mm/yy - mm/yy) (for example, reports from 01/13-12/13) </v>
      </c>
      <c r="S149" s="231"/>
      <c r="T149" s="112"/>
      <c r="U149" s="112"/>
      <c r="V149" s="112"/>
      <c r="W149" s="237"/>
      <c r="X149" s="237"/>
      <c r="Z149" s="246"/>
      <c r="AA149" s="238"/>
    </row>
    <row r="150" spans="1:27" s="111" customFormat="1" ht="45" customHeight="1">
      <c r="A150" s="152"/>
      <c r="B150" s="1465" t="s">
        <v>175</v>
      </c>
      <c r="C150" s="1465"/>
      <c r="D150" s="1465"/>
      <c r="E150" s="1465"/>
      <c r="F150" s="1465"/>
      <c r="G150" s="1502"/>
      <c r="H150" s="1504"/>
      <c r="I150" s="244"/>
      <c r="J150" s="265"/>
      <c r="K150" s="232"/>
      <c r="L150" s="232"/>
      <c r="M150" s="231"/>
      <c r="N150" s="231"/>
      <c r="O150" s="231"/>
      <c r="P150" s="231"/>
      <c r="Q150" s="232">
        <f>F150</f>
        <v>0</v>
      </c>
      <c r="R150" s="232" t="str">
        <f>B150</f>
        <v>k. Data source
(for example: Procurement Planning and Monitoring Report, Logistics Management Information System, periodic physical inventory, warehouse reports)</v>
      </c>
      <c r="S150" s="231"/>
      <c r="T150" s="112"/>
      <c r="U150" s="112"/>
      <c r="V150" s="112"/>
      <c r="W150" s="237"/>
      <c r="X150" s="237"/>
      <c r="Z150" s="246"/>
      <c r="AA150" s="238"/>
    </row>
    <row r="151" spans="1:27" s="111" customFormat="1">
      <c r="A151" s="1480" t="s">
        <v>440</v>
      </c>
      <c r="B151" s="1465"/>
      <c r="C151" s="1465"/>
      <c r="D151" s="1465"/>
      <c r="E151" s="1465"/>
      <c r="F151" s="1465"/>
      <c r="G151" s="1465"/>
      <c r="H151" s="1481"/>
      <c r="I151" s="250"/>
      <c r="J151" s="256"/>
      <c r="K151" s="232"/>
      <c r="L151" s="231"/>
      <c r="M151" s="231"/>
      <c r="N151" s="231"/>
      <c r="O151" s="232"/>
      <c r="P151" s="231"/>
      <c r="Q151" s="231"/>
      <c r="R151" s="231"/>
      <c r="S151" s="231"/>
      <c r="T151" s="112"/>
      <c r="U151" s="112"/>
      <c r="V151" s="112"/>
      <c r="W151" s="237"/>
      <c r="X151" s="237"/>
      <c r="Z151" s="246"/>
      <c r="AA151" s="238"/>
    </row>
    <row r="152" spans="1:27" s="111" customFormat="1" ht="15" customHeight="1">
      <c r="A152" s="732"/>
      <c r="B152" s="1482" t="s">
        <v>176</v>
      </c>
      <c r="C152" s="1482"/>
      <c r="D152" s="1482"/>
      <c r="E152" s="1482"/>
      <c r="F152" s="1483"/>
      <c r="G152" s="1484" t="s">
        <v>205</v>
      </c>
      <c r="H152" s="1485"/>
      <c r="I152" s="244"/>
      <c r="J152" s="265" t="str">
        <f>G152</f>
        <v>Not applicable</v>
      </c>
      <c r="K152" s="232"/>
      <c r="L152" s="231"/>
      <c r="M152" s="231"/>
      <c r="N152" s="231"/>
      <c r="O152" s="232"/>
      <c r="P152" s="231"/>
      <c r="Q152" s="231"/>
      <c r="R152" s="231"/>
      <c r="S152" s="231"/>
      <c r="T152" s="112"/>
      <c r="U152" s="112"/>
      <c r="V152" s="112"/>
      <c r="W152" s="237"/>
      <c r="X152" s="237"/>
      <c r="Y152" s="259" t="str">
        <f>B152</f>
        <v>a. service delivery point level (i.e., public sector health facilities)</v>
      </c>
      <c r="Z152" s="246"/>
      <c r="AA152" s="238"/>
    </row>
    <row r="153" spans="1:27" s="111" customFormat="1" ht="15.75" customHeight="1">
      <c r="A153" s="727"/>
      <c r="B153" s="1465" t="s">
        <v>177</v>
      </c>
      <c r="C153" s="1465"/>
      <c r="D153" s="1465"/>
      <c r="E153" s="1465"/>
      <c r="F153" s="1466"/>
      <c r="G153" s="1467" t="s">
        <v>205</v>
      </c>
      <c r="H153" s="1468"/>
      <c r="I153" s="244"/>
      <c r="J153" s="234" t="str">
        <f>G153</f>
        <v>Not applicable</v>
      </c>
      <c r="K153" s="232"/>
      <c r="L153" s="231"/>
      <c r="M153" s="231"/>
      <c r="N153" s="231"/>
      <c r="O153" s="232"/>
      <c r="P153" s="231"/>
      <c r="Q153" s="231"/>
      <c r="R153" s="231"/>
      <c r="S153" s="231"/>
      <c r="T153" s="112"/>
      <c r="U153" s="112"/>
      <c r="V153" s="112"/>
      <c r="W153" s="237"/>
      <c r="X153" s="237"/>
      <c r="Y153" s="259" t="str">
        <f>B153</f>
        <v>b. central level (i.e., central level warehouse for the public sector)</v>
      </c>
      <c r="Z153" s="246"/>
      <c r="AA153" s="292"/>
    </row>
    <row r="154" spans="1:27" s="111" customFormat="1" ht="45.75" thickBot="1">
      <c r="A154" s="1469" t="s">
        <v>473</v>
      </c>
      <c r="B154" s="1470"/>
      <c r="C154" s="1471"/>
      <c r="D154" s="1472"/>
      <c r="E154" s="1473"/>
      <c r="F154" s="1473"/>
      <c r="G154" s="1473"/>
      <c r="H154" s="1474"/>
      <c r="I154" s="244"/>
      <c r="J154" s="265"/>
      <c r="K154" s="232" t="str">
        <f>A154</f>
        <v xml:space="preserve">F. Please note any overall comments about challenges and/or successes with contraceptive security in your country.
</v>
      </c>
      <c r="L154" s="231"/>
      <c r="M154" s="231"/>
      <c r="N154" s="231"/>
      <c r="O154" s="232">
        <f>D154</f>
        <v>0</v>
      </c>
      <c r="P154" s="231"/>
      <c r="Q154" s="231"/>
      <c r="R154" s="231"/>
      <c r="S154" s="231"/>
      <c r="T154" s="112"/>
      <c r="U154" s="112"/>
      <c r="V154" s="112"/>
      <c r="W154" s="237"/>
      <c r="X154" s="237"/>
      <c r="Z154" s="246"/>
      <c r="AA154" s="238"/>
    </row>
    <row r="155" spans="1:27" s="132" customFormat="1" ht="15.75">
      <c r="A155" s="1756"/>
      <c r="B155" s="1756"/>
      <c r="C155" s="1756"/>
      <c r="D155" s="1756"/>
      <c r="E155" s="1756"/>
      <c r="F155" s="1756"/>
      <c r="G155" s="1756"/>
      <c r="H155" s="1756"/>
      <c r="I155" s="106"/>
      <c r="J155" s="290"/>
      <c r="K155" s="232"/>
      <c r="L155" s="232"/>
      <c r="M155" s="231"/>
      <c r="N155" s="231"/>
      <c r="O155" s="232"/>
      <c r="P155" s="231"/>
      <c r="R155" s="231"/>
      <c r="S155" s="241"/>
      <c r="T155" s="242"/>
      <c r="U155" s="242"/>
      <c r="V155" s="242"/>
      <c r="W155" s="243"/>
      <c r="X155" s="243"/>
      <c r="Z155" s="291"/>
      <c r="AA155" s="238"/>
    </row>
    <row r="156" spans="1:27" ht="18">
      <c r="A156" s="1476"/>
      <c r="B156" s="1476"/>
      <c r="C156" s="1476"/>
      <c r="D156" s="1476"/>
      <c r="E156" s="1476"/>
      <c r="F156" s="1476"/>
      <c r="G156" s="1476"/>
      <c r="H156" s="1476"/>
      <c r="I156" s="739"/>
      <c r="O156" s="232"/>
      <c r="X156" s="293">
        <f>A156</f>
        <v>0</v>
      </c>
    </row>
    <row r="157" spans="1:27" s="132" customFormat="1" ht="9.75" customHeight="1">
      <c r="A157" s="294"/>
      <c r="B157" s="294"/>
      <c r="C157" s="294"/>
      <c r="D157" s="294"/>
      <c r="E157" s="294"/>
      <c r="F157" s="294"/>
      <c r="G157" s="294"/>
      <c r="H157" s="294"/>
      <c r="I157" s="232"/>
      <c r="J157" s="290"/>
      <c r="K157" s="232"/>
      <c r="L157" s="231"/>
      <c r="M157" s="231"/>
      <c r="N157" s="231"/>
      <c r="O157" s="232"/>
      <c r="P157" s="231"/>
      <c r="Q157" s="231"/>
      <c r="R157" s="231"/>
      <c r="S157" s="241"/>
      <c r="T157" s="242"/>
      <c r="U157" s="242"/>
      <c r="V157" s="242"/>
      <c r="W157" s="243"/>
      <c r="X157" s="243"/>
      <c r="Z157" s="291"/>
      <c r="AA157" s="238"/>
    </row>
    <row r="158" spans="1:27" s="132" customFormat="1" ht="15" customHeight="1">
      <c r="A158" s="294"/>
      <c r="B158" s="294"/>
      <c r="C158" s="294"/>
      <c r="D158" s="294"/>
      <c r="E158" s="294"/>
      <c r="F158" s="294"/>
      <c r="G158" s="294"/>
      <c r="H158" s="294"/>
      <c r="I158" s="232"/>
      <c r="J158" s="235"/>
      <c r="K158" s="232"/>
      <c r="L158" s="231"/>
      <c r="M158" s="231"/>
      <c r="N158" s="231"/>
      <c r="O158" s="232"/>
      <c r="P158" s="231"/>
      <c r="Q158" s="231"/>
      <c r="R158" s="231"/>
      <c r="S158" s="241"/>
      <c r="T158" s="242"/>
      <c r="U158" s="242"/>
      <c r="V158" s="242"/>
      <c r="W158" s="243"/>
      <c r="X158" s="243"/>
      <c r="Z158" s="291"/>
      <c r="AA158" s="238"/>
    </row>
    <row r="159" spans="1:27">
      <c r="A159" s="133"/>
      <c r="B159" s="134"/>
      <c r="C159" s="134"/>
      <c r="D159" s="134"/>
      <c r="E159" s="134"/>
      <c r="F159" s="134"/>
      <c r="G159" s="135"/>
      <c r="H159" s="136"/>
      <c r="I159" s="231"/>
      <c r="O159" s="232"/>
    </row>
    <row r="160" spans="1:27">
      <c r="A160" s="137"/>
      <c r="B160" s="137"/>
      <c r="G160" s="138"/>
      <c r="H160" s="103"/>
      <c r="I160" s="231"/>
    </row>
    <row r="161" spans="1:134">
      <c r="A161" s="137"/>
      <c r="B161" s="137"/>
      <c r="G161" s="138"/>
      <c r="H161" s="103"/>
      <c r="I161" s="231"/>
    </row>
    <row r="162" spans="1:134">
      <c r="A162" s="137"/>
      <c r="B162" s="137"/>
      <c r="G162" s="138"/>
      <c r="H162" s="103"/>
      <c r="I162" s="231"/>
    </row>
    <row r="163" spans="1:134">
      <c r="A163" s="137"/>
      <c r="B163" s="137"/>
      <c r="G163" s="138"/>
      <c r="H163" s="103"/>
      <c r="I163" s="231"/>
    </row>
    <row r="164" spans="1:134">
      <c r="A164" s="137"/>
      <c r="B164" s="137"/>
      <c r="G164" s="138"/>
      <c r="H164" s="103"/>
      <c r="I164" s="231"/>
    </row>
    <row r="165" spans="1:134">
      <c r="A165" s="137"/>
      <c r="B165" s="137"/>
      <c r="G165" s="138"/>
      <c r="H165" s="103"/>
      <c r="I165" s="231"/>
    </row>
    <row r="166" spans="1:134">
      <c r="A166" s="137"/>
      <c r="B166" s="137"/>
      <c r="G166" s="138"/>
      <c r="H166" s="103"/>
      <c r="I166" s="231"/>
    </row>
    <row r="167" spans="1:134">
      <c r="A167" s="137"/>
      <c r="B167" s="137"/>
      <c r="G167" s="138"/>
      <c r="H167" s="103"/>
      <c r="I167" s="231"/>
    </row>
    <row r="168" spans="1:134">
      <c r="A168" s="137"/>
      <c r="B168" s="137"/>
      <c r="G168" s="138"/>
      <c r="H168" s="103"/>
      <c r="I168" s="231"/>
    </row>
    <row r="169" spans="1:134">
      <c r="A169" s="137"/>
      <c r="B169" s="137"/>
      <c r="G169" s="138"/>
      <c r="H169" s="103"/>
      <c r="I169" s="231"/>
    </row>
    <row r="170" spans="1:134">
      <c r="A170" s="137"/>
      <c r="B170" s="137"/>
      <c r="G170" s="138"/>
      <c r="H170" s="103"/>
      <c r="I170" s="231"/>
    </row>
    <row r="171" spans="1:134">
      <c r="A171" s="137"/>
      <c r="B171" s="137"/>
      <c r="G171" s="138"/>
      <c r="H171" s="103"/>
      <c r="I171" s="231"/>
    </row>
    <row r="172" spans="1:134">
      <c r="A172" s="137"/>
      <c r="B172" s="137"/>
      <c r="G172" s="138"/>
      <c r="H172" s="103"/>
      <c r="I172" s="231"/>
    </row>
    <row r="173" spans="1:134" s="137" customFormat="1">
      <c r="G173" s="138"/>
      <c r="H173" s="103"/>
      <c r="I173" s="231"/>
      <c r="J173" s="235"/>
      <c r="K173" s="232"/>
      <c r="L173" s="231"/>
      <c r="M173" s="231"/>
      <c r="N173" s="231"/>
      <c r="O173" s="231"/>
      <c r="P173" s="231"/>
      <c r="Q173" s="231"/>
      <c r="R173" s="231"/>
      <c r="S173" s="241"/>
      <c r="T173" s="242"/>
      <c r="U173" s="242"/>
      <c r="V173" s="242"/>
      <c r="W173" s="243"/>
      <c r="X173" s="243"/>
      <c r="Y173" s="109"/>
      <c r="AA173" s="238"/>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231"/>
      <c r="J174" s="235"/>
      <c r="K174" s="232"/>
      <c r="L174" s="231"/>
      <c r="M174" s="231"/>
      <c r="N174" s="231"/>
      <c r="O174" s="231"/>
      <c r="P174" s="231"/>
      <c r="Q174" s="231"/>
      <c r="R174" s="231"/>
      <c r="S174" s="241"/>
      <c r="T174" s="242"/>
      <c r="U174" s="242"/>
      <c r="V174" s="242"/>
      <c r="W174" s="243"/>
      <c r="X174" s="243"/>
      <c r="Y174" s="109"/>
      <c r="AA174" s="238"/>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231"/>
      <c r="J175" s="235"/>
      <c r="K175" s="232"/>
      <c r="L175" s="231"/>
      <c r="M175" s="231"/>
      <c r="N175" s="231"/>
      <c r="O175" s="231"/>
      <c r="P175" s="231"/>
      <c r="Q175" s="231"/>
      <c r="R175" s="231"/>
      <c r="S175" s="241"/>
      <c r="T175" s="242"/>
      <c r="U175" s="242"/>
      <c r="V175" s="242"/>
      <c r="W175" s="243"/>
      <c r="X175" s="243"/>
      <c r="Y175" s="109"/>
      <c r="AA175" s="238"/>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231"/>
      <c r="J176" s="235"/>
      <c r="K176" s="232"/>
      <c r="L176" s="231"/>
      <c r="M176" s="231"/>
      <c r="N176" s="231"/>
      <c r="O176" s="231"/>
      <c r="P176" s="231"/>
      <c r="Q176" s="231"/>
      <c r="R176" s="231"/>
      <c r="S176" s="241"/>
      <c r="T176" s="242"/>
      <c r="U176" s="242"/>
      <c r="V176" s="242"/>
      <c r="W176" s="243"/>
      <c r="X176" s="243"/>
      <c r="Y176" s="109"/>
      <c r="AA176" s="238"/>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231"/>
      <c r="J177" s="235"/>
      <c r="K177" s="232"/>
      <c r="L177" s="231"/>
      <c r="M177" s="231"/>
      <c r="N177" s="231"/>
      <c r="O177" s="231"/>
      <c r="P177" s="231"/>
      <c r="Q177" s="231"/>
      <c r="R177" s="231"/>
      <c r="S177" s="241"/>
      <c r="T177" s="242"/>
      <c r="U177" s="242"/>
      <c r="V177" s="242"/>
      <c r="W177" s="243"/>
      <c r="X177" s="243"/>
      <c r="Y177" s="109"/>
      <c r="AA177" s="238"/>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231"/>
      <c r="J178" s="235"/>
      <c r="K178" s="232"/>
      <c r="L178" s="231"/>
      <c r="M178" s="231"/>
      <c r="N178" s="231"/>
      <c r="O178" s="231"/>
      <c r="P178" s="231"/>
      <c r="Q178" s="231"/>
      <c r="R178" s="231"/>
      <c r="S178" s="241"/>
      <c r="T178" s="242"/>
      <c r="U178" s="242"/>
      <c r="V178" s="242"/>
      <c r="W178" s="243"/>
      <c r="X178" s="243"/>
      <c r="Y178" s="109"/>
      <c r="AA178" s="23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231"/>
      <c r="J179" s="235"/>
      <c r="K179" s="232"/>
      <c r="L179" s="231"/>
      <c r="M179" s="231"/>
      <c r="N179" s="231"/>
      <c r="O179" s="231"/>
      <c r="P179" s="231"/>
      <c r="Q179" s="231"/>
      <c r="R179" s="231"/>
      <c r="S179" s="241"/>
      <c r="T179" s="242"/>
      <c r="U179" s="242"/>
      <c r="V179" s="242"/>
      <c r="W179" s="243"/>
      <c r="X179" s="243"/>
      <c r="Y179" s="109"/>
      <c r="AA179" s="238"/>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231"/>
      <c r="J180" s="235"/>
      <c r="K180" s="232"/>
      <c r="L180" s="231"/>
      <c r="M180" s="231"/>
      <c r="N180" s="231"/>
      <c r="O180" s="231"/>
      <c r="P180" s="231"/>
      <c r="Q180" s="231"/>
      <c r="R180" s="231"/>
      <c r="S180" s="241"/>
      <c r="T180" s="242"/>
      <c r="U180" s="242"/>
      <c r="V180" s="242"/>
      <c r="W180" s="243"/>
      <c r="X180" s="243"/>
      <c r="Y180" s="109"/>
      <c r="AA180" s="238"/>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231"/>
      <c r="J181" s="235"/>
      <c r="K181" s="232"/>
      <c r="L181" s="231"/>
      <c r="M181" s="231"/>
      <c r="N181" s="231"/>
      <c r="O181" s="231"/>
      <c r="P181" s="231"/>
      <c r="Q181" s="231"/>
      <c r="R181" s="231"/>
      <c r="S181" s="241"/>
      <c r="T181" s="242"/>
      <c r="U181" s="242"/>
      <c r="V181" s="242"/>
      <c r="W181" s="243"/>
      <c r="X181" s="243"/>
      <c r="Y181" s="109"/>
      <c r="AA181" s="238"/>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231"/>
      <c r="J182" s="235"/>
      <c r="K182" s="232"/>
      <c r="L182" s="231"/>
      <c r="M182" s="231"/>
      <c r="N182" s="231"/>
      <c r="O182" s="231"/>
      <c r="P182" s="231"/>
      <c r="Q182" s="231"/>
      <c r="R182" s="231"/>
      <c r="S182" s="241"/>
      <c r="T182" s="242"/>
      <c r="U182" s="242"/>
      <c r="V182" s="242"/>
      <c r="W182" s="243"/>
      <c r="X182" s="243"/>
      <c r="Y182" s="109"/>
      <c r="AA182" s="238"/>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231"/>
      <c r="J183" s="235"/>
      <c r="K183" s="232"/>
      <c r="L183" s="231"/>
      <c r="M183" s="231"/>
      <c r="N183" s="231"/>
      <c r="O183" s="231"/>
      <c r="P183" s="231"/>
      <c r="Q183" s="231"/>
      <c r="R183" s="231"/>
      <c r="S183" s="241"/>
      <c r="T183" s="242"/>
      <c r="U183" s="242"/>
      <c r="V183" s="242"/>
      <c r="W183" s="243"/>
      <c r="X183" s="243"/>
      <c r="Y183" s="109"/>
      <c r="AA183" s="238"/>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prompt="Please select from the dropdown list if possible. If you cannot find a provider cadre that fits, you may write it in." sqref="D95:H95">
      <formula1>$Q$1:$Q$7</formula1>
    </dataValidation>
    <dataValidation type="list" allowBlank="1" prompt="Please choose from the dropdown if possible. If you cannot find a cadre that fits what you are looking for, you may write it in." sqref="D96:H102">
      <formula1>$Q$1:$Q$7</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5" hidden="1" customWidth="1"/>
    <col min="10" max="10" width="38.5703125" style="235" hidden="1" customWidth="1"/>
    <col min="11" max="11" width="64.42578125" style="232" hidden="1" customWidth="1"/>
    <col min="12" max="12" width="87.7109375" style="231" hidden="1" customWidth="1"/>
    <col min="13" max="13" width="37.28515625" style="231" hidden="1" customWidth="1"/>
    <col min="14" max="14" width="75.28515625" style="231" hidden="1" customWidth="1"/>
    <col min="15" max="15" width="81.7109375" style="231" hidden="1" customWidth="1"/>
    <col min="16" max="16" width="69.42578125" style="231" hidden="1" customWidth="1"/>
    <col min="17" max="17" width="57" style="231" hidden="1" customWidth="1"/>
    <col min="18" max="18" width="87.7109375" style="231" hidden="1" customWidth="1"/>
    <col min="19" max="19" width="25.42578125" style="241" hidden="1" customWidth="1"/>
    <col min="20" max="20" width="43.7109375" style="242" hidden="1" customWidth="1"/>
    <col min="21" max="21" width="37.28515625" style="242" hidden="1" customWidth="1"/>
    <col min="22" max="22" width="56.28515625" style="242" hidden="1" customWidth="1"/>
    <col min="23" max="23" width="11.7109375" style="243" hidden="1" customWidth="1"/>
    <col min="24" max="24" width="146.85546875" style="243" hidden="1" customWidth="1"/>
    <col min="25" max="25" width="107.42578125" style="109" hidden="1" customWidth="1"/>
    <col min="26" max="26" width="1.28515625" style="137" customWidth="1"/>
    <col min="27" max="27" width="13.42578125" style="238"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1470</v>
      </c>
      <c r="B7" s="1632"/>
      <c r="C7" s="1632"/>
      <c r="D7" s="916"/>
      <c r="E7" s="916"/>
      <c r="F7" s="916"/>
      <c r="G7" s="917"/>
      <c r="H7" s="918"/>
      <c r="I7" s="906"/>
      <c r="J7" s="907"/>
      <c r="K7" s="908" t="str">
        <f>A7</f>
        <v>Country: Ghana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2"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96</v>
      </c>
      <c r="Z10" s="416"/>
      <c r="AA10" s="409"/>
    </row>
    <row r="11" spans="1:134" s="102" customFormat="1" ht="16.5" customHeight="1" thickBot="1">
      <c r="A11" s="1616" t="s">
        <v>5</v>
      </c>
      <c r="B11" s="1617"/>
      <c r="C11" s="1617"/>
      <c r="D11" s="1617"/>
      <c r="E11" s="1617"/>
      <c r="F11" s="1617"/>
      <c r="G11" s="1617"/>
      <c r="H11" s="148"/>
      <c r="I11" s="240"/>
      <c r="J11" s="235"/>
      <c r="K11" s="232"/>
      <c r="L11" s="231"/>
      <c r="M11" s="231"/>
      <c r="N11" s="231"/>
      <c r="O11" s="231"/>
      <c r="P11" s="231"/>
      <c r="Q11" s="106" t="s">
        <v>79</v>
      </c>
      <c r="R11" s="231"/>
      <c r="S11" s="231"/>
      <c r="T11" s="112"/>
      <c r="U11" s="112"/>
      <c r="V11" s="112"/>
      <c r="W11" s="237"/>
      <c r="X11" s="237"/>
      <c r="Y11" s="111" t="s">
        <v>66</v>
      </c>
      <c r="Z11" s="105"/>
      <c r="AA11" s="238"/>
    </row>
    <row r="12" spans="1:134" s="111" customFormat="1" ht="45">
      <c r="A12" s="1491" t="s">
        <v>255</v>
      </c>
      <c r="B12" s="1492"/>
      <c r="C12" s="1492"/>
      <c r="D12" s="1492"/>
      <c r="E12" s="1492"/>
      <c r="F12" s="1492"/>
      <c r="G12" s="1493"/>
      <c r="H12" s="110" t="s">
        <v>61</v>
      </c>
      <c r="I12" s="245"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5"/>
      <c r="K12" s="232"/>
      <c r="L12" s="231"/>
      <c r="M12" s="231"/>
      <c r="N12" s="231"/>
      <c r="O12" s="231"/>
      <c r="P12" s="231"/>
      <c r="Q12" s="231"/>
      <c r="R12" s="231"/>
      <c r="S12" s="231"/>
      <c r="T12" s="112"/>
      <c r="U12" s="112"/>
      <c r="V12" s="112"/>
      <c r="W12" s="237"/>
      <c r="X12" s="237"/>
      <c r="Z12" s="246"/>
      <c r="AA12" s="238"/>
      <c r="DS12" s="112"/>
      <c r="DT12" s="112"/>
      <c r="DU12" s="112"/>
      <c r="DV12" s="112"/>
      <c r="DW12" s="112"/>
      <c r="DX12" s="112"/>
      <c r="DY12" s="112"/>
      <c r="DZ12" s="112"/>
      <c r="EA12" s="112"/>
      <c r="EB12" s="112"/>
      <c r="EC12" s="113"/>
      <c r="ED12" s="113"/>
    </row>
    <row r="13" spans="1:134" s="111" customFormat="1">
      <c r="A13" s="149"/>
      <c r="B13" s="1465" t="s">
        <v>13</v>
      </c>
      <c r="C13" s="1466"/>
      <c r="D13" s="1540" t="s">
        <v>256</v>
      </c>
      <c r="E13" s="1642"/>
      <c r="F13" s="1642"/>
      <c r="G13" s="1642"/>
      <c r="H13" s="1541"/>
      <c r="I13" s="244"/>
      <c r="J13" s="235"/>
      <c r="K13" s="232" t="str">
        <f>B13</f>
        <v>a. What is the name of the committee?</v>
      </c>
      <c r="L13" s="247" t="str">
        <f>D13</f>
        <v>Inter-Agency Coordinating Committee on Contraceptive Security (ICC/CS)</v>
      </c>
      <c r="M13" s="231"/>
      <c r="N13" s="231"/>
      <c r="O13" s="233" t="str">
        <f>D13</f>
        <v>Inter-Agency Coordinating Committee on Contraceptive Security (ICC/CS)</v>
      </c>
      <c r="P13" s="231"/>
      <c r="Q13" s="231"/>
      <c r="R13" s="231"/>
      <c r="S13" s="231"/>
      <c r="T13" s="112"/>
      <c r="U13" s="112"/>
      <c r="V13" s="112"/>
      <c r="W13" s="237"/>
      <c r="X13" s="237"/>
      <c r="Z13" s="246"/>
      <c r="AA13" s="238"/>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245"/>
      <c r="J14" s="235"/>
      <c r="K14" s="232" t="str">
        <f>A14</f>
        <v>A2. Are the following organizations represented on the committee?</v>
      </c>
      <c r="L14" s="231"/>
      <c r="M14" s="231"/>
      <c r="N14" s="231"/>
      <c r="O14" s="232"/>
      <c r="P14" s="231"/>
      <c r="Q14" s="231"/>
      <c r="R14" s="231"/>
      <c r="S14" s="231"/>
      <c r="T14" s="112"/>
      <c r="U14" s="112"/>
      <c r="V14" s="112"/>
      <c r="W14" s="237"/>
      <c r="X14" s="237"/>
      <c r="Z14" s="246"/>
      <c r="AA14" s="238"/>
      <c r="DS14" s="112"/>
      <c r="DT14" s="112"/>
      <c r="DU14" s="112"/>
      <c r="DV14" s="113"/>
      <c r="DW14" s="113"/>
      <c r="DX14" s="113"/>
      <c r="DY14" s="113"/>
      <c r="DZ14" s="113"/>
      <c r="EA14" s="113"/>
      <c r="EB14" s="113"/>
      <c r="EC14" s="113"/>
      <c r="ED14" s="113"/>
    </row>
    <row r="15" spans="1:134" s="111" customFormat="1" ht="45">
      <c r="A15" s="150"/>
      <c r="B15" s="1562" t="s">
        <v>14</v>
      </c>
      <c r="C15" s="1622"/>
      <c r="D15" s="552" t="s">
        <v>61</v>
      </c>
      <c r="E15" s="151" t="s">
        <v>55</v>
      </c>
      <c r="F15" s="1664" t="s">
        <v>257</v>
      </c>
      <c r="G15" s="1665"/>
      <c r="H15" s="1666"/>
      <c r="I15" s="244"/>
      <c r="J15" s="235"/>
      <c r="K15" s="232" t="str">
        <f t="shared" ref="K15:K23" si="0">B15</f>
        <v>a. Social marketing</v>
      </c>
      <c r="L15" s="231"/>
      <c r="M15" s="231"/>
      <c r="N15" s="231"/>
      <c r="O15" s="232"/>
      <c r="P15" s="231"/>
      <c r="Q15" s="232" t="str">
        <f t="shared" ref="Q15:Q23" si="1">F15</f>
        <v>EXP Social Marketing (ESM), Ghana Social Marketing Foundation (GSMF), DKT International</v>
      </c>
      <c r="R15" s="231"/>
      <c r="S15" s="231"/>
      <c r="T15" s="112"/>
      <c r="U15" s="112"/>
      <c r="V15" s="112"/>
      <c r="W15" s="237"/>
      <c r="X15" s="237"/>
      <c r="Z15" s="246"/>
      <c r="AA15" s="238"/>
      <c r="DS15" s="112"/>
      <c r="DT15" s="112"/>
      <c r="DU15" s="112"/>
      <c r="DV15" s="112"/>
      <c r="DW15" s="112"/>
      <c r="DX15" s="112"/>
      <c r="DY15" s="112"/>
      <c r="DZ15" s="112"/>
      <c r="EA15" s="112"/>
      <c r="EB15" s="112"/>
      <c r="EC15" s="113"/>
      <c r="ED15" s="113"/>
    </row>
    <row r="16" spans="1:134" s="111" customFormat="1" ht="45">
      <c r="A16" s="152"/>
      <c r="B16" s="1465" t="s">
        <v>258</v>
      </c>
      <c r="C16" s="1466"/>
      <c r="D16" s="552" t="s">
        <v>61</v>
      </c>
      <c r="E16" s="153" t="s">
        <v>55</v>
      </c>
      <c r="F16" s="1664" t="s">
        <v>397</v>
      </c>
      <c r="G16" s="1665"/>
      <c r="H16" s="1666"/>
      <c r="I16" s="244"/>
      <c r="J16" s="235"/>
      <c r="K16" s="232" t="str">
        <f t="shared" si="0"/>
        <v>b. NGO (for example: service delivery, advocacy, Planned Parenthood affiliate, Marie Stopes affiliate, faith-based organizations, etc.)</v>
      </c>
      <c r="L16" s="231"/>
      <c r="M16" s="231"/>
      <c r="N16" s="231"/>
      <c r="O16" s="232"/>
      <c r="P16" s="231"/>
      <c r="Q16" s="232" t="str">
        <f t="shared" si="1"/>
        <v>Planned Parenthood Association of Ghana (PPAG), Marie Stopes International Ghana (MSIG), Christian Health Association of Ghana</v>
      </c>
      <c r="R16" s="231"/>
      <c r="S16" s="231"/>
      <c r="T16" s="112"/>
      <c r="U16" s="112"/>
      <c r="V16" s="112"/>
      <c r="W16" s="237"/>
      <c r="X16" s="237"/>
      <c r="Z16" s="246"/>
      <c r="AA16" s="238"/>
      <c r="DS16" s="112"/>
      <c r="DT16" s="112"/>
      <c r="DU16" s="112"/>
      <c r="DV16" s="112"/>
      <c r="DW16" s="112"/>
      <c r="DX16" s="112"/>
      <c r="DY16" s="112"/>
      <c r="DZ16" s="112"/>
      <c r="EA16" s="112"/>
      <c r="EB16" s="112"/>
      <c r="EC16" s="113"/>
      <c r="ED16" s="113"/>
    </row>
    <row r="17" spans="1:134" s="111" customFormat="1" ht="60">
      <c r="A17" s="152"/>
      <c r="B17" s="1465" t="s">
        <v>259</v>
      </c>
      <c r="C17" s="1466"/>
      <c r="D17" s="552" t="s">
        <v>61</v>
      </c>
      <c r="E17" s="153" t="s">
        <v>55</v>
      </c>
      <c r="F17" s="1664" t="s">
        <v>260</v>
      </c>
      <c r="G17" s="1665"/>
      <c r="H17" s="1666"/>
      <c r="I17" s="244"/>
      <c r="J17" s="235"/>
      <c r="K17" s="232" t="str">
        <f t="shared" si="0"/>
        <v>c. Commercial sector (for example: pharmacy associations, manufacturers, etc.)</v>
      </c>
      <c r="L17" s="231"/>
      <c r="M17" s="231"/>
      <c r="N17" s="231"/>
      <c r="O17" s="232"/>
      <c r="P17" s="231"/>
      <c r="Q17" s="232" t="str">
        <f t="shared" si="1"/>
        <v>Ghana Registered Midwives Association, Ghana Registered Nurses Association, Society of Private Medical and Dental Practitioners, Pharmaceutical Society of Ghana, Ghana Medical Association</v>
      </c>
      <c r="R17" s="231"/>
      <c r="S17" s="231"/>
      <c r="T17" s="112"/>
      <c r="U17" s="112"/>
      <c r="V17" s="112"/>
      <c r="W17" s="237"/>
      <c r="X17" s="237"/>
      <c r="Z17" s="246"/>
      <c r="AA17" s="238"/>
      <c r="DS17" s="112"/>
      <c r="DT17" s="112"/>
      <c r="DU17" s="112"/>
      <c r="DV17" s="112"/>
      <c r="DW17" s="112"/>
      <c r="DX17" s="112"/>
      <c r="DY17" s="112"/>
      <c r="DZ17" s="112"/>
      <c r="EA17" s="112"/>
      <c r="EB17" s="112"/>
      <c r="EC17" s="112"/>
      <c r="ED17" s="113"/>
    </row>
    <row r="18" spans="1:134" s="111" customFormat="1" ht="45">
      <c r="A18" s="152"/>
      <c r="B18" s="1465" t="s">
        <v>15</v>
      </c>
      <c r="C18" s="1466"/>
      <c r="D18" s="552" t="s">
        <v>61</v>
      </c>
      <c r="E18" s="153" t="s">
        <v>56</v>
      </c>
      <c r="F18" s="1664" t="s">
        <v>398</v>
      </c>
      <c r="G18" s="1665"/>
      <c r="H18" s="1666"/>
      <c r="I18" s="244"/>
      <c r="J18" s="235"/>
      <c r="K18" s="232" t="str">
        <f t="shared" si="0"/>
        <v>d. Donors</v>
      </c>
      <c r="L18" s="231"/>
      <c r="M18" s="231"/>
      <c r="N18" s="231"/>
      <c r="O18" s="232"/>
      <c r="P18" s="231"/>
      <c r="Q18" s="232" t="str">
        <f t="shared" si="1"/>
        <v>USAID, UNFPA, EU, DANIDA, DfID, WHO, WAHO</v>
      </c>
      <c r="R18" s="231"/>
      <c r="S18" s="231"/>
      <c r="T18" s="112"/>
      <c r="U18" s="112"/>
      <c r="V18" s="112"/>
      <c r="W18" s="237"/>
      <c r="X18" s="237"/>
      <c r="Z18" s="246"/>
      <c r="AA18" s="238"/>
      <c r="DS18" s="112"/>
      <c r="DT18" s="112"/>
      <c r="DU18" s="112"/>
      <c r="DV18" s="112"/>
      <c r="DW18" s="112"/>
      <c r="DX18" s="112"/>
      <c r="DY18" s="112"/>
      <c r="DZ18" s="112"/>
      <c r="EA18" s="112"/>
      <c r="EB18" s="112"/>
      <c r="EC18" s="112"/>
      <c r="ED18" s="113"/>
    </row>
    <row r="19" spans="1:134" s="111" customFormat="1" ht="45">
      <c r="A19" s="152"/>
      <c r="B19" s="1465" t="s">
        <v>16</v>
      </c>
      <c r="C19" s="1466"/>
      <c r="D19" s="552" t="s">
        <v>61</v>
      </c>
      <c r="E19" s="153" t="s">
        <v>57</v>
      </c>
      <c r="F19" s="1664" t="s">
        <v>261</v>
      </c>
      <c r="G19" s="1665"/>
      <c r="H19" s="1666"/>
      <c r="I19" s="244"/>
      <c r="J19" s="235"/>
      <c r="K19" s="232" t="str">
        <f t="shared" si="0"/>
        <v>e. UN agencies</v>
      </c>
      <c r="L19" s="231"/>
      <c r="M19" s="231"/>
      <c r="N19" s="231"/>
      <c r="O19" s="232"/>
      <c r="P19" s="231"/>
      <c r="Q19" s="232" t="str">
        <f t="shared" si="1"/>
        <v>UNAIDS, UNFPA, WHO</v>
      </c>
      <c r="R19" s="231"/>
      <c r="S19" s="231"/>
      <c r="T19" s="112"/>
      <c r="U19" s="112"/>
      <c r="V19" s="112"/>
      <c r="W19" s="237"/>
      <c r="X19" s="237"/>
      <c r="Z19" s="246"/>
      <c r="AA19" s="238"/>
      <c r="DS19" s="112"/>
      <c r="DT19" s="112"/>
      <c r="DU19" s="112"/>
      <c r="DV19" s="113"/>
      <c r="DW19" s="113"/>
      <c r="DX19" s="113"/>
      <c r="DY19" s="113"/>
      <c r="DZ19" s="113"/>
      <c r="EA19" s="113"/>
      <c r="EB19" s="113"/>
      <c r="EC19" s="113"/>
      <c r="ED19" s="113"/>
    </row>
    <row r="20" spans="1:134" s="111" customFormat="1" ht="120">
      <c r="A20" s="152"/>
      <c r="B20" s="1465" t="s">
        <v>262</v>
      </c>
      <c r="C20" s="1466"/>
      <c r="D20" s="552" t="s">
        <v>61</v>
      </c>
      <c r="E20" s="153" t="s">
        <v>58</v>
      </c>
      <c r="F20" s="1664" t="s">
        <v>687</v>
      </c>
      <c r="G20" s="1665"/>
      <c r="H20" s="1666"/>
      <c r="I20" s="244"/>
      <c r="J20" s="235"/>
      <c r="K20" s="232" t="str">
        <f t="shared" si="0"/>
        <v>f. Ministry of Health (for example: logistics, reproductive health, family planning, maternal and child health, HIV/AIDS, pharmacy units, etc.)</v>
      </c>
      <c r="L20" s="231"/>
      <c r="M20" s="231"/>
      <c r="N20" s="231"/>
      <c r="O20" s="232"/>
      <c r="P20" s="231"/>
      <c r="Q20" s="248" t="str">
        <f t="shared" si="1"/>
        <v>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v>
      </c>
      <c r="R20" s="231"/>
      <c r="S20" s="231"/>
      <c r="T20" s="112"/>
      <c r="U20" s="112"/>
      <c r="V20" s="112"/>
      <c r="W20" s="237"/>
      <c r="X20" s="237"/>
      <c r="Z20" s="246"/>
      <c r="AA20" s="238"/>
      <c r="DS20" s="112"/>
      <c r="DT20" s="112"/>
      <c r="DU20" s="112"/>
      <c r="DV20" s="113"/>
      <c r="DW20" s="113"/>
      <c r="DX20" s="113"/>
      <c r="DY20" s="113"/>
      <c r="DZ20" s="113"/>
      <c r="EA20" s="113"/>
      <c r="ED20" s="113"/>
    </row>
    <row r="21" spans="1:134" s="111" customFormat="1">
      <c r="A21" s="152"/>
      <c r="B21" s="1562" t="s">
        <v>17</v>
      </c>
      <c r="C21" s="1562"/>
      <c r="D21" s="552" t="s">
        <v>61</v>
      </c>
      <c r="E21" s="153" t="s">
        <v>59</v>
      </c>
      <c r="F21" s="1664" t="s">
        <v>263</v>
      </c>
      <c r="G21" s="1665"/>
      <c r="H21" s="1666"/>
      <c r="I21" s="244"/>
      <c r="J21" s="235"/>
      <c r="K21" s="232" t="str">
        <f t="shared" si="0"/>
        <v>g. Central Medical Store or Central Warehouse</v>
      </c>
      <c r="L21" s="231"/>
      <c r="M21" s="231"/>
      <c r="N21" s="231"/>
      <c r="O21" s="232"/>
      <c r="P21" s="231"/>
      <c r="Q21" s="232" t="str">
        <f t="shared" si="1"/>
        <v>Central Medical Stores (CMS)</v>
      </c>
      <c r="R21" s="231"/>
      <c r="S21" s="231"/>
      <c r="T21" s="112"/>
      <c r="U21" s="112"/>
      <c r="V21" s="112"/>
      <c r="W21" s="237"/>
      <c r="X21" s="237"/>
      <c r="Z21" s="246"/>
      <c r="AA21" s="238"/>
    </row>
    <row r="22" spans="1:134" s="111" customFormat="1" ht="30">
      <c r="A22" s="152"/>
      <c r="B22" s="1562" t="s">
        <v>39</v>
      </c>
      <c r="C22" s="1562"/>
      <c r="D22" s="552" t="s">
        <v>61</v>
      </c>
      <c r="E22" s="153" t="s">
        <v>59</v>
      </c>
      <c r="F22" s="1664" t="s">
        <v>264</v>
      </c>
      <c r="G22" s="1665"/>
      <c r="H22" s="1666"/>
      <c r="I22" s="244"/>
      <c r="J22" s="235"/>
      <c r="K22" s="232" t="str">
        <f t="shared" si="0"/>
        <v xml:space="preserve">h. Ministry of Finance or Ministry of Planning </v>
      </c>
      <c r="L22" s="231"/>
      <c r="M22" s="231"/>
      <c r="N22" s="231"/>
      <c r="O22" s="232"/>
      <c r="P22" s="231"/>
      <c r="Q22" s="232" t="str">
        <f t="shared" si="1"/>
        <v>Ministry of Finance and Economic Planning (Health Desk Officer)</v>
      </c>
      <c r="R22" s="231"/>
      <c r="S22" s="231"/>
      <c r="T22" s="112"/>
      <c r="U22" s="112"/>
      <c r="V22" s="112"/>
      <c r="W22" s="237"/>
      <c r="X22" s="237"/>
      <c r="Z22" s="246"/>
      <c r="AA22" s="238"/>
    </row>
    <row r="23" spans="1:134" s="114" customFormat="1" ht="45">
      <c r="A23" s="152"/>
      <c r="B23" s="1562" t="s">
        <v>265</v>
      </c>
      <c r="C23" s="1562"/>
      <c r="D23" s="552" t="s">
        <v>61</v>
      </c>
      <c r="E23" s="153" t="s">
        <v>59</v>
      </c>
      <c r="F23" s="1664" t="s">
        <v>599</v>
      </c>
      <c r="G23" s="1665"/>
      <c r="H23" s="1666"/>
      <c r="I23" s="244"/>
      <c r="J23" s="235"/>
      <c r="K23" s="234" t="str">
        <f t="shared" si="0"/>
        <v>i. Other (for example: partners)</v>
      </c>
      <c r="L23" s="235"/>
      <c r="M23" s="235"/>
      <c r="N23" s="235"/>
      <c r="O23" s="234"/>
      <c r="P23" s="235"/>
      <c r="Q23" s="234" t="str">
        <f t="shared" si="1"/>
        <v>USAID | DELIVER PROJECT, Focus Regional Health Project (FRHP), Ghana Behavior Change Support Project (BCS), Population Council, EngenderHealth</v>
      </c>
      <c r="R23" s="235"/>
      <c r="S23" s="235"/>
      <c r="T23" s="235"/>
      <c r="U23" s="235"/>
      <c r="V23" s="235"/>
      <c r="W23" s="249"/>
      <c r="X23" s="249"/>
      <c r="AA23" s="238"/>
    </row>
    <row r="24" spans="1:134" s="111" customFormat="1">
      <c r="A24" s="1480" t="s">
        <v>266</v>
      </c>
      <c r="B24" s="1465"/>
      <c r="C24" s="1465"/>
      <c r="D24" s="1465"/>
      <c r="E24" s="1465"/>
      <c r="F24" s="1465"/>
      <c r="G24" s="1465"/>
      <c r="H24" s="163" t="s">
        <v>64</v>
      </c>
      <c r="I24" s="250" t="str">
        <f>A24</f>
        <v>A3. How many times did the committee meet during the last year? (0, 1-2, 3-5, or 6+)  (Please select from the dropdown.)</v>
      </c>
      <c r="J24" s="235"/>
      <c r="K24" s="232"/>
      <c r="L24" s="231"/>
      <c r="M24" s="231"/>
      <c r="N24" s="231"/>
      <c r="O24" s="232"/>
      <c r="P24" s="231"/>
      <c r="Q24" s="231"/>
      <c r="R24" s="231"/>
      <c r="S24" s="231"/>
      <c r="T24" s="112"/>
      <c r="U24" s="112"/>
      <c r="V24" s="112"/>
      <c r="W24" s="237"/>
      <c r="X24" s="237"/>
      <c r="Z24" s="246"/>
      <c r="AA24" s="238"/>
    </row>
    <row r="25" spans="1:134" s="111" customFormat="1">
      <c r="A25" s="1556" t="s">
        <v>267</v>
      </c>
      <c r="B25" s="1557"/>
      <c r="C25" s="1557"/>
      <c r="D25" s="1562"/>
      <c r="E25" s="1562"/>
      <c r="F25" s="1562"/>
      <c r="G25" s="1563"/>
      <c r="H25" s="163" t="s">
        <v>61</v>
      </c>
      <c r="I25" s="250" t="str">
        <f>A25</f>
        <v xml:space="preserve">A4. Does the committee have legal status?  (Please select from the dropdown.)                                  </v>
      </c>
      <c r="J25" s="235"/>
      <c r="K25" s="232"/>
      <c r="L25" s="231"/>
      <c r="M25" s="231"/>
      <c r="N25" s="231"/>
      <c r="O25" s="232"/>
      <c r="P25" s="231"/>
      <c r="Q25" s="231"/>
      <c r="R25" s="231"/>
      <c r="S25" s="231"/>
      <c r="T25" s="112"/>
      <c r="U25" s="112"/>
      <c r="V25" s="112"/>
      <c r="W25" s="237"/>
      <c r="X25" s="237"/>
      <c r="Z25" s="246"/>
      <c r="AA25" s="238"/>
    </row>
    <row r="26" spans="1:134" s="111" customFormat="1" ht="45.75" thickBot="1">
      <c r="A26" s="1558" t="s">
        <v>268</v>
      </c>
      <c r="B26" s="1482"/>
      <c r="C26" s="1483"/>
      <c r="D26" s="154" t="s">
        <v>61</v>
      </c>
      <c r="E26" s="155" t="s">
        <v>53</v>
      </c>
      <c r="F26" s="116" t="s">
        <v>688</v>
      </c>
      <c r="G26" s="157" t="s">
        <v>34</v>
      </c>
      <c r="H26" s="117" t="s">
        <v>689</v>
      </c>
      <c r="I26" s="250"/>
      <c r="J26" s="235"/>
      <c r="K26" s="232" t="str">
        <f>A26</f>
        <v>A5. Is there a Contraceptive Security "champion"? (someone who consistently brings up and advocates for contraceptive supplies)</v>
      </c>
      <c r="L26" s="231"/>
      <c r="M26" s="231"/>
      <c r="N26" s="231"/>
      <c r="O26" s="232"/>
      <c r="P26" s="231"/>
      <c r="Q26" s="231"/>
      <c r="R26" s="231"/>
      <c r="S26" s="231"/>
      <c r="T26" s="112"/>
      <c r="U26" s="112"/>
      <c r="V26" s="112"/>
      <c r="W26" s="237"/>
      <c r="X26" s="237"/>
      <c r="Z26" s="246"/>
      <c r="AA26" s="238"/>
    </row>
    <row r="27" spans="1:134" s="118" customFormat="1" ht="16.5" customHeight="1" thickBot="1">
      <c r="A27" s="1616" t="s">
        <v>6</v>
      </c>
      <c r="B27" s="1617"/>
      <c r="C27" s="1617"/>
      <c r="D27" s="1617"/>
      <c r="E27" s="1617"/>
      <c r="F27" s="1617"/>
      <c r="G27" s="1617"/>
      <c r="H27" s="148"/>
      <c r="I27" s="240"/>
      <c r="J27" s="251"/>
      <c r="K27" s="252"/>
      <c r="L27" s="106"/>
      <c r="M27" s="106"/>
      <c r="N27" s="106"/>
      <c r="O27" s="106"/>
      <c r="P27" s="106"/>
      <c r="Q27" s="106"/>
      <c r="R27" s="106"/>
      <c r="S27" s="106"/>
      <c r="T27" s="251"/>
      <c r="U27" s="251"/>
      <c r="V27" s="251"/>
      <c r="W27" s="253"/>
      <c r="X27" s="253"/>
      <c r="Z27" s="254"/>
      <c r="AA27" s="238"/>
    </row>
    <row r="28" spans="1:134" s="111" customFormat="1">
      <c r="A28" s="1561" t="s">
        <v>116</v>
      </c>
      <c r="B28" s="1562"/>
      <c r="C28" s="1563"/>
      <c r="D28" s="1610" t="s">
        <v>97</v>
      </c>
      <c r="E28" s="1611"/>
      <c r="F28" s="158" t="s">
        <v>85</v>
      </c>
      <c r="G28" s="159" t="s">
        <v>98</v>
      </c>
      <c r="H28" s="160" t="s">
        <v>96</v>
      </c>
      <c r="I28" s="255"/>
      <c r="J28" s="256"/>
      <c r="K28" s="232">
        <f>B28</f>
        <v>0</v>
      </c>
      <c r="L28" s="231"/>
      <c r="M28" s="231"/>
      <c r="N28" s="231"/>
      <c r="O28" s="231"/>
      <c r="P28" s="231"/>
      <c r="Q28" s="231"/>
      <c r="R28" s="231"/>
      <c r="S28" s="231"/>
      <c r="T28" s="112"/>
      <c r="U28" s="112"/>
      <c r="V28" s="112"/>
      <c r="W28" s="237"/>
      <c r="X28" s="237"/>
      <c r="Z28" s="246"/>
      <c r="AA28" s="238"/>
    </row>
    <row r="29" spans="1:134" s="111" customFormat="1" ht="75">
      <c r="A29" s="1480" t="s">
        <v>675</v>
      </c>
      <c r="B29" s="1465"/>
      <c r="C29" s="1465"/>
      <c r="D29" s="1465"/>
      <c r="E29" s="1465"/>
      <c r="F29" s="1466"/>
      <c r="G29" s="1612">
        <v>2079447.28</v>
      </c>
      <c r="H29" s="1613"/>
      <c r="I29" s="257"/>
      <c r="J29" s="234">
        <f>G29</f>
        <v>2079447.28</v>
      </c>
      <c r="K29" s="232"/>
      <c r="L29" s="231"/>
      <c r="M29" s="258">
        <f>E29</f>
        <v>0</v>
      </c>
      <c r="N29" s="231"/>
      <c r="O29" s="231"/>
      <c r="P29" s="231"/>
      <c r="Q29" s="231"/>
      <c r="R29" s="231"/>
      <c r="S29" s="231"/>
      <c r="T29" s="112"/>
      <c r="U29" s="112"/>
      <c r="V29" s="112"/>
      <c r="W29" s="237"/>
      <c r="X29" s="237"/>
      <c r="Y29" s="259"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6"/>
      <c r="AA29" s="238"/>
    </row>
    <row r="30" spans="1:134" s="111" customFormat="1" ht="73.5">
      <c r="A30" s="1480" t="s">
        <v>676</v>
      </c>
      <c r="B30" s="1465"/>
      <c r="C30" s="1465"/>
      <c r="D30" s="1465"/>
      <c r="E30" s="161" t="s">
        <v>538</v>
      </c>
      <c r="F30" s="162" t="s">
        <v>271</v>
      </c>
      <c r="G30" s="1614" t="s">
        <v>690</v>
      </c>
      <c r="H30" s="1615"/>
      <c r="I30" s="257"/>
      <c r="J30" s="234" t="str">
        <f>G30</f>
        <v>SSDM, FHD, NPC, NACP, HKN, PPAG, MSIG, DKT, P&amp;S, USAID|DELIVER PROJECT</v>
      </c>
      <c r="K30" s="232"/>
      <c r="L30" s="231"/>
      <c r="M30" s="258" t="str">
        <f>E30</f>
        <v>01/13-12/13</v>
      </c>
      <c r="N30" s="231"/>
      <c r="O30" s="231"/>
      <c r="P30" s="231"/>
      <c r="Q30" s="231"/>
      <c r="R30" s="231"/>
      <c r="S30" s="231"/>
      <c r="T30" s="112"/>
      <c r="U30" s="112"/>
      <c r="V30" s="112"/>
      <c r="W30" s="237"/>
      <c r="X30" s="237"/>
      <c r="Y30" s="259" t="str">
        <f>A30</f>
        <v>B3. One-year time period covered by the forecast/quantification amount noted in B2 (mm/yy-mm/yy)
(should ideally be FY '12-'13)</v>
      </c>
      <c r="Z30" s="246"/>
      <c r="AA30" s="238"/>
    </row>
    <row r="31" spans="1:134" s="111" customFormat="1" ht="30">
      <c r="A31" s="1480" t="s">
        <v>272</v>
      </c>
      <c r="B31" s="1465"/>
      <c r="C31" s="1465"/>
      <c r="D31" s="1465"/>
      <c r="E31" s="1465"/>
      <c r="F31" s="1465"/>
      <c r="G31" s="1466"/>
      <c r="H31" s="163" t="s">
        <v>62</v>
      </c>
      <c r="I31" s="250" t="str">
        <f>A31</f>
        <v>B4. Is there a government budget line item specifically for the procurement of contraceptives?  (Please select from the dropdown list.)</v>
      </c>
      <c r="J31" s="256"/>
      <c r="K31" s="232"/>
      <c r="L31" s="231"/>
      <c r="M31" s="231"/>
      <c r="N31" s="231"/>
      <c r="O31" s="231"/>
      <c r="P31" s="231"/>
      <c r="Q31" s="231"/>
      <c r="R31" s="231"/>
      <c r="S31" s="231"/>
      <c r="T31" s="112"/>
      <c r="U31" s="112"/>
      <c r="V31" s="112"/>
      <c r="W31" s="237"/>
      <c r="X31" s="237"/>
      <c r="Z31" s="246"/>
      <c r="AA31" s="238"/>
    </row>
    <row r="32" spans="1:134" s="111" customFormat="1" ht="90" customHeight="1">
      <c r="A32" s="1528" t="s">
        <v>677</v>
      </c>
      <c r="B32" s="1607"/>
      <c r="C32" s="1607"/>
      <c r="D32" s="1607"/>
      <c r="E32" s="1607"/>
      <c r="F32" s="1607"/>
      <c r="G32" s="1608"/>
      <c r="H32" s="163" t="s">
        <v>61</v>
      </c>
      <c r="I32" s="25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6"/>
      <c r="K32" s="232"/>
      <c r="L32" s="231"/>
      <c r="M32" s="231"/>
      <c r="N32" s="231"/>
      <c r="O32" s="231"/>
      <c r="P32" s="231"/>
      <c r="Q32" s="231"/>
      <c r="R32" s="231"/>
      <c r="S32" s="231"/>
      <c r="T32" s="112"/>
      <c r="U32" s="112"/>
      <c r="V32" s="112"/>
      <c r="W32" s="237"/>
      <c r="X32" s="237"/>
      <c r="Z32" s="246"/>
      <c r="AA32" s="238"/>
    </row>
    <row r="33" spans="1:27" s="111" customFormat="1" ht="15.75" customHeight="1">
      <c r="A33" s="1480" t="s">
        <v>273</v>
      </c>
      <c r="B33" s="1465"/>
      <c r="C33" s="1465"/>
      <c r="D33" s="1465"/>
      <c r="E33" s="1465"/>
      <c r="F33" s="1465"/>
      <c r="G33" s="1465"/>
      <c r="H33" s="1481"/>
      <c r="I33" s="250"/>
      <c r="J33" s="235"/>
      <c r="K33" s="232"/>
      <c r="L33" s="231"/>
      <c r="M33" s="231"/>
      <c r="N33" s="231"/>
      <c r="O33" s="231"/>
      <c r="P33" s="231"/>
      <c r="Q33" s="231"/>
      <c r="R33" s="231"/>
      <c r="S33" s="231"/>
      <c r="T33" s="112"/>
      <c r="U33" s="112"/>
      <c r="V33" s="112"/>
      <c r="W33" s="237"/>
      <c r="X33" s="259" t="str">
        <f>A33</f>
        <v>B6. Please complete the table below regarding government allocations for contraceptive procurement.</v>
      </c>
      <c r="Z33" s="246"/>
      <c r="AA33" s="238"/>
    </row>
    <row r="34" spans="1:27" s="111" customFormat="1" ht="147">
      <c r="A34" s="164"/>
      <c r="B34" s="1607" t="s">
        <v>207</v>
      </c>
      <c r="C34" s="1607"/>
      <c r="D34" s="1608"/>
      <c r="E34" s="165" t="s">
        <v>274</v>
      </c>
      <c r="F34" s="165" t="s">
        <v>275</v>
      </c>
      <c r="G34" s="166" t="s">
        <v>276</v>
      </c>
      <c r="H34" s="167" t="s">
        <v>54</v>
      </c>
      <c r="I34" s="260"/>
      <c r="J34" s="256"/>
      <c r="K34" s="232" t="str">
        <f>B34</f>
        <v>Source of government funds allocated for contraceptive procurement
(funds originally designated for contraceptives, whether or not they ended up being spent on them)</v>
      </c>
      <c r="L34" s="231"/>
      <c r="M34" s="231"/>
      <c r="N34" s="231"/>
      <c r="O34" s="231"/>
      <c r="P34" s="231"/>
      <c r="Q34" s="231"/>
      <c r="R34" s="231"/>
      <c r="S34" s="231"/>
      <c r="T34" s="112"/>
      <c r="U34" s="112"/>
      <c r="V34" s="112"/>
      <c r="W34" s="237"/>
      <c r="X34" s="237"/>
      <c r="Z34" s="246"/>
      <c r="AA34" s="238"/>
    </row>
    <row r="35" spans="1:27" s="111" customFormat="1" ht="30">
      <c r="A35" s="152"/>
      <c r="B35" s="1607" t="s">
        <v>208</v>
      </c>
      <c r="C35" s="1607"/>
      <c r="D35" s="1608"/>
      <c r="E35" s="168"/>
      <c r="F35" s="169"/>
      <c r="G35" s="170"/>
      <c r="H35" s="171"/>
      <c r="I35" s="255"/>
      <c r="J35" s="256"/>
      <c r="K35" s="232" t="str">
        <f>B35</f>
        <v>a. Internally generated funds allocated for contraceptive procurement</v>
      </c>
      <c r="L35" s="231"/>
      <c r="M35" s="231"/>
      <c r="N35" s="231"/>
      <c r="O35" s="231"/>
      <c r="P35" s="231"/>
      <c r="Q35" s="231"/>
      <c r="R35" s="231"/>
      <c r="S35" s="231"/>
      <c r="T35" s="112"/>
      <c r="U35" s="112"/>
      <c r="V35" s="112"/>
      <c r="W35" s="237"/>
      <c r="X35" s="237"/>
      <c r="Z35" s="246"/>
      <c r="AA35" s="238"/>
    </row>
    <row r="36" spans="1:27" s="111" customFormat="1" ht="75">
      <c r="A36" s="152"/>
      <c r="B36" s="1607" t="s">
        <v>209</v>
      </c>
      <c r="C36" s="1607"/>
      <c r="D36" s="1608"/>
      <c r="E36" s="168">
        <v>3000000</v>
      </c>
      <c r="F36" s="169" t="s">
        <v>538</v>
      </c>
      <c r="G36" s="170" t="s">
        <v>691</v>
      </c>
      <c r="H36" s="171"/>
      <c r="I36" s="255"/>
      <c r="J36" s="256"/>
      <c r="K36" s="232" t="str">
        <f>B36</f>
        <v>b. Total of all other government funds allocated for contraceptive procurement. (For example, these other government funds could include basket funds, World Bank credits or loans, and other funds donors give to the government [e.g., direct budget support])</v>
      </c>
      <c r="L36" s="231"/>
      <c r="M36" s="231"/>
      <c r="N36" s="231"/>
      <c r="O36" s="231"/>
      <c r="P36" s="231"/>
      <c r="Q36" s="231"/>
      <c r="R36" s="231"/>
      <c r="S36" s="231"/>
      <c r="T36" s="112"/>
      <c r="U36" s="112"/>
      <c r="V36" s="112"/>
      <c r="W36" s="237"/>
      <c r="X36" s="237"/>
      <c r="Z36" s="246"/>
      <c r="AA36" s="238"/>
    </row>
    <row r="37" spans="1:27" s="111" customFormat="1" ht="45" customHeight="1">
      <c r="A37" s="172"/>
      <c r="B37" s="1482" t="s">
        <v>278</v>
      </c>
      <c r="C37" s="1482"/>
      <c r="D37" s="1483"/>
      <c r="E37" s="562">
        <f>E35+E36</f>
        <v>3000000</v>
      </c>
      <c r="F37" s="174"/>
      <c r="G37" s="174"/>
      <c r="H37" s="175"/>
      <c r="I37" s="255"/>
      <c r="J37" s="256"/>
      <c r="K37" s="232" t="str">
        <f>B37</f>
        <v>c. TOTAL government funds allocated for contraceptive procurement
This will auto-calculate.  (It will sum a &amp; b above.)</v>
      </c>
      <c r="L37" s="231"/>
      <c r="M37" s="231"/>
      <c r="N37" s="231"/>
      <c r="O37" s="233"/>
      <c r="P37" s="231"/>
      <c r="Q37" s="231"/>
      <c r="R37" s="231"/>
      <c r="S37" s="231"/>
      <c r="T37" s="112"/>
      <c r="U37" s="112"/>
      <c r="V37" s="112"/>
      <c r="W37" s="237"/>
      <c r="X37" s="237"/>
      <c r="Z37" s="246"/>
      <c r="AA37" s="238"/>
    </row>
    <row r="38" spans="1:27" s="111" customFormat="1" ht="82.5" customHeight="1">
      <c r="A38" s="1480" t="s">
        <v>279</v>
      </c>
      <c r="B38" s="1465"/>
      <c r="C38" s="1465"/>
      <c r="D38" s="1465"/>
      <c r="E38" s="1465"/>
      <c r="F38" s="1465"/>
      <c r="G38" s="1466"/>
      <c r="H38" s="163" t="s">
        <v>61</v>
      </c>
      <c r="I38" s="25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6"/>
      <c r="K38" s="232"/>
      <c r="L38" s="231"/>
      <c r="M38" s="231"/>
      <c r="N38" s="231"/>
      <c r="O38" s="231"/>
      <c r="P38" s="231"/>
      <c r="Q38" s="231"/>
      <c r="R38" s="231"/>
      <c r="S38" s="231"/>
      <c r="T38" s="112"/>
      <c r="U38" s="112"/>
      <c r="V38" s="112"/>
      <c r="W38" s="237"/>
      <c r="X38" s="237"/>
      <c r="Z38" s="246"/>
      <c r="AA38" s="238"/>
    </row>
    <row r="39" spans="1:27" s="111" customFormat="1" ht="74.25" customHeight="1" thickBot="1">
      <c r="A39" s="1480" t="s">
        <v>678</v>
      </c>
      <c r="B39" s="1465"/>
      <c r="C39" s="1465"/>
      <c r="D39" s="1465"/>
      <c r="E39" s="1465"/>
      <c r="F39" s="1465"/>
      <c r="G39" s="1465"/>
      <c r="H39" s="1481"/>
      <c r="I39" s="250"/>
      <c r="J39" s="256"/>
      <c r="K39" s="232"/>
      <c r="L39" s="231"/>
      <c r="M39" s="231"/>
      <c r="N39" s="231"/>
      <c r="O39" s="231"/>
      <c r="P39" s="231"/>
      <c r="Q39" s="231"/>
      <c r="R39" s="231"/>
      <c r="S39" s="231"/>
      <c r="T39" s="112"/>
      <c r="U39" s="112"/>
      <c r="V39" s="112"/>
      <c r="W39" s="237"/>
      <c r="X39" s="259"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6"/>
      <c r="AA39" s="238"/>
    </row>
    <row r="40" spans="1:27" s="111" customFormat="1" ht="129.75">
      <c r="A40" s="164"/>
      <c r="B40" s="1763" t="s">
        <v>693</v>
      </c>
      <c r="C40" s="1764"/>
      <c r="D40" s="176" t="s">
        <v>282</v>
      </c>
      <c r="E40" s="165" t="s">
        <v>283</v>
      </c>
      <c r="F40" s="165" t="s">
        <v>284</v>
      </c>
      <c r="G40" s="166" t="s">
        <v>285</v>
      </c>
      <c r="H40" s="167" t="s">
        <v>54</v>
      </c>
      <c r="I40" s="261"/>
      <c r="J40" s="262"/>
      <c r="K40" s="232">
        <f>A40</f>
        <v>0</v>
      </c>
      <c r="L40" s="231"/>
      <c r="M40" s="231"/>
      <c r="N40" s="231"/>
      <c r="O40" s="231"/>
      <c r="P40" s="231"/>
      <c r="Q40" s="231"/>
      <c r="R40" s="231"/>
      <c r="S40" s="231"/>
      <c r="T40" s="112"/>
      <c r="U40" s="112"/>
      <c r="V40" s="112"/>
      <c r="W40" s="237"/>
      <c r="X40" s="237"/>
      <c r="Z40" s="246"/>
      <c r="AA40" s="238"/>
    </row>
    <row r="41" spans="1:27" s="111" customFormat="1" ht="30">
      <c r="A41" s="164"/>
      <c r="B41" s="1465" t="s">
        <v>286</v>
      </c>
      <c r="C41" s="1466"/>
      <c r="D41" s="561" t="s">
        <v>62</v>
      </c>
      <c r="E41" s="168"/>
      <c r="F41" s="177"/>
      <c r="G41" s="178"/>
      <c r="H41" s="171"/>
      <c r="I41" s="255"/>
      <c r="J41" s="256"/>
      <c r="K41" s="232" t="str">
        <f>B41</f>
        <v>a. Internally generated funds spent on contraceptive procurement</v>
      </c>
      <c r="L41" s="231"/>
      <c r="M41" s="231"/>
      <c r="N41" s="231"/>
      <c r="O41" s="231"/>
      <c r="P41" s="231"/>
      <c r="Q41" s="231"/>
      <c r="R41" s="231"/>
      <c r="S41" s="231"/>
      <c r="T41" s="112"/>
      <c r="U41" s="112"/>
      <c r="V41" s="112"/>
      <c r="W41" s="237"/>
      <c r="X41" s="237"/>
      <c r="Z41" s="246"/>
      <c r="AA41" s="238"/>
    </row>
    <row r="42" spans="1:27" s="111" customFormat="1" ht="30">
      <c r="A42" s="164"/>
      <c r="B42" s="179"/>
      <c r="C42" s="180" t="s">
        <v>287</v>
      </c>
      <c r="D42" s="1512"/>
      <c r="E42" s="1513"/>
      <c r="F42" s="1513"/>
      <c r="G42" s="1513"/>
      <c r="H42" s="1514"/>
      <c r="I42" s="263"/>
      <c r="J42" s="256"/>
      <c r="K42" s="232" t="str">
        <f>C42</f>
        <v>i. Specify source(s) of internally generated funds spent (for example, from taxes)</v>
      </c>
      <c r="L42" s="231"/>
      <c r="M42" s="231"/>
      <c r="N42" s="231"/>
      <c r="O42" s="233">
        <f>D42</f>
        <v>0</v>
      </c>
      <c r="P42" s="231"/>
      <c r="Q42" s="231"/>
      <c r="R42" s="231"/>
      <c r="S42" s="231"/>
      <c r="T42" s="112"/>
      <c r="U42" s="112"/>
      <c r="V42" s="112"/>
      <c r="W42" s="237"/>
      <c r="X42" s="237"/>
      <c r="Z42" s="246"/>
      <c r="AA42" s="238"/>
    </row>
    <row r="43" spans="1:27" s="111" customFormat="1" ht="78.75" customHeight="1">
      <c r="A43" s="164"/>
      <c r="B43" s="1465" t="s">
        <v>288</v>
      </c>
      <c r="C43" s="1466"/>
      <c r="D43" s="561" t="s">
        <v>61</v>
      </c>
      <c r="E43" s="168">
        <v>1155195</v>
      </c>
      <c r="F43" s="177"/>
      <c r="G43" s="178"/>
      <c r="H43" s="171"/>
      <c r="I43" s="255"/>
      <c r="J43" s="256"/>
      <c r="K43" s="232" t="str">
        <f>B43</f>
        <v>b. Total of all other government funds spent on contraceptive procurement. (For example, these other government funds could include basket funds, World Bank credits or loans, and other funds donors gave to the government [e.g., direct budget support])</v>
      </c>
      <c r="L43" s="231"/>
      <c r="M43" s="231"/>
      <c r="N43" s="231"/>
      <c r="O43" s="231"/>
      <c r="P43" s="231"/>
      <c r="Q43" s="231"/>
      <c r="R43" s="231"/>
      <c r="S43" s="231"/>
      <c r="T43" s="112"/>
      <c r="U43" s="112"/>
      <c r="V43" s="112"/>
      <c r="W43" s="237"/>
      <c r="X43" s="237"/>
      <c r="Z43" s="246"/>
      <c r="AA43" s="238"/>
    </row>
    <row r="44" spans="1:27" s="111" customFormat="1" ht="30">
      <c r="A44" s="164"/>
      <c r="B44" s="179"/>
      <c r="C44" s="180" t="s">
        <v>289</v>
      </c>
      <c r="D44" s="1512" t="s">
        <v>694</v>
      </c>
      <c r="E44" s="1513"/>
      <c r="F44" s="1513"/>
      <c r="G44" s="1513"/>
      <c r="H44" s="1514"/>
      <c r="I44" s="263"/>
      <c r="J44" s="256"/>
      <c r="K44" s="232" t="str">
        <f>C44</f>
        <v>i. Specify source(s) of other government funds spent (for example: basket funding or specific donor)</v>
      </c>
      <c r="L44" s="231"/>
      <c r="M44" s="231"/>
      <c r="N44" s="231"/>
      <c r="O44" s="233" t="str">
        <f>D44</f>
        <v>Health Sector Budget Support</v>
      </c>
      <c r="P44" s="231"/>
      <c r="Q44" s="231"/>
      <c r="R44" s="231"/>
      <c r="S44" s="231"/>
      <c r="T44" s="112"/>
      <c r="U44" s="112"/>
      <c r="V44" s="112"/>
      <c r="W44" s="237"/>
      <c r="X44" s="237"/>
      <c r="Z44" s="246"/>
      <c r="AA44" s="238"/>
    </row>
    <row r="45" spans="1:27" s="111" customFormat="1" ht="45">
      <c r="A45" s="164"/>
      <c r="B45" s="1465" t="s">
        <v>290</v>
      </c>
      <c r="C45" s="1466"/>
      <c r="D45" s="181"/>
      <c r="E45" s="565">
        <f>E41+E43</f>
        <v>1155195</v>
      </c>
      <c r="F45" s="183"/>
      <c r="G45" s="183"/>
      <c r="H45" s="171"/>
      <c r="I45" s="255"/>
      <c r="J45" s="256"/>
      <c r="K45" s="232" t="str">
        <f>B45</f>
        <v>c. TOTAL government funds spent on contraceptive procurement
This will auto-calculate.  (It will sum a &amp; b above.)</v>
      </c>
      <c r="L45" s="231"/>
      <c r="M45" s="231"/>
      <c r="N45" s="231"/>
      <c r="O45" s="233"/>
      <c r="P45" s="231"/>
      <c r="Q45" s="231"/>
      <c r="R45" s="231"/>
      <c r="S45" s="231"/>
      <c r="T45" s="112"/>
      <c r="U45" s="112"/>
      <c r="V45" s="112"/>
      <c r="W45" s="237"/>
      <c r="X45" s="237"/>
      <c r="Z45" s="246"/>
      <c r="AA45" s="238"/>
    </row>
    <row r="46" spans="1:27" s="102" customFormat="1">
      <c r="A46" s="184"/>
      <c r="B46" s="185"/>
      <c r="C46" s="185"/>
      <c r="D46" s="186"/>
      <c r="E46" s="187"/>
      <c r="F46" s="187"/>
      <c r="G46" s="188"/>
      <c r="H46" s="189"/>
      <c r="I46" s="264"/>
      <c r="J46" s="256"/>
      <c r="K46" s="232">
        <f>A46</f>
        <v>0</v>
      </c>
      <c r="L46" s="231"/>
      <c r="M46" s="231"/>
      <c r="N46" s="231"/>
      <c r="O46" s="233"/>
      <c r="P46" s="231"/>
      <c r="Q46" s="231"/>
      <c r="R46" s="231"/>
      <c r="S46" s="231"/>
      <c r="T46" s="112"/>
      <c r="U46" s="112"/>
      <c r="V46" s="112"/>
      <c r="W46" s="237"/>
      <c r="X46" s="237"/>
      <c r="Z46" s="105"/>
      <c r="AA46" s="238"/>
    </row>
    <row r="47" spans="1:27" s="111" customFormat="1" ht="30" customHeight="1">
      <c r="A47" s="1480" t="s">
        <v>291</v>
      </c>
      <c r="B47" s="1465"/>
      <c r="C47" s="1465"/>
      <c r="D47" s="1465"/>
      <c r="E47" s="1465"/>
      <c r="F47" s="1465"/>
      <c r="G47" s="1465"/>
      <c r="H47" s="1481"/>
      <c r="I47" s="250"/>
      <c r="J47" s="256"/>
      <c r="K47" s="232"/>
      <c r="L47" s="231"/>
      <c r="M47" s="231"/>
      <c r="N47" s="231"/>
      <c r="O47" s="231"/>
      <c r="P47" s="231"/>
      <c r="Q47" s="231"/>
      <c r="R47" s="231"/>
      <c r="S47" s="231"/>
      <c r="T47" s="112"/>
      <c r="U47" s="112"/>
      <c r="V47" s="112"/>
      <c r="W47" s="237"/>
      <c r="X47" s="259" t="str">
        <f>A47</f>
        <v xml:space="preserve">B9. Please complete the table below to indicate in-kind donations and Global Fund expenditures on contraceptive procurement in the most recent complete fiscal year (FY '11-'12).
</v>
      </c>
      <c r="Z47" s="246"/>
      <c r="AA47" s="238"/>
    </row>
    <row r="48" spans="1:27" s="111" customFormat="1" ht="129.75">
      <c r="A48" s="164" t="s">
        <v>69</v>
      </c>
      <c r="B48" s="1605" t="s">
        <v>292</v>
      </c>
      <c r="C48" s="1466"/>
      <c r="D48" s="176" t="s">
        <v>293</v>
      </c>
      <c r="E48" s="165" t="s">
        <v>294</v>
      </c>
      <c r="F48" s="165" t="s">
        <v>295</v>
      </c>
      <c r="G48" s="166" t="s">
        <v>296</v>
      </c>
      <c r="H48" s="167" t="s">
        <v>54</v>
      </c>
      <c r="I48" s="260"/>
      <c r="J48" s="256"/>
      <c r="K48" s="232" t="str">
        <f>A48</f>
        <v xml:space="preserve">
</v>
      </c>
      <c r="L48" s="231"/>
      <c r="M48" s="231"/>
      <c r="N48" s="231"/>
      <c r="O48" s="233"/>
      <c r="P48" s="231"/>
      <c r="Q48" s="231"/>
      <c r="R48" s="231"/>
      <c r="S48" s="231"/>
      <c r="T48" s="112"/>
      <c r="U48" s="112"/>
      <c r="V48" s="112"/>
      <c r="W48" s="237"/>
      <c r="X48" s="237"/>
      <c r="Z48" s="246"/>
      <c r="AA48" s="238"/>
    </row>
    <row r="49" spans="1:27" s="111" customFormat="1" ht="60">
      <c r="A49" s="164"/>
      <c r="B49" s="1465" t="s">
        <v>99</v>
      </c>
      <c r="C49" s="1466"/>
      <c r="D49" s="561" t="s">
        <v>61</v>
      </c>
      <c r="E49" s="168">
        <v>3300558</v>
      </c>
      <c r="F49" s="177" t="s">
        <v>538</v>
      </c>
      <c r="G49" s="190" t="s">
        <v>695</v>
      </c>
      <c r="H49" s="191" t="s">
        <v>696</v>
      </c>
      <c r="I49" s="257"/>
      <c r="J49" s="256"/>
      <c r="K49" s="232" t="str">
        <f>B49</f>
        <v>a. In-kind donations of contraceptives</v>
      </c>
      <c r="L49" s="231"/>
      <c r="M49" s="231"/>
      <c r="N49" s="231"/>
      <c r="O49" s="233"/>
      <c r="P49" s="231"/>
      <c r="Q49" s="231"/>
      <c r="R49" s="231"/>
      <c r="S49" s="231"/>
      <c r="T49" s="112"/>
      <c r="U49" s="112"/>
      <c r="V49" s="112"/>
      <c r="W49" s="237"/>
      <c r="X49" s="237"/>
      <c r="Z49" s="246"/>
      <c r="AA49" s="238"/>
    </row>
    <row r="50" spans="1:27" s="111" customFormat="1">
      <c r="A50" s="164"/>
      <c r="B50" s="179"/>
      <c r="C50" s="180" t="s">
        <v>100</v>
      </c>
      <c r="D50" s="1701" t="s">
        <v>697</v>
      </c>
      <c r="E50" s="1702"/>
      <c r="F50" s="1702"/>
      <c r="G50" s="1702"/>
      <c r="H50" s="1703"/>
      <c r="I50" s="127"/>
      <c r="J50" s="256"/>
      <c r="K50" s="232" t="str">
        <f>C50</f>
        <v xml:space="preserve">i. Specify source(s) of in-kind donations </v>
      </c>
      <c r="L50" s="231"/>
      <c r="M50" s="231"/>
      <c r="N50" s="231"/>
      <c r="O50" s="233" t="str">
        <f>D50</f>
        <v>DFID (1,343,480); UNFPA(520,116); USAID(1,436,962)</v>
      </c>
      <c r="P50" s="231"/>
      <c r="Q50" s="231"/>
      <c r="R50" s="231"/>
      <c r="S50" s="231"/>
      <c r="T50" s="112"/>
      <c r="U50" s="112"/>
      <c r="V50" s="112"/>
      <c r="W50" s="237"/>
      <c r="X50" s="237"/>
      <c r="Z50" s="246"/>
      <c r="AA50" s="238"/>
    </row>
    <row r="51" spans="1:27" s="111" customFormat="1">
      <c r="A51" s="164"/>
      <c r="B51" s="1465" t="s">
        <v>297</v>
      </c>
      <c r="C51" s="1466"/>
      <c r="D51" s="561" t="s">
        <v>62</v>
      </c>
      <c r="E51" s="168"/>
      <c r="F51" s="177"/>
      <c r="G51" s="190"/>
      <c r="H51" s="191"/>
      <c r="I51" s="257"/>
      <c r="J51" s="256"/>
      <c r="K51" s="232" t="str">
        <f>B51</f>
        <v>b. Global Fund grants used to procure condoms</v>
      </c>
      <c r="L51" s="231"/>
      <c r="M51" s="231"/>
      <c r="N51" s="231"/>
      <c r="O51" s="233"/>
      <c r="P51" s="231"/>
      <c r="Q51" s="231"/>
      <c r="R51" s="231"/>
      <c r="S51" s="231"/>
      <c r="T51" s="112"/>
      <c r="U51" s="112"/>
      <c r="V51" s="112"/>
      <c r="W51" s="237"/>
      <c r="X51" s="237"/>
      <c r="Z51" s="246"/>
      <c r="AA51" s="238"/>
    </row>
    <row r="52" spans="1:27" s="111" customFormat="1" ht="30">
      <c r="A52" s="164"/>
      <c r="B52" s="1465" t="s">
        <v>298</v>
      </c>
      <c r="C52" s="1466"/>
      <c r="D52" s="561" t="s">
        <v>62</v>
      </c>
      <c r="E52" s="168"/>
      <c r="F52" s="177"/>
      <c r="G52" s="190"/>
      <c r="H52" s="191"/>
      <c r="I52" s="257"/>
      <c r="J52" s="256"/>
      <c r="K52" s="232" t="str">
        <f>B52</f>
        <v>c. Global Fund grants used to procure contraceptives besides condoms</v>
      </c>
      <c r="L52" s="231"/>
      <c r="M52" s="231"/>
      <c r="N52" s="231"/>
      <c r="O52" s="233"/>
      <c r="P52" s="231"/>
      <c r="Q52" s="231"/>
      <c r="R52" s="231"/>
      <c r="S52" s="231"/>
      <c r="T52" s="112"/>
      <c r="U52" s="112"/>
      <c r="V52" s="112"/>
      <c r="W52" s="237"/>
      <c r="X52" s="237"/>
      <c r="Z52" s="246"/>
      <c r="AA52" s="238"/>
    </row>
    <row r="53" spans="1:27" s="111" customFormat="1" ht="45">
      <c r="A53" s="164"/>
      <c r="B53" s="1465" t="s">
        <v>299</v>
      </c>
      <c r="C53" s="1466"/>
      <c r="D53" s="181"/>
      <c r="E53" s="182">
        <f>E49+E51+E52</f>
        <v>3300558</v>
      </c>
      <c r="F53" s="183"/>
      <c r="G53" s="183"/>
      <c r="H53" s="192"/>
      <c r="I53" s="255"/>
      <c r="J53" s="256"/>
      <c r="K53" s="232" t="str">
        <f>B53</f>
        <v>d. TOTAL value of in-kind donations and Global Fund grants spent on contraceptive procurement
This will auto-calculate.  (It will sum a-c above.)</v>
      </c>
      <c r="L53" s="231"/>
      <c r="M53" s="231"/>
      <c r="N53" s="231"/>
      <c r="O53" s="233"/>
      <c r="P53" s="231"/>
      <c r="Q53" s="231"/>
      <c r="R53" s="231"/>
      <c r="S53" s="231"/>
      <c r="T53" s="112"/>
      <c r="U53" s="112"/>
      <c r="V53" s="112"/>
      <c r="W53" s="237"/>
      <c r="X53" s="237"/>
      <c r="Z53" s="246"/>
      <c r="AA53" s="238"/>
    </row>
    <row r="54" spans="1:27" s="102" customFormat="1">
      <c r="A54" s="184"/>
      <c r="B54" s="185"/>
      <c r="C54" s="185"/>
      <c r="D54" s="186"/>
      <c r="E54" s="187"/>
      <c r="F54" s="187"/>
      <c r="G54" s="188"/>
      <c r="H54" s="189"/>
      <c r="I54" s="264"/>
      <c r="J54" s="256"/>
      <c r="K54" s="232">
        <f>A54</f>
        <v>0</v>
      </c>
      <c r="L54" s="231"/>
      <c r="M54" s="231"/>
      <c r="N54" s="231"/>
      <c r="O54" s="233"/>
      <c r="P54" s="231"/>
      <c r="Q54" s="231"/>
      <c r="R54" s="231"/>
      <c r="S54" s="231"/>
      <c r="T54" s="112"/>
      <c r="U54" s="112"/>
      <c r="V54" s="112"/>
      <c r="W54" s="237"/>
      <c r="X54" s="237"/>
      <c r="Z54" s="105"/>
      <c r="AA54" s="238"/>
    </row>
    <row r="55" spans="1:27" s="111" customFormat="1" ht="75" customHeight="1">
      <c r="A55" s="1480" t="s">
        <v>215</v>
      </c>
      <c r="B55" s="1465"/>
      <c r="C55" s="1465"/>
      <c r="D55" s="1465"/>
      <c r="E55" s="1465"/>
      <c r="F55" s="1465"/>
      <c r="G55" s="1465"/>
      <c r="H55" s="1481"/>
      <c r="I55" s="250"/>
      <c r="J55" s="256"/>
      <c r="K55" s="232"/>
      <c r="L55" s="231"/>
      <c r="M55" s="231"/>
      <c r="N55" s="231"/>
      <c r="O55" s="231"/>
      <c r="P55" s="231"/>
      <c r="Q55" s="231"/>
      <c r="R55" s="231"/>
      <c r="S55" s="231"/>
      <c r="T55" s="112"/>
      <c r="U55" s="112"/>
      <c r="V55" s="112"/>
      <c r="W55" s="237"/>
      <c r="X55" s="25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6"/>
      <c r="AA55" s="238"/>
    </row>
    <row r="56" spans="1:27" s="111" customFormat="1" ht="150">
      <c r="A56" s="1594" t="s">
        <v>300</v>
      </c>
      <c r="B56" s="1603"/>
      <c r="C56" s="1603"/>
      <c r="D56" s="1603"/>
      <c r="E56" s="1604"/>
      <c r="F56" s="566">
        <f>E45/(E45+E53)</f>
        <v>0.25925920938615765</v>
      </c>
      <c r="G56" s="1592" t="s">
        <v>101</v>
      </c>
      <c r="H56" s="1593"/>
      <c r="I56" s="257"/>
      <c r="J56" s="265" t="str">
        <f>G56</f>
        <v xml:space="preserve">Comments:
</v>
      </c>
      <c r="K56" s="232"/>
      <c r="L56" s="231"/>
      <c r="M56" s="231"/>
      <c r="N56" s="231"/>
      <c r="O56" s="233"/>
      <c r="P56" s="231"/>
      <c r="Q56" s="231"/>
      <c r="R56" s="24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1"/>
      <c r="T56" s="112"/>
      <c r="U56" s="112"/>
      <c r="V56" s="112"/>
      <c r="W56" s="237"/>
      <c r="X56" s="237"/>
      <c r="Z56" s="246"/>
      <c r="AA56" s="238"/>
    </row>
    <row r="57" spans="1:27" s="111" customFormat="1" ht="140.25" customHeight="1">
      <c r="A57" s="1589" t="s">
        <v>210</v>
      </c>
      <c r="B57" s="1590"/>
      <c r="C57" s="1590"/>
      <c r="D57" s="1590"/>
      <c r="E57" s="1591"/>
      <c r="F57" s="566">
        <f>E41/E45</f>
        <v>0</v>
      </c>
      <c r="G57" s="1592" t="s">
        <v>101</v>
      </c>
      <c r="H57" s="1593"/>
      <c r="I57" s="257"/>
      <c r="J57" s="265" t="str">
        <f>G57</f>
        <v xml:space="preserve">Comments:
</v>
      </c>
      <c r="K57" s="232"/>
      <c r="L57" s="231"/>
      <c r="M57" s="231"/>
      <c r="N57" s="231"/>
      <c r="O57" s="233"/>
      <c r="P57" s="231"/>
      <c r="Q57" s="231"/>
      <c r="R57" s="24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1"/>
      <c r="T57" s="112"/>
      <c r="U57" s="112"/>
      <c r="V57" s="112"/>
      <c r="W57" s="237"/>
      <c r="X57" s="237"/>
      <c r="Z57" s="246"/>
      <c r="AA57" s="238"/>
    </row>
    <row r="58" spans="1:27" s="111" customFormat="1" ht="135">
      <c r="A58" s="1594" t="s">
        <v>301</v>
      </c>
      <c r="B58" s="1595"/>
      <c r="C58" s="1595"/>
      <c r="D58" s="1595"/>
      <c r="E58" s="1596"/>
      <c r="F58" s="566">
        <f>(E45+E53)/G29</f>
        <v>2.1427583391294247</v>
      </c>
      <c r="G58" s="1592" t="s">
        <v>114</v>
      </c>
      <c r="H58" s="1593"/>
      <c r="I58" s="257"/>
      <c r="J58" s="265" t="str">
        <f>G58</f>
        <v xml:space="preserve">Comments: </v>
      </c>
      <c r="K58" s="232"/>
      <c r="L58" s="231"/>
      <c r="M58" s="231"/>
      <c r="N58" s="231"/>
      <c r="O58" s="233"/>
      <c r="P58" s="231"/>
      <c r="Q58" s="231"/>
      <c r="R58" s="24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1"/>
      <c r="T58" s="112"/>
      <c r="U58" s="112"/>
      <c r="V58" s="112"/>
      <c r="W58" s="237"/>
      <c r="X58" s="237"/>
      <c r="Z58" s="246"/>
      <c r="AA58" s="238"/>
    </row>
    <row r="59" spans="1:27" s="111" customFormat="1" ht="105">
      <c r="A59" s="1597" t="s">
        <v>211</v>
      </c>
      <c r="B59" s="1598"/>
      <c r="C59" s="1598"/>
      <c r="D59" s="1598"/>
      <c r="E59" s="1599"/>
      <c r="F59" s="560"/>
      <c r="G59" s="1592" t="s">
        <v>698</v>
      </c>
      <c r="H59" s="1593"/>
      <c r="I59" s="257"/>
      <c r="J59" s="265" t="str">
        <f>G59</f>
        <v xml:space="preserve">Comments: USAID procured 25,395,000 condoms  valued at $1,063,232. This  was emergency support to MOH following condom stockout created by quarantining of substandard condoms
</v>
      </c>
      <c r="K59" s="232"/>
      <c r="L59" s="231"/>
      <c r="M59" s="231"/>
      <c r="N59" s="231"/>
      <c r="O59" s="233"/>
      <c r="P59" s="231"/>
      <c r="Q59" s="231"/>
      <c r="R59" s="247" t="str">
        <f>A59</f>
        <v>B13. If B12 did not calculate automatically, please answer the following question:
Was there a funding gap for public sector contraceptives in the last complete fiscal year?
(Please select from the dropdown list.)</v>
      </c>
      <c r="S59" s="231"/>
      <c r="T59" s="112"/>
      <c r="U59" s="112"/>
      <c r="V59" s="112"/>
      <c r="W59" s="237"/>
      <c r="X59" s="237"/>
      <c r="Z59" s="246"/>
      <c r="AA59" s="238"/>
    </row>
    <row r="60" spans="1:27" s="102" customFormat="1">
      <c r="A60" s="194"/>
      <c r="B60" s="195"/>
      <c r="C60" s="195"/>
      <c r="D60" s="196"/>
      <c r="E60" s="197"/>
      <c r="F60" s="197"/>
      <c r="G60" s="198"/>
      <c r="H60" s="199"/>
      <c r="I60" s="264"/>
      <c r="J60" s="256"/>
      <c r="K60" s="232">
        <f>A60</f>
        <v>0</v>
      </c>
      <c r="L60" s="231"/>
      <c r="M60" s="231"/>
      <c r="N60" s="231"/>
      <c r="O60" s="233"/>
      <c r="P60" s="231"/>
      <c r="Q60" s="231"/>
      <c r="R60" s="231"/>
      <c r="S60" s="231"/>
      <c r="T60" s="112"/>
      <c r="U60" s="112"/>
      <c r="V60" s="112"/>
      <c r="W60" s="237"/>
      <c r="X60" s="237"/>
      <c r="Z60" s="105"/>
      <c r="AA60" s="238"/>
    </row>
    <row r="61" spans="1:27" s="111" customFormat="1" ht="45">
      <c r="A61" s="1480" t="s">
        <v>302</v>
      </c>
      <c r="B61" s="1465"/>
      <c r="C61" s="1465"/>
      <c r="D61" s="1465"/>
      <c r="E61" s="1466"/>
      <c r="F61" s="1467" t="s">
        <v>65</v>
      </c>
      <c r="G61" s="1588"/>
      <c r="H61" s="1468"/>
      <c r="I61" s="266"/>
      <c r="J61" s="256"/>
      <c r="K61" s="232"/>
      <c r="L61" s="231"/>
      <c r="M61" s="231"/>
      <c r="N61" s="231"/>
      <c r="O61" s="231"/>
      <c r="P61" s="231"/>
      <c r="Q61" s="232" t="str">
        <f>F61</f>
        <v>Third-party agent (e.g., UNFPA, Crown Agents)</v>
      </c>
      <c r="R61" s="247" t="str">
        <f>A61</f>
        <v>B14. If the government financed any contraceptive procurement in the most recent complete fiscal year, which entity conducted the procurement(s)? (Please select from the dropdown.)</v>
      </c>
      <c r="S61" s="231"/>
      <c r="T61" s="112"/>
      <c r="U61" s="112"/>
      <c r="V61" s="112"/>
      <c r="W61" s="237"/>
      <c r="X61" s="237"/>
      <c r="Z61" s="246"/>
      <c r="AA61" s="238"/>
    </row>
    <row r="62" spans="1:27" s="111" customFormat="1">
      <c r="A62" s="152"/>
      <c r="B62" s="1465" t="s">
        <v>31</v>
      </c>
      <c r="C62" s="1465"/>
      <c r="D62" s="1465"/>
      <c r="E62" s="1465"/>
      <c r="F62" s="1477" t="s">
        <v>220</v>
      </c>
      <c r="G62" s="1478"/>
      <c r="H62" s="1479"/>
      <c r="I62" s="257"/>
      <c r="J62" s="256"/>
      <c r="K62" s="232"/>
      <c r="L62" s="231"/>
      <c r="M62" s="267">
        <f>E62</f>
        <v>0</v>
      </c>
      <c r="N62" s="231"/>
      <c r="O62" s="231"/>
      <c r="P62" s="231"/>
      <c r="Q62" s="232" t="str">
        <f>F62</f>
        <v>UNFPA</v>
      </c>
      <c r="R62" s="233" t="str">
        <f>B62</f>
        <v>a. Specify entity</v>
      </c>
      <c r="S62" s="231"/>
      <c r="T62" s="112"/>
      <c r="U62" s="112"/>
      <c r="V62" s="112"/>
      <c r="W62" s="237"/>
      <c r="X62" s="237"/>
      <c r="Z62" s="246"/>
      <c r="AA62" s="238"/>
    </row>
    <row r="63" spans="1:27" s="111" customFormat="1" ht="30.75" customHeight="1">
      <c r="A63" s="554"/>
      <c r="B63" s="553"/>
      <c r="C63" s="1465" t="s">
        <v>178</v>
      </c>
      <c r="D63" s="1465"/>
      <c r="E63" s="1466"/>
      <c r="F63" s="1467" t="s">
        <v>62</v>
      </c>
      <c r="G63" s="1588"/>
      <c r="H63" s="1468"/>
      <c r="I63" s="257"/>
      <c r="J63" s="256"/>
      <c r="K63" s="232"/>
      <c r="L63" s="231"/>
      <c r="M63" s="231"/>
      <c r="N63" s="231"/>
      <c r="O63" s="231"/>
      <c r="P63" s="231"/>
      <c r="Q63" s="232" t="str">
        <f>F63</f>
        <v>No</v>
      </c>
      <c r="R63" s="233" t="str">
        <f>C63</f>
        <v>i. Is this a parastatal? (i.e., a company established and contracted by the government to undertake commercial activities on behalf of the government)</v>
      </c>
      <c r="S63" s="231"/>
      <c r="T63" s="112"/>
      <c r="U63" s="112"/>
      <c r="V63" s="112"/>
      <c r="W63" s="237"/>
      <c r="X63" s="237"/>
      <c r="Z63" s="246"/>
      <c r="AA63" s="238"/>
    </row>
    <row r="64" spans="1:27" s="111" customFormat="1" ht="45">
      <c r="A64" s="1480" t="s">
        <v>155</v>
      </c>
      <c r="B64" s="1465"/>
      <c r="C64" s="1466"/>
      <c r="D64" s="1477"/>
      <c r="E64" s="1478"/>
      <c r="F64" s="1478"/>
      <c r="G64" s="1478"/>
      <c r="H64" s="1479"/>
      <c r="I64" s="244"/>
      <c r="J64" s="256"/>
      <c r="K64" s="232" t="str">
        <f>A64</f>
        <v xml:space="preserve">B15. Please note any additional comments about finance and procurement.
</v>
      </c>
      <c r="L64" s="231"/>
      <c r="M64" s="231"/>
      <c r="N64" s="231"/>
      <c r="O64" s="232">
        <f>D64</f>
        <v>0</v>
      </c>
      <c r="P64" s="231"/>
      <c r="Q64" s="231"/>
      <c r="R64" s="232"/>
      <c r="S64" s="231"/>
      <c r="T64" s="112"/>
      <c r="U64" s="112"/>
      <c r="V64" s="112"/>
      <c r="W64" s="237"/>
      <c r="X64" s="237"/>
      <c r="Z64" s="246"/>
      <c r="AA64" s="238"/>
    </row>
    <row r="65" spans="1:27" s="111" customFormat="1" ht="16.5" customHeight="1" thickBot="1">
      <c r="A65" s="1578" t="s">
        <v>7</v>
      </c>
      <c r="B65" s="1579"/>
      <c r="C65" s="1579"/>
      <c r="D65" s="1579"/>
      <c r="E65" s="1579"/>
      <c r="F65" s="1579"/>
      <c r="G65" s="1579"/>
      <c r="H65" s="200"/>
      <c r="I65" s="240"/>
      <c r="J65" s="256"/>
      <c r="K65" s="232"/>
      <c r="L65" s="231"/>
      <c r="M65" s="231"/>
      <c r="N65" s="231"/>
      <c r="O65" s="231"/>
      <c r="P65" s="231"/>
      <c r="Q65" s="231"/>
      <c r="R65" s="232"/>
      <c r="S65" s="231"/>
      <c r="T65" s="112"/>
      <c r="U65" s="112"/>
      <c r="V65" s="112"/>
      <c r="W65" s="237"/>
      <c r="X65" s="237"/>
      <c r="Z65" s="246"/>
      <c r="AA65" s="238"/>
    </row>
    <row r="66" spans="1:27" s="111" customFormat="1" ht="45" customHeight="1">
      <c r="A66" s="1580" t="s">
        <v>303</v>
      </c>
      <c r="B66" s="1581"/>
      <c r="C66" s="1581"/>
      <c r="D66" s="1581"/>
      <c r="E66" s="1581"/>
      <c r="F66" s="1581"/>
      <c r="G66" s="1581"/>
      <c r="H66" s="1582"/>
      <c r="I66" s="268"/>
      <c r="J66" s="256"/>
      <c r="K66" s="232"/>
      <c r="L66" s="231"/>
      <c r="M66" s="231"/>
      <c r="N66" s="231"/>
      <c r="O66" s="231"/>
      <c r="P66" s="231"/>
      <c r="Q66" s="231"/>
      <c r="R66" s="232"/>
      <c r="S66" s="231"/>
      <c r="T66" s="112"/>
      <c r="U66" s="112"/>
      <c r="V66" s="112"/>
      <c r="W66" s="237"/>
      <c r="X66" s="259"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6"/>
      <c r="AA66" s="238"/>
    </row>
    <row r="67" spans="1:27" s="128" customFormat="1" ht="15.75">
      <c r="A67" s="1583" t="s">
        <v>2</v>
      </c>
      <c r="B67" s="1584"/>
      <c r="C67" s="1585"/>
      <c r="D67" s="1586" t="s">
        <v>84</v>
      </c>
      <c r="E67" s="1587"/>
      <c r="F67" s="201" t="s">
        <v>102</v>
      </c>
      <c r="G67" s="202" t="s">
        <v>103</v>
      </c>
      <c r="H67" s="203" t="s">
        <v>104</v>
      </c>
      <c r="I67" s="269"/>
      <c r="J67" s="270"/>
      <c r="K67" s="232" t="str">
        <f>A67</f>
        <v>Contraceptive Method</v>
      </c>
      <c r="L67" s="106"/>
      <c r="M67" s="106"/>
      <c r="N67" s="106"/>
      <c r="O67" s="106"/>
      <c r="P67" s="106"/>
      <c r="Q67" s="106"/>
      <c r="R67" s="252"/>
      <c r="S67" s="106"/>
      <c r="T67" s="271"/>
      <c r="U67" s="271"/>
      <c r="V67" s="271"/>
      <c r="W67" s="272"/>
      <c r="X67" s="272"/>
      <c r="Z67" s="273"/>
      <c r="AA67" s="238"/>
    </row>
    <row r="68" spans="1:27" s="111" customFormat="1" ht="30">
      <c r="A68" s="204"/>
      <c r="B68" s="1573" t="s">
        <v>304</v>
      </c>
      <c r="C68" s="1574"/>
      <c r="D68" s="1641" t="s">
        <v>61</v>
      </c>
      <c r="E68" s="1641"/>
      <c r="F68" s="558" t="s">
        <v>61</v>
      </c>
      <c r="G68" s="558" t="s">
        <v>61</v>
      </c>
      <c r="H68" s="99" t="s">
        <v>61</v>
      </c>
      <c r="I68" s="244"/>
      <c r="J68" s="256"/>
      <c r="K68" s="232" t="str">
        <f t="shared" ref="K68:K79" si="2">B68</f>
        <v>a. Combined oral contraceptives (estrogen + progestin - for  example, LoFemenol, Microgynon)</v>
      </c>
      <c r="L68" s="231"/>
      <c r="M68" s="231"/>
      <c r="N68" s="231"/>
      <c r="O68" s="231"/>
      <c r="P68" s="231"/>
      <c r="Q68" s="231"/>
      <c r="R68" s="232"/>
      <c r="S68" s="231"/>
      <c r="T68" s="112"/>
      <c r="U68" s="112"/>
      <c r="V68" s="112"/>
      <c r="W68" s="237"/>
      <c r="X68" s="237"/>
      <c r="Z68" s="246"/>
      <c r="AA68" s="238"/>
    </row>
    <row r="69" spans="1:27" s="111" customFormat="1">
      <c r="A69" s="205"/>
      <c r="B69" s="1573" t="s">
        <v>305</v>
      </c>
      <c r="C69" s="1574"/>
      <c r="D69" s="1641" t="s">
        <v>62</v>
      </c>
      <c r="E69" s="1641"/>
      <c r="F69" s="558" t="s">
        <v>61</v>
      </c>
      <c r="G69" s="558" t="s">
        <v>62</v>
      </c>
      <c r="H69" s="99" t="s">
        <v>62</v>
      </c>
      <c r="I69" s="244"/>
      <c r="J69" s="256"/>
      <c r="K69" s="232" t="str">
        <f t="shared" si="2"/>
        <v>b. Progestin-only pills (for example, Ovrette, Microlut)</v>
      </c>
      <c r="L69" s="231"/>
      <c r="M69" s="231"/>
      <c r="N69" s="231"/>
      <c r="O69" s="231"/>
      <c r="P69" s="231"/>
      <c r="Q69" s="231"/>
      <c r="R69" s="232"/>
      <c r="S69" s="231"/>
      <c r="T69" s="112"/>
      <c r="U69" s="112"/>
      <c r="V69" s="112"/>
      <c r="W69" s="237"/>
      <c r="X69" s="237"/>
      <c r="Z69" s="246"/>
      <c r="AA69" s="238"/>
    </row>
    <row r="70" spans="1:27" s="111" customFormat="1">
      <c r="A70" s="205"/>
      <c r="B70" s="1573" t="s">
        <v>306</v>
      </c>
      <c r="C70" s="1574"/>
      <c r="D70" s="1641" t="s">
        <v>61</v>
      </c>
      <c r="E70" s="1641"/>
      <c r="F70" s="558" t="s">
        <v>61</v>
      </c>
      <c r="G70" s="558" t="s">
        <v>61</v>
      </c>
      <c r="H70" s="99" t="s">
        <v>61</v>
      </c>
      <c r="I70" s="244"/>
      <c r="J70" s="256"/>
      <c r="K70" s="232" t="str">
        <f t="shared" si="2"/>
        <v>c. Injectables (for example, DepoProvera, Noristerat)</v>
      </c>
      <c r="L70" s="231"/>
      <c r="M70" s="231"/>
      <c r="N70" s="231"/>
      <c r="O70" s="231"/>
      <c r="P70" s="231"/>
      <c r="Q70" s="231"/>
      <c r="R70" s="232"/>
      <c r="S70" s="231"/>
      <c r="T70" s="112"/>
      <c r="U70" s="112"/>
      <c r="V70" s="112"/>
      <c r="W70" s="237"/>
      <c r="X70" s="237"/>
      <c r="Z70" s="246"/>
      <c r="AA70" s="238"/>
    </row>
    <row r="71" spans="1:27" s="111" customFormat="1">
      <c r="A71" s="205"/>
      <c r="B71" s="1573" t="s">
        <v>307</v>
      </c>
      <c r="C71" s="1574"/>
      <c r="D71" s="1641" t="s">
        <v>61</v>
      </c>
      <c r="E71" s="1641"/>
      <c r="F71" s="558" t="s">
        <v>61</v>
      </c>
      <c r="G71" s="558" t="s">
        <v>61</v>
      </c>
      <c r="H71" s="99" t="s">
        <v>62</v>
      </c>
      <c r="I71" s="244"/>
      <c r="J71" s="256"/>
      <c r="K71" s="232" t="str">
        <f t="shared" si="2"/>
        <v>d. Implants (for example, Jadelle, Implanon)</v>
      </c>
      <c r="L71" s="231"/>
      <c r="M71" s="231"/>
      <c r="N71" s="231"/>
      <c r="O71" s="231"/>
      <c r="P71" s="231"/>
      <c r="Q71" s="231"/>
      <c r="R71" s="232"/>
      <c r="S71" s="231"/>
      <c r="T71" s="112"/>
      <c r="U71" s="112"/>
      <c r="V71" s="112"/>
      <c r="W71" s="237"/>
      <c r="X71" s="237"/>
      <c r="Z71" s="246"/>
      <c r="AA71" s="238"/>
    </row>
    <row r="72" spans="1:27" s="111" customFormat="1">
      <c r="A72" s="205"/>
      <c r="B72" s="1573" t="s">
        <v>308</v>
      </c>
      <c r="C72" s="1574"/>
      <c r="D72" s="1641" t="s">
        <v>61</v>
      </c>
      <c r="E72" s="1641"/>
      <c r="F72" s="558" t="s">
        <v>61</v>
      </c>
      <c r="G72" s="558" t="s">
        <v>61</v>
      </c>
      <c r="H72" s="99" t="s">
        <v>61</v>
      </c>
      <c r="I72" s="244"/>
      <c r="J72" s="256"/>
      <c r="K72" s="232" t="str">
        <f t="shared" si="2"/>
        <v>e. Intrauterine devices (IUDs) (for example, Optima Copper T)</v>
      </c>
      <c r="L72" s="231"/>
      <c r="M72" s="231"/>
      <c r="N72" s="231"/>
      <c r="O72" s="231"/>
      <c r="P72" s="231"/>
      <c r="Q72" s="231"/>
      <c r="R72" s="232"/>
      <c r="S72" s="231"/>
      <c r="T72" s="112"/>
      <c r="U72" s="112"/>
      <c r="V72" s="112"/>
      <c r="W72" s="237"/>
      <c r="X72" s="237"/>
      <c r="Z72" s="246"/>
      <c r="AA72" s="238"/>
    </row>
    <row r="73" spans="1:27" s="111" customFormat="1">
      <c r="A73" s="205"/>
      <c r="B73" s="1573" t="s">
        <v>18</v>
      </c>
      <c r="C73" s="1574"/>
      <c r="D73" s="1641" t="s">
        <v>61</v>
      </c>
      <c r="E73" s="1641"/>
      <c r="F73" s="558" t="s">
        <v>61</v>
      </c>
      <c r="G73" s="558" t="s">
        <v>61</v>
      </c>
      <c r="H73" s="99" t="s">
        <v>61</v>
      </c>
      <c r="I73" s="244"/>
      <c r="J73" s="256"/>
      <c r="K73" s="232" t="str">
        <f t="shared" si="2"/>
        <v>f. Male condoms</v>
      </c>
      <c r="L73" s="231"/>
      <c r="M73" s="231"/>
      <c r="N73" s="231"/>
      <c r="O73" s="231"/>
      <c r="P73" s="231"/>
      <c r="Q73" s="231"/>
      <c r="R73" s="232"/>
      <c r="S73" s="231"/>
      <c r="T73" s="112"/>
      <c r="U73" s="112"/>
      <c r="V73" s="112"/>
      <c r="W73" s="237"/>
      <c r="X73" s="237"/>
      <c r="Z73" s="246"/>
      <c r="AA73" s="238"/>
    </row>
    <row r="74" spans="1:27" s="111" customFormat="1">
      <c r="A74" s="205"/>
      <c r="B74" s="1573" t="s">
        <v>19</v>
      </c>
      <c r="C74" s="1574"/>
      <c r="D74" s="1641" t="s">
        <v>61</v>
      </c>
      <c r="E74" s="1641"/>
      <c r="F74" s="558" t="s">
        <v>61</v>
      </c>
      <c r="G74" s="558" t="s">
        <v>61</v>
      </c>
      <c r="H74" s="99" t="s">
        <v>61</v>
      </c>
      <c r="I74" s="244"/>
      <c r="J74" s="256"/>
      <c r="K74" s="232" t="str">
        <f t="shared" si="2"/>
        <v>g. Female condoms</v>
      </c>
      <c r="L74" s="231"/>
      <c r="M74" s="231"/>
      <c r="N74" s="231"/>
      <c r="O74" s="231"/>
      <c r="P74" s="231"/>
      <c r="Q74" s="231"/>
      <c r="R74" s="232"/>
      <c r="S74" s="231"/>
      <c r="T74" s="112"/>
      <c r="U74" s="112"/>
      <c r="V74" s="112"/>
      <c r="W74" s="237"/>
      <c r="X74" s="237"/>
      <c r="Z74" s="246"/>
      <c r="AA74" s="238"/>
    </row>
    <row r="75" spans="1:27" s="111" customFormat="1">
      <c r="A75" s="205"/>
      <c r="B75" s="1573" t="s">
        <v>309</v>
      </c>
      <c r="C75" s="1574"/>
      <c r="D75" s="1641" t="s">
        <v>61</v>
      </c>
      <c r="E75" s="1641"/>
      <c r="F75" s="558" t="s">
        <v>61</v>
      </c>
      <c r="G75" s="558" t="s">
        <v>61</v>
      </c>
      <c r="H75" s="99" t="s">
        <v>61</v>
      </c>
      <c r="I75" s="244"/>
      <c r="J75" s="256"/>
      <c r="K75" s="232" t="str">
        <f t="shared" si="2"/>
        <v>h. Emergency contraceptive pills (for example, Postinor)</v>
      </c>
      <c r="L75" s="231"/>
      <c r="M75" s="231"/>
      <c r="N75" s="231"/>
      <c r="O75" s="231"/>
      <c r="P75" s="231"/>
      <c r="Q75" s="231"/>
      <c r="R75" s="232"/>
      <c r="S75" s="231"/>
      <c r="T75" s="112"/>
      <c r="U75" s="112"/>
      <c r="V75" s="112"/>
      <c r="W75" s="237"/>
      <c r="X75" s="237"/>
      <c r="Z75" s="246"/>
      <c r="AA75" s="238"/>
    </row>
    <row r="76" spans="1:27" s="111" customFormat="1">
      <c r="A76" s="205"/>
      <c r="B76" s="1573" t="s">
        <v>310</v>
      </c>
      <c r="C76" s="1574"/>
      <c r="D76" s="1641" t="s">
        <v>62</v>
      </c>
      <c r="E76" s="1641"/>
      <c r="F76" s="558" t="s">
        <v>61</v>
      </c>
      <c r="G76" s="558" t="s">
        <v>61</v>
      </c>
      <c r="H76" s="99" t="s">
        <v>62</v>
      </c>
      <c r="I76" s="244"/>
      <c r="J76" s="256"/>
      <c r="K76" s="232" t="str">
        <f t="shared" si="2"/>
        <v>i. Long-acting permanent method for males (vasectomy)</v>
      </c>
      <c r="L76" s="231"/>
      <c r="M76" s="231"/>
      <c r="N76" s="231"/>
      <c r="O76" s="231"/>
      <c r="P76" s="231"/>
      <c r="Q76" s="231"/>
      <c r="R76" s="232"/>
      <c r="S76" s="231"/>
      <c r="T76" s="112"/>
      <c r="U76" s="112"/>
      <c r="V76" s="112"/>
      <c r="W76" s="237"/>
      <c r="X76" s="237"/>
      <c r="Z76" s="246"/>
      <c r="AA76" s="238"/>
    </row>
    <row r="77" spans="1:27" s="111" customFormat="1">
      <c r="A77" s="205"/>
      <c r="B77" s="1573" t="s">
        <v>311</v>
      </c>
      <c r="C77" s="1574"/>
      <c r="D77" s="1641" t="s">
        <v>61</v>
      </c>
      <c r="E77" s="1641"/>
      <c r="F77" s="558" t="s">
        <v>61</v>
      </c>
      <c r="G77" s="558" t="s">
        <v>61</v>
      </c>
      <c r="H77" s="99" t="s">
        <v>62</v>
      </c>
      <c r="I77" s="244"/>
      <c r="J77" s="256"/>
      <c r="K77" s="232" t="str">
        <f t="shared" si="2"/>
        <v>j. Long-acting permanent method for females (tubal ligation)</v>
      </c>
      <c r="L77" s="231"/>
      <c r="M77" s="231"/>
      <c r="N77" s="231"/>
      <c r="O77" s="231"/>
      <c r="P77" s="231"/>
      <c r="Q77" s="231"/>
      <c r="R77" s="232"/>
      <c r="S77" s="231"/>
      <c r="T77" s="112"/>
      <c r="U77" s="112"/>
      <c r="V77" s="112"/>
      <c r="W77" s="237"/>
      <c r="X77" s="237"/>
      <c r="Z77" s="246"/>
      <c r="AA77" s="238"/>
    </row>
    <row r="78" spans="1:27" s="111" customFormat="1">
      <c r="A78" s="205"/>
      <c r="B78" s="1573" t="s">
        <v>20</v>
      </c>
      <c r="C78" s="1574"/>
      <c r="D78" s="1641" t="s">
        <v>62</v>
      </c>
      <c r="E78" s="1641"/>
      <c r="F78" s="558" t="s">
        <v>61</v>
      </c>
      <c r="G78" s="558" t="s">
        <v>62</v>
      </c>
      <c r="H78" s="99" t="s">
        <v>62</v>
      </c>
      <c r="I78" s="244"/>
      <c r="J78" s="256"/>
      <c r="K78" s="232" t="str">
        <f t="shared" si="2"/>
        <v>k. CycleBeads</v>
      </c>
      <c r="L78" s="231"/>
      <c r="M78" s="231"/>
      <c r="N78" s="231"/>
      <c r="O78" s="231"/>
      <c r="P78" s="231"/>
      <c r="Q78" s="231"/>
      <c r="R78" s="232"/>
      <c r="S78" s="231"/>
      <c r="T78" s="112"/>
      <c r="U78" s="112"/>
      <c r="V78" s="112"/>
      <c r="W78" s="237"/>
      <c r="X78" s="237"/>
      <c r="Z78" s="246"/>
      <c r="AA78" s="238"/>
    </row>
    <row r="79" spans="1:27" s="111" customFormat="1" ht="45">
      <c r="A79" s="206"/>
      <c r="B79" s="1576" t="s">
        <v>312</v>
      </c>
      <c r="C79" s="1577"/>
      <c r="D79" s="1641"/>
      <c r="E79" s="1641"/>
      <c r="F79" s="558"/>
      <c r="G79" s="558"/>
      <c r="H79" s="99"/>
      <c r="I79" s="244"/>
      <c r="J79" s="256"/>
      <c r="K79" s="232" t="str">
        <f t="shared" si="2"/>
        <v>l. Other contraceptive methods - specify 
(Please provide the name of the other contraceptive(s) offered, by sector.)</v>
      </c>
      <c r="L79" s="231"/>
      <c r="M79" s="231"/>
      <c r="N79" s="231"/>
      <c r="O79" s="231"/>
      <c r="P79" s="231"/>
      <c r="Q79" s="231"/>
      <c r="R79" s="232"/>
      <c r="S79" s="231"/>
      <c r="T79" s="112"/>
      <c r="U79" s="112"/>
      <c r="V79" s="112"/>
      <c r="W79" s="237"/>
      <c r="X79" s="237"/>
      <c r="Z79" s="246"/>
      <c r="AA79" s="238"/>
    </row>
    <row r="80" spans="1:27" s="111" customFormat="1" ht="30.75" thickBot="1">
      <c r="A80" s="1558" t="s">
        <v>105</v>
      </c>
      <c r="B80" s="1482"/>
      <c r="C80" s="1483"/>
      <c r="D80" s="1670"/>
      <c r="E80" s="1671"/>
      <c r="F80" s="1671"/>
      <c r="G80" s="1671"/>
      <c r="H80" s="1672"/>
      <c r="I80" s="244"/>
      <c r="J80" s="256"/>
      <c r="K80" s="232" t="str">
        <f>A80</f>
        <v>C2. Please note any comments about the commodities offered.</v>
      </c>
      <c r="L80" s="231"/>
      <c r="M80" s="231"/>
      <c r="N80" s="231"/>
      <c r="O80" s="232">
        <f>D80</f>
        <v>0</v>
      </c>
      <c r="P80" s="231"/>
      <c r="Q80" s="231"/>
      <c r="R80" s="232"/>
      <c r="S80" s="231"/>
      <c r="T80" s="112"/>
      <c r="U80" s="112"/>
      <c r="V80" s="112"/>
      <c r="W80" s="237"/>
      <c r="X80" s="237"/>
      <c r="Z80" s="246"/>
      <c r="AA80" s="238"/>
    </row>
    <row r="81" spans="1:28" s="129" customFormat="1" ht="16.5" customHeight="1" thickBot="1">
      <c r="A81" s="1559" t="s">
        <v>3</v>
      </c>
      <c r="B81" s="1560"/>
      <c r="C81" s="1560"/>
      <c r="D81" s="1560"/>
      <c r="E81" s="1560"/>
      <c r="F81" s="1560"/>
      <c r="G81" s="1560"/>
      <c r="H81" s="207"/>
      <c r="I81" s="240"/>
      <c r="J81" s="270"/>
      <c r="K81" s="232"/>
      <c r="L81" s="106"/>
      <c r="M81" s="106"/>
      <c r="N81" s="106"/>
      <c r="O81" s="106"/>
      <c r="P81" s="106"/>
      <c r="Q81" s="106"/>
      <c r="R81" s="252"/>
      <c r="S81" s="106"/>
      <c r="T81" s="271"/>
      <c r="U81" s="271"/>
      <c r="V81" s="271"/>
      <c r="W81" s="272"/>
      <c r="X81" s="272"/>
      <c r="Z81" s="274"/>
      <c r="AA81" s="238"/>
    </row>
    <row r="82" spans="1:28" s="111" customFormat="1" ht="30" customHeight="1">
      <c r="A82" s="1561" t="s">
        <v>313</v>
      </c>
      <c r="B82" s="1562"/>
      <c r="C82" s="1562"/>
      <c r="D82" s="1562"/>
      <c r="E82" s="1562"/>
      <c r="F82" s="1562"/>
      <c r="G82" s="1563"/>
      <c r="H82" s="110" t="s">
        <v>61</v>
      </c>
      <c r="I82" s="275" t="str">
        <f>A82</f>
        <v>D1. Is there a contraceptive security or reproductive health commodity security strategy or is contraceptive security explicitly included in a country strategy? (Please select from the dropdown list.)</v>
      </c>
      <c r="J82" s="256"/>
      <c r="K82" s="232"/>
      <c r="L82" s="231"/>
      <c r="M82" s="231"/>
      <c r="N82" s="231"/>
      <c r="O82" s="231"/>
      <c r="P82" s="231"/>
      <c r="Q82" s="231"/>
      <c r="R82" s="232"/>
      <c r="S82" s="231"/>
      <c r="T82" s="112"/>
      <c r="U82" s="112"/>
      <c r="V82" s="112"/>
      <c r="W82" s="237"/>
      <c r="X82" s="237"/>
      <c r="Z82" s="246"/>
      <c r="AA82" s="238"/>
    </row>
    <row r="83" spans="1:28" s="111" customFormat="1" ht="15.75" thickBot="1">
      <c r="A83" s="1564" t="s">
        <v>70</v>
      </c>
      <c r="B83" s="1565"/>
      <c r="C83" s="1565"/>
      <c r="D83" s="208"/>
      <c r="E83" s="208"/>
      <c r="F83" s="208"/>
      <c r="G83" s="208"/>
      <c r="H83" s="209"/>
      <c r="I83" s="276"/>
      <c r="J83" s="256"/>
      <c r="K83" s="232"/>
      <c r="L83" s="231"/>
      <c r="M83" s="231"/>
      <c r="N83" s="231"/>
      <c r="O83" s="231"/>
      <c r="P83" s="231"/>
      <c r="Q83" s="231"/>
      <c r="R83" s="232"/>
      <c r="S83" s="231"/>
      <c r="T83" s="112"/>
      <c r="U83" s="112"/>
      <c r="V83" s="112"/>
      <c r="W83" s="237"/>
      <c r="X83" s="237"/>
      <c r="Z83" s="246"/>
      <c r="AA83" s="238"/>
    </row>
    <row r="84" spans="1:28" s="111" customFormat="1" ht="64.5" customHeight="1">
      <c r="A84" s="1566"/>
      <c r="B84" s="1568" t="s">
        <v>37</v>
      </c>
      <c r="C84" s="1569"/>
      <c r="D84" s="1569" t="s">
        <v>314</v>
      </c>
      <c r="E84" s="1569"/>
      <c r="F84" s="556" t="s">
        <v>35</v>
      </c>
      <c r="G84" s="1569" t="s">
        <v>36</v>
      </c>
      <c r="H84" s="1570"/>
      <c r="I84" s="275"/>
      <c r="J84" s="265" t="str">
        <f>G84</f>
        <v>Is the contraceptive security strategy being implemented?</v>
      </c>
      <c r="K84" s="232" t="str">
        <f>B84</f>
        <v>Strategy name</v>
      </c>
      <c r="L84" s="231"/>
      <c r="M84" s="247">
        <f>E84</f>
        <v>0</v>
      </c>
      <c r="N84" s="231"/>
      <c r="O84" s="231"/>
      <c r="P84" s="231"/>
      <c r="Q84" s="231"/>
      <c r="R84" s="232"/>
      <c r="S84" s="232" t="str">
        <f>D84</f>
        <v>Years Covered (including strategy updates)</v>
      </c>
      <c r="T84" s="112"/>
      <c r="U84" s="112"/>
      <c r="V84" s="112"/>
      <c r="W84" s="237"/>
      <c r="X84" s="237"/>
      <c r="Z84" s="246"/>
      <c r="AA84" s="238"/>
    </row>
    <row r="85" spans="1:28" s="111" customFormat="1" ht="30.75" thickBot="1">
      <c r="A85" s="1567"/>
      <c r="B85" s="210" t="s">
        <v>10</v>
      </c>
      <c r="C85" s="559" t="s">
        <v>315</v>
      </c>
      <c r="D85" s="1660" t="s">
        <v>316</v>
      </c>
      <c r="E85" s="1661"/>
      <c r="F85" s="551" t="s">
        <v>61</v>
      </c>
      <c r="G85" s="1523" t="s">
        <v>61</v>
      </c>
      <c r="H85" s="1662"/>
      <c r="I85" s="275"/>
      <c r="J85" s="265" t="str">
        <f>G85</f>
        <v>Yes</v>
      </c>
      <c r="K85" s="232" t="str">
        <f>B85</f>
        <v>a</v>
      </c>
      <c r="L85" s="231"/>
      <c r="M85" s="247">
        <f>E85</f>
        <v>0</v>
      </c>
      <c r="N85" s="231"/>
      <c r="O85" s="231"/>
      <c r="P85" s="231"/>
      <c r="Q85" s="231"/>
      <c r="R85" s="232"/>
      <c r="S85" s="232" t="str">
        <f>D85</f>
        <v>2011-2016</v>
      </c>
      <c r="T85" s="112"/>
      <c r="U85" s="112"/>
      <c r="V85" s="112"/>
      <c r="W85" s="237"/>
      <c r="X85" s="237"/>
      <c r="Z85" s="246"/>
      <c r="AA85" s="238"/>
    </row>
    <row r="86" spans="1:28" s="111" customFormat="1" ht="28.5" customHeight="1">
      <c r="A86" s="1561" t="s">
        <v>71</v>
      </c>
      <c r="B86" s="1562"/>
      <c r="C86" s="1562"/>
      <c r="D86" s="1562"/>
      <c r="E86" s="1562"/>
      <c r="F86" s="1562"/>
      <c r="G86" s="1563"/>
      <c r="H86" s="587" t="s">
        <v>61</v>
      </c>
      <c r="I86" s="275"/>
      <c r="J86" s="265"/>
      <c r="K86" s="232"/>
      <c r="L86" s="231"/>
      <c r="M86" s="231"/>
      <c r="N86" s="231"/>
      <c r="O86" s="231"/>
      <c r="P86" s="231"/>
      <c r="Q86" s="233" t="str">
        <f>H86</f>
        <v>Yes</v>
      </c>
      <c r="R86" s="232" t="str">
        <f>A86</f>
        <v>D2. Are any family planning commodities subject to duties, import taxes, or other fees?</v>
      </c>
      <c r="S86" s="231"/>
      <c r="T86" s="112"/>
      <c r="U86" s="112"/>
      <c r="V86" s="112"/>
      <c r="W86" s="237"/>
      <c r="X86" s="237"/>
      <c r="Z86" s="246"/>
      <c r="AA86" s="238"/>
    </row>
    <row r="87" spans="1:28" s="111" customFormat="1" ht="30">
      <c r="A87" s="152"/>
      <c r="B87" s="1465" t="s">
        <v>106</v>
      </c>
      <c r="C87" s="1465"/>
      <c r="D87" s="1466"/>
      <c r="E87" s="1540" t="s">
        <v>699</v>
      </c>
      <c r="F87" s="1642"/>
      <c r="G87" s="1642"/>
      <c r="H87" s="1541"/>
      <c r="I87" s="275"/>
      <c r="J87" s="265"/>
      <c r="K87" s="232"/>
      <c r="L87" s="231"/>
      <c r="M87" s="247"/>
      <c r="N87" s="247" t="str">
        <f>E87</f>
        <v>All</v>
      </c>
      <c r="O87" s="231"/>
      <c r="P87" s="232" t="str">
        <f>B87</f>
        <v>a. If yes, for which sectors (public, NGO, social marketing, commercial)?</v>
      </c>
      <c r="Q87" s="231"/>
      <c r="R87" s="232"/>
      <c r="S87" s="231"/>
      <c r="T87" s="112"/>
      <c r="U87" s="112"/>
      <c r="V87" s="112"/>
      <c r="W87" s="237"/>
      <c r="X87" s="237"/>
      <c r="Z87" s="246"/>
      <c r="AA87" s="238"/>
    </row>
    <row r="88" spans="1:28" s="111" customFormat="1">
      <c r="A88" s="152"/>
      <c r="B88" s="1465" t="s">
        <v>21</v>
      </c>
      <c r="C88" s="1465"/>
      <c r="D88" s="1466"/>
      <c r="E88" s="1540">
        <v>0.35</v>
      </c>
      <c r="F88" s="1642"/>
      <c r="G88" s="1642"/>
      <c r="H88" s="1541"/>
      <c r="I88" s="275"/>
      <c r="J88" s="265"/>
      <c r="K88" s="232"/>
      <c r="L88" s="231"/>
      <c r="M88" s="247"/>
      <c r="N88" s="247">
        <f>E88</f>
        <v>0.35</v>
      </c>
      <c r="O88" s="231"/>
      <c r="P88" s="232" t="str">
        <f>B88</f>
        <v>b. If yes, how much are the duties, taxes, or fees?</v>
      </c>
      <c r="Q88" s="231"/>
      <c r="R88" s="232"/>
      <c r="S88" s="231"/>
      <c r="T88" s="112"/>
      <c r="U88" s="112"/>
      <c r="V88" s="112"/>
      <c r="W88" s="237"/>
      <c r="X88" s="237"/>
      <c r="Z88" s="246"/>
      <c r="AA88" s="238"/>
    </row>
    <row r="89" spans="1:28" s="111" customFormat="1" ht="30" customHeight="1">
      <c r="A89" s="1480" t="s">
        <v>318</v>
      </c>
      <c r="B89" s="1465"/>
      <c r="C89" s="1465"/>
      <c r="D89" s="1465"/>
      <c r="E89" s="1465"/>
      <c r="F89" s="1465"/>
      <c r="G89" s="1466"/>
      <c r="H89" s="98" t="s">
        <v>61</v>
      </c>
      <c r="I89" s="275" t="str">
        <f>A89</f>
        <v>D3. Are there policies that hinder the ability of the private sector (commercial sector, NGOs, or social marketing) to provide contraceptive methods (for example: price controls, distribution limitations, taxes/duties, advertising bans, etc.)?</v>
      </c>
      <c r="J89" s="265"/>
      <c r="K89" s="232"/>
      <c r="L89" s="231"/>
      <c r="M89" s="231"/>
      <c r="N89" s="231"/>
      <c r="O89" s="231"/>
      <c r="P89" s="232"/>
      <c r="Q89" s="231"/>
      <c r="R89" s="232"/>
      <c r="S89" s="231"/>
      <c r="T89" s="112"/>
      <c r="U89" s="112"/>
      <c r="V89" s="112"/>
      <c r="W89" s="237"/>
      <c r="X89" s="237"/>
      <c r="Z89" s="246"/>
      <c r="AA89" s="238"/>
    </row>
    <row r="90" spans="1:28" s="111" customFormat="1" ht="45" customHeight="1">
      <c r="A90" s="152"/>
      <c r="B90" s="1465" t="s">
        <v>22</v>
      </c>
      <c r="C90" s="1465"/>
      <c r="D90" s="1465"/>
      <c r="E90" s="1642" t="s">
        <v>700</v>
      </c>
      <c r="F90" s="1642"/>
      <c r="G90" s="1642"/>
      <c r="H90" s="1541"/>
      <c r="I90" s="275"/>
      <c r="J90" s="265"/>
      <c r="K90" s="232" t="e">
        <f>#REF!</f>
        <v>#REF!</v>
      </c>
      <c r="L90" s="231"/>
      <c r="M90" s="231"/>
      <c r="N90" s="277"/>
      <c r="O90" s="233">
        <f>D90</f>
        <v>0</v>
      </c>
      <c r="P90" s="232"/>
      <c r="Q90" s="231"/>
      <c r="R90" s="231"/>
      <c r="S90" s="231"/>
      <c r="T90" s="112"/>
      <c r="U90" s="112"/>
      <c r="V90" s="112"/>
      <c r="W90" s="237"/>
      <c r="X90" s="237"/>
      <c r="Z90" s="246"/>
      <c r="AA90" s="238"/>
    </row>
    <row r="91" spans="1:28" s="111" customFormat="1" ht="30" customHeight="1">
      <c r="A91" s="1480" t="s">
        <v>319</v>
      </c>
      <c r="B91" s="1465"/>
      <c r="C91" s="1465"/>
      <c r="D91" s="1465"/>
      <c r="E91" s="1465"/>
      <c r="F91" s="1465"/>
      <c r="G91" s="1466"/>
      <c r="H91" s="163" t="s">
        <v>61</v>
      </c>
      <c r="I91" s="275" t="str">
        <f>A91</f>
        <v>D4. Are there policies that enable the private sector (commercial sector, NGOs, or social marketing) to provide contraceptive methods?</v>
      </c>
      <c r="J91" s="265"/>
      <c r="K91" s="232"/>
      <c r="L91" s="231"/>
      <c r="M91" s="231"/>
      <c r="N91" s="231"/>
      <c r="O91" s="231"/>
      <c r="P91" s="232"/>
      <c r="Q91" s="231"/>
      <c r="R91" s="232"/>
      <c r="S91" s="231"/>
      <c r="T91" s="112"/>
      <c r="U91" s="112"/>
      <c r="V91" s="112"/>
      <c r="W91" s="237"/>
      <c r="X91" s="237"/>
      <c r="Z91" s="246"/>
      <c r="AA91" s="238"/>
    </row>
    <row r="92" spans="1:28" s="111" customFormat="1" ht="45" customHeight="1">
      <c r="A92" s="152"/>
      <c r="B92" s="1465" t="s">
        <v>22</v>
      </c>
      <c r="C92" s="1465"/>
      <c r="D92" s="1466"/>
      <c r="E92" s="1638" t="s">
        <v>320</v>
      </c>
      <c r="F92" s="1639"/>
      <c r="G92" s="1639"/>
      <c r="H92" s="1674"/>
      <c r="I92" s="275"/>
      <c r="J92" s="265"/>
      <c r="K92" s="232" t="str">
        <f>B92</f>
        <v>a. If yes, describe the policies.</v>
      </c>
      <c r="L92" s="231"/>
      <c r="M92" s="231"/>
      <c r="N92" s="277"/>
      <c r="O92" s="233" t="str">
        <f>E92</f>
        <v>Inclusion of contraceptives on the Essential Medicines List and the registration policies enacted by the Food and Drug Board permit contraceptive registration and sale by brand.</v>
      </c>
      <c r="P92" s="232"/>
      <c r="Q92" s="231"/>
      <c r="R92" s="231"/>
      <c r="S92" s="231"/>
      <c r="T92" s="112"/>
      <c r="U92" s="112"/>
      <c r="V92" s="112"/>
      <c r="W92" s="237"/>
      <c r="X92" s="237"/>
      <c r="Z92" s="246"/>
      <c r="AA92" s="238"/>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45" t="s">
        <v>52</v>
      </c>
      <c r="C94" s="1546"/>
      <c r="D94" s="1547" t="s">
        <v>213</v>
      </c>
      <c r="E94" s="1548"/>
      <c r="F94" s="1549"/>
      <c r="G94" s="1547" t="s">
        <v>214</v>
      </c>
      <c r="H94" s="1550"/>
      <c r="I94" s="279"/>
      <c r="J94" s="280" t="str">
        <f t="shared" ref="J94:J102" si="3">G94</f>
        <v>Note the lowest level provider that is allowed to sell or dispense the method in the private sector</v>
      </c>
      <c r="K94" s="232"/>
      <c r="L94" s="231"/>
      <c r="M94" s="247"/>
      <c r="N94" s="231"/>
      <c r="O94" s="232"/>
      <c r="P94" s="232"/>
      <c r="Q94" s="231"/>
      <c r="R94" s="231"/>
      <c r="S94" s="231"/>
      <c r="T94" s="281" t="str">
        <f t="shared" ref="T94:T102" si="4">D94</f>
        <v>Note the lowest level provider that is allowed to sell or dispense the method in the public sector</v>
      </c>
      <c r="U94" s="282"/>
      <c r="V94" s="112"/>
      <c r="W94" s="237"/>
      <c r="X94" s="237"/>
      <c r="Z94" s="246"/>
      <c r="AA94" s="238"/>
    </row>
    <row r="95" spans="1:28" s="111" customFormat="1" ht="15" customHeight="1">
      <c r="A95" s="130"/>
      <c r="B95" s="95" t="s">
        <v>10</v>
      </c>
      <c r="C95" s="91" t="s">
        <v>181</v>
      </c>
      <c r="D95" s="1537" t="s">
        <v>199</v>
      </c>
      <c r="E95" s="1538"/>
      <c r="F95" s="1539"/>
      <c r="G95" s="1540" t="s">
        <v>199</v>
      </c>
      <c r="H95" s="1541"/>
      <c r="I95" s="283"/>
      <c r="J95" s="265" t="str">
        <f t="shared" si="3"/>
        <v>Community health worker</v>
      </c>
      <c r="K95" s="232"/>
      <c r="L95" s="231"/>
      <c r="M95" s="247"/>
      <c r="N95" s="231"/>
      <c r="O95" s="232"/>
      <c r="P95" s="232"/>
      <c r="Q95" s="231"/>
      <c r="R95" s="231"/>
      <c r="S95" s="231"/>
      <c r="T95" s="281" t="str">
        <f t="shared" si="4"/>
        <v>Community health worker</v>
      </c>
      <c r="U95" s="282"/>
      <c r="V95" s="112"/>
      <c r="W95" s="237"/>
      <c r="X95" s="237"/>
      <c r="Z95" s="246"/>
      <c r="AA95" s="238"/>
    </row>
    <row r="96" spans="1:28" s="111" customFormat="1" ht="15" customHeight="1">
      <c r="A96" s="130"/>
      <c r="B96" s="95" t="s">
        <v>11</v>
      </c>
      <c r="C96" s="92" t="s">
        <v>188</v>
      </c>
      <c r="D96" s="1537" t="s">
        <v>200</v>
      </c>
      <c r="E96" s="1538"/>
      <c r="F96" s="1539"/>
      <c r="G96" s="1540" t="s">
        <v>200</v>
      </c>
      <c r="H96" s="1541"/>
      <c r="I96" s="283"/>
      <c r="J96" s="265" t="str">
        <f t="shared" si="3"/>
        <v>Auxiliary nurse</v>
      </c>
      <c r="K96" s="232"/>
      <c r="L96" s="231"/>
      <c r="M96" s="247"/>
      <c r="N96" s="231"/>
      <c r="O96" s="232"/>
      <c r="P96" s="232"/>
      <c r="Q96" s="231"/>
      <c r="R96" s="231"/>
      <c r="S96" s="231"/>
      <c r="T96" s="281" t="str">
        <f t="shared" si="4"/>
        <v>Auxiliary nurse</v>
      </c>
      <c r="U96" s="282"/>
      <c r="V96" s="112"/>
      <c r="W96" s="237"/>
      <c r="X96" s="237"/>
      <c r="Z96" s="246"/>
      <c r="AA96" s="238"/>
    </row>
    <row r="97" spans="1:27" s="111" customFormat="1" ht="15" customHeight="1">
      <c r="A97" s="130"/>
      <c r="B97" s="95" t="s">
        <v>12</v>
      </c>
      <c r="C97" s="92" t="s">
        <v>189</v>
      </c>
      <c r="D97" s="1537" t="s">
        <v>200</v>
      </c>
      <c r="E97" s="1538"/>
      <c r="F97" s="1539"/>
      <c r="G97" s="1540" t="s">
        <v>200</v>
      </c>
      <c r="H97" s="1541"/>
      <c r="I97" s="283"/>
      <c r="J97" s="265" t="str">
        <f t="shared" si="3"/>
        <v>Auxiliary nurse</v>
      </c>
      <c r="K97" s="232"/>
      <c r="L97" s="231"/>
      <c r="M97" s="247"/>
      <c r="N97" s="231"/>
      <c r="O97" s="232"/>
      <c r="P97" s="232"/>
      <c r="Q97" s="231"/>
      <c r="R97" s="231"/>
      <c r="S97" s="231"/>
      <c r="T97" s="281" t="str">
        <f t="shared" si="4"/>
        <v>Auxiliary nurse</v>
      </c>
      <c r="U97" s="282"/>
      <c r="V97" s="112"/>
      <c r="W97" s="237"/>
      <c r="X97" s="237"/>
      <c r="Z97" s="246"/>
      <c r="AA97" s="238"/>
    </row>
    <row r="98" spans="1:27" s="111" customFormat="1" ht="15" customHeight="1">
      <c r="A98" s="130"/>
      <c r="B98" s="94" t="s">
        <v>182</v>
      </c>
      <c r="C98" s="92" t="s">
        <v>190</v>
      </c>
      <c r="D98" s="1537" t="s">
        <v>201</v>
      </c>
      <c r="E98" s="1538"/>
      <c r="F98" s="1539"/>
      <c r="G98" s="1540" t="s">
        <v>201</v>
      </c>
      <c r="H98" s="1541"/>
      <c r="I98" s="283"/>
      <c r="J98" s="265" t="str">
        <f t="shared" si="3"/>
        <v>Midwife</v>
      </c>
      <c r="K98" s="232"/>
      <c r="L98" s="231"/>
      <c r="M98" s="247"/>
      <c r="N98" s="231"/>
      <c r="O98" s="232"/>
      <c r="P98" s="232"/>
      <c r="Q98" s="231"/>
      <c r="R98" s="231"/>
      <c r="S98" s="231"/>
      <c r="T98" s="281" t="str">
        <f t="shared" si="4"/>
        <v>Midwife</v>
      </c>
      <c r="U98" s="282"/>
      <c r="V98" s="112"/>
      <c r="W98" s="237"/>
      <c r="X98" s="237"/>
      <c r="Z98" s="246"/>
      <c r="AA98" s="238"/>
    </row>
    <row r="99" spans="1:27" s="111" customFormat="1" ht="15" customHeight="1">
      <c r="A99" s="130"/>
      <c r="B99" s="95" t="s">
        <v>183</v>
      </c>
      <c r="C99" s="92" t="s">
        <v>191</v>
      </c>
      <c r="D99" s="1537" t="s">
        <v>199</v>
      </c>
      <c r="E99" s="1538"/>
      <c r="F99" s="1539"/>
      <c r="G99" s="1540" t="s">
        <v>199</v>
      </c>
      <c r="H99" s="1541"/>
      <c r="I99" s="283"/>
      <c r="J99" s="265" t="str">
        <f t="shared" si="3"/>
        <v>Community health worker</v>
      </c>
      <c r="K99" s="232"/>
      <c r="L99" s="231"/>
      <c r="M99" s="247"/>
      <c r="N99" s="231"/>
      <c r="O99" s="232"/>
      <c r="P99" s="232"/>
      <c r="Q99" s="231"/>
      <c r="R99" s="231"/>
      <c r="S99" s="231"/>
      <c r="T99" s="281" t="str">
        <f t="shared" si="4"/>
        <v>Community health worker</v>
      </c>
      <c r="U99" s="282"/>
      <c r="V99" s="112"/>
      <c r="W99" s="237"/>
      <c r="X99" s="237"/>
      <c r="Z99" s="246"/>
      <c r="AA99" s="238"/>
    </row>
    <row r="100" spans="1:27" s="111" customFormat="1" ht="15" customHeight="1">
      <c r="A100" s="130"/>
      <c r="B100" s="95" t="s">
        <v>184</v>
      </c>
      <c r="C100" s="92" t="s">
        <v>192</v>
      </c>
      <c r="D100" s="1537" t="s">
        <v>199</v>
      </c>
      <c r="E100" s="1538"/>
      <c r="F100" s="1539"/>
      <c r="G100" s="1540" t="s">
        <v>199</v>
      </c>
      <c r="H100" s="1541"/>
      <c r="I100" s="283"/>
      <c r="J100" s="265" t="str">
        <f t="shared" si="3"/>
        <v>Community health worker</v>
      </c>
      <c r="K100" s="232"/>
      <c r="L100" s="231"/>
      <c r="M100" s="247"/>
      <c r="N100" s="231"/>
      <c r="O100" s="232"/>
      <c r="P100" s="232"/>
      <c r="Q100" s="231"/>
      <c r="R100" s="231"/>
      <c r="S100" s="231"/>
      <c r="T100" s="281" t="str">
        <f t="shared" si="4"/>
        <v>Community health worker</v>
      </c>
      <c r="U100" s="282"/>
      <c r="V100" s="112"/>
      <c r="W100" s="237"/>
      <c r="X100" s="237"/>
      <c r="Z100" s="246"/>
      <c r="AA100" s="238"/>
    </row>
    <row r="101" spans="1:27" s="111" customFormat="1" ht="15" customHeight="1">
      <c r="A101" s="130"/>
      <c r="B101" s="95" t="s">
        <v>185</v>
      </c>
      <c r="C101" s="92" t="s">
        <v>193</v>
      </c>
      <c r="D101" s="1537" t="s">
        <v>203</v>
      </c>
      <c r="E101" s="1538"/>
      <c r="F101" s="1539"/>
      <c r="G101" s="1540" t="s">
        <v>203</v>
      </c>
      <c r="H101" s="1541"/>
      <c r="I101" s="283"/>
      <c r="J101" s="265" t="str">
        <f t="shared" si="3"/>
        <v>Doctor</v>
      </c>
      <c r="K101" s="232"/>
      <c r="L101" s="231"/>
      <c r="M101" s="247"/>
      <c r="N101" s="231"/>
      <c r="O101" s="232"/>
      <c r="P101" s="232"/>
      <c r="Q101" s="231"/>
      <c r="R101" s="231"/>
      <c r="S101" s="231"/>
      <c r="T101" s="281" t="str">
        <f t="shared" si="4"/>
        <v>Doctor</v>
      </c>
      <c r="U101" s="282"/>
      <c r="V101" s="112"/>
      <c r="W101" s="237"/>
      <c r="X101" s="237"/>
      <c r="Z101" s="246"/>
      <c r="AA101" s="238"/>
    </row>
    <row r="102" spans="1:27" s="111" customFormat="1" ht="15" customHeight="1" thickBot="1">
      <c r="A102" s="130"/>
      <c r="B102" s="96" t="s">
        <v>186</v>
      </c>
      <c r="C102" s="93" t="s">
        <v>194</v>
      </c>
      <c r="D102" s="1523" t="s">
        <v>199</v>
      </c>
      <c r="E102" s="1524"/>
      <c r="F102" s="1525"/>
      <c r="G102" s="1526" t="s">
        <v>205</v>
      </c>
      <c r="H102" s="1527"/>
      <c r="I102" s="283"/>
      <c r="J102" s="265" t="str">
        <f t="shared" si="3"/>
        <v>Not applicable</v>
      </c>
      <c r="K102" s="232"/>
      <c r="L102" s="231"/>
      <c r="M102" s="247"/>
      <c r="N102" s="231"/>
      <c r="O102" s="232"/>
      <c r="P102" s="232"/>
      <c r="Q102" s="231"/>
      <c r="R102" s="231"/>
      <c r="S102" s="231"/>
      <c r="T102" s="281" t="str">
        <f t="shared" si="4"/>
        <v>Community health worker</v>
      </c>
      <c r="U102" s="282"/>
      <c r="V102" s="112"/>
      <c r="W102" s="237"/>
      <c r="X102" s="237"/>
      <c r="Z102" s="246"/>
      <c r="AA102" s="238"/>
    </row>
    <row r="103" spans="1:27" s="111" customFormat="1" ht="75" customHeight="1">
      <c r="A103" s="1528" t="s">
        <v>684</v>
      </c>
      <c r="B103" s="1529"/>
      <c r="C103" s="1530"/>
      <c r="D103" s="1531" t="s">
        <v>701</v>
      </c>
      <c r="E103" s="1532"/>
      <c r="F103" s="1532"/>
      <c r="G103" s="1532"/>
      <c r="H103" s="1533"/>
      <c r="I103" s="244"/>
      <c r="J103" s="256"/>
      <c r="K103" s="232"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1"/>
      <c r="M103" s="231"/>
      <c r="N103" s="231"/>
      <c r="O103" s="232" t="str">
        <f>D103</f>
        <v>National Reproductive Health Service Policy and Standards defines cadres of persons eligible to dispense or sell particular methods</v>
      </c>
      <c r="P103" s="231"/>
      <c r="Q103" s="231"/>
      <c r="R103" s="232"/>
      <c r="S103" s="231"/>
      <c r="T103" s="284"/>
      <c r="U103" s="112"/>
      <c r="V103" s="112"/>
      <c r="W103" s="237"/>
      <c r="X103" s="237"/>
      <c r="Z103" s="246"/>
      <c r="AA103" s="238"/>
    </row>
    <row r="104" spans="1:27" s="213" customFormat="1" ht="15.75" thickBot="1">
      <c r="A104" s="1515"/>
      <c r="B104" s="1516"/>
      <c r="C104" s="1516"/>
      <c r="D104" s="1516"/>
      <c r="E104" s="1516"/>
      <c r="F104" s="1516"/>
      <c r="G104" s="1516"/>
      <c r="H104" s="1517"/>
      <c r="I104" s="285"/>
      <c r="J104" s="286"/>
      <c r="K104" s="287">
        <f>C104</f>
        <v>0</v>
      </c>
      <c r="L104" s="287"/>
      <c r="M104" s="287"/>
      <c r="N104" s="287"/>
      <c r="O104" s="287"/>
      <c r="P104" s="287"/>
      <c r="Q104" s="287"/>
      <c r="R104" s="287"/>
      <c r="S104" s="287"/>
      <c r="T104" s="287"/>
      <c r="U104" s="287"/>
      <c r="V104" s="287"/>
      <c r="W104" s="288"/>
      <c r="X104" s="288"/>
      <c r="AA104" s="289"/>
    </row>
    <row r="105" spans="1:27" s="111" customFormat="1" ht="45" customHeight="1">
      <c r="A105" s="1491" t="s">
        <v>195</v>
      </c>
      <c r="B105" s="1492"/>
      <c r="C105" s="1492"/>
      <c r="D105" s="214" t="s">
        <v>32</v>
      </c>
      <c r="E105" s="1534" t="s">
        <v>38</v>
      </c>
      <c r="F105" s="1535"/>
      <c r="G105" s="1536"/>
      <c r="H105" s="215" t="s">
        <v>30</v>
      </c>
      <c r="I105" s="269"/>
      <c r="J105" s="265"/>
      <c r="K105" s="232" t="str">
        <f>A105</f>
        <v>D7. Does the country have laws, regulations, or policies that make it difficult for the following sub-populations to access effective family planning services?</v>
      </c>
      <c r="L105" s="231"/>
      <c r="M105" s="231"/>
      <c r="N105" s="231"/>
      <c r="O105" s="232"/>
      <c r="P105" s="231"/>
      <c r="Q105" s="231"/>
      <c r="R105" s="231"/>
      <c r="S105" s="231"/>
      <c r="T105" s="112"/>
      <c r="U105" s="112"/>
      <c r="V105" s="282" t="str">
        <f>E105</f>
        <v xml:space="preserve">If yes, describe laws/regulations/policies affecting access </v>
      </c>
      <c r="W105" s="237"/>
      <c r="X105" s="237"/>
      <c r="Z105" s="246"/>
      <c r="AA105" s="238"/>
    </row>
    <row r="106" spans="1:27" s="111" customFormat="1">
      <c r="A106" s="152"/>
      <c r="B106" s="1465" t="s">
        <v>107</v>
      </c>
      <c r="C106" s="1465"/>
      <c r="D106" s="100" t="s">
        <v>62</v>
      </c>
      <c r="E106" s="1512"/>
      <c r="F106" s="1513"/>
      <c r="G106" s="1518"/>
      <c r="H106" s="163"/>
      <c r="I106" s="266"/>
      <c r="J106" s="265"/>
      <c r="K106" s="232" t="str">
        <f>B106</f>
        <v>a. Unmarried people</v>
      </c>
      <c r="L106" s="231"/>
      <c r="M106" s="247">
        <f>E106</f>
        <v>0</v>
      </c>
      <c r="N106" s="231"/>
      <c r="O106" s="232"/>
      <c r="P106" s="231"/>
      <c r="Q106" s="231"/>
      <c r="R106" s="231"/>
      <c r="S106" s="231"/>
      <c r="T106" s="112"/>
      <c r="U106" s="112"/>
      <c r="V106" s="282">
        <f>E106</f>
        <v>0</v>
      </c>
      <c r="W106" s="237"/>
      <c r="X106" s="237"/>
      <c r="Z106" s="246"/>
      <c r="AA106" s="238"/>
    </row>
    <row r="107" spans="1:27" s="111" customFormat="1" ht="75">
      <c r="A107" s="152"/>
      <c r="B107" s="1465" t="s">
        <v>23</v>
      </c>
      <c r="C107" s="1465"/>
      <c r="D107" s="100" t="s">
        <v>61</v>
      </c>
      <c r="E107" s="1512" t="s">
        <v>702</v>
      </c>
      <c r="F107" s="1513"/>
      <c r="G107" s="1518"/>
      <c r="H107" s="163" t="s">
        <v>61</v>
      </c>
      <c r="I107" s="266"/>
      <c r="J107" s="265"/>
      <c r="K107" s="232" t="str">
        <f>B107</f>
        <v>b. Young people</v>
      </c>
      <c r="L107" s="231"/>
      <c r="M107" s="247" t="str">
        <f>E107</f>
        <v xml:space="preserve">The Ghana Education Policy  limits in-school young people access to contraceptives thus limits implementation of the FP plan in school. </v>
      </c>
      <c r="N107" s="231"/>
      <c r="O107" s="232"/>
      <c r="P107" s="231"/>
      <c r="Q107" s="231"/>
      <c r="R107" s="231"/>
      <c r="S107" s="231"/>
      <c r="T107" s="112"/>
      <c r="U107" s="112"/>
      <c r="V107" s="282" t="str">
        <f>E107</f>
        <v xml:space="preserve">The Ghana Education Policy  limits in-school young people access to contraceptives thus limits implementation of the FP plan in school. </v>
      </c>
      <c r="W107" s="237"/>
      <c r="X107" s="237"/>
      <c r="Z107" s="246"/>
      <c r="AA107" s="238"/>
    </row>
    <row r="108" spans="1:27" s="111" customFormat="1" ht="15.75" thickBot="1">
      <c r="A108" s="216"/>
      <c r="B108" s="1519" t="s">
        <v>24</v>
      </c>
      <c r="C108" s="1519"/>
      <c r="D108" s="131"/>
      <c r="E108" s="1520"/>
      <c r="F108" s="1521"/>
      <c r="G108" s="1522"/>
      <c r="H108" s="227"/>
      <c r="I108" s="266"/>
      <c r="J108" s="265"/>
      <c r="K108" s="232" t="str">
        <f>B108</f>
        <v>c. Other</v>
      </c>
      <c r="L108" s="231"/>
      <c r="M108" s="247">
        <f>E108</f>
        <v>0</v>
      </c>
      <c r="N108" s="231"/>
      <c r="O108" s="232"/>
      <c r="P108" s="231"/>
      <c r="Q108" s="231"/>
      <c r="R108" s="231"/>
      <c r="S108" s="231"/>
      <c r="T108" s="112"/>
      <c r="U108" s="112"/>
      <c r="V108" s="282">
        <f>E108</f>
        <v>0</v>
      </c>
      <c r="W108" s="237"/>
      <c r="X108" s="237"/>
      <c r="Z108" s="246"/>
      <c r="AA108" s="238"/>
    </row>
    <row r="109" spans="1:27" s="114" customFormat="1">
      <c r="A109" s="1515"/>
      <c r="B109" s="1516"/>
      <c r="C109" s="1516"/>
      <c r="D109" s="1516"/>
      <c r="E109" s="1516"/>
      <c r="F109" s="1516"/>
      <c r="G109" s="1516"/>
      <c r="H109" s="1517"/>
      <c r="I109" s="276"/>
      <c r="J109" s="265"/>
      <c r="K109" s="234">
        <f>C109</f>
        <v>0</v>
      </c>
      <c r="L109" s="235"/>
      <c r="M109" s="235"/>
      <c r="N109" s="235"/>
      <c r="O109" s="234"/>
      <c r="P109" s="235"/>
      <c r="Q109" s="235"/>
      <c r="R109" s="235"/>
      <c r="S109" s="235"/>
      <c r="T109" s="235"/>
      <c r="U109" s="235"/>
      <c r="V109" s="235"/>
      <c r="W109" s="249"/>
      <c r="X109" s="249"/>
      <c r="AA109" s="289"/>
    </row>
    <row r="110" spans="1:27" s="111" customFormat="1" ht="45">
      <c r="A110" s="1480" t="s">
        <v>321</v>
      </c>
      <c r="B110" s="1465"/>
      <c r="C110" s="1465"/>
      <c r="D110" s="1465"/>
      <c r="E110" s="1465"/>
      <c r="F110" s="1465"/>
      <c r="G110" s="1465"/>
      <c r="H110" s="1481"/>
      <c r="I110" s="269"/>
      <c r="J110" s="265"/>
      <c r="K110" s="232"/>
      <c r="L110" s="231"/>
      <c r="M110" s="231"/>
      <c r="N110" s="231"/>
      <c r="O110" s="232"/>
      <c r="P110" s="231"/>
      <c r="Q110" s="231"/>
      <c r="R110" s="231"/>
      <c r="S110" s="231"/>
      <c r="T110" s="112"/>
      <c r="U110" s="112"/>
      <c r="V110" s="112"/>
      <c r="W110" s="237"/>
      <c r="X110" s="236" t="str">
        <f>A110</f>
        <v xml:space="preserve">D8. Are there charges* to the client in the public sector for family planning:
*(This question refers to charges by policy, not under-the-table charges.)
</v>
      </c>
      <c r="Z110" s="246"/>
      <c r="AA110" s="238"/>
    </row>
    <row r="111" spans="1:27" s="111" customFormat="1" ht="15" customHeight="1">
      <c r="A111" s="152"/>
      <c r="B111" s="1465" t="s">
        <v>25</v>
      </c>
      <c r="C111" s="1465"/>
      <c r="D111" s="1465"/>
      <c r="E111" s="1465"/>
      <c r="F111" s="1466"/>
      <c r="G111" s="1537" t="s">
        <v>61</v>
      </c>
      <c r="H111" s="1646"/>
      <c r="I111" s="283"/>
      <c r="J111" s="265" t="str">
        <f>G111</f>
        <v>Yes</v>
      </c>
      <c r="K111" s="232"/>
      <c r="L111" s="231"/>
      <c r="M111" s="231"/>
      <c r="N111" s="231"/>
      <c r="O111" s="232"/>
      <c r="P111" s="231"/>
      <c r="Q111" s="231"/>
      <c r="R111" s="231"/>
      <c r="S111" s="231"/>
      <c r="T111" s="112"/>
      <c r="U111" s="112"/>
      <c r="V111" s="112"/>
      <c r="W111" s="237"/>
      <c r="X111" s="237"/>
      <c r="Y111" s="259" t="str">
        <f>B111</f>
        <v>a. Services?</v>
      </c>
      <c r="Z111" s="246"/>
      <c r="AA111" s="238"/>
    </row>
    <row r="112" spans="1:27" s="111" customFormat="1" ht="15" customHeight="1">
      <c r="A112" s="152"/>
      <c r="B112" s="1465" t="s">
        <v>26</v>
      </c>
      <c r="C112" s="1465"/>
      <c r="D112" s="1465"/>
      <c r="E112" s="1465"/>
      <c r="F112" s="1466"/>
      <c r="G112" s="1537" t="s">
        <v>62</v>
      </c>
      <c r="H112" s="1646"/>
      <c r="I112" s="283"/>
      <c r="J112" s="265" t="str">
        <f>G112</f>
        <v>No</v>
      </c>
      <c r="K112" s="232"/>
      <c r="L112" s="231"/>
      <c r="M112" s="231"/>
      <c r="N112" s="231"/>
      <c r="O112" s="232"/>
      <c r="P112" s="231"/>
      <c r="Q112" s="231"/>
      <c r="R112" s="231"/>
      <c r="S112" s="231"/>
      <c r="T112" s="112"/>
      <c r="U112" s="112"/>
      <c r="V112" s="112"/>
      <c r="W112" s="237"/>
      <c r="X112" s="237"/>
      <c r="Y112" s="259" t="str">
        <f>B112</f>
        <v>b. Commodities?</v>
      </c>
      <c r="Z112" s="246"/>
      <c r="AA112" s="238"/>
    </row>
    <row r="113" spans="1:27" s="111" customFormat="1" ht="15" customHeight="1">
      <c r="A113" s="152"/>
      <c r="B113" s="1465" t="s">
        <v>27</v>
      </c>
      <c r="C113" s="1465"/>
      <c r="D113" s="1465"/>
      <c r="E113" s="1465"/>
      <c r="F113" s="1466"/>
      <c r="G113" s="1537" t="s">
        <v>62</v>
      </c>
      <c r="H113" s="1646"/>
      <c r="I113" s="283"/>
      <c r="J113" s="265" t="str">
        <f>G113</f>
        <v>No</v>
      </c>
      <c r="K113" s="232"/>
      <c r="L113" s="231"/>
      <c r="M113" s="231"/>
      <c r="N113" s="231"/>
      <c r="O113" s="232"/>
      <c r="P113" s="231"/>
      <c r="Q113" s="231"/>
      <c r="R113" s="231"/>
      <c r="S113" s="231"/>
      <c r="T113" s="112"/>
      <c r="U113" s="112"/>
      <c r="V113" s="112"/>
      <c r="W113" s="237"/>
      <c r="X113" s="237"/>
      <c r="Y113" s="259" t="str">
        <f>B113</f>
        <v>c. If yes, are there exemptions for people who cannot afford to pay?</v>
      </c>
      <c r="Z113" s="246"/>
      <c r="AA113" s="238"/>
    </row>
    <row r="114" spans="1:27" s="111" customFormat="1">
      <c r="A114" s="152"/>
      <c r="B114" s="179"/>
      <c r="C114" s="180" t="s">
        <v>28</v>
      </c>
      <c r="D114" s="1512" t="s">
        <v>205</v>
      </c>
      <c r="E114" s="1513"/>
      <c r="F114" s="1513"/>
      <c r="G114" s="1513"/>
      <c r="H114" s="1514"/>
      <c r="I114" s="283"/>
      <c r="J114" s="265"/>
      <c r="K114" s="232" t="str">
        <f>C114</f>
        <v>i. If yes, describe the exemptions.</v>
      </c>
      <c r="L114" s="231"/>
      <c r="M114" s="231"/>
      <c r="N114" s="277"/>
      <c r="O114" s="233" t="str">
        <f>D114</f>
        <v>Not applicable</v>
      </c>
      <c r="P114" s="231"/>
      <c r="Q114" s="231"/>
      <c r="R114" s="231"/>
      <c r="S114" s="231"/>
      <c r="T114" s="112"/>
      <c r="U114" s="112"/>
      <c r="V114" s="112"/>
      <c r="W114" s="237"/>
      <c r="X114" s="237"/>
      <c r="Z114" s="246"/>
      <c r="AA114" s="238"/>
    </row>
    <row r="115" spans="1:27" s="132" customFormat="1" ht="30">
      <c r="A115" s="1480" t="s">
        <v>197</v>
      </c>
      <c r="B115" s="1465"/>
      <c r="C115" s="1465"/>
      <c r="D115" s="1465"/>
      <c r="E115" s="1465"/>
      <c r="F115" s="1465"/>
      <c r="G115" s="1465"/>
      <c r="H115" s="1481"/>
      <c r="I115" s="106"/>
      <c r="J115" s="290"/>
      <c r="K115" s="232"/>
      <c r="L115" s="232"/>
      <c r="M115" s="231"/>
      <c r="N115" s="231"/>
      <c r="O115" s="232"/>
      <c r="P115" s="231"/>
      <c r="R115" s="231"/>
      <c r="S115" s="241"/>
      <c r="T115" s="242"/>
      <c r="U115" s="242"/>
      <c r="V115" s="242"/>
      <c r="W115" s="243"/>
      <c r="X115" s="236" t="str">
        <f>A115</f>
        <v>D9. Are the following contraceptives included in the country's National Essential Medicine List (NEML) or other equivalent priority list? (for example, the National Medical Device List)</v>
      </c>
      <c r="Z115" s="291"/>
      <c r="AA115" s="238"/>
    </row>
    <row r="116" spans="1:27" s="132" customFormat="1" ht="15.75" customHeight="1">
      <c r="A116" s="217"/>
      <c r="B116" s="1465" t="s">
        <v>108</v>
      </c>
      <c r="C116" s="1465"/>
      <c r="D116" s="1465"/>
      <c r="E116" s="1465"/>
      <c r="F116" s="1466"/>
      <c r="G116" s="1537" t="s">
        <v>61</v>
      </c>
      <c r="H116" s="1646"/>
      <c r="I116" s="106"/>
      <c r="J116" s="265" t="str">
        <f t="shared" ref="J116:J127" si="5">G116</f>
        <v>Yes</v>
      </c>
      <c r="K116" s="232"/>
      <c r="L116" s="232"/>
      <c r="M116" s="231"/>
      <c r="N116" s="231"/>
      <c r="O116" s="232"/>
      <c r="P116" s="231"/>
      <c r="R116" s="231"/>
      <c r="S116" s="241"/>
      <c r="T116" s="242"/>
      <c r="U116" s="242"/>
      <c r="V116" s="242"/>
      <c r="W116" s="243"/>
      <c r="X116" s="243"/>
      <c r="Y116" s="259" t="str">
        <f t="shared" ref="Y116:Y125" si="6">B116</f>
        <v>a. Combined oral contraceptives</v>
      </c>
      <c r="Z116" s="291"/>
      <c r="AA116" s="238"/>
    </row>
    <row r="117" spans="1:27" s="132" customFormat="1" ht="15.75" customHeight="1">
      <c r="A117" s="217"/>
      <c r="B117" s="1465" t="s">
        <v>109</v>
      </c>
      <c r="C117" s="1465"/>
      <c r="D117" s="1465"/>
      <c r="E117" s="1465"/>
      <c r="F117" s="1466"/>
      <c r="G117" s="1537" t="s">
        <v>61</v>
      </c>
      <c r="H117" s="1646"/>
      <c r="I117" s="106"/>
      <c r="J117" s="265" t="str">
        <f t="shared" si="5"/>
        <v>Yes</v>
      </c>
      <c r="K117" s="232"/>
      <c r="L117" s="232"/>
      <c r="M117" s="231"/>
      <c r="N117" s="231"/>
      <c r="O117" s="232"/>
      <c r="P117" s="231"/>
      <c r="R117" s="231"/>
      <c r="S117" s="241"/>
      <c r="T117" s="242"/>
      <c r="U117" s="242"/>
      <c r="V117" s="242"/>
      <c r="W117" s="243"/>
      <c r="X117" s="243"/>
      <c r="Y117" s="259" t="str">
        <f t="shared" si="6"/>
        <v>b. Progestin-only pills</v>
      </c>
      <c r="Z117" s="291"/>
      <c r="AA117" s="238"/>
    </row>
    <row r="118" spans="1:27" s="132" customFormat="1" ht="15.75" customHeight="1">
      <c r="A118" s="217"/>
      <c r="B118" s="1465" t="s">
        <v>170</v>
      </c>
      <c r="C118" s="1465"/>
      <c r="D118" s="1465"/>
      <c r="E118" s="1465"/>
      <c r="F118" s="1466"/>
      <c r="G118" s="1537" t="s">
        <v>61</v>
      </c>
      <c r="H118" s="1646"/>
      <c r="I118" s="106"/>
      <c r="J118" s="265" t="str">
        <f t="shared" si="5"/>
        <v>Yes</v>
      </c>
      <c r="K118" s="232"/>
      <c r="L118" s="232"/>
      <c r="M118" s="231"/>
      <c r="N118" s="231"/>
      <c r="O118" s="232"/>
      <c r="P118" s="231"/>
      <c r="R118" s="231"/>
      <c r="S118" s="241"/>
      <c r="T118" s="242"/>
      <c r="U118" s="242"/>
      <c r="V118" s="242"/>
      <c r="W118" s="243"/>
      <c r="X118" s="243"/>
      <c r="Y118" s="259" t="str">
        <f t="shared" si="6"/>
        <v>c. Injectables</v>
      </c>
      <c r="Z118" s="291"/>
      <c r="AA118" s="238"/>
    </row>
    <row r="119" spans="1:27" s="132" customFormat="1" ht="15.75" customHeight="1">
      <c r="A119" s="217"/>
      <c r="B119" s="1465" t="s">
        <v>171</v>
      </c>
      <c r="C119" s="1465"/>
      <c r="D119" s="1465"/>
      <c r="E119" s="1465"/>
      <c r="F119" s="1466"/>
      <c r="G119" s="1537" t="s">
        <v>61</v>
      </c>
      <c r="H119" s="1646"/>
      <c r="I119" s="106"/>
      <c r="J119" s="265" t="str">
        <f t="shared" si="5"/>
        <v>Yes</v>
      </c>
      <c r="K119" s="232"/>
      <c r="L119" s="232"/>
      <c r="M119" s="231"/>
      <c r="N119" s="231"/>
      <c r="O119" s="232"/>
      <c r="P119" s="231"/>
      <c r="R119" s="231"/>
      <c r="S119" s="241"/>
      <c r="T119" s="242"/>
      <c r="U119" s="242"/>
      <c r="V119" s="242"/>
      <c r="W119" s="243"/>
      <c r="X119" s="243"/>
      <c r="Y119" s="259" t="str">
        <f t="shared" si="6"/>
        <v>d. Implants</v>
      </c>
      <c r="Z119" s="291"/>
      <c r="AA119" s="238"/>
    </row>
    <row r="120" spans="1:27" s="132" customFormat="1" ht="15.75" customHeight="1">
      <c r="A120" s="217"/>
      <c r="B120" s="1465" t="s">
        <v>29</v>
      </c>
      <c r="C120" s="1465"/>
      <c r="D120" s="1465"/>
      <c r="E120" s="1465"/>
      <c r="F120" s="1466"/>
      <c r="G120" s="1537" t="s">
        <v>61</v>
      </c>
      <c r="H120" s="1646"/>
      <c r="I120" s="106"/>
      <c r="J120" s="265" t="str">
        <f t="shared" si="5"/>
        <v>Yes</v>
      </c>
      <c r="K120" s="232"/>
      <c r="L120" s="232"/>
      <c r="M120" s="231"/>
      <c r="N120" s="231"/>
      <c r="O120" s="232"/>
      <c r="P120" s="231"/>
      <c r="R120" s="231"/>
      <c r="S120" s="241"/>
      <c r="T120" s="242"/>
      <c r="U120" s="242"/>
      <c r="V120" s="242"/>
      <c r="W120" s="243"/>
      <c r="X120" s="243"/>
      <c r="Y120" s="259" t="str">
        <f t="shared" si="6"/>
        <v>e. Intrauterine devices (IUDs)</v>
      </c>
      <c r="Z120" s="291"/>
      <c r="AA120" s="238"/>
    </row>
    <row r="121" spans="1:27" s="132" customFormat="1" ht="15.75" customHeight="1">
      <c r="A121" s="217"/>
      <c r="B121" s="1465" t="s">
        <v>18</v>
      </c>
      <c r="C121" s="1465"/>
      <c r="D121" s="1465"/>
      <c r="E121" s="1465"/>
      <c r="F121" s="1466"/>
      <c r="G121" s="1537" t="s">
        <v>61</v>
      </c>
      <c r="H121" s="1646"/>
      <c r="I121" s="106"/>
      <c r="J121" s="265" t="str">
        <f t="shared" si="5"/>
        <v>Yes</v>
      </c>
      <c r="K121" s="232"/>
      <c r="L121" s="232"/>
      <c r="M121" s="231"/>
      <c r="N121" s="231"/>
      <c r="O121" s="232"/>
      <c r="P121" s="231"/>
      <c r="R121" s="231"/>
      <c r="S121" s="241"/>
      <c r="T121" s="242"/>
      <c r="U121" s="242"/>
      <c r="V121" s="242"/>
      <c r="W121" s="243"/>
      <c r="X121" s="243"/>
      <c r="Y121" s="259" t="str">
        <f t="shared" si="6"/>
        <v>f. Male condoms</v>
      </c>
      <c r="Z121" s="291"/>
      <c r="AA121" s="238"/>
    </row>
    <row r="122" spans="1:27" s="132" customFormat="1" ht="15.75" customHeight="1">
      <c r="A122" s="217"/>
      <c r="B122" s="1465" t="s">
        <v>19</v>
      </c>
      <c r="C122" s="1465"/>
      <c r="D122" s="1465"/>
      <c r="E122" s="1465"/>
      <c r="F122" s="1466"/>
      <c r="G122" s="1537" t="s">
        <v>61</v>
      </c>
      <c r="H122" s="1646"/>
      <c r="I122" s="106"/>
      <c r="J122" s="265" t="str">
        <f t="shared" si="5"/>
        <v>Yes</v>
      </c>
      <c r="K122" s="232"/>
      <c r="L122" s="232"/>
      <c r="M122" s="231"/>
      <c r="N122" s="231"/>
      <c r="O122" s="232"/>
      <c r="P122" s="231"/>
      <c r="R122" s="231"/>
      <c r="S122" s="241"/>
      <c r="T122" s="242"/>
      <c r="U122" s="242"/>
      <c r="V122" s="242"/>
      <c r="W122" s="243"/>
      <c r="X122" s="243"/>
      <c r="Y122" s="259" t="str">
        <f t="shared" si="6"/>
        <v>g. Female condoms</v>
      </c>
      <c r="Z122" s="291"/>
      <c r="AA122" s="238"/>
    </row>
    <row r="123" spans="1:27" s="132" customFormat="1" ht="15.75" customHeight="1">
      <c r="A123" s="217"/>
      <c r="B123" s="1465" t="s">
        <v>110</v>
      </c>
      <c r="C123" s="1465"/>
      <c r="D123" s="1465"/>
      <c r="E123" s="1465"/>
      <c r="F123" s="1466"/>
      <c r="G123" s="1537" t="s">
        <v>61</v>
      </c>
      <c r="H123" s="1646"/>
      <c r="I123" s="106"/>
      <c r="J123" s="265" t="str">
        <f t="shared" si="5"/>
        <v>Yes</v>
      </c>
      <c r="K123" s="232"/>
      <c r="L123" s="232"/>
      <c r="M123" s="231"/>
      <c r="N123" s="231"/>
      <c r="O123" s="232"/>
      <c r="P123" s="231"/>
      <c r="R123" s="231"/>
      <c r="S123" s="241"/>
      <c r="T123" s="242"/>
      <c r="U123" s="242"/>
      <c r="V123" s="242"/>
      <c r="W123" s="243"/>
      <c r="X123" s="243"/>
      <c r="Y123" s="259" t="str">
        <f t="shared" si="6"/>
        <v>h. Emergency contraceptive pills</v>
      </c>
      <c r="Z123" s="291"/>
      <c r="AA123" s="238"/>
    </row>
    <row r="124" spans="1:27" s="132" customFormat="1" ht="15.75" customHeight="1">
      <c r="A124" s="217"/>
      <c r="B124" s="1465" t="s">
        <v>72</v>
      </c>
      <c r="C124" s="1465"/>
      <c r="D124" s="1465"/>
      <c r="E124" s="1465"/>
      <c r="F124" s="1466"/>
      <c r="G124" s="1537" t="s">
        <v>62</v>
      </c>
      <c r="H124" s="1646"/>
      <c r="I124" s="106"/>
      <c r="J124" s="265" t="str">
        <f t="shared" si="5"/>
        <v>No</v>
      </c>
      <c r="K124" s="232"/>
      <c r="L124" s="232"/>
      <c r="M124" s="231"/>
      <c r="N124" s="231"/>
      <c r="O124" s="232"/>
      <c r="P124" s="231"/>
      <c r="R124" s="231"/>
      <c r="S124" s="241"/>
      <c r="T124" s="242"/>
      <c r="U124" s="242"/>
      <c r="V124" s="242"/>
      <c r="W124" s="243"/>
      <c r="X124" s="243"/>
      <c r="Y124" s="259" t="str">
        <f t="shared" si="6"/>
        <v>i. CycleBeads</v>
      </c>
      <c r="Z124" s="291"/>
      <c r="AA124" s="238"/>
    </row>
    <row r="125" spans="1:27" s="132" customFormat="1" ht="15.75" customHeight="1">
      <c r="A125" s="217"/>
      <c r="B125" s="1465" t="s">
        <v>111</v>
      </c>
      <c r="C125" s="1465"/>
      <c r="D125" s="1465"/>
      <c r="E125" s="1465"/>
      <c r="F125" s="1466"/>
      <c r="G125" s="1537" t="s">
        <v>62</v>
      </c>
      <c r="H125" s="1646"/>
      <c r="I125" s="106"/>
      <c r="J125" s="265" t="str">
        <f t="shared" si="5"/>
        <v>No</v>
      </c>
      <c r="K125" s="232"/>
      <c r="L125" s="232"/>
      <c r="M125" s="231"/>
      <c r="N125" s="231"/>
      <c r="O125" s="232"/>
      <c r="P125" s="231"/>
      <c r="R125" s="231"/>
      <c r="S125" s="241"/>
      <c r="T125" s="242"/>
      <c r="U125" s="242"/>
      <c r="V125" s="242"/>
      <c r="W125" s="243"/>
      <c r="X125" s="243"/>
      <c r="Y125" s="259" t="str">
        <f t="shared" si="6"/>
        <v>j. Any other contraceptive(s)?</v>
      </c>
      <c r="Z125" s="291"/>
      <c r="AA125" s="238"/>
    </row>
    <row r="126" spans="1:27" s="132" customFormat="1" ht="15.75">
      <c r="A126" s="217"/>
      <c r="B126" s="549"/>
      <c r="C126" s="1465" t="s">
        <v>112</v>
      </c>
      <c r="D126" s="1465"/>
      <c r="E126" s="1465"/>
      <c r="F126" s="1465"/>
      <c r="G126" s="1647" t="s">
        <v>205</v>
      </c>
      <c r="H126" s="1648"/>
      <c r="I126" s="106"/>
      <c r="J126" s="265" t="str">
        <f t="shared" si="5"/>
        <v>Not applicable</v>
      </c>
      <c r="K126" s="232"/>
      <c r="L126" s="232"/>
      <c r="M126" s="231"/>
      <c r="N126" s="231"/>
      <c r="O126" s="232"/>
      <c r="P126" s="231"/>
      <c r="R126" s="232">
        <f>B126</f>
        <v>0</v>
      </c>
      <c r="S126" s="241"/>
      <c r="T126" s="242"/>
      <c r="U126" s="242"/>
      <c r="V126" s="242"/>
      <c r="W126" s="243"/>
      <c r="X126" s="243"/>
      <c r="Z126" s="291"/>
      <c r="AA126" s="238"/>
    </row>
    <row r="127" spans="1:27" s="132" customFormat="1" ht="15.75">
      <c r="A127" s="1505" t="s">
        <v>198</v>
      </c>
      <c r="B127" s="1506"/>
      <c r="C127" s="1506"/>
      <c r="D127" s="1506"/>
      <c r="E127" s="1506"/>
      <c r="F127" s="1506"/>
      <c r="G127" s="1647">
        <v>2010</v>
      </c>
      <c r="H127" s="1648"/>
      <c r="I127" s="106"/>
      <c r="J127" s="265">
        <f t="shared" si="5"/>
        <v>2010</v>
      </c>
      <c r="K127" s="232"/>
      <c r="L127" s="232"/>
      <c r="M127" s="231"/>
      <c r="N127" s="231"/>
      <c r="O127" s="232"/>
      <c r="P127" s="231"/>
      <c r="R127" s="232">
        <f>B127</f>
        <v>0</v>
      </c>
      <c r="S127" s="241"/>
      <c r="T127" s="242"/>
      <c r="U127" s="242"/>
      <c r="V127" s="242"/>
      <c r="W127" s="243"/>
      <c r="X127" s="243"/>
      <c r="Z127" s="291"/>
      <c r="AA127" s="238"/>
    </row>
    <row r="128" spans="1:27" s="132" customFormat="1" ht="30">
      <c r="A128" s="1480" t="s">
        <v>437</v>
      </c>
      <c r="B128" s="1465"/>
      <c r="C128" s="1466"/>
      <c r="D128" s="1664" t="s">
        <v>322</v>
      </c>
      <c r="E128" s="1665"/>
      <c r="F128" s="1665"/>
      <c r="G128" s="1665"/>
      <c r="H128" s="1666"/>
      <c r="I128" s="106"/>
      <c r="J128" s="290"/>
      <c r="K128" s="232" t="str">
        <f>A128</f>
        <v xml:space="preserve">D11. Name of the list(s)
</v>
      </c>
      <c r="L128" s="232"/>
      <c r="M128" s="231"/>
      <c r="N128" s="231"/>
      <c r="O128" s="232" t="str">
        <f>D128</f>
        <v>Ghana Essential Medicines List</v>
      </c>
      <c r="P128" s="231"/>
      <c r="R128" s="231"/>
      <c r="S128" s="241"/>
      <c r="T128" s="242"/>
      <c r="U128" s="242"/>
      <c r="V128" s="242"/>
      <c r="W128" s="243"/>
      <c r="X128" s="243"/>
      <c r="Z128" s="291"/>
      <c r="AA128" s="238"/>
    </row>
    <row r="129" spans="1:27" s="132" customFormat="1" ht="30">
      <c r="A129" s="1480" t="s">
        <v>472</v>
      </c>
      <c r="B129" s="1465"/>
      <c r="C129" s="1466"/>
      <c r="D129" s="1477"/>
      <c r="E129" s="1478"/>
      <c r="F129" s="1478"/>
      <c r="G129" s="1478"/>
      <c r="H129" s="1479"/>
      <c r="I129" s="106"/>
      <c r="J129" s="290"/>
      <c r="K129" s="232" t="str">
        <f>A129</f>
        <v xml:space="preserve">D12. Notes about the list(s)
</v>
      </c>
      <c r="L129" s="232"/>
      <c r="M129" s="231"/>
      <c r="N129" s="231"/>
      <c r="O129" s="232">
        <f>D129</f>
        <v>0</v>
      </c>
      <c r="P129" s="231"/>
      <c r="R129" s="231"/>
      <c r="S129" s="241"/>
      <c r="T129" s="242"/>
      <c r="U129" s="242"/>
      <c r="V129" s="242"/>
      <c r="W129" s="243"/>
      <c r="X129" s="243"/>
      <c r="Z129" s="291"/>
      <c r="AA129" s="238"/>
    </row>
    <row r="130" spans="1:27" s="111" customFormat="1" ht="21.75" customHeight="1">
      <c r="A130" s="1480" t="s">
        <v>439</v>
      </c>
      <c r="B130" s="1465"/>
      <c r="C130" s="1465"/>
      <c r="D130" s="1465"/>
      <c r="E130" s="1465"/>
      <c r="F130" s="1465"/>
      <c r="G130" s="1465"/>
      <c r="H130" s="1481"/>
      <c r="I130" s="143"/>
      <c r="J130" s="265"/>
      <c r="K130" s="232"/>
      <c r="L130" s="231"/>
      <c r="M130" s="231"/>
      <c r="N130" s="231"/>
      <c r="O130" s="232"/>
      <c r="P130" s="231"/>
      <c r="Q130" s="231"/>
      <c r="R130" s="231"/>
      <c r="S130" s="231"/>
      <c r="T130" s="112"/>
      <c r="U130" s="112"/>
      <c r="V130" s="112"/>
      <c r="W130" s="237"/>
      <c r="X130" s="236" t="str">
        <f>A130</f>
        <v xml:space="preserve">D13.  Information on country's Poverty Reduction Strategy Paper (PRSP)
</v>
      </c>
      <c r="Z130" s="246"/>
      <c r="AA130" s="238"/>
    </row>
    <row r="131" spans="1:27" s="132" customFormat="1" ht="30.75" customHeight="1">
      <c r="A131" s="218"/>
      <c r="B131" s="1496" t="s">
        <v>323</v>
      </c>
      <c r="C131" s="1497"/>
      <c r="D131" s="1497"/>
      <c r="E131" s="1498"/>
      <c r="F131" s="1499">
        <v>2012</v>
      </c>
      <c r="G131" s="1500"/>
      <c r="H131" s="1501"/>
      <c r="I131" s="106"/>
      <c r="J131" s="265">
        <f>G131</f>
        <v>0</v>
      </c>
      <c r="K131" s="232"/>
      <c r="L131" s="232"/>
      <c r="M131" s="231"/>
      <c r="N131" s="231"/>
      <c r="O131" s="232"/>
      <c r="P131" s="231"/>
      <c r="R131" s="232" t="str">
        <f>B131</f>
        <v>a. What year is the Poverty Reduction Strategy Paper from? (most recent actual PRSP on IMF's site [not progress or summary report])</v>
      </c>
      <c r="S131" s="241"/>
      <c r="T131" s="242"/>
      <c r="U131" s="242"/>
      <c r="V131" s="242"/>
      <c r="W131" s="243"/>
      <c r="X131" s="243"/>
      <c r="Z131" s="291"/>
      <c r="AA131" s="238"/>
    </row>
    <row r="132" spans="1:27" s="132" customFormat="1" ht="15.75" customHeight="1">
      <c r="A132" s="217"/>
      <c r="B132" s="1465" t="s">
        <v>67</v>
      </c>
      <c r="C132" s="1465"/>
      <c r="D132" s="1465"/>
      <c r="E132" s="1465"/>
      <c r="F132" s="1466"/>
      <c r="G132" s="1467" t="s">
        <v>61</v>
      </c>
      <c r="H132" s="1468"/>
      <c r="I132" s="106"/>
      <c r="J132" s="265" t="str">
        <f>G132</f>
        <v>Yes</v>
      </c>
      <c r="K132" s="232"/>
      <c r="L132" s="232"/>
      <c r="M132" s="231"/>
      <c r="N132" s="231"/>
      <c r="O132" s="232"/>
      <c r="P132" s="231"/>
      <c r="R132" s="231"/>
      <c r="S132" s="241"/>
      <c r="T132" s="242"/>
      <c r="U132" s="242"/>
      <c r="V132" s="242"/>
      <c r="W132" s="243"/>
      <c r="X132" s="243"/>
      <c r="Y132" s="259" t="str">
        <f>B132</f>
        <v>b. Is family planning or reproductive health a priority in the PRSP?</v>
      </c>
      <c r="Z132" s="291"/>
      <c r="AA132" s="238"/>
    </row>
    <row r="133" spans="1:27" s="132" customFormat="1" ht="15.75" customHeight="1">
      <c r="A133" s="217"/>
      <c r="B133" s="1465" t="s">
        <v>68</v>
      </c>
      <c r="C133" s="1465"/>
      <c r="D133" s="1465"/>
      <c r="E133" s="1465"/>
      <c r="F133" s="1466"/>
      <c r="G133" s="1467" t="s">
        <v>62</v>
      </c>
      <c r="H133" s="1468"/>
      <c r="I133" s="106"/>
      <c r="J133" s="265" t="str">
        <f>G133</f>
        <v>No</v>
      </c>
      <c r="K133" s="232"/>
      <c r="L133" s="232"/>
      <c r="M133" s="231"/>
      <c r="N133" s="231"/>
      <c r="O133" s="232"/>
      <c r="P133" s="231"/>
      <c r="R133" s="231"/>
      <c r="S133" s="241"/>
      <c r="T133" s="242"/>
      <c r="U133" s="242"/>
      <c r="V133" s="242"/>
      <c r="W133" s="243"/>
      <c r="X133" s="243"/>
      <c r="Y133" s="259" t="str">
        <f>B133</f>
        <v>c. Is contraceptive security included in the PRSP?</v>
      </c>
      <c r="Z133" s="291"/>
      <c r="AA133" s="238"/>
    </row>
    <row r="134" spans="1:27" s="132" customFormat="1" ht="15.75" customHeight="1">
      <c r="A134" s="217"/>
      <c r="B134" s="1465" t="s">
        <v>40</v>
      </c>
      <c r="C134" s="1465"/>
      <c r="D134" s="1465"/>
      <c r="E134" s="1465"/>
      <c r="F134" s="1466"/>
      <c r="G134" s="1467" t="s">
        <v>62</v>
      </c>
      <c r="H134" s="1468"/>
      <c r="I134" s="106"/>
      <c r="J134" s="265" t="str">
        <f>G134</f>
        <v>No</v>
      </c>
      <c r="K134" s="232"/>
      <c r="L134" s="232"/>
      <c r="M134" s="231"/>
      <c r="N134" s="231"/>
      <c r="O134" s="232"/>
      <c r="P134" s="231"/>
      <c r="R134" s="231"/>
      <c r="S134" s="241"/>
      <c r="T134" s="242"/>
      <c r="U134" s="242"/>
      <c r="V134" s="242"/>
      <c r="W134" s="243"/>
      <c r="X134" s="243"/>
      <c r="Y134" s="259" t="str">
        <f>B134</f>
        <v>d. Is contraceptive prevalence rate (CPR) included as an indicator in the PRSP?</v>
      </c>
      <c r="Z134" s="291"/>
      <c r="AA134" s="238"/>
    </row>
    <row r="135" spans="1:27" s="132" customFormat="1" ht="15.75" customHeight="1">
      <c r="A135" s="217"/>
      <c r="B135" s="1465" t="s">
        <v>41</v>
      </c>
      <c r="C135" s="1465"/>
      <c r="D135" s="1465"/>
      <c r="E135" s="1465"/>
      <c r="F135" s="1466"/>
      <c r="G135" s="1467" t="s">
        <v>62</v>
      </c>
      <c r="H135" s="1468"/>
      <c r="I135" s="106"/>
      <c r="J135" s="265" t="str">
        <f>G135</f>
        <v>No</v>
      </c>
      <c r="K135" s="232"/>
      <c r="L135" s="232"/>
      <c r="M135" s="231"/>
      <c r="N135" s="231"/>
      <c r="O135" s="232"/>
      <c r="P135" s="231"/>
      <c r="R135" s="231"/>
      <c r="S135" s="241"/>
      <c r="T135" s="242"/>
      <c r="U135" s="242"/>
      <c r="V135" s="242"/>
      <c r="W135" s="243"/>
      <c r="X135" s="243"/>
      <c r="Y135" s="259" t="str">
        <f>B135</f>
        <v>e. Are contraceptive supply indicators included in the PRSP?</v>
      </c>
      <c r="Z135" s="291"/>
      <c r="AA135" s="238"/>
    </row>
    <row r="136" spans="1:27" s="132" customFormat="1" ht="15.75" customHeight="1" thickBot="1">
      <c r="A136" s="152" t="s">
        <v>42</v>
      </c>
      <c r="B136" s="1465" t="s">
        <v>43</v>
      </c>
      <c r="C136" s="1466"/>
      <c r="D136" s="1486"/>
      <c r="E136" s="1487"/>
      <c r="F136" s="1487"/>
      <c r="G136" s="1487"/>
      <c r="H136" s="1488"/>
      <c r="I136" s="106"/>
      <c r="J136" s="290"/>
      <c r="K136" s="232" t="str">
        <f>B136</f>
        <v>f. Notes about the Poverty Reduction Strategy Paper</v>
      </c>
      <c r="L136" s="232"/>
      <c r="M136" s="231"/>
      <c r="N136" s="231"/>
      <c r="O136" s="232">
        <f>D136</f>
        <v>0</v>
      </c>
      <c r="P136" s="231"/>
      <c r="R136" s="231"/>
      <c r="S136" s="241"/>
      <c r="T136" s="242"/>
      <c r="U136" s="242"/>
      <c r="V136" s="242"/>
      <c r="W136" s="243"/>
      <c r="X136" s="243"/>
      <c r="Z136" s="291"/>
      <c r="AA136" s="238"/>
    </row>
    <row r="137" spans="1:27" s="111" customFormat="1" ht="16.5" customHeight="1" thickBot="1">
      <c r="A137" s="1489" t="s">
        <v>4</v>
      </c>
      <c r="B137" s="1490"/>
      <c r="C137" s="1490"/>
      <c r="D137" s="1490"/>
      <c r="E137" s="1490"/>
      <c r="F137" s="1490"/>
      <c r="G137" s="1490"/>
      <c r="H137" s="219"/>
      <c r="I137" s="239"/>
      <c r="J137" s="265"/>
      <c r="K137" s="232"/>
      <c r="L137" s="231"/>
      <c r="M137" s="231"/>
      <c r="N137" s="231"/>
      <c r="O137" s="232"/>
      <c r="P137" s="231"/>
      <c r="Q137" s="231"/>
      <c r="R137" s="231"/>
      <c r="S137" s="231"/>
      <c r="T137" s="112"/>
      <c r="U137" s="112"/>
      <c r="V137" s="112"/>
      <c r="W137" s="237"/>
      <c r="X137" s="237"/>
      <c r="Z137" s="246"/>
      <c r="AA137" s="238"/>
    </row>
    <row r="138" spans="1:27" s="111" customFormat="1" ht="30" customHeight="1">
      <c r="A138" s="1491" t="s">
        <v>324</v>
      </c>
      <c r="B138" s="1492"/>
      <c r="C138" s="1492"/>
      <c r="D138" s="1492"/>
      <c r="E138" s="1492"/>
      <c r="F138" s="1493"/>
      <c r="G138" s="1494" t="s">
        <v>61</v>
      </c>
      <c r="H138" s="1495"/>
      <c r="I138" s="244"/>
      <c r="J138" s="265" t="str">
        <f>G138</f>
        <v>Yes</v>
      </c>
      <c r="K138" s="232"/>
      <c r="L138" s="231"/>
      <c r="M138" s="231"/>
      <c r="N138" s="231"/>
      <c r="O138" s="232"/>
      <c r="P138" s="231"/>
      <c r="Q138" s="231"/>
      <c r="R138" s="231"/>
      <c r="S138" s="231"/>
      <c r="T138" s="112"/>
      <c r="U138" s="112"/>
      <c r="V138" s="112"/>
      <c r="W138" s="237"/>
      <c r="X138" s="237"/>
      <c r="Y138" s="259" t="str">
        <f>A138</f>
        <v>E1. Have stockouts occurred for any contraceptive at the central* level in the last 12 months?  
*(The central level refers to the central level warehouse for the public sector.)</v>
      </c>
      <c r="Z138" s="246"/>
      <c r="AA138" s="238"/>
    </row>
    <row r="139" spans="1:27" s="111" customFormat="1" ht="45">
      <c r="A139" s="1480" t="s">
        <v>620</v>
      </c>
      <c r="B139" s="1465"/>
      <c r="C139" s="1465"/>
      <c r="D139" s="1465"/>
      <c r="E139" s="1465"/>
      <c r="F139" s="1465"/>
      <c r="G139" s="1465"/>
      <c r="H139" s="1481"/>
      <c r="I139" s="250"/>
      <c r="J139" s="265"/>
      <c r="K139" s="232"/>
      <c r="L139" s="231"/>
      <c r="M139" s="231"/>
      <c r="N139" s="231"/>
      <c r="O139" s="232"/>
      <c r="P139" s="231"/>
      <c r="Q139" s="231"/>
      <c r="R139" s="231"/>
      <c r="S139" s="231"/>
      <c r="T139" s="112"/>
      <c r="U139" s="112"/>
      <c r="V139" s="112"/>
      <c r="W139" s="237"/>
      <c r="X139" s="23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6"/>
      <c r="AA139" s="238"/>
    </row>
    <row r="140" spans="1:27" s="111" customFormat="1" ht="15" customHeight="1">
      <c r="A140" s="550"/>
      <c r="B140" s="1465" t="s">
        <v>108</v>
      </c>
      <c r="C140" s="1465"/>
      <c r="D140" s="1465"/>
      <c r="E140" s="1465"/>
      <c r="F140" s="1466"/>
      <c r="G140" s="1467" t="s">
        <v>62</v>
      </c>
      <c r="H140" s="1468"/>
      <c r="I140" s="244"/>
      <c r="J140" s="265" t="str">
        <f t="shared" ref="J140:J150" si="7">G140</f>
        <v>No</v>
      </c>
      <c r="K140" s="232"/>
      <c r="L140" s="231"/>
      <c r="M140" s="231"/>
      <c r="N140" s="231"/>
      <c r="O140" s="232"/>
      <c r="P140" s="231"/>
      <c r="Q140" s="231"/>
      <c r="R140" s="231"/>
      <c r="S140" s="231"/>
      <c r="T140" s="112"/>
      <c r="U140" s="112"/>
      <c r="V140" s="112"/>
      <c r="W140" s="237"/>
      <c r="X140" s="237"/>
      <c r="Y140" s="259" t="str">
        <f t="shared" ref="Y140:Y148" si="8">B140</f>
        <v>a. Combined oral contraceptives</v>
      </c>
      <c r="Z140" s="246"/>
      <c r="AA140" s="238"/>
    </row>
    <row r="141" spans="1:27" s="111" customFormat="1" ht="15" customHeight="1">
      <c r="A141" s="555"/>
      <c r="B141" s="1465" t="s">
        <v>109</v>
      </c>
      <c r="C141" s="1465"/>
      <c r="D141" s="1465"/>
      <c r="E141" s="1465"/>
      <c r="F141" s="1466"/>
      <c r="G141" s="1467" t="s">
        <v>62</v>
      </c>
      <c r="H141" s="1468"/>
      <c r="I141" s="244"/>
      <c r="J141" s="265" t="str">
        <f t="shared" si="7"/>
        <v>No</v>
      </c>
      <c r="K141" s="232"/>
      <c r="L141" s="231"/>
      <c r="M141" s="231"/>
      <c r="N141" s="231"/>
      <c r="O141" s="231"/>
      <c r="P141" s="231"/>
      <c r="Q141" s="231"/>
      <c r="R141" s="231"/>
      <c r="S141" s="231"/>
      <c r="T141" s="112"/>
      <c r="U141" s="112"/>
      <c r="V141" s="112"/>
      <c r="W141" s="237"/>
      <c r="X141" s="237"/>
      <c r="Y141" s="259" t="str">
        <f t="shared" si="8"/>
        <v>b. Progestin-only pills</v>
      </c>
      <c r="Z141" s="246"/>
      <c r="AA141" s="238"/>
    </row>
    <row r="142" spans="1:27" s="111" customFormat="1" ht="15" customHeight="1">
      <c r="A142" s="550"/>
      <c r="B142" s="1465" t="s">
        <v>170</v>
      </c>
      <c r="C142" s="1465"/>
      <c r="D142" s="1465"/>
      <c r="E142" s="1465"/>
      <c r="F142" s="1466"/>
      <c r="G142" s="1467" t="s">
        <v>62</v>
      </c>
      <c r="H142" s="1468"/>
      <c r="I142" s="244"/>
      <c r="J142" s="265" t="str">
        <f t="shared" si="7"/>
        <v>No</v>
      </c>
      <c r="K142" s="232"/>
      <c r="L142" s="231"/>
      <c r="M142" s="231"/>
      <c r="N142" s="231"/>
      <c r="O142" s="231"/>
      <c r="P142" s="231"/>
      <c r="Q142" s="231"/>
      <c r="R142" s="231"/>
      <c r="S142" s="231"/>
      <c r="T142" s="112"/>
      <c r="U142" s="112"/>
      <c r="V142" s="112"/>
      <c r="W142" s="237"/>
      <c r="X142" s="237"/>
      <c r="Y142" s="259" t="str">
        <f t="shared" si="8"/>
        <v>c. Injectables</v>
      </c>
      <c r="Z142" s="246"/>
      <c r="AA142" s="238"/>
    </row>
    <row r="143" spans="1:27" s="111" customFormat="1" ht="15" customHeight="1">
      <c r="A143" s="550"/>
      <c r="B143" s="1465" t="s">
        <v>171</v>
      </c>
      <c r="C143" s="1465"/>
      <c r="D143" s="1465"/>
      <c r="E143" s="1465"/>
      <c r="F143" s="1466"/>
      <c r="G143" s="1467" t="s">
        <v>62</v>
      </c>
      <c r="H143" s="1468"/>
      <c r="I143" s="244"/>
      <c r="J143" s="265" t="str">
        <f t="shared" si="7"/>
        <v>No</v>
      </c>
      <c r="K143" s="232"/>
      <c r="L143" s="231"/>
      <c r="M143" s="231"/>
      <c r="N143" s="231"/>
      <c r="O143" s="231"/>
      <c r="P143" s="231"/>
      <c r="Q143" s="231"/>
      <c r="R143" s="231"/>
      <c r="S143" s="231"/>
      <c r="T143" s="112"/>
      <c r="U143" s="112"/>
      <c r="V143" s="112"/>
      <c r="W143" s="237"/>
      <c r="X143" s="237"/>
      <c r="Y143" s="259" t="str">
        <f t="shared" si="8"/>
        <v>d. Implants</v>
      </c>
      <c r="Z143" s="246"/>
      <c r="AA143" s="238"/>
    </row>
    <row r="144" spans="1:27" s="111" customFormat="1" ht="15" customHeight="1">
      <c r="A144" s="550"/>
      <c r="B144" s="1465" t="s">
        <v>29</v>
      </c>
      <c r="C144" s="1465"/>
      <c r="D144" s="1465"/>
      <c r="E144" s="1465"/>
      <c r="F144" s="1466"/>
      <c r="G144" s="1467" t="s">
        <v>61</v>
      </c>
      <c r="H144" s="1468"/>
      <c r="I144" s="244"/>
      <c r="J144" s="265" t="str">
        <f t="shared" si="7"/>
        <v>Yes</v>
      </c>
      <c r="K144" s="232"/>
      <c r="L144" s="231"/>
      <c r="M144" s="231"/>
      <c r="N144" s="231"/>
      <c r="O144" s="231"/>
      <c r="P144" s="231"/>
      <c r="Q144" s="231"/>
      <c r="R144" s="231"/>
      <c r="S144" s="231"/>
      <c r="T144" s="112"/>
      <c r="U144" s="112"/>
      <c r="V144" s="112"/>
      <c r="W144" s="237"/>
      <c r="X144" s="237"/>
      <c r="Y144" s="259" t="str">
        <f t="shared" si="8"/>
        <v>e. Intrauterine devices (IUDs)</v>
      </c>
      <c r="Z144" s="246"/>
      <c r="AA144" s="238"/>
    </row>
    <row r="145" spans="1:27" s="111" customFormat="1" ht="15" customHeight="1">
      <c r="A145" s="550"/>
      <c r="B145" s="1465" t="s">
        <v>18</v>
      </c>
      <c r="C145" s="1465"/>
      <c r="D145" s="1465"/>
      <c r="E145" s="1465"/>
      <c r="F145" s="1466"/>
      <c r="G145" s="1467" t="s">
        <v>61</v>
      </c>
      <c r="H145" s="1468"/>
      <c r="I145" s="244"/>
      <c r="J145" s="265" t="str">
        <f t="shared" si="7"/>
        <v>Yes</v>
      </c>
      <c r="K145" s="232"/>
      <c r="L145" s="231"/>
      <c r="M145" s="231"/>
      <c r="N145" s="231"/>
      <c r="O145" s="231"/>
      <c r="P145" s="231"/>
      <c r="Q145" s="231"/>
      <c r="R145" s="231"/>
      <c r="S145" s="231"/>
      <c r="T145" s="112"/>
      <c r="U145" s="112"/>
      <c r="V145" s="112"/>
      <c r="W145" s="237"/>
      <c r="X145" s="237"/>
      <c r="Y145" s="259" t="str">
        <f t="shared" si="8"/>
        <v>f. Male condoms</v>
      </c>
      <c r="Z145" s="246"/>
      <c r="AA145" s="238"/>
    </row>
    <row r="146" spans="1:27" s="111" customFormat="1" ht="15" customHeight="1">
      <c r="A146" s="550"/>
      <c r="B146" s="1465" t="s">
        <v>19</v>
      </c>
      <c r="C146" s="1465"/>
      <c r="D146" s="1465"/>
      <c r="E146" s="1465"/>
      <c r="F146" s="1466"/>
      <c r="G146" s="1467" t="s">
        <v>62</v>
      </c>
      <c r="H146" s="1468"/>
      <c r="I146" s="244"/>
      <c r="J146" s="265" t="str">
        <f t="shared" si="7"/>
        <v>No</v>
      </c>
      <c r="K146" s="232"/>
      <c r="L146" s="231"/>
      <c r="M146" s="231"/>
      <c r="N146" s="231"/>
      <c r="O146" s="231"/>
      <c r="P146" s="231"/>
      <c r="Q146" s="231"/>
      <c r="R146" s="231"/>
      <c r="S146" s="231"/>
      <c r="T146" s="112"/>
      <c r="U146" s="112"/>
      <c r="V146" s="112"/>
      <c r="W146" s="237"/>
      <c r="X146" s="237"/>
      <c r="Y146" s="259" t="str">
        <f t="shared" si="8"/>
        <v>g. Female condoms</v>
      </c>
      <c r="Z146" s="246"/>
      <c r="AA146" s="238"/>
    </row>
    <row r="147" spans="1:27" s="111" customFormat="1" ht="15" customHeight="1">
      <c r="A147" s="550"/>
      <c r="B147" s="1465" t="s">
        <v>110</v>
      </c>
      <c r="C147" s="1465"/>
      <c r="D147" s="1465"/>
      <c r="E147" s="1465"/>
      <c r="F147" s="1466"/>
      <c r="G147" s="1467" t="s">
        <v>61</v>
      </c>
      <c r="H147" s="1468"/>
      <c r="I147" s="244"/>
      <c r="J147" s="265" t="str">
        <f t="shared" si="7"/>
        <v>Yes</v>
      </c>
      <c r="K147" s="232"/>
      <c r="L147" s="231"/>
      <c r="M147" s="231"/>
      <c r="N147" s="231"/>
      <c r="O147" s="231"/>
      <c r="P147" s="231"/>
      <c r="Q147" s="231"/>
      <c r="R147" s="231"/>
      <c r="S147" s="231"/>
      <c r="T147" s="112"/>
      <c r="U147" s="112"/>
      <c r="V147" s="112"/>
      <c r="W147" s="237"/>
      <c r="X147" s="237"/>
      <c r="Y147" s="259" t="str">
        <f t="shared" si="8"/>
        <v>h. Emergency contraceptive pills</v>
      </c>
      <c r="Z147" s="246"/>
      <c r="AA147" s="238"/>
    </row>
    <row r="148" spans="1:27" s="111" customFormat="1" ht="15" customHeight="1">
      <c r="A148" s="550"/>
      <c r="B148" s="1465" t="s">
        <v>72</v>
      </c>
      <c r="C148" s="1465"/>
      <c r="D148" s="1465"/>
      <c r="E148" s="1465"/>
      <c r="F148" s="1466"/>
      <c r="G148" s="1467" t="s">
        <v>62</v>
      </c>
      <c r="H148" s="1468"/>
      <c r="I148" s="244"/>
      <c r="J148" s="265" t="str">
        <f t="shared" si="7"/>
        <v>No</v>
      </c>
      <c r="K148" s="232"/>
      <c r="L148" s="231"/>
      <c r="M148" s="231"/>
      <c r="N148" s="231"/>
      <c r="O148" s="231"/>
      <c r="P148" s="231"/>
      <c r="Q148" s="231"/>
      <c r="R148" s="231"/>
      <c r="S148" s="231"/>
      <c r="T148" s="112"/>
      <c r="U148" s="112"/>
      <c r="V148" s="112"/>
      <c r="W148" s="237"/>
      <c r="X148" s="237"/>
      <c r="Y148" s="259" t="str">
        <f t="shared" si="8"/>
        <v>i. CycleBeads</v>
      </c>
      <c r="Z148" s="246"/>
      <c r="AA148" s="238"/>
    </row>
    <row r="149" spans="1:27" s="111" customFormat="1" ht="30" customHeight="1">
      <c r="A149" s="550"/>
      <c r="B149" s="1465" t="s">
        <v>685</v>
      </c>
      <c r="C149" s="1465"/>
      <c r="D149" s="1465"/>
      <c r="E149" s="1465"/>
      <c r="F149" s="1465"/>
      <c r="G149" s="1502" t="s">
        <v>538</v>
      </c>
      <c r="H149" s="1504"/>
      <c r="I149" s="244"/>
      <c r="J149" s="265" t="str">
        <f t="shared" si="7"/>
        <v>01/13-12/13</v>
      </c>
      <c r="K149" s="232"/>
      <c r="L149" s="231"/>
      <c r="M149" s="232"/>
      <c r="N149" s="231"/>
      <c r="O149" s="231"/>
      <c r="P149" s="231"/>
      <c r="Q149" s="232">
        <f>F149</f>
        <v>0</v>
      </c>
      <c r="R149" s="232" t="str">
        <f>B149</f>
        <v xml:space="preserve">j. Time period covered by reports reviewed
(mm/yy - mm/yy) (for example, reports from 01/13-12/13) </v>
      </c>
      <c r="S149" s="231"/>
      <c r="T149" s="112"/>
      <c r="U149" s="112"/>
      <c r="V149" s="112"/>
      <c r="W149" s="237"/>
      <c r="X149" s="237"/>
      <c r="Z149" s="246"/>
      <c r="AA149" s="238"/>
    </row>
    <row r="150" spans="1:27" s="111" customFormat="1" ht="45" customHeight="1">
      <c r="A150" s="152"/>
      <c r="B150" s="1465" t="s">
        <v>326</v>
      </c>
      <c r="C150" s="1465"/>
      <c r="D150" s="1465"/>
      <c r="E150" s="1465"/>
      <c r="F150" s="1465"/>
      <c r="G150" s="1502" t="s">
        <v>703</v>
      </c>
      <c r="H150" s="1504"/>
      <c r="I150" s="244"/>
      <c r="J150" s="265" t="str">
        <f t="shared" si="7"/>
        <v>Central level warehouse reports</v>
      </c>
      <c r="K150" s="232"/>
      <c r="L150" s="232"/>
      <c r="M150" s="231"/>
      <c r="N150" s="231"/>
      <c r="O150" s="231"/>
      <c r="P150" s="231"/>
      <c r="Q150" s="232">
        <f>F150</f>
        <v>0</v>
      </c>
      <c r="R150" s="232" t="str">
        <f>B150</f>
        <v>k. Data source
(for example: Procurement Planning and Monitoring Report, Logistics Management Information System, periodic physical inventory, warehouse reports)</v>
      </c>
      <c r="S150" s="231"/>
      <c r="T150" s="112"/>
      <c r="U150" s="112"/>
      <c r="V150" s="112"/>
      <c r="W150" s="237"/>
      <c r="X150" s="237"/>
      <c r="Z150" s="246"/>
      <c r="AA150" s="238"/>
    </row>
    <row r="151" spans="1:27" s="111" customFormat="1">
      <c r="A151" s="1480" t="s">
        <v>440</v>
      </c>
      <c r="B151" s="1465"/>
      <c r="C151" s="1465"/>
      <c r="D151" s="1465"/>
      <c r="E151" s="1465"/>
      <c r="F151" s="1465"/>
      <c r="G151" s="1465"/>
      <c r="H151" s="1481"/>
      <c r="I151" s="250"/>
      <c r="J151" s="256"/>
      <c r="K151" s="232"/>
      <c r="L151" s="231"/>
      <c r="M151" s="231"/>
      <c r="N151" s="231"/>
      <c r="O151" s="232"/>
      <c r="P151" s="231"/>
      <c r="Q151" s="231"/>
      <c r="R151" s="231"/>
      <c r="S151" s="231"/>
      <c r="T151" s="112"/>
      <c r="U151" s="112"/>
      <c r="V151" s="112"/>
      <c r="W151" s="237"/>
      <c r="X151" s="237"/>
      <c r="Z151" s="246"/>
      <c r="AA151" s="238"/>
    </row>
    <row r="152" spans="1:27" s="111" customFormat="1" ht="15" customHeight="1">
      <c r="A152" s="554"/>
      <c r="B152" s="1482" t="s">
        <v>327</v>
      </c>
      <c r="C152" s="1482"/>
      <c r="D152" s="1482"/>
      <c r="E152" s="1482"/>
      <c r="F152" s="1483"/>
      <c r="G152" s="1484"/>
      <c r="H152" s="1485"/>
      <c r="I152" s="244"/>
      <c r="J152" s="265">
        <f>G152</f>
        <v>0</v>
      </c>
      <c r="K152" s="232"/>
      <c r="L152" s="231"/>
      <c r="M152" s="231"/>
      <c r="N152" s="231"/>
      <c r="O152" s="232"/>
      <c r="P152" s="231"/>
      <c r="Q152" s="231"/>
      <c r="R152" s="231"/>
      <c r="S152" s="231"/>
      <c r="T152" s="112"/>
      <c r="U152" s="112"/>
      <c r="V152" s="112"/>
      <c r="W152" s="237"/>
      <c r="X152" s="237"/>
      <c r="Y152" s="259" t="str">
        <f>B152</f>
        <v>a. service delivery point level (i.e., public sector health facilities)</v>
      </c>
      <c r="Z152" s="246"/>
      <c r="AA152" s="238"/>
    </row>
    <row r="153" spans="1:27" s="111" customFormat="1" ht="15.75" customHeight="1">
      <c r="A153" s="550"/>
      <c r="B153" s="1465" t="s">
        <v>328</v>
      </c>
      <c r="C153" s="1465"/>
      <c r="D153" s="1465"/>
      <c r="E153" s="1465"/>
      <c r="F153" s="1466"/>
      <c r="G153" s="1467"/>
      <c r="H153" s="1468"/>
      <c r="I153" s="244"/>
      <c r="J153" s="234">
        <f>G153</f>
        <v>0</v>
      </c>
      <c r="K153" s="232"/>
      <c r="L153" s="231"/>
      <c r="M153" s="231"/>
      <c r="N153" s="231"/>
      <c r="O153" s="232"/>
      <c r="P153" s="231"/>
      <c r="Q153" s="231"/>
      <c r="R153" s="231"/>
      <c r="S153" s="231"/>
      <c r="T153" s="112"/>
      <c r="U153" s="112"/>
      <c r="V153" s="112"/>
      <c r="W153" s="237"/>
      <c r="X153" s="237"/>
      <c r="Y153" s="259" t="str">
        <f>B153</f>
        <v>b. central level (i.e., central level warehouse for the public sector)</v>
      </c>
      <c r="Z153" s="246"/>
      <c r="AA153" s="292"/>
    </row>
    <row r="154" spans="1:27" s="111" customFormat="1" ht="45.75" thickBot="1">
      <c r="A154" s="1469" t="s">
        <v>473</v>
      </c>
      <c r="B154" s="1470"/>
      <c r="C154" s="1471"/>
      <c r="D154" s="1472" t="s">
        <v>704</v>
      </c>
      <c r="E154" s="1473"/>
      <c r="F154" s="1473"/>
      <c r="G154" s="1473"/>
      <c r="H154" s="1474"/>
      <c r="I154" s="244"/>
      <c r="J154" s="265"/>
      <c r="K154" s="232" t="str">
        <f>A154</f>
        <v xml:space="preserve">F. Please note any overall comments about challenges and/or successes with contraceptive security in your country.
</v>
      </c>
      <c r="L154" s="231"/>
      <c r="M154" s="231"/>
      <c r="N154" s="231"/>
      <c r="O154" s="232" t="str">
        <f>D154</f>
        <v>Distribution to lowest level facilities remain a challenge</v>
      </c>
      <c r="P154" s="231"/>
      <c r="Q154" s="231"/>
      <c r="R154" s="231"/>
      <c r="S154" s="231"/>
      <c r="T154" s="112"/>
      <c r="U154" s="112"/>
      <c r="V154" s="112"/>
      <c r="W154" s="237"/>
      <c r="X154" s="237"/>
      <c r="Z154" s="246"/>
      <c r="AA154" s="238"/>
    </row>
    <row r="155" spans="1:27" s="132" customFormat="1" ht="15.75">
      <c r="A155" s="1756"/>
      <c r="B155" s="1756"/>
      <c r="C155" s="1756"/>
      <c r="D155" s="1756"/>
      <c r="E155" s="1756"/>
      <c r="F155" s="1756"/>
      <c r="G155" s="1756"/>
      <c r="H155" s="1756"/>
      <c r="I155" s="106"/>
      <c r="J155" s="290"/>
      <c r="K155" s="232"/>
      <c r="L155" s="232"/>
      <c r="M155" s="231"/>
      <c r="N155" s="231"/>
      <c r="O155" s="232"/>
      <c r="P155" s="231"/>
      <c r="R155" s="231"/>
      <c r="S155" s="241"/>
      <c r="T155" s="242"/>
      <c r="U155" s="242"/>
      <c r="V155" s="242"/>
      <c r="W155" s="243"/>
      <c r="X155" s="243"/>
      <c r="Z155" s="291"/>
      <c r="AA155" s="238"/>
    </row>
    <row r="156" spans="1:27" ht="18">
      <c r="A156" s="1476"/>
      <c r="B156" s="1476"/>
      <c r="C156" s="1476"/>
      <c r="D156" s="1476"/>
      <c r="E156" s="1476"/>
      <c r="F156" s="1476"/>
      <c r="G156" s="1476"/>
      <c r="H156" s="1476"/>
      <c r="I156" s="557"/>
      <c r="O156" s="232"/>
      <c r="X156" s="293">
        <f>A156</f>
        <v>0</v>
      </c>
    </row>
    <row r="157" spans="1:27" s="132" customFormat="1" ht="9.75" customHeight="1">
      <c r="A157" s="294"/>
      <c r="B157" s="294"/>
      <c r="C157" s="294"/>
      <c r="D157" s="294"/>
      <c r="E157" s="294"/>
      <c r="F157" s="294"/>
      <c r="G157" s="294"/>
      <c r="H157" s="294"/>
      <c r="I157" s="232"/>
      <c r="J157" s="290"/>
      <c r="K157" s="232"/>
      <c r="L157" s="231"/>
      <c r="M157" s="231"/>
      <c r="N157" s="231"/>
      <c r="O157" s="232"/>
      <c r="P157" s="231"/>
      <c r="Q157" s="231"/>
      <c r="R157" s="231"/>
      <c r="S157" s="241"/>
      <c r="T157" s="242"/>
      <c r="U157" s="242"/>
      <c r="V157" s="242"/>
      <c r="W157" s="243"/>
      <c r="X157" s="243"/>
      <c r="Z157" s="291"/>
      <c r="AA157" s="238"/>
    </row>
    <row r="158" spans="1:27" s="132" customFormat="1" ht="15" customHeight="1">
      <c r="A158" s="294"/>
      <c r="B158" s="294"/>
      <c r="C158" s="294"/>
      <c r="D158" s="294"/>
      <c r="E158" s="294"/>
      <c r="F158" s="294"/>
      <c r="G158" s="294"/>
      <c r="H158" s="294"/>
      <c r="I158" s="232"/>
      <c r="J158" s="235"/>
      <c r="K158" s="232"/>
      <c r="L158" s="231"/>
      <c r="M158" s="231"/>
      <c r="N158" s="231"/>
      <c r="O158" s="232"/>
      <c r="P158" s="231"/>
      <c r="Q158" s="231"/>
      <c r="R158" s="231"/>
      <c r="S158" s="241"/>
      <c r="T158" s="242"/>
      <c r="U158" s="242"/>
      <c r="V158" s="242"/>
      <c r="W158" s="243"/>
      <c r="X158" s="243"/>
      <c r="Z158" s="291"/>
      <c r="AA158" s="238"/>
    </row>
    <row r="159" spans="1:27">
      <c r="A159" s="133"/>
      <c r="B159" s="134"/>
      <c r="C159" s="134"/>
      <c r="D159" s="134"/>
      <c r="E159" s="134"/>
      <c r="F159" s="134"/>
      <c r="G159" s="135"/>
      <c r="H159" s="136"/>
      <c r="I159" s="231"/>
      <c r="O159" s="232"/>
    </row>
    <row r="160" spans="1:27">
      <c r="A160" s="137"/>
      <c r="B160" s="137"/>
      <c r="G160" s="138"/>
      <c r="H160" s="103"/>
      <c r="I160" s="231"/>
    </row>
    <row r="161" spans="1:134">
      <c r="A161" s="137"/>
      <c r="B161" s="137"/>
      <c r="G161" s="138"/>
      <c r="H161" s="103"/>
      <c r="I161" s="231"/>
    </row>
    <row r="162" spans="1:134">
      <c r="A162" s="137"/>
      <c r="B162" s="137"/>
      <c r="G162" s="138"/>
      <c r="H162" s="103"/>
      <c r="I162" s="231"/>
    </row>
    <row r="163" spans="1:134">
      <c r="A163" s="137"/>
      <c r="B163" s="137"/>
      <c r="G163" s="138"/>
      <c r="H163" s="103"/>
      <c r="I163" s="231"/>
    </row>
    <row r="164" spans="1:134">
      <c r="A164" s="137"/>
      <c r="B164" s="137"/>
      <c r="G164" s="138"/>
      <c r="H164" s="103"/>
      <c r="I164" s="231"/>
    </row>
    <row r="165" spans="1:134">
      <c r="A165" s="137"/>
      <c r="B165" s="137"/>
      <c r="G165" s="138"/>
      <c r="H165" s="103"/>
      <c r="I165" s="231"/>
    </row>
    <row r="166" spans="1:134">
      <c r="A166" s="137"/>
      <c r="B166" s="137"/>
      <c r="G166" s="138"/>
      <c r="H166" s="103"/>
      <c r="I166" s="231"/>
    </row>
    <row r="167" spans="1:134">
      <c r="A167" s="137"/>
      <c r="B167" s="137"/>
      <c r="G167" s="138"/>
      <c r="H167" s="103"/>
      <c r="I167" s="231"/>
    </row>
    <row r="168" spans="1:134">
      <c r="A168" s="137"/>
      <c r="B168" s="137"/>
      <c r="G168" s="138"/>
      <c r="H168" s="103"/>
      <c r="I168" s="231"/>
    </row>
    <row r="169" spans="1:134">
      <c r="A169" s="137"/>
      <c r="B169" s="137"/>
      <c r="G169" s="138"/>
      <c r="H169" s="103"/>
      <c r="I169" s="231"/>
    </row>
    <row r="170" spans="1:134">
      <c r="A170" s="137"/>
      <c r="B170" s="137"/>
      <c r="G170" s="138"/>
      <c r="H170" s="103"/>
      <c r="I170" s="231"/>
    </row>
    <row r="171" spans="1:134">
      <c r="A171" s="137"/>
      <c r="B171" s="137"/>
      <c r="G171" s="138"/>
      <c r="H171" s="103"/>
      <c r="I171" s="231"/>
    </row>
    <row r="172" spans="1:134">
      <c r="A172" s="137"/>
      <c r="B172" s="137"/>
      <c r="G172" s="138"/>
      <c r="H172" s="103"/>
      <c r="I172" s="231"/>
    </row>
    <row r="173" spans="1:134" s="137" customFormat="1">
      <c r="G173" s="138"/>
      <c r="H173" s="103"/>
      <c r="I173" s="231"/>
      <c r="J173" s="235"/>
      <c r="K173" s="232"/>
      <c r="L173" s="231"/>
      <c r="M173" s="231"/>
      <c r="N173" s="231"/>
      <c r="O173" s="231"/>
      <c r="P173" s="231"/>
      <c r="Q173" s="231"/>
      <c r="R173" s="231"/>
      <c r="S173" s="241"/>
      <c r="T173" s="242"/>
      <c r="U173" s="242"/>
      <c r="V173" s="242"/>
      <c r="W173" s="243"/>
      <c r="X173" s="243"/>
      <c r="Y173" s="109"/>
      <c r="AA173" s="238"/>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231"/>
      <c r="J174" s="235"/>
      <c r="K174" s="232"/>
      <c r="L174" s="231"/>
      <c r="M174" s="231"/>
      <c r="N174" s="231"/>
      <c r="O174" s="231"/>
      <c r="P174" s="231"/>
      <c r="Q174" s="231"/>
      <c r="R174" s="231"/>
      <c r="S174" s="241"/>
      <c r="T174" s="242"/>
      <c r="U174" s="242"/>
      <c r="V174" s="242"/>
      <c r="W174" s="243"/>
      <c r="X174" s="243"/>
      <c r="Y174" s="109"/>
      <c r="AA174" s="238"/>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231"/>
      <c r="J175" s="235"/>
      <c r="K175" s="232"/>
      <c r="L175" s="231"/>
      <c r="M175" s="231"/>
      <c r="N175" s="231"/>
      <c r="O175" s="231"/>
      <c r="P175" s="231"/>
      <c r="Q175" s="231"/>
      <c r="R175" s="231"/>
      <c r="S175" s="241"/>
      <c r="T175" s="242"/>
      <c r="U175" s="242"/>
      <c r="V175" s="242"/>
      <c r="W175" s="243"/>
      <c r="X175" s="243"/>
      <c r="Y175" s="109"/>
      <c r="AA175" s="238"/>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231"/>
      <c r="J176" s="235"/>
      <c r="K176" s="232"/>
      <c r="L176" s="231"/>
      <c r="M176" s="231"/>
      <c r="N176" s="231"/>
      <c r="O176" s="231"/>
      <c r="P176" s="231"/>
      <c r="Q176" s="231"/>
      <c r="R176" s="231"/>
      <c r="S176" s="241"/>
      <c r="T176" s="242"/>
      <c r="U176" s="242"/>
      <c r="V176" s="242"/>
      <c r="W176" s="243"/>
      <c r="X176" s="243"/>
      <c r="Y176" s="109"/>
      <c r="AA176" s="238"/>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231"/>
      <c r="J177" s="235"/>
      <c r="K177" s="232"/>
      <c r="L177" s="231"/>
      <c r="M177" s="231"/>
      <c r="N177" s="231"/>
      <c r="O177" s="231"/>
      <c r="P177" s="231"/>
      <c r="Q177" s="231"/>
      <c r="R177" s="231"/>
      <c r="S177" s="241"/>
      <c r="T177" s="242"/>
      <c r="U177" s="242"/>
      <c r="V177" s="242"/>
      <c r="W177" s="243"/>
      <c r="X177" s="243"/>
      <c r="Y177" s="109"/>
      <c r="AA177" s="238"/>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231"/>
      <c r="J178" s="235"/>
      <c r="K178" s="232"/>
      <c r="L178" s="231"/>
      <c r="M178" s="231"/>
      <c r="N178" s="231"/>
      <c r="O178" s="231"/>
      <c r="P178" s="231"/>
      <c r="Q178" s="231"/>
      <c r="R178" s="231"/>
      <c r="S178" s="241"/>
      <c r="T178" s="242"/>
      <c r="U178" s="242"/>
      <c r="V178" s="242"/>
      <c r="W178" s="243"/>
      <c r="X178" s="243"/>
      <c r="Y178" s="109"/>
      <c r="AA178" s="23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231"/>
      <c r="J179" s="235"/>
      <c r="K179" s="232"/>
      <c r="L179" s="231"/>
      <c r="M179" s="231"/>
      <c r="N179" s="231"/>
      <c r="O179" s="231"/>
      <c r="P179" s="231"/>
      <c r="Q179" s="231"/>
      <c r="R179" s="231"/>
      <c r="S179" s="241"/>
      <c r="T179" s="242"/>
      <c r="U179" s="242"/>
      <c r="V179" s="242"/>
      <c r="W179" s="243"/>
      <c r="X179" s="243"/>
      <c r="Y179" s="109"/>
      <c r="AA179" s="238"/>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231"/>
      <c r="J180" s="235"/>
      <c r="K180" s="232"/>
      <c r="L180" s="231"/>
      <c r="M180" s="231"/>
      <c r="N180" s="231"/>
      <c r="O180" s="231"/>
      <c r="P180" s="231"/>
      <c r="Q180" s="231"/>
      <c r="R180" s="231"/>
      <c r="S180" s="241"/>
      <c r="T180" s="242"/>
      <c r="U180" s="242"/>
      <c r="V180" s="242"/>
      <c r="W180" s="243"/>
      <c r="X180" s="243"/>
      <c r="Y180" s="109"/>
      <c r="AA180" s="238"/>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231"/>
      <c r="J181" s="235"/>
      <c r="K181" s="232"/>
      <c r="L181" s="231"/>
      <c r="M181" s="231"/>
      <c r="N181" s="231"/>
      <c r="O181" s="231"/>
      <c r="P181" s="231"/>
      <c r="Q181" s="231"/>
      <c r="R181" s="231"/>
      <c r="S181" s="241"/>
      <c r="T181" s="242"/>
      <c r="U181" s="242"/>
      <c r="V181" s="242"/>
      <c r="W181" s="243"/>
      <c r="X181" s="243"/>
      <c r="Y181" s="109"/>
      <c r="AA181" s="238"/>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231"/>
      <c r="J182" s="235"/>
      <c r="K182" s="232"/>
      <c r="L182" s="231"/>
      <c r="M182" s="231"/>
      <c r="N182" s="231"/>
      <c r="O182" s="231"/>
      <c r="P182" s="231"/>
      <c r="Q182" s="231"/>
      <c r="R182" s="231"/>
      <c r="S182" s="241"/>
      <c r="T182" s="242"/>
      <c r="U182" s="242"/>
      <c r="V182" s="242"/>
      <c r="W182" s="243"/>
      <c r="X182" s="243"/>
      <c r="Y182" s="109"/>
      <c r="AA182" s="238"/>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231"/>
      <c r="J183" s="235"/>
      <c r="K183" s="232"/>
      <c r="L183" s="231"/>
      <c r="M183" s="231"/>
      <c r="N183" s="231"/>
      <c r="O183" s="231"/>
      <c r="P183" s="231"/>
      <c r="Q183" s="231"/>
      <c r="R183" s="231"/>
      <c r="S183" s="241"/>
      <c r="T183" s="242"/>
      <c r="U183" s="242"/>
      <c r="V183" s="242"/>
      <c r="W183" s="243"/>
      <c r="X183" s="243"/>
      <c r="Y183" s="109"/>
      <c r="AA183" s="238"/>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E92:H92"/>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749</v>
      </c>
      <c r="B7" s="1632"/>
      <c r="C7" s="1632"/>
      <c r="D7" s="916"/>
      <c r="E7" s="916"/>
      <c r="F7" s="916"/>
      <c r="G7" s="917"/>
      <c r="H7" s="918"/>
      <c r="I7" s="906"/>
      <c r="J7" s="907"/>
      <c r="K7" s="908" t="str">
        <f>A7</f>
        <v>Country: Guatemala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41.25" customHeight="1">
      <c r="A13" s="149"/>
      <c r="B13" s="1465" t="s">
        <v>13</v>
      </c>
      <c r="C13" s="1466"/>
      <c r="D13" s="1540" t="s">
        <v>750</v>
      </c>
      <c r="E13" s="1642"/>
      <c r="F13" s="1642"/>
      <c r="G13" s="1642"/>
      <c r="H13" s="1541"/>
      <c r="I13" s="419"/>
      <c r="J13" s="404"/>
      <c r="K13" s="397" t="str">
        <f>B13</f>
        <v>a. What is the name of the committee?</v>
      </c>
      <c r="L13" s="426" t="str">
        <f>D13</f>
        <v>National Contraceptive Security Committee (Comision Nacional de  Aseguramiento de Anticonceptivos (CNAA)</v>
      </c>
      <c r="M13" s="396"/>
      <c r="N13" s="396"/>
      <c r="O13" s="398" t="str">
        <f>D13</f>
        <v>National Contraceptive Security Committee (Comision Nacional de  Aseguramiento de Anticonceptivos (CNAA)</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577" t="s">
        <v>61</v>
      </c>
      <c r="E15" s="151" t="s">
        <v>55</v>
      </c>
      <c r="F15" s="1664" t="s">
        <v>751</v>
      </c>
      <c r="G15" s="1665"/>
      <c r="H15" s="1666"/>
      <c r="I15" s="419"/>
      <c r="J15" s="404"/>
      <c r="K15" s="397" t="str">
        <f t="shared" ref="K15:K23" si="0">B15</f>
        <v>a. Social marketing</v>
      </c>
      <c r="L15" s="396"/>
      <c r="M15" s="396"/>
      <c r="N15" s="396"/>
      <c r="O15" s="397"/>
      <c r="P15" s="396"/>
      <c r="Q15" s="397" t="str">
        <f t="shared" ref="Q15:Q23" si="1">F15</f>
        <v>PASMO -PSI affiliate- participant but not an official member</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94.5" customHeight="1">
      <c r="A16" s="152"/>
      <c r="B16" s="1465" t="s">
        <v>118</v>
      </c>
      <c r="C16" s="1466"/>
      <c r="D16" s="577" t="s">
        <v>61</v>
      </c>
      <c r="E16" s="153" t="s">
        <v>55</v>
      </c>
      <c r="F16" s="1724" t="s">
        <v>752</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for Family Well-Being (APROFAM (Asociación Pro Bienestar de La Familia), Guatemalan Association of Women Doctors (Asociación Guatemalteca de Mujeres Médicas), Assoc. for the Health &amp; Development of Women (Instancia por la Salud y el Desarrollo de las Mujeres)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577" t="s">
        <v>62</v>
      </c>
      <c r="E17" s="153" t="s">
        <v>55</v>
      </c>
      <c r="F17" s="1664" t="s">
        <v>428</v>
      </c>
      <c r="G17" s="1665"/>
      <c r="H17" s="1666"/>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ustomHeight="1">
      <c r="A18" s="152"/>
      <c r="B18" s="1465" t="s">
        <v>15</v>
      </c>
      <c r="C18" s="1466"/>
      <c r="D18" s="577" t="s">
        <v>61</v>
      </c>
      <c r="E18" s="153" t="s">
        <v>56</v>
      </c>
      <c r="F18" s="1664" t="s">
        <v>519</v>
      </c>
      <c r="G18" s="1665"/>
      <c r="H18" s="1666"/>
      <c r="I18" s="419"/>
      <c r="J18" s="404"/>
      <c r="K18" s="397" t="str">
        <f t="shared" si="0"/>
        <v>d. Donors</v>
      </c>
      <c r="L18" s="396"/>
      <c r="M18" s="396"/>
      <c r="N18" s="396"/>
      <c r="O18" s="397"/>
      <c r="P18" s="396"/>
      <c r="Q18" s="397" t="str">
        <f t="shared" si="1"/>
        <v xml:space="preserve">USAID and UNFPA are invited to participate but are not official members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ustomHeight="1">
      <c r="A19" s="152"/>
      <c r="B19" s="1465" t="s">
        <v>16</v>
      </c>
      <c r="C19" s="1466"/>
      <c r="D19" s="577" t="s">
        <v>61</v>
      </c>
      <c r="E19" s="153" t="s">
        <v>57</v>
      </c>
      <c r="F19" s="1664" t="s">
        <v>520</v>
      </c>
      <c r="G19" s="1665"/>
      <c r="H19" s="1666"/>
      <c r="I19" s="419"/>
      <c r="J19" s="404"/>
      <c r="K19" s="397" t="str">
        <f t="shared" si="0"/>
        <v>e. UN agencies</v>
      </c>
      <c r="L19" s="396"/>
      <c r="M19" s="396"/>
      <c r="N19" s="396"/>
      <c r="O19" s="397"/>
      <c r="P19" s="396"/>
      <c r="Q19" s="397" t="str">
        <f t="shared" si="1"/>
        <v xml:space="preserve">UNFPA is invited to participate at the meetings, although it is not an official member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60" customHeight="1">
      <c r="A20" s="152"/>
      <c r="B20" s="1465" t="s">
        <v>120</v>
      </c>
      <c r="C20" s="1466"/>
      <c r="D20" s="577" t="s">
        <v>61</v>
      </c>
      <c r="E20" s="153" t="s">
        <v>58</v>
      </c>
      <c r="F20" s="1664" t="s">
        <v>753</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 of the National Reproductive Health Program (PNSR), Family Planning Advisor, and Logistics Advisor of the STI/HIV/AIDS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577" t="s">
        <v>62</v>
      </c>
      <c r="E21" s="153" t="s">
        <v>59</v>
      </c>
      <c r="F21" s="1664" t="s">
        <v>428</v>
      </c>
      <c r="G21" s="1665"/>
      <c r="H21" s="1666"/>
      <c r="I21" s="419"/>
      <c r="J21" s="404"/>
      <c r="K21" s="397" t="str">
        <f t="shared" si="0"/>
        <v>g. Central Medical Store or Central Warehouse</v>
      </c>
      <c r="L21" s="396"/>
      <c r="M21" s="396"/>
      <c r="N21" s="396"/>
      <c r="O21" s="397"/>
      <c r="P21" s="396"/>
      <c r="Q21" s="397" t="str">
        <f t="shared" si="1"/>
        <v xml:space="preserve"> </v>
      </c>
      <c r="R21" s="396"/>
      <c r="S21" s="396"/>
      <c r="T21" s="406"/>
      <c r="U21" s="406"/>
      <c r="V21" s="406"/>
      <c r="W21" s="407"/>
      <c r="X21" s="407"/>
      <c r="Y21" s="424"/>
      <c r="Z21" s="425"/>
      <c r="AA21" s="409"/>
    </row>
    <row r="22" spans="1:134" s="111" customFormat="1" ht="15" customHeight="1">
      <c r="A22" s="152"/>
      <c r="B22" s="1562" t="s">
        <v>39</v>
      </c>
      <c r="C22" s="1562"/>
      <c r="D22" s="577" t="s">
        <v>61</v>
      </c>
      <c r="E22" s="153" t="s">
        <v>59</v>
      </c>
      <c r="F22" s="1664" t="s">
        <v>521</v>
      </c>
      <c r="G22" s="1665"/>
      <c r="H22" s="1666"/>
      <c r="I22" s="419"/>
      <c r="J22" s="404"/>
      <c r="K22" s="397" t="str">
        <f t="shared" si="0"/>
        <v xml:space="preserve">h. Ministry of Finance or Ministry of Planning </v>
      </c>
      <c r="L22" s="396"/>
      <c r="M22" s="396"/>
      <c r="N22" s="396"/>
      <c r="O22" s="397"/>
      <c r="P22" s="396"/>
      <c r="Q22" s="397" t="str">
        <f t="shared" si="1"/>
        <v xml:space="preserve">Ministry of Finance (technical budget analyst) </v>
      </c>
      <c r="R22" s="396"/>
      <c r="S22" s="396"/>
      <c r="T22" s="406"/>
      <c r="U22" s="406"/>
      <c r="V22" s="406"/>
      <c r="W22" s="407"/>
      <c r="X22" s="407"/>
      <c r="Y22" s="424"/>
      <c r="Z22" s="425"/>
      <c r="AA22" s="409"/>
    </row>
    <row r="23" spans="1:134" s="114" customFormat="1" ht="170.25" customHeight="1">
      <c r="A23" s="152"/>
      <c r="B23" s="1562" t="s">
        <v>121</v>
      </c>
      <c r="C23" s="1562"/>
      <c r="D23" s="577" t="s">
        <v>61</v>
      </c>
      <c r="E23" s="153" t="s">
        <v>59</v>
      </c>
      <c r="F23" s="1724" t="s">
        <v>754</v>
      </c>
      <c r="G23" s="1665"/>
      <c r="H23" s="1666"/>
      <c r="I23" s="419"/>
      <c r="J23" s="404"/>
      <c r="K23" s="403" t="str">
        <f t="shared" si="0"/>
        <v>i. Other (for example: partners)</v>
      </c>
      <c r="L23" s="404"/>
      <c r="M23" s="404"/>
      <c r="N23" s="404"/>
      <c r="O23" s="403"/>
      <c r="P23" s="404"/>
      <c r="Q23" s="403" t="str">
        <f t="shared" si="1"/>
        <v>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80.75" thickBot="1">
      <c r="A26" s="1558" t="s">
        <v>124</v>
      </c>
      <c r="B26" s="1482"/>
      <c r="C26" s="1483"/>
      <c r="D26" s="154" t="s">
        <v>61</v>
      </c>
      <c r="E26" s="155" t="s">
        <v>53</v>
      </c>
      <c r="F26" s="156" t="s">
        <v>755</v>
      </c>
      <c r="G26" s="157" t="s">
        <v>34</v>
      </c>
      <c r="H26" s="228" t="s">
        <v>428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c r="AB26" s="624"/>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c r="AB27" s="624"/>
    </row>
    <row r="28" spans="1:134" s="111" customFormat="1" ht="18.75">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c r="AB28" s="624"/>
    </row>
    <row r="29" spans="1:134" s="111" customFormat="1" ht="75">
      <c r="A29" s="1480" t="s">
        <v>125</v>
      </c>
      <c r="B29" s="1465"/>
      <c r="C29" s="1465"/>
      <c r="D29" s="1465"/>
      <c r="E29" s="1465"/>
      <c r="F29" s="1466"/>
      <c r="G29" s="1612">
        <v>3507190</v>
      </c>
      <c r="H29" s="1613"/>
      <c r="I29" s="438"/>
      <c r="J29" s="403">
        <f>G29</f>
        <v>3507190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126</v>
      </c>
      <c r="B30" s="1465"/>
      <c r="C30" s="1465"/>
      <c r="D30" s="1465"/>
      <c r="E30" s="161" t="s">
        <v>538</v>
      </c>
      <c r="F30" s="162" t="s">
        <v>127</v>
      </c>
      <c r="G30" s="1614" t="s">
        <v>756</v>
      </c>
      <c r="H30" s="1615"/>
      <c r="I30" s="438"/>
      <c r="J30" s="403" t="str">
        <f>G30</f>
        <v>Programa Nacional de Salud Reproductiva /Ministry of Health (MSPAS)</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607" t="s">
        <v>208</v>
      </c>
      <c r="C35" s="1607"/>
      <c r="D35" s="1608"/>
      <c r="E35" s="168">
        <v>3507190</v>
      </c>
      <c r="F35" s="169" t="s">
        <v>538</v>
      </c>
      <c r="G35" s="125" t="s">
        <v>757</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180</v>
      </c>
      <c r="C37" s="1482"/>
      <c r="D37" s="1483"/>
      <c r="E37" s="173">
        <f>E35+E36</f>
        <v>3507190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586" t="s">
        <v>61</v>
      </c>
      <c r="E41" s="168">
        <v>2713756</v>
      </c>
      <c r="F41" s="169" t="s">
        <v>538</v>
      </c>
      <c r="G41" s="178" t="s">
        <v>1670</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530</v>
      </c>
      <c r="E42" s="1513"/>
      <c r="F42" s="1513"/>
      <c r="G42" s="1513"/>
      <c r="H42" s="1514"/>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65" t="s">
        <v>140</v>
      </c>
      <c r="C43" s="1466"/>
      <c r="D43" s="586"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2713756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586" t="s">
        <v>61</v>
      </c>
      <c r="E49" s="168">
        <v>711</v>
      </c>
      <c r="F49" s="482" t="s">
        <v>538</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586"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586"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711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0.99973807012573734</v>
      </c>
      <c r="G56" s="1592"/>
      <c r="H56" s="1593"/>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1</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0.77397204029436673</v>
      </c>
      <c r="G58" s="1592" t="s">
        <v>759</v>
      </c>
      <c r="H58" s="1593"/>
      <c r="I58" s="438"/>
      <c r="J58" s="446" t="str">
        <f>G58</f>
        <v xml:space="preserve">Comments:  100% of expenditures were not made due to the global shortage of the three month injectable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585" t="s">
        <v>62</v>
      </c>
      <c r="G59" s="1592" t="s">
        <v>760</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65</v>
      </c>
      <c r="G61" s="1588"/>
      <c r="H61" s="1468"/>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220</v>
      </c>
      <c r="G62" s="1478"/>
      <c r="H62" s="1479"/>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571"/>
      <c r="B63" s="570"/>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731" t="s">
        <v>61</v>
      </c>
      <c r="E68" s="1731"/>
      <c r="F68" s="581" t="s">
        <v>61</v>
      </c>
      <c r="G68" s="581"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731" t="s">
        <v>61</v>
      </c>
      <c r="E69" s="1731"/>
      <c r="F69" s="581" t="s">
        <v>62</v>
      </c>
      <c r="G69" s="581" t="s">
        <v>61</v>
      </c>
      <c r="H69" s="223"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731" t="s">
        <v>61</v>
      </c>
      <c r="E70" s="1731"/>
      <c r="F70" s="581" t="s">
        <v>61</v>
      </c>
      <c r="G70" s="581"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731" t="s">
        <v>61</v>
      </c>
      <c r="E71" s="1731"/>
      <c r="F71" s="581" t="s">
        <v>61</v>
      </c>
      <c r="G71" s="581"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731" t="s">
        <v>61</v>
      </c>
      <c r="E72" s="1731"/>
      <c r="F72" s="581" t="s">
        <v>61</v>
      </c>
      <c r="G72" s="581"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731" t="s">
        <v>61</v>
      </c>
      <c r="E73" s="1731"/>
      <c r="F73" s="581" t="s">
        <v>61</v>
      </c>
      <c r="G73" s="581"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731" t="s">
        <v>62</v>
      </c>
      <c r="E74" s="1731"/>
      <c r="F74" s="581" t="s">
        <v>62</v>
      </c>
      <c r="G74" s="581" t="s">
        <v>61</v>
      </c>
      <c r="H74" s="223"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731" t="s">
        <v>61</v>
      </c>
      <c r="E75" s="1731"/>
      <c r="F75" s="581" t="s">
        <v>61</v>
      </c>
      <c r="G75" s="581" t="s">
        <v>61</v>
      </c>
      <c r="H75" s="223"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731" t="s">
        <v>61</v>
      </c>
      <c r="E76" s="1731"/>
      <c r="F76" s="581" t="s">
        <v>61</v>
      </c>
      <c r="G76" s="581" t="s">
        <v>61</v>
      </c>
      <c r="H76" s="223"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731" t="s">
        <v>61</v>
      </c>
      <c r="E77" s="1731"/>
      <c r="F77" s="581" t="s">
        <v>61</v>
      </c>
      <c r="G77" s="581" t="s">
        <v>61</v>
      </c>
      <c r="H77" s="223"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731" t="s">
        <v>62</v>
      </c>
      <c r="E78" s="1731"/>
      <c r="F78" s="581" t="s">
        <v>61</v>
      </c>
      <c r="G78" s="581" t="s">
        <v>61</v>
      </c>
      <c r="H78" s="223"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428</v>
      </c>
      <c r="E79" s="1641"/>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t="s">
        <v>428</v>
      </c>
      <c r="E80" s="1487"/>
      <c r="F80" s="1487"/>
      <c r="G80" s="1487"/>
      <c r="H80" s="1488"/>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167</v>
      </c>
      <c r="E84" s="1569"/>
      <c r="F84" s="57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580" t="s">
        <v>761</v>
      </c>
      <c r="D85" s="1660" t="s">
        <v>428</v>
      </c>
      <c r="E85" s="1661"/>
      <c r="F85" s="578" t="s">
        <v>61</v>
      </c>
      <c r="G85" s="1523" t="s">
        <v>61</v>
      </c>
      <c r="H85" s="1662"/>
      <c r="I85" s="458"/>
      <c r="J85" s="446" t="str">
        <f>G85</f>
        <v>Yes</v>
      </c>
      <c r="K85" s="397" t="str">
        <f>B85</f>
        <v>a</v>
      </c>
      <c r="L85" s="396"/>
      <c r="M85" s="426">
        <f>E85</f>
        <v>0</v>
      </c>
      <c r="N85" s="396"/>
      <c r="O85" s="396"/>
      <c r="P85" s="396"/>
      <c r="Q85" s="396"/>
      <c r="R85" s="397"/>
      <c r="S85" s="397" t="str">
        <f>D85</f>
        <v xml:space="preserve"> </v>
      </c>
      <c r="T85" s="406"/>
      <c r="U85" s="406"/>
      <c r="V85" s="406"/>
      <c r="W85" s="407"/>
      <c r="X85" s="407"/>
      <c r="Y85" s="424"/>
      <c r="Z85" s="425"/>
      <c r="AA85" s="409"/>
    </row>
    <row r="86" spans="1:28" s="111" customFormat="1" ht="30">
      <c r="A86" s="1556" t="s">
        <v>71</v>
      </c>
      <c r="B86" s="1557"/>
      <c r="C86" s="1557"/>
      <c r="D86" s="1557"/>
      <c r="E86" s="1557"/>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60">
      <c r="A87" s="152"/>
      <c r="B87" s="1465" t="s">
        <v>106</v>
      </c>
      <c r="C87" s="1465"/>
      <c r="D87" s="1466"/>
      <c r="E87" s="1540" t="s">
        <v>762</v>
      </c>
      <c r="F87" s="1642"/>
      <c r="G87" s="1642"/>
      <c r="H87" s="1541"/>
      <c r="I87" s="458"/>
      <c r="J87" s="446"/>
      <c r="K87" s="397"/>
      <c r="L87" s="396"/>
      <c r="M87" s="426"/>
      <c r="N87" s="426" t="str">
        <f>E87</f>
        <v>NGO, social marketing and commercial sector pay import taxes.  Public sector has been exempted for paying import taxes  due to  UNFPA tax concession and national budget exemption.  Public sector has to pay transport, insurance and custom charges.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66</v>
      </c>
      <c r="F88" s="1642"/>
      <c r="G88" s="1642"/>
      <c r="H88" s="1541"/>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168</v>
      </c>
      <c r="B89" s="1465"/>
      <c r="C89" s="1465"/>
      <c r="D89" s="1465"/>
      <c r="E89" s="1465"/>
      <c r="F89" s="1465"/>
      <c r="G89" s="1466"/>
      <c r="H89" s="225"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80" t="s">
        <v>169</v>
      </c>
      <c r="B91" s="1465"/>
      <c r="C91" s="1465"/>
      <c r="D91" s="1465"/>
      <c r="E91" s="1465"/>
      <c r="F91" s="1465"/>
      <c r="G91" s="1466"/>
      <c r="H91" s="98"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205</v>
      </c>
      <c r="E92" s="1513"/>
      <c r="F92" s="1513"/>
      <c r="G92" s="1513"/>
      <c r="H92" s="1514"/>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37" t="s">
        <v>199</v>
      </c>
      <c r="E95" s="1538"/>
      <c r="F95" s="1539"/>
      <c r="G95" s="1540" t="s">
        <v>66</v>
      </c>
      <c r="H95" s="1541"/>
      <c r="I95" s="465"/>
      <c r="J95" s="446" t="str">
        <f t="shared" si="3"/>
        <v>Don't know</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37" t="s">
        <v>200</v>
      </c>
      <c r="E96" s="1538"/>
      <c r="F96" s="1539"/>
      <c r="G96" s="1540" t="s">
        <v>66</v>
      </c>
      <c r="H96" s="1541"/>
      <c r="I96" s="465"/>
      <c r="J96" s="446" t="str">
        <f t="shared" si="3"/>
        <v>Don't know</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37" t="s">
        <v>203</v>
      </c>
      <c r="E97" s="1538"/>
      <c r="F97" s="1539"/>
      <c r="G97" s="1540" t="s">
        <v>66</v>
      </c>
      <c r="H97" s="1541"/>
      <c r="I97" s="465"/>
      <c r="J97" s="446" t="str">
        <f t="shared" si="3"/>
        <v>Don't know</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37" t="s">
        <v>200</v>
      </c>
      <c r="E98" s="1538"/>
      <c r="F98" s="1539"/>
      <c r="G98" s="1540" t="s">
        <v>66</v>
      </c>
      <c r="H98" s="1541"/>
      <c r="I98" s="465"/>
      <c r="J98" s="446" t="str">
        <f t="shared" si="3"/>
        <v>Don't know</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37" t="s">
        <v>199</v>
      </c>
      <c r="E99" s="1538"/>
      <c r="F99" s="1539"/>
      <c r="G99" s="1540" t="s">
        <v>66</v>
      </c>
      <c r="H99" s="1541"/>
      <c r="I99" s="465"/>
      <c r="J99" s="446" t="str">
        <f t="shared" si="3"/>
        <v>Don't know</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37" t="s">
        <v>200</v>
      </c>
      <c r="E100" s="1538"/>
      <c r="F100" s="1539"/>
      <c r="G100" s="1540" t="s">
        <v>66</v>
      </c>
      <c r="H100" s="1541"/>
      <c r="I100" s="465"/>
      <c r="J100" s="446" t="str">
        <f t="shared" si="3"/>
        <v>Don't know</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c r="A101" s="130"/>
      <c r="B101" s="95" t="s">
        <v>185</v>
      </c>
      <c r="C101" s="92" t="s">
        <v>193</v>
      </c>
      <c r="D101" s="1537" t="s">
        <v>203</v>
      </c>
      <c r="E101" s="1538"/>
      <c r="F101" s="1539"/>
      <c r="G101" s="1540" t="s">
        <v>66</v>
      </c>
      <c r="H101" s="1541"/>
      <c r="I101" s="465"/>
      <c r="J101" s="446" t="str">
        <f t="shared" si="3"/>
        <v>Don't know</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23" t="s">
        <v>205</v>
      </c>
      <c r="E102" s="1524"/>
      <c r="F102" s="1525"/>
      <c r="G102" s="1526" t="s">
        <v>66</v>
      </c>
      <c r="H102" s="1527"/>
      <c r="I102" s="465"/>
      <c r="J102" s="446" t="str">
        <f t="shared" si="3"/>
        <v>Don't know</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528" t="s">
        <v>206</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62</v>
      </c>
      <c r="H117" s="1646"/>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61</v>
      </c>
      <c r="H124" s="1646"/>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66</v>
      </c>
      <c r="H125" s="1646"/>
      <c r="I125" s="421"/>
      <c r="J125" s="446" t="str">
        <f t="shared" si="5"/>
        <v>Don't know</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66</v>
      </c>
      <c r="H126" s="1504"/>
      <c r="I126" s="421"/>
      <c r="J126" s="446" t="str">
        <f t="shared" si="5"/>
        <v>Don't know</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2013</v>
      </c>
      <c r="H127" s="1504"/>
      <c r="I127" s="421"/>
      <c r="J127" s="446">
        <f t="shared" si="5"/>
        <v>2013</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763</v>
      </c>
      <c r="E128" s="1665"/>
      <c r="F128" s="1665"/>
      <c r="G128" s="1665"/>
      <c r="H128" s="1666"/>
      <c r="I128" s="421"/>
      <c r="J128" s="473"/>
      <c r="K128" s="397" t="str">
        <f>A128</f>
        <v xml:space="preserve">D11. Name of the list(s)
</v>
      </c>
      <c r="L128" s="397"/>
      <c r="M128" s="396"/>
      <c r="N128" s="396"/>
      <c r="O128" s="397" t="str">
        <f>D128</f>
        <v>MSPAS Essential Medicines List</v>
      </c>
      <c r="P128" s="396"/>
      <c r="Q128" s="474"/>
      <c r="R128" s="396"/>
      <c r="S128" s="412"/>
      <c r="T128" s="413"/>
      <c r="U128" s="413"/>
      <c r="V128" s="413"/>
      <c r="W128" s="414"/>
      <c r="X128" s="414"/>
      <c r="Y128" s="474"/>
      <c r="Z128" s="475"/>
      <c r="AA128" s="409"/>
    </row>
    <row r="129" spans="1:27" s="132" customFormat="1" ht="30">
      <c r="A129" s="1480" t="s">
        <v>472</v>
      </c>
      <c r="B129" s="1465"/>
      <c r="C129" s="1466"/>
      <c r="D129" s="1664"/>
      <c r="E129" s="1665"/>
      <c r="F129" s="1665"/>
      <c r="G129" s="1665"/>
      <c r="H129" s="166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205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205</v>
      </c>
      <c r="H132" s="1468"/>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205</v>
      </c>
      <c r="H133" s="1468"/>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205</v>
      </c>
      <c r="H134" s="1468"/>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205</v>
      </c>
      <c r="H135" s="1468"/>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593</v>
      </c>
      <c r="E136" s="1487"/>
      <c r="F136" s="1487"/>
      <c r="G136" s="1487"/>
      <c r="H136" s="1488"/>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137"/>
      <c r="B138" s="1491" t="s">
        <v>324</v>
      </c>
      <c r="C138" s="1492"/>
      <c r="D138" s="1492"/>
      <c r="E138" s="1492"/>
      <c r="F138" s="1492"/>
      <c r="G138" s="1493"/>
      <c r="H138" s="1494" t="s">
        <v>61</v>
      </c>
      <c r="I138" s="1495"/>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80" t="s">
        <v>1791</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569"/>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572"/>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569"/>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569"/>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569"/>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569"/>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569"/>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569"/>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569"/>
      <c r="B148" s="1465" t="s">
        <v>72</v>
      </c>
      <c r="C148" s="1465"/>
      <c r="D148" s="1465"/>
      <c r="E148" s="1465"/>
      <c r="F148" s="1466"/>
      <c r="G148" s="1467" t="s">
        <v>61</v>
      </c>
      <c r="H148" s="1468"/>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569"/>
      <c r="B149" s="1465" t="s">
        <v>174</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175</v>
      </c>
      <c r="C150" s="1465"/>
      <c r="D150" s="1465"/>
      <c r="E150" s="1465"/>
      <c r="F150" s="1477" t="s">
        <v>765</v>
      </c>
      <c r="G150" s="1478"/>
      <c r="H150" s="1479"/>
      <c r="I150" s="419"/>
      <c r="J150" s="446"/>
      <c r="K150" s="397"/>
      <c r="L150" s="397"/>
      <c r="M150" s="396"/>
      <c r="N150" s="396"/>
      <c r="O150" s="396"/>
      <c r="P150" s="396"/>
      <c r="Q150" s="397" t="str">
        <f>F150</f>
        <v xml:space="preserve">PNSR Warehouse Monthly Report </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571"/>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569"/>
      <c r="B153" s="1465" t="s">
        <v>177</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704" t="s">
        <v>766</v>
      </c>
      <c r="E154" s="1705"/>
      <c r="F154" s="1705"/>
      <c r="G154" s="1705"/>
      <c r="H154" s="1706"/>
      <c r="I154" s="419"/>
      <c r="J154" s="446"/>
      <c r="K154" s="397" t="str">
        <f>A154</f>
        <v xml:space="preserve">F. Please note any overall comments about challenges and/or successes with contraceptive security in your country.
</v>
      </c>
      <c r="L154" s="396"/>
      <c r="M154" s="396"/>
      <c r="N154" s="396"/>
      <c r="O154" s="397" t="str">
        <f>D154</f>
        <v>Challenges: Strengthen supply chain to community level with support of international cooperating agencies. Achievements:    Resource allocation for contraceptive purchasing, CNAA operations.</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B138:G138"/>
    <mergeCell ref="H138:I13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35:H135"/>
    <mergeCell ref="B136:C136"/>
    <mergeCell ref="A127:E127"/>
    <mergeCell ref="A128:C128"/>
    <mergeCell ref="D128:H128"/>
    <mergeCell ref="B123:F123"/>
    <mergeCell ref="G123:H123"/>
    <mergeCell ref="B124:F124"/>
    <mergeCell ref="G124:H124"/>
    <mergeCell ref="B125:F125"/>
    <mergeCell ref="G125:H125"/>
    <mergeCell ref="D136:H136"/>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0:C20"/>
    <mergeCell ref="F20:H20"/>
    <mergeCell ref="A33:H33"/>
    <mergeCell ref="B34:D34"/>
    <mergeCell ref="B35:D35"/>
    <mergeCell ref="B36:D36"/>
    <mergeCell ref="B21:C21"/>
    <mergeCell ref="F21:H21"/>
    <mergeCell ref="B22:C22"/>
    <mergeCell ref="F22:H22"/>
    <mergeCell ref="B23:C23"/>
    <mergeCell ref="F23:H23"/>
    <mergeCell ref="A1:H1"/>
    <mergeCell ref="A2:C2"/>
    <mergeCell ref="D2:E2"/>
    <mergeCell ref="D3:E3"/>
    <mergeCell ref="F3:H3"/>
    <mergeCell ref="A10:H10"/>
    <mergeCell ref="A11:G11"/>
    <mergeCell ref="A12:G12"/>
    <mergeCell ref="B13:C13"/>
    <mergeCell ref="D13:H13"/>
    <mergeCell ref="A14:C14"/>
    <mergeCell ref="D14:H14"/>
    <mergeCell ref="A7:C7"/>
    <mergeCell ref="A8:H8"/>
    <mergeCell ref="A9:H9"/>
    <mergeCell ref="B18:C18"/>
    <mergeCell ref="F18:H18"/>
    <mergeCell ref="B19:C19"/>
    <mergeCell ref="F19:H19"/>
    <mergeCell ref="B15:C15"/>
    <mergeCell ref="F15:H15"/>
    <mergeCell ref="B16:C16"/>
    <mergeCell ref="F16:H16"/>
    <mergeCell ref="B17:C17"/>
    <mergeCell ref="F17:H17"/>
  </mergeCells>
  <dataValidations count="11">
    <dataValidation type="list" allowBlank="1" showInputMessage="1" showErrorMessage="1" error="Please choose from the dropdown list." sqref="H31:H32 G116:H125 F59 D106:D108 H91 H89 F85:H86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G132:G135 H25 D16:D23 G147:H147 D26 G140:G146 G148 F63 G152:G153 F68:H78 D69:D78 H106:H108">
      <formula1>$W$1:$W$4</formula1>
    </dataValidation>
    <dataValidation type="list" allowBlank="1" showInputMessage="1" showErrorMessage="1" errorTitle="Choose from dropdown" error="Please choose from the dropdown list." prompt="Please select from the dropdown list." sqref="D15 H138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HL85"/>
  <sheetViews>
    <sheetView showGridLines="0" zoomScale="80" zoomScaleNormal="80" zoomScaleSheetLayoutView="50" workbookViewId="0">
      <pane xSplit="1" ySplit="4" topLeftCell="B5" activePane="bottomRight" state="frozen"/>
      <selection pane="topRight" activeCell="B1" sqref="B1"/>
      <selection pane="bottomLeft" activeCell="A3" sqref="A3"/>
      <selection pane="bottomRight" activeCell="A52" sqref="A52"/>
    </sheetView>
  </sheetViews>
  <sheetFormatPr defaultRowHeight="30" customHeight="1"/>
  <cols>
    <col min="1" max="1" width="39.42578125" style="55" customWidth="1"/>
    <col min="2" max="2" width="3.28515625" bestFit="1" customWidth="1"/>
    <col min="3" max="3" width="17.7109375" customWidth="1"/>
    <col min="4" max="4" width="37.42578125" customWidth="1"/>
    <col min="5" max="5" width="14.42578125" customWidth="1"/>
    <col min="6" max="6" width="20.7109375" customWidth="1"/>
    <col min="7" max="7" width="13.7109375" customWidth="1"/>
    <col min="8" max="8" width="20.7109375" customWidth="1"/>
    <col min="9" max="9" width="14.5703125" customWidth="1"/>
    <col min="10" max="10" width="20.7109375" customWidth="1"/>
    <col min="11" max="11" width="13.7109375" customWidth="1"/>
    <col min="12" max="12" width="20.7109375" customWidth="1"/>
    <col min="13" max="13" width="13.7109375" customWidth="1"/>
    <col min="14" max="14" width="20.7109375" customWidth="1"/>
    <col min="15" max="15" width="13.7109375" customWidth="1"/>
    <col min="16" max="16" width="20.7109375" customWidth="1"/>
    <col min="17" max="17" width="13.7109375" customWidth="1"/>
    <col min="18" max="18" width="20.7109375" customWidth="1"/>
    <col min="19" max="19" width="13.7109375" customWidth="1"/>
    <col min="20" max="20" width="20.7109375" customWidth="1"/>
    <col min="21" max="21" width="14.5703125" customWidth="1"/>
    <col min="22" max="22" width="20.7109375" customWidth="1"/>
    <col min="23" max="27" width="17.7109375" customWidth="1"/>
    <col min="28" max="28" width="3.28515625" bestFit="1" customWidth="1"/>
    <col min="29" max="46" width="17.7109375" customWidth="1"/>
    <col min="47" max="66" width="17.7109375" style="56" customWidth="1"/>
    <col min="67" max="67" width="17.7109375" style="56" customWidth="1" collapsed="1"/>
    <col min="68" max="71" width="17.7109375" style="56" customWidth="1"/>
    <col min="72" max="72" width="17.7109375" style="56" customWidth="1" collapsed="1"/>
    <col min="73" max="78" width="17.7109375" style="56" customWidth="1"/>
    <col min="79" max="79" width="34.7109375" style="57" customWidth="1"/>
    <col min="80" max="86" width="32.140625" style="57" customWidth="1"/>
    <col min="87" max="87" width="22.140625" customWidth="1"/>
    <col min="88" max="88" width="20.85546875" customWidth="1"/>
    <col min="89" max="89" width="16.85546875" customWidth="1"/>
    <col min="90" max="90" width="22.28515625" customWidth="1"/>
    <col min="91" max="91" width="3.28515625" bestFit="1" customWidth="1"/>
    <col min="92" max="102" width="13.7109375" customWidth="1"/>
    <col min="103" max="103" width="20" customWidth="1"/>
    <col min="104" max="114" width="13.7109375" customWidth="1"/>
    <col min="115" max="115" width="17.42578125" customWidth="1"/>
    <col min="116" max="126" width="13.7109375" customWidth="1"/>
    <col min="127" max="127" width="17.28515625" customWidth="1"/>
    <col min="128" max="138" width="13.7109375" customWidth="1"/>
    <col min="139" max="139" width="19.5703125" customWidth="1"/>
    <col min="140" max="140" width="14.140625" customWidth="1"/>
    <col min="141" max="141" width="3.28515625" customWidth="1"/>
    <col min="142" max="142" width="17.7109375" customWidth="1"/>
    <col min="143" max="143" width="20.7109375" customWidth="1"/>
    <col min="144" max="144" width="17.7109375" customWidth="1"/>
    <col min="145" max="147" width="13.7109375" customWidth="1"/>
    <col min="148" max="148" width="15.140625" customWidth="1"/>
    <col min="149" max="149" width="19.42578125" customWidth="1"/>
    <col min="150" max="150" width="17.7109375" customWidth="1"/>
    <col min="151" max="151" width="36.7109375" customWidth="1"/>
    <col min="152" max="152" width="17.7109375" customWidth="1"/>
    <col min="153" max="153" width="36.7109375" customWidth="1"/>
    <col min="154" max="170" width="18" customWidth="1"/>
    <col min="171" max="171" width="13.7109375" customWidth="1"/>
    <col min="172" max="172" width="20.7109375" customWidth="1"/>
    <col min="173" max="174" width="13.7109375" customWidth="1"/>
    <col min="175" max="175" width="20.7109375" customWidth="1"/>
    <col min="176" max="177" width="13.7109375" customWidth="1"/>
    <col min="178" max="178" width="20.7109375" customWidth="1"/>
    <col min="179" max="179" width="13.7109375" customWidth="1"/>
    <col min="180" max="180" width="13.5703125" customWidth="1"/>
    <col min="181" max="181" width="14.5703125" customWidth="1"/>
    <col min="182" max="182" width="18" customWidth="1"/>
    <col min="183" max="183" width="14.5703125" customWidth="1"/>
    <col min="184" max="194" width="13.7109375" customWidth="1"/>
    <col min="195" max="197" width="20.7109375" customWidth="1"/>
    <col min="198" max="202" width="13.7109375" customWidth="1"/>
    <col min="203" max="203" width="20.7109375" customWidth="1"/>
    <col min="204" max="204" width="3.28515625" customWidth="1"/>
    <col min="205" max="214" width="13.7109375" customWidth="1"/>
    <col min="215" max="216" width="20.7109375" customWidth="1"/>
    <col min="217" max="218" width="13.7109375" customWidth="1"/>
    <col min="219" max="219" width="20.7109375" customWidth="1"/>
    <col min="220" max="220" width="17.7109375" customWidth="1"/>
  </cols>
  <sheetData>
    <row r="1" spans="1:220" s="61" customFormat="1" ht="45.75" customHeight="1" thickBot="1">
      <c r="A1" s="62"/>
      <c r="B1" s="62"/>
      <c r="C1" s="1274" t="s">
        <v>1900</v>
      </c>
      <c r="D1" s="1251" t="s">
        <v>1896</v>
      </c>
      <c r="E1" s="1251" t="s">
        <v>1897</v>
      </c>
      <c r="F1" s="1251" t="s">
        <v>1898</v>
      </c>
      <c r="G1" s="1251" t="s">
        <v>1899</v>
      </c>
      <c r="H1" s="1252" t="s">
        <v>1434</v>
      </c>
      <c r="I1" s="1250"/>
      <c r="J1" s="1250"/>
      <c r="K1" s="1438"/>
      <c r="L1" s="1438"/>
      <c r="M1" s="1438"/>
      <c r="N1" s="1439"/>
      <c r="O1" s="1439"/>
      <c r="P1" s="1438"/>
      <c r="Q1" s="1438"/>
      <c r="R1" s="534"/>
      <c r="S1" s="1440"/>
      <c r="T1" s="1440"/>
      <c r="U1" s="535"/>
      <c r="V1" s="536"/>
      <c r="W1" s="97"/>
      <c r="X1" s="97"/>
      <c r="Y1" s="97"/>
      <c r="Z1" s="97"/>
      <c r="AA1" s="97"/>
      <c r="AB1" s="530"/>
      <c r="AC1" s="1441"/>
      <c r="AD1" s="1441"/>
      <c r="AE1" s="1441"/>
      <c r="AF1" s="1441"/>
      <c r="AG1" s="531"/>
      <c r="AH1" s="1437"/>
      <c r="AI1" s="1437"/>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532"/>
      <c r="CM1" s="1420"/>
      <c r="CN1" s="1420"/>
      <c r="CO1" s="1420"/>
      <c r="CP1" s="141"/>
      <c r="CQ1" s="1437"/>
      <c r="CR1" s="1437"/>
      <c r="CS1" s="524"/>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141"/>
      <c r="DY1" s="62"/>
      <c r="DZ1" s="62"/>
      <c r="EA1" s="62"/>
      <c r="EB1" s="62"/>
      <c r="EC1" s="62"/>
      <c r="ED1" s="62"/>
      <c r="EE1" s="62"/>
      <c r="EF1" s="62"/>
      <c r="EG1" s="62"/>
      <c r="EH1" s="62"/>
      <c r="EI1" s="62"/>
      <c r="EJ1" s="533"/>
      <c r="EK1" s="1420"/>
      <c r="EL1" s="1420"/>
      <c r="EM1" s="1420"/>
      <c r="EN1" s="1420"/>
      <c r="EO1" s="1420"/>
      <c r="EP1" s="1420"/>
      <c r="EQ1" s="62"/>
      <c r="ER1" s="531"/>
      <c r="ES1" s="62"/>
      <c r="ET1" s="531"/>
      <c r="EU1" s="62"/>
      <c r="EV1" s="62"/>
      <c r="EW1" s="62"/>
      <c r="EX1" s="62"/>
      <c r="EY1" s="62"/>
      <c r="EZ1" s="62"/>
      <c r="FA1" s="62"/>
      <c r="FB1" s="62"/>
      <c r="FC1" s="62"/>
      <c r="FD1" s="62"/>
      <c r="FE1" s="62"/>
      <c r="FF1" s="62"/>
      <c r="FG1" s="62"/>
      <c r="FH1" s="62"/>
      <c r="FI1" s="62"/>
      <c r="FJ1" s="62"/>
      <c r="FK1" s="62"/>
      <c r="FL1" s="62"/>
      <c r="FM1" s="62"/>
      <c r="FN1" s="62"/>
      <c r="FO1" s="62"/>
      <c r="FP1" s="62"/>
      <c r="FQ1" s="62"/>
      <c r="FR1" s="62"/>
      <c r="FS1" s="532"/>
      <c r="FT1" s="62"/>
      <c r="FU1" s="62"/>
      <c r="FV1" s="62"/>
      <c r="FW1" s="62"/>
      <c r="FX1" s="62"/>
      <c r="FY1" s="62"/>
      <c r="FZ1" s="62"/>
      <c r="GA1" s="62"/>
      <c r="GB1" s="62"/>
      <c r="GC1" s="62"/>
      <c r="GD1" s="62"/>
      <c r="GE1" s="62"/>
      <c r="GF1" s="62"/>
      <c r="GG1" s="141"/>
      <c r="GH1" s="141"/>
      <c r="GI1" s="141"/>
      <c r="GJ1" s="62"/>
      <c r="GK1" s="62"/>
      <c r="GL1" s="62"/>
      <c r="GM1" s="62"/>
      <c r="GN1" s="1420"/>
      <c r="GO1" s="1420"/>
      <c r="GP1" s="1420"/>
      <c r="GQ1" s="142"/>
      <c r="GR1" s="62"/>
      <c r="GS1" s="142"/>
      <c r="GT1" s="142"/>
      <c r="GU1" s="62"/>
      <c r="GV1" s="1437"/>
      <c r="GW1" s="1437"/>
      <c r="GX1" s="141"/>
      <c r="GY1" s="62"/>
      <c r="GZ1" s="62"/>
      <c r="HA1" s="62"/>
      <c r="HB1" s="62"/>
      <c r="HC1" s="62"/>
      <c r="HD1" s="141"/>
    </row>
    <row r="2" spans="1:220" s="833" customFormat="1" ht="39" customHeight="1" thickTop="1" thickBot="1">
      <c r="A2" s="1418" t="s">
        <v>1150</v>
      </c>
      <c r="B2" s="1368" t="s">
        <v>5</v>
      </c>
      <c r="C2" s="1379" t="s">
        <v>635</v>
      </c>
      <c r="D2" s="1379"/>
      <c r="E2" s="1379"/>
      <c r="F2" s="1379"/>
      <c r="G2" s="1379"/>
      <c r="H2" s="1379"/>
      <c r="I2" s="1379"/>
      <c r="J2" s="1379"/>
      <c r="K2" s="1379"/>
      <c r="L2" s="1379"/>
      <c r="M2" s="1379"/>
      <c r="N2" s="1379"/>
      <c r="O2" s="1379"/>
      <c r="P2" s="1379"/>
      <c r="Q2" s="1379"/>
      <c r="R2" s="1379"/>
      <c r="S2" s="1379"/>
      <c r="T2" s="1379"/>
      <c r="U2" s="1379"/>
      <c r="V2" s="1379"/>
      <c r="W2" s="1379"/>
      <c r="X2" s="1380"/>
      <c r="Y2" s="1389" t="s">
        <v>634</v>
      </c>
      <c r="Z2" s="1390"/>
      <c r="AA2" s="1391"/>
      <c r="AB2" s="1382" t="s">
        <v>6</v>
      </c>
      <c r="AC2" s="1387" t="s">
        <v>640</v>
      </c>
      <c r="AD2" s="1388"/>
      <c r="AE2" s="1385" t="s">
        <v>639</v>
      </c>
      <c r="AF2" s="1377"/>
      <c r="AG2" s="1386"/>
      <c r="AH2" s="976" t="s">
        <v>638</v>
      </c>
      <c r="AI2" s="1401" t="s">
        <v>632</v>
      </c>
      <c r="AJ2" s="1402"/>
      <c r="AK2" s="1402"/>
      <c r="AL2" s="1402"/>
      <c r="AM2" s="1402"/>
      <c r="AN2" s="1402"/>
      <c r="AO2" s="1402"/>
      <c r="AP2" s="1402"/>
      <c r="AQ2" s="1402"/>
      <c r="AR2" s="1401"/>
      <c r="AS2" s="1401"/>
      <c r="AT2" s="1403" t="s">
        <v>1859</v>
      </c>
      <c r="AU2" s="1404"/>
      <c r="AV2" s="1404"/>
      <c r="AW2" s="1404"/>
      <c r="AX2" s="1404"/>
      <c r="AY2" s="1404"/>
      <c r="AZ2" s="1404"/>
      <c r="BA2" s="1404"/>
      <c r="BB2" s="1404"/>
      <c r="BC2" s="1404"/>
      <c r="BD2" s="1404"/>
      <c r="BE2" s="1404"/>
      <c r="BF2" s="1404"/>
      <c r="BG2" s="1404"/>
      <c r="BH2" s="1405"/>
      <c r="BI2" s="1406" t="s">
        <v>1427</v>
      </c>
      <c r="BJ2" s="1406"/>
      <c r="BK2" s="1406"/>
      <c r="BL2" s="1406"/>
      <c r="BM2" s="1406"/>
      <c r="BN2" s="1406"/>
      <c r="BO2" s="1407"/>
      <c r="BP2" s="1407"/>
      <c r="BQ2" s="1407"/>
      <c r="BR2" s="1407"/>
      <c r="BS2" s="1407"/>
      <c r="BT2" s="1407"/>
      <c r="BU2" s="1407"/>
      <c r="BV2" s="1407"/>
      <c r="BW2" s="1407"/>
      <c r="BX2" s="1407"/>
      <c r="BY2" s="1407"/>
      <c r="BZ2" s="1407"/>
      <c r="CA2" s="1433" t="s">
        <v>637</v>
      </c>
      <c r="CB2" s="1434"/>
      <c r="CC2" s="1376" t="s">
        <v>633</v>
      </c>
      <c r="CD2" s="1378"/>
      <c r="CE2" s="1433" t="s">
        <v>1426</v>
      </c>
      <c r="CF2" s="1435"/>
      <c r="CG2" s="1435"/>
      <c r="CH2" s="1434"/>
      <c r="CI2" s="1376" t="s">
        <v>1428</v>
      </c>
      <c r="CJ2" s="1377"/>
      <c r="CK2" s="1378"/>
      <c r="CL2" s="872" t="s">
        <v>636</v>
      </c>
      <c r="CM2" s="844"/>
      <c r="CN2" s="1422" t="s">
        <v>655</v>
      </c>
      <c r="CO2" s="1422"/>
      <c r="CP2" s="1422"/>
      <c r="CQ2" s="1422"/>
      <c r="CR2" s="1422"/>
      <c r="CS2" s="1422"/>
      <c r="CT2" s="1422"/>
      <c r="CU2" s="1422"/>
      <c r="CV2" s="1422"/>
      <c r="CW2" s="1422"/>
      <c r="CX2" s="1422"/>
      <c r="CY2" s="1422"/>
      <c r="CZ2" s="1424" t="s">
        <v>656</v>
      </c>
      <c r="DA2" s="1424"/>
      <c r="DB2" s="1424"/>
      <c r="DC2" s="1424"/>
      <c r="DD2" s="1424"/>
      <c r="DE2" s="1424"/>
      <c r="DF2" s="1424"/>
      <c r="DG2" s="1424"/>
      <c r="DH2" s="1424"/>
      <c r="DI2" s="1424"/>
      <c r="DJ2" s="1424"/>
      <c r="DK2" s="1424"/>
      <c r="DL2" s="1425" t="s">
        <v>657</v>
      </c>
      <c r="DM2" s="1425"/>
      <c r="DN2" s="1425"/>
      <c r="DO2" s="1425"/>
      <c r="DP2" s="1425"/>
      <c r="DQ2" s="1425"/>
      <c r="DR2" s="1425"/>
      <c r="DS2" s="1425"/>
      <c r="DT2" s="1425"/>
      <c r="DU2" s="1425"/>
      <c r="DV2" s="1425"/>
      <c r="DW2" s="1425"/>
      <c r="DX2" s="1429" t="s">
        <v>658</v>
      </c>
      <c r="DY2" s="1429"/>
      <c r="DZ2" s="1429"/>
      <c r="EA2" s="1429"/>
      <c r="EB2" s="1429"/>
      <c r="EC2" s="1429"/>
      <c r="ED2" s="1429"/>
      <c r="EE2" s="1429"/>
      <c r="EF2" s="1429"/>
      <c r="EG2" s="1429"/>
      <c r="EH2" s="1429"/>
      <c r="EI2" s="1430"/>
      <c r="EJ2" s="1374" t="s">
        <v>54</v>
      </c>
      <c r="EK2" s="940"/>
      <c r="EL2" s="1442" t="s">
        <v>641</v>
      </c>
      <c r="EM2" s="1443"/>
      <c r="EN2" s="1443"/>
      <c r="EO2" s="1443"/>
      <c r="EP2" s="1443"/>
      <c r="EQ2" s="1444" t="s">
        <v>642</v>
      </c>
      <c r="ER2" s="1444"/>
      <c r="ES2" s="1444"/>
      <c r="ET2" s="1445" t="s">
        <v>1430</v>
      </c>
      <c r="EU2" s="1445"/>
      <c r="EV2" s="1446" t="s">
        <v>1439</v>
      </c>
      <c r="EW2" s="1446"/>
      <c r="EX2" s="1432" t="s">
        <v>643</v>
      </c>
      <c r="EY2" s="1432"/>
      <c r="EZ2" s="1432"/>
      <c r="FA2" s="1432"/>
      <c r="FB2" s="1432"/>
      <c r="FC2" s="1432"/>
      <c r="FD2" s="1432"/>
      <c r="FE2" s="1432"/>
      <c r="FF2" s="1432"/>
      <c r="FG2" s="1432"/>
      <c r="FH2" s="1432"/>
      <c r="FI2" s="1432"/>
      <c r="FJ2" s="1432"/>
      <c r="FK2" s="1432"/>
      <c r="FL2" s="1432"/>
      <c r="FM2" s="1432"/>
      <c r="FN2" s="1432"/>
      <c r="FO2" s="1392" t="s">
        <v>644</v>
      </c>
      <c r="FP2" s="1392"/>
      <c r="FQ2" s="1392"/>
      <c r="FR2" s="1392"/>
      <c r="FS2" s="1392"/>
      <c r="FT2" s="1392"/>
      <c r="FU2" s="1392"/>
      <c r="FV2" s="1392"/>
      <c r="FW2" s="1392"/>
      <c r="FX2" s="1394" t="s">
        <v>645</v>
      </c>
      <c r="FY2" s="1394"/>
      <c r="FZ2" s="1394"/>
      <c r="GA2" s="1394"/>
      <c r="GB2" s="1396" t="s">
        <v>659</v>
      </c>
      <c r="GC2" s="1396"/>
      <c r="GD2" s="1396"/>
      <c r="GE2" s="1396"/>
      <c r="GF2" s="1396"/>
      <c r="GG2" s="1396"/>
      <c r="GH2" s="1396"/>
      <c r="GI2" s="1396"/>
      <c r="GJ2" s="1396"/>
      <c r="GK2" s="1396"/>
      <c r="GL2" s="1396"/>
      <c r="GM2" s="1396"/>
      <c r="GN2" s="1396"/>
      <c r="GO2" s="1396"/>
      <c r="GP2" s="1450" t="s">
        <v>646</v>
      </c>
      <c r="GQ2" s="1450"/>
      <c r="GR2" s="1450"/>
      <c r="GS2" s="1450"/>
      <c r="GT2" s="1450"/>
      <c r="GU2" s="1451"/>
      <c r="GV2" s="1138"/>
      <c r="GW2" s="1447" t="s">
        <v>1434</v>
      </c>
      <c r="GX2" s="1448"/>
      <c r="GY2" s="1448"/>
      <c r="GZ2" s="1448"/>
      <c r="HA2" s="1448"/>
      <c r="HB2" s="1448"/>
      <c r="HC2" s="1448"/>
      <c r="HD2" s="1448"/>
      <c r="HE2" s="1448"/>
      <c r="HF2" s="1448"/>
      <c r="HG2" s="1448"/>
      <c r="HH2" s="1448"/>
      <c r="HI2" s="1455" t="s">
        <v>660</v>
      </c>
      <c r="HJ2" s="1456"/>
      <c r="HK2" s="1370" t="s">
        <v>647</v>
      </c>
      <c r="HL2" s="1372" t="s">
        <v>44</v>
      </c>
    </row>
    <row r="3" spans="1:220" s="61" customFormat="1" ht="39" customHeight="1" thickBot="1">
      <c r="A3" s="1419"/>
      <c r="B3" s="1369"/>
      <c r="C3" s="825"/>
      <c r="D3" s="825"/>
      <c r="E3" s="1381" t="s">
        <v>8</v>
      </c>
      <c r="F3" s="1381"/>
      <c r="G3" s="1381"/>
      <c r="H3" s="1381"/>
      <c r="I3" s="1381"/>
      <c r="J3" s="1381"/>
      <c r="K3" s="1381"/>
      <c r="L3" s="1381"/>
      <c r="M3" s="1381"/>
      <c r="N3" s="1381"/>
      <c r="O3" s="1381"/>
      <c r="P3" s="1381"/>
      <c r="Q3" s="1381"/>
      <c r="R3" s="1381"/>
      <c r="S3" s="1381"/>
      <c r="T3" s="1381"/>
      <c r="U3" s="1381"/>
      <c r="V3" s="1381"/>
      <c r="W3" s="825"/>
      <c r="X3" s="826"/>
      <c r="Y3" s="1008"/>
      <c r="Z3" s="1009"/>
      <c r="AA3" s="1010"/>
      <c r="AB3" s="1383"/>
      <c r="AC3" s="1292"/>
      <c r="AD3" s="1017"/>
      <c r="AE3" s="1016"/>
      <c r="AF3" s="831"/>
      <c r="AG3" s="1017"/>
      <c r="AH3" s="1014"/>
      <c r="AI3" s="1416" t="s">
        <v>1652</v>
      </c>
      <c r="AJ3" s="1408" t="s">
        <v>1201</v>
      </c>
      <c r="AK3" s="1408"/>
      <c r="AL3" s="1408"/>
      <c r="AM3" s="1408"/>
      <c r="AN3" s="1408" t="s">
        <v>1202</v>
      </c>
      <c r="AO3" s="1408"/>
      <c r="AP3" s="1408"/>
      <c r="AQ3" s="1408"/>
      <c r="AR3" s="1409" t="s">
        <v>1203</v>
      </c>
      <c r="AS3" s="1408"/>
      <c r="AT3" s="830"/>
      <c r="AU3" s="1410" t="s">
        <v>1201</v>
      </c>
      <c r="AV3" s="1410"/>
      <c r="AW3" s="1410"/>
      <c r="AX3" s="1410"/>
      <c r="AY3" s="1410"/>
      <c r="AZ3" s="1410"/>
      <c r="BA3" s="1410" t="s">
        <v>1202</v>
      </c>
      <c r="BB3" s="1410"/>
      <c r="BC3" s="1410"/>
      <c r="BD3" s="1410"/>
      <c r="BE3" s="1410"/>
      <c r="BF3" s="1410"/>
      <c r="BG3" s="1410" t="s">
        <v>1203</v>
      </c>
      <c r="BH3" s="1410"/>
      <c r="BI3" s="1411" t="s">
        <v>1204</v>
      </c>
      <c r="BJ3" s="1412"/>
      <c r="BK3" s="1412"/>
      <c r="BL3" s="1412"/>
      <c r="BM3" s="1412"/>
      <c r="BN3" s="1413"/>
      <c r="BO3" s="1414" t="s">
        <v>1205</v>
      </c>
      <c r="BP3" s="1415"/>
      <c r="BQ3" s="1415"/>
      <c r="BR3" s="1415"/>
      <c r="BS3" s="1415"/>
      <c r="BT3" s="1415"/>
      <c r="BU3" s="1415"/>
      <c r="BV3" s="1415"/>
      <c r="BW3" s="1415"/>
      <c r="BX3" s="1415"/>
      <c r="BY3" s="1415" t="s">
        <v>1203</v>
      </c>
      <c r="BZ3" s="1415"/>
      <c r="CA3" s="832"/>
      <c r="CB3" s="832"/>
      <c r="CC3" s="831"/>
      <c r="CD3" s="831"/>
      <c r="CE3" s="832"/>
      <c r="CF3" s="832"/>
      <c r="CG3" s="832"/>
      <c r="CH3" s="832"/>
      <c r="CI3" s="831"/>
      <c r="CJ3" s="831"/>
      <c r="CK3" s="831"/>
      <c r="CL3" s="873"/>
      <c r="CM3" s="843"/>
      <c r="CN3" s="1421" t="s">
        <v>1360</v>
      </c>
      <c r="CO3" s="1421"/>
      <c r="CP3" s="1421"/>
      <c r="CQ3" s="1421"/>
      <c r="CR3" s="1421"/>
      <c r="CS3" s="1421"/>
      <c r="CT3" s="1421"/>
      <c r="CU3" s="1421"/>
      <c r="CV3" s="1421"/>
      <c r="CW3" s="1421"/>
      <c r="CX3" s="1421"/>
      <c r="CY3" s="1421"/>
      <c r="CZ3" s="1423" t="s">
        <v>1357</v>
      </c>
      <c r="DA3" s="1423"/>
      <c r="DB3" s="1423"/>
      <c r="DC3" s="1423"/>
      <c r="DD3" s="1423"/>
      <c r="DE3" s="1423"/>
      <c r="DF3" s="1423"/>
      <c r="DG3" s="1423"/>
      <c r="DH3" s="1423"/>
      <c r="DI3" s="1423"/>
      <c r="DJ3" s="1423"/>
      <c r="DK3" s="1423"/>
      <c r="DL3" s="1426" t="s">
        <v>1358</v>
      </c>
      <c r="DM3" s="1426"/>
      <c r="DN3" s="1426"/>
      <c r="DO3" s="1426"/>
      <c r="DP3" s="1426"/>
      <c r="DQ3" s="1426"/>
      <c r="DR3" s="1426"/>
      <c r="DS3" s="1426"/>
      <c r="DT3" s="1426"/>
      <c r="DU3" s="1426"/>
      <c r="DV3" s="1426"/>
      <c r="DW3" s="1426"/>
      <c r="DX3" s="1427" t="s">
        <v>1359</v>
      </c>
      <c r="DY3" s="1427"/>
      <c r="DZ3" s="1427"/>
      <c r="EA3" s="1427"/>
      <c r="EB3" s="1427"/>
      <c r="EC3" s="1427"/>
      <c r="ED3" s="1427"/>
      <c r="EE3" s="1427"/>
      <c r="EF3" s="1427"/>
      <c r="EG3" s="1427"/>
      <c r="EH3" s="1427"/>
      <c r="EI3" s="1428"/>
      <c r="EJ3" s="1375"/>
      <c r="EK3" s="941"/>
      <c r="EL3" s="1006"/>
      <c r="EM3" s="1006"/>
      <c r="EN3" s="1006"/>
      <c r="EO3" s="1006"/>
      <c r="EP3" s="1006"/>
      <c r="EQ3" s="1004"/>
      <c r="ER3" s="998"/>
      <c r="ES3" s="998"/>
      <c r="ET3" s="1000"/>
      <c r="EU3" s="1000"/>
      <c r="EV3" s="1002"/>
      <c r="EW3" s="1002"/>
      <c r="EX3" s="1431" t="s">
        <v>1356</v>
      </c>
      <c r="EY3" s="1431"/>
      <c r="EZ3" s="1431"/>
      <c r="FA3" s="1431"/>
      <c r="FB3" s="1431"/>
      <c r="FC3" s="1431"/>
      <c r="FD3" s="1431"/>
      <c r="FE3" s="1431"/>
      <c r="FF3" s="1431"/>
      <c r="FG3" s="1431"/>
      <c r="FH3" s="1431"/>
      <c r="FI3" s="1431"/>
      <c r="FJ3" s="1431"/>
      <c r="FK3" s="1431"/>
      <c r="FL3" s="1431"/>
      <c r="FM3" s="1431"/>
      <c r="FN3" s="1431"/>
      <c r="FO3" s="1436" t="s">
        <v>195</v>
      </c>
      <c r="FP3" s="1436"/>
      <c r="FQ3" s="1436"/>
      <c r="FR3" s="1436"/>
      <c r="FS3" s="1436"/>
      <c r="FT3" s="1436"/>
      <c r="FU3" s="1436"/>
      <c r="FV3" s="1436"/>
      <c r="FW3" s="1436"/>
      <c r="FX3" s="1393" t="s">
        <v>1190</v>
      </c>
      <c r="FY3" s="1393"/>
      <c r="FZ3" s="1393"/>
      <c r="GA3" s="1393"/>
      <c r="GB3" s="1395" t="s">
        <v>648</v>
      </c>
      <c r="GC3" s="1395"/>
      <c r="GD3" s="1395"/>
      <c r="GE3" s="1395"/>
      <c r="GF3" s="1395"/>
      <c r="GG3" s="1395"/>
      <c r="GH3" s="1395"/>
      <c r="GI3" s="1395"/>
      <c r="GJ3" s="1395"/>
      <c r="GK3" s="1395"/>
      <c r="GL3" s="1395"/>
      <c r="GM3" s="1395"/>
      <c r="GN3" s="1395"/>
      <c r="GO3" s="1395"/>
      <c r="GP3" s="1397" t="s">
        <v>649</v>
      </c>
      <c r="GQ3" s="1397"/>
      <c r="GR3" s="1397"/>
      <c r="GS3" s="1397"/>
      <c r="GT3" s="1397"/>
      <c r="GU3" s="1398"/>
      <c r="GV3" s="1139"/>
      <c r="GW3" s="849"/>
      <c r="GX3" s="1452" t="s">
        <v>1206</v>
      </c>
      <c r="GY3" s="1452"/>
      <c r="GZ3" s="1452"/>
      <c r="HA3" s="1452"/>
      <c r="HB3" s="1452"/>
      <c r="HC3" s="1452"/>
      <c r="HD3" s="1452"/>
      <c r="HE3" s="1452"/>
      <c r="HF3" s="1452"/>
      <c r="HG3" s="1452"/>
      <c r="HH3" s="1452"/>
      <c r="HI3" s="1453" t="s">
        <v>1207</v>
      </c>
      <c r="HJ3" s="1454"/>
      <c r="HK3" s="1371"/>
      <c r="HL3" s="1373"/>
    </row>
    <row r="4" spans="1:220" s="58" customFormat="1" ht="152.25" customHeight="1" thickBot="1">
      <c r="A4" s="1419"/>
      <c r="B4" s="1369"/>
      <c r="C4" s="895" t="s">
        <v>1525</v>
      </c>
      <c r="D4" s="895" t="s">
        <v>1526</v>
      </c>
      <c r="E4" s="896" t="s">
        <v>1505</v>
      </c>
      <c r="F4" s="896" t="s">
        <v>1506</v>
      </c>
      <c r="G4" s="896" t="s">
        <v>1507</v>
      </c>
      <c r="H4" s="896" t="s">
        <v>1508</v>
      </c>
      <c r="I4" s="896" t="s">
        <v>1509</v>
      </c>
      <c r="J4" s="896" t="s">
        <v>1510</v>
      </c>
      <c r="K4" s="896" t="s">
        <v>1511</v>
      </c>
      <c r="L4" s="896" t="s">
        <v>1512</v>
      </c>
      <c r="M4" s="896" t="s">
        <v>1513</v>
      </c>
      <c r="N4" s="896" t="s">
        <v>1514</v>
      </c>
      <c r="O4" s="896" t="s">
        <v>1515</v>
      </c>
      <c r="P4" s="896" t="s">
        <v>1516</v>
      </c>
      <c r="Q4" s="896" t="s">
        <v>1517</v>
      </c>
      <c r="R4" s="896" t="s">
        <v>1518</v>
      </c>
      <c r="S4" s="896" t="s">
        <v>1519</v>
      </c>
      <c r="T4" s="897" t="s">
        <v>1520</v>
      </c>
      <c r="U4" s="896" t="s">
        <v>1521</v>
      </c>
      <c r="V4" s="896" t="s">
        <v>1522</v>
      </c>
      <c r="W4" s="895" t="s">
        <v>1523</v>
      </c>
      <c r="X4" s="898" t="s">
        <v>1524</v>
      </c>
      <c r="Y4" s="1011" t="s">
        <v>1527</v>
      </c>
      <c r="Z4" s="1012" t="s">
        <v>1528</v>
      </c>
      <c r="AA4" s="1013" t="s">
        <v>46</v>
      </c>
      <c r="AB4" s="1384"/>
      <c r="AC4" s="1293" t="s">
        <v>1529</v>
      </c>
      <c r="AD4" s="1019" t="s">
        <v>1530</v>
      </c>
      <c r="AE4" s="1018" t="s">
        <v>1531</v>
      </c>
      <c r="AF4" s="874" t="s">
        <v>1532</v>
      </c>
      <c r="AG4" s="1019" t="s">
        <v>1533</v>
      </c>
      <c r="AH4" s="1015" t="s">
        <v>1534</v>
      </c>
      <c r="AI4" s="1417"/>
      <c r="AJ4" s="875" t="s">
        <v>1535</v>
      </c>
      <c r="AK4" s="875" t="s">
        <v>1536</v>
      </c>
      <c r="AL4" s="875" t="s">
        <v>1537</v>
      </c>
      <c r="AM4" s="875" t="s">
        <v>1538</v>
      </c>
      <c r="AN4" s="875" t="s">
        <v>1539</v>
      </c>
      <c r="AO4" s="875" t="s">
        <v>1540</v>
      </c>
      <c r="AP4" s="875" t="s">
        <v>1541</v>
      </c>
      <c r="AQ4" s="875" t="s">
        <v>1542</v>
      </c>
      <c r="AR4" s="876" t="s">
        <v>1543</v>
      </c>
      <c r="AS4" s="877" t="s">
        <v>1544</v>
      </c>
      <c r="AT4" s="878" t="s">
        <v>1653</v>
      </c>
      <c r="AU4" s="879" t="s">
        <v>1654</v>
      </c>
      <c r="AV4" s="879" t="s">
        <v>1545</v>
      </c>
      <c r="AW4" s="880" t="s">
        <v>1546</v>
      </c>
      <c r="AX4" s="880" t="s">
        <v>1547</v>
      </c>
      <c r="AY4" s="880" t="s">
        <v>1548</v>
      </c>
      <c r="AZ4" s="880" t="s">
        <v>1549</v>
      </c>
      <c r="BA4" s="879" t="s">
        <v>1550</v>
      </c>
      <c r="BB4" s="880" t="s">
        <v>1551</v>
      </c>
      <c r="BC4" s="880" t="s">
        <v>1552</v>
      </c>
      <c r="BD4" s="880" t="s">
        <v>1553</v>
      </c>
      <c r="BE4" s="880" t="s">
        <v>1554</v>
      </c>
      <c r="BF4" s="880" t="s">
        <v>1555</v>
      </c>
      <c r="BG4" s="880" t="s">
        <v>1655</v>
      </c>
      <c r="BH4" s="880" t="s">
        <v>1556</v>
      </c>
      <c r="BI4" s="881" t="s">
        <v>1656</v>
      </c>
      <c r="BJ4" s="882" t="s">
        <v>1557</v>
      </c>
      <c r="BK4" s="882" t="s">
        <v>1558</v>
      </c>
      <c r="BL4" s="882" t="s">
        <v>1559</v>
      </c>
      <c r="BM4" s="882" t="s">
        <v>1560</v>
      </c>
      <c r="BN4" s="883" t="s">
        <v>1561</v>
      </c>
      <c r="BO4" s="884" t="s">
        <v>1657</v>
      </c>
      <c r="BP4" s="882" t="s">
        <v>1562</v>
      </c>
      <c r="BQ4" s="882" t="s">
        <v>1563</v>
      </c>
      <c r="BR4" s="882" t="s">
        <v>1564</v>
      </c>
      <c r="BS4" s="882" t="s">
        <v>1565</v>
      </c>
      <c r="BT4" s="885" t="s">
        <v>1658</v>
      </c>
      <c r="BU4" s="882" t="s">
        <v>1566</v>
      </c>
      <c r="BV4" s="882" t="s">
        <v>1567</v>
      </c>
      <c r="BW4" s="882" t="s">
        <v>1568</v>
      </c>
      <c r="BX4" s="882" t="s">
        <v>1569</v>
      </c>
      <c r="BY4" s="882" t="s">
        <v>1659</v>
      </c>
      <c r="BZ4" s="882" t="s">
        <v>1570</v>
      </c>
      <c r="CA4" s="886" t="s">
        <v>1572</v>
      </c>
      <c r="CB4" s="886" t="s">
        <v>1571</v>
      </c>
      <c r="CC4" s="874" t="s">
        <v>1573</v>
      </c>
      <c r="CD4" s="874" t="s">
        <v>1574</v>
      </c>
      <c r="CE4" s="886" t="s">
        <v>1575</v>
      </c>
      <c r="CF4" s="886" t="s">
        <v>1576</v>
      </c>
      <c r="CG4" s="886" t="s">
        <v>1577</v>
      </c>
      <c r="CH4" s="886" t="s">
        <v>1578</v>
      </c>
      <c r="CI4" s="874" t="s">
        <v>1581</v>
      </c>
      <c r="CJ4" s="874" t="s">
        <v>1579</v>
      </c>
      <c r="CK4" s="874" t="s">
        <v>1580</v>
      </c>
      <c r="CL4" s="887" t="s">
        <v>1583</v>
      </c>
      <c r="CM4" s="843" t="s">
        <v>7</v>
      </c>
      <c r="CN4" s="861" t="s">
        <v>1475</v>
      </c>
      <c r="CO4" s="861" t="s">
        <v>1476</v>
      </c>
      <c r="CP4" s="861" t="s">
        <v>1435</v>
      </c>
      <c r="CQ4" s="861" t="s">
        <v>1477</v>
      </c>
      <c r="CR4" s="861" t="s">
        <v>1436</v>
      </c>
      <c r="CS4" s="861" t="s">
        <v>1478</v>
      </c>
      <c r="CT4" s="861" t="s">
        <v>1479</v>
      </c>
      <c r="CU4" s="861" t="s">
        <v>1437</v>
      </c>
      <c r="CV4" s="861" t="s">
        <v>1480</v>
      </c>
      <c r="CW4" s="861" t="s">
        <v>1481</v>
      </c>
      <c r="CX4" s="861" t="s">
        <v>1412</v>
      </c>
      <c r="CY4" s="861" t="s">
        <v>1438</v>
      </c>
      <c r="CZ4" s="862" t="s">
        <v>1482</v>
      </c>
      <c r="DA4" s="862" t="s">
        <v>1483</v>
      </c>
      <c r="DB4" s="862" t="s">
        <v>1413</v>
      </c>
      <c r="DC4" s="862" t="s">
        <v>1484</v>
      </c>
      <c r="DD4" s="862" t="s">
        <v>1414</v>
      </c>
      <c r="DE4" s="862" t="s">
        <v>1485</v>
      </c>
      <c r="DF4" s="862" t="s">
        <v>1486</v>
      </c>
      <c r="DG4" s="862" t="s">
        <v>1415</v>
      </c>
      <c r="DH4" s="862" t="s">
        <v>1487</v>
      </c>
      <c r="DI4" s="862" t="s">
        <v>1488</v>
      </c>
      <c r="DJ4" s="862" t="s">
        <v>1416</v>
      </c>
      <c r="DK4" s="862" t="s">
        <v>1179</v>
      </c>
      <c r="DL4" s="863" t="s">
        <v>1489</v>
      </c>
      <c r="DM4" s="863" t="s">
        <v>1490</v>
      </c>
      <c r="DN4" s="863" t="s">
        <v>1417</v>
      </c>
      <c r="DO4" s="863" t="s">
        <v>1491</v>
      </c>
      <c r="DP4" s="863" t="s">
        <v>1418</v>
      </c>
      <c r="DQ4" s="863" t="s">
        <v>1492</v>
      </c>
      <c r="DR4" s="863" t="s">
        <v>1493</v>
      </c>
      <c r="DS4" s="863" t="s">
        <v>1419</v>
      </c>
      <c r="DT4" s="863" t="s">
        <v>1494</v>
      </c>
      <c r="DU4" s="863" t="s">
        <v>1495</v>
      </c>
      <c r="DV4" s="863" t="s">
        <v>1420</v>
      </c>
      <c r="DW4" s="863" t="s">
        <v>1496</v>
      </c>
      <c r="DX4" s="864" t="s">
        <v>1497</v>
      </c>
      <c r="DY4" s="864" t="s">
        <v>1498</v>
      </c>
      <c r="DZ4" s="864" t="s">
        <v>1421</v>
      </c>
      <c r="EA4" s="864" t="s">
        <v>1499</v>
      </c>
      <c r="EB4" s="864" t="s">
        <v>1422</v>
      </c>
      <c r="EC4" s="864" t="s">
        <v>1500</v>
      </c>
      <c r="ED4" s="864" t="s">
        <v>1501</v>
      </c>
      <c r="EE4" s="864" t="s">
        <v>1423</v>
      </c>
      <c r="EF4" s="864" t="s">
        <v>1502</v>
      </c>
      <c r="EG4" s="864" t="s">
        <v>1503</v>
      </c>
      <c r="EH4" s="864" t="s">
        <v>1424</v>
      </c>
      <c r="EI4" s="865" t="s">
        <v>1504</v>
      </c>
      <c r="EJ4" s="866" t="s">
        <v>1584</v>
      </c>
      <c r="EK4" s="942" t="s">
        <v>115</v>
      </c>
      <c r="EL4" s="1007" t="s">
        <v>1585</v>
      </c>
      <c r="EM4" s="1007" t="s">
        <v>1586</v>
      </c>
      <c r="EN4" s="1007" t="s">
        <v>1587</v>
      </c>
      <c r="EO4" s="1007" t="s">
        <v>1588</v>
      </c>
      <c r="EP4" s="1007" t="s">
        <v>1589</v>
      </c>
      <c r="EQ4" s="1005" t="s">
        <v>1590</v>
      </c>
      <c r="ER4" s="999" t="s">
        <v>1591</v>
      </c>
      <c r="ES4" s="999" t="s">
        <v>1592</v>
      </c>
      <c r="ET4" s="1001" t="s">
        <v>1593</v>
      </c>
      <c r="EU4" s="1001" t="s">
        <v>1594</v>
      </c>
      <c r="EV4" s="1003" t="s">
        <v>1595</v>
      </c>
      <c r="EW4" s="1003" t="s">
        <v>1596</v>
      </c>
      <c r="EX4" s="854" t="s">
        <v>1879</v>
      </c>
      <c r="EY4" s="854" t="s">
        <v>1880</v>
      </c>
      <c r="EZ4" s="854" t="s">
        <v>1881</v>
      </c>
      <c r="FA4" s="854" t="s">
        <v>1882</v>
      </c>
      <c r="FB4" s="854" t="s">
        <v>1883</v>
      </c>
      <c r="FC4" s="854" t="s">
        <v>1884</v>
      </c>
      <c r="FD4" s="854" t="s">
        <v>1885</v>
      </c>
      <c r="FE4" s="854" t="s">
        <v>1886</v>
      </c>
      <c r="FF4" s="854" t="s">
        <v>1887</v>
      </c>
      <c r="FG4" s="854" t="s">
        <v>1888</v>
      </c>
      <c r="FH4" s="854" t="s">
        <v>1889</v>
      </c>
      <c r="FI4" s="854" t="s">
        <v>1890</v>
      </c>
      <c r="FJ4" s="854" t="s">
        <v>1891</v>
      </c>
      <c r="FK4" s="854" t="s">
        <v>1892</v>
      </c>
      <c r="FL4" s="854" t="s">
        <v>1893</v>
      </c>
      <c r="FM4" s="854" t="s">
        <v>1894</v>
      </c>
      <c r="FN4" s="854" t="s">
        <v>1597</v>
      </c>
      <c r="FO4" s="855" t="s">
        <v>1598</v>
      </c>
      <c r="FP4" s="855" t="s">
        <v>1599</v>
      </c>
      <c r="FQ4" s="855" t="s">
        <v>1600</v>
      </c>
      <c r="FR4" s="855" t="s">
        <v>1601</v>
      </c>
      <c r="FS4" s="855" t="s">
        <v>1602</v>
      </c>
      <c r="FT4" s="855" t="s">
        <v>1603</v>
      </c>
      <c r="FU4" s="855" t="s">
        <v>1604</v>
      </c>
      <c r="FV4" s="855" t="s">
        <v>1605</v>
      </c>
      <c r="FW4" s="855" t="s">
        <v>1606</v>
      </c>
      <c r="FX4" s="856" t="s">
        <v>1607</v>
      </c>
      <c r="FY4" s="856" t="s">
        <v>1608</v>
      </c>
      <c r="FZ4" s="856" t="s">
        <v>1609</v>
      </c>
      <c r="GA4" s="856" t="s">
        <v>1610</v>
      </c>
      <c r="GB4" s="857" t="s">
        <v>1611</v>
      </c>
      <c r="GC4" s="857" t="s">
        <v>1612</v>
      </c>
      <c r="GD4" s="857" t="s">
        <v>1613</v>
      </c>
      <c r="GE4" s="857" t="s">
        <v>1614</v>
      </c>
      <c r="GF4" s="857" t="s">
        <v>1615</v>
      </c>
      <c r="GG4" s="857" t="s">
        <v>1616</v>
      </c>
      <c r="GH4" s="857" t="s">
        <v>1617</v>
      </c>
      <c r="GI4" s="857" t="s">
        <v>1618</v>
      </c>
      <c r="GJ4" s="857" t="s">
        <v>1619</v>
      </c>
      <c r="GK4" s="857" t="s">
        <v>1620</v>
      </c>
      <c r="GL4" s="857" t="s">
        <v>1621</v>
      </c>
      <c r="GM4" s="857" t="s">
        <v>1622</v>
      </c>
      <c r="GN4" s="857" t="s">
        <v>1623</v>
      </c>
      <c r="GO4" s="857" t="s">
        <v>1624</v>
      </c>
      <c r="GP4" s="858" t="s">
        <v>1625</v>
      </c>
      <c r="GQ4" s="858" t="s">
        <v>1626</v>
      </c>
      <c r="GR4" s="858" t="s">
        <v>1627</v>
      </c>
      <c r="GS4" s="858" t="s">
        <v>1628</v>
      </c>
      <c r="GT4" s="858" t="s">
        <v>1629</v>
      </c>
      <c r="GU4" s="859" t="s">
        <v>1630</v>
      </c>
      <c r="GV4" s="1140" t="s">
        <v>4</v>
      </c>
      <c r="GW4" s="850" t="s">
        <v>1631</v>
      </c>
      <c r="GX4" s="851" t="s">
        <v>1632</v>
      </c>
      <c r="GY4" s="851" t="s">
        <v>1633</v>
      </c>
      <c r="GZ4" s="851" t="s">
        <v>650</v>
      </c>
      <c r="HA4" s="851" t="s">
        <v>1634</v>
      </c>
      <c r="HB4" s="851" t="s">
        <v>0</v>
      </c>
      <c r="HC4" s="851" t="s">
        <v>1635</v>
      </c>
      <c r="HD4" s="851" t="s">
        <v>1636</v>
      </c>
      <c r="HE4" s="851" t="s">
        <v>1637</v>
      </c>
      <c r="HF4" s="851" t="s">
        <v>1638</v>
      </c>
      <c r="HG4" s="851" t="s">
        <v>1639</v>
      </c>
      <c r="HH4" s="851" t="s">
        <v>1640</v>
      </c>
      <c r="HI4" s="847" t="s">
        <v>1641</v>
      </c>
      <c r="HJ4" s="848" t="s">
        <v>1644</v>
      </c>
      <c r="HK4" s="964" t="s">
        <v>1645</v>
      </c>
      <c r="HL4" s="1225" t="s">
        <v>44</v>
      </c>
    </row>
    <row r="5" spans="1:220" ht="39.950000000000003" customHeight="1" thickTop="1">
      <c r="A5" s="1200" t="s">
        <v>1001</v>
      </c>
      <c r="B5" s="1207"/>
      <c r="C5" s="1203" t="s">
        <v>61</v>
      </c>
      <c r="D5" s="893" t="s">
        <v>988</v>
      </c>
      <c r="E5" s="893" t="s">
        <v>61</v>
      </c>
      <c r="F5" s="893" t="s">
        <v>989</v>
      </c>
      <c r="G5" s="893" t="s">
        <v>61</v>
      </c>
      <c r="H5" s="893" t="s">
        <v>336</v>
      </c>
      <c r="I5" s="893" t="s">
        <v>62</v>
      </c>
      <c r="J5" s="893" t="s">
        <v>1936</v>
      </c>
      <c r="K5" s="893" t="s">
        <v>61</v>
      </c>
      <c r="L5" s="893" t="s">
        <v>1648</v>
      </c>
      <c r="M5" s="893" t="s">
        <v>61</v>
      </c>
      <c r="N5" s="893" t="s">
        <v>990</v>
      </c>
      <c r="O5" s="893" t="s">
        <v>61</v>
      </c>
      <c r="P5" s="893" t="s">
        <v>991</v>
      </c>
      <c r="Q5" s="893" t="s">
        <v>61</v>
      </c>
      <c r="R5" s="893" t="s">
        <v>337</v>
      </c>
      <c r="S5" s="893" t="s">
        <v>62</v>
      </c>
      <c r="T5" s="893" t="s">
        <v>1936</v>
      </c>
      <c r="U5" s="893" t="s">
        <v>61</v>
      </c>
      <c r="V5" s="893" t="s">
        <v>992</v>
      </c>
      <c r="W5" s="893" t="s">
        <v>9</v>
      </c>
      <c r="X5" s="893" t="s">
        <v>61</v>
      </c>
      <c r="Y5" s="893" t="s">
        <v>350</v>
      </c>
      <c r="Z5" s="893" t="s">
        <v>1936</v>
      </c>
      <c r="AA5" s="1209" t="s">
        <v>1936</v>
      </c>
      <c r="AB5" s="943"/>
      <c r="AC5" s="1294" t="s">
        <v>85</v>
      </c>
      <c r="AD5" s="867" t="s">
        <v>96</v>
      </c>
      <c r="AE5" s="868" t="s">
        <v>205</v>
      </c>
      <c r="AF5" s="867" t="s">
        <v>205</v>
      </c>
      <c r="AG5" s="867" t="s">
        <v>205</v>
      </c>
      <c r="AH5" s="867" t="s">
        <v>62</v>
      </c>
      <c r="AI5" s="868" t="s">
        <v>66</v>
      </c>
      <c r="AJ5" s="868" t="s">
        <v>66</v>
      </c>
      <c r="AK5" s="867" t="s">
        <v>1936</v>
      </c>
      <c r="AL5" s="867" t="s">
        <v>1936</v>
      </c>
      <c r="AM5" s="867" t="s">
        <v>1936</v>
      </c>
      <c r="AN5" s="868" t="s">
        <v>66</v>
      </c>
      <c r="AO5" s="867" t="s">
        <v>1936</v>
      </c>
      <c r="AP5" s="867" t="s">
        <v>1936</v>
      </c>
      <c r="AQ5" s="867" t="s">
        <v>1936</v>
      </c>
      <c r="AR5" s="1162" t="s">
        <v>66</v>
      </c>
      <c r="AS5" s="867" t="s">
        <v>1936</v>
      </c>
      <c r="AT5" s="867" t="s">
        <v>66</v>
      </c>
      <c r="AU5" s="867" t="s">
        <v>66</v>
      </c>
      <c r="AV5" s="867" t="s">
        <v>1936</v>
      </c>
      <c r="AW5" s="868" t="s">
        <v>1936</v>
      </c>
      <c r="AX5" s="869" t="s">
        <v>1936</v>
      </c>
      <c r="AY5" s="868" t="s">
        <v>1936</v>
      </c>
      <c r="AZ5" s="867" t="s">
        <v>1936</v>
      </c>
      <c r="BA5" s="867" t="s">
        <v>66</v>
      </c>
      <c r="BB5" s="868" t="s">
        <v>1936</v>
      </c>
      <c r="BC5" s="868" t="s">
        <v>1936</v>
      </c>
      <c r="BD5" s="869" t="s">
        <v>1936</v>
      </c>
      <c r="BE5" s="868" t="s">
        <v>1936</v>
      </c>
      <c r="BF5" s="867" t="s">
        <v>1936</v>
      </c>
      <c r="BG5" s="1162">
        <v>0</v>
      </c>
      <c r="BH5" s="867" t="s">
        <v>1936</v>
      </c>
      <c r="BI5" s="867" t="s">
        <v>61</v>
      </c>
      <c r="BJ5" s="868" t="s">
        <v>993</v>
      </c>
      <c r="BK5" s="868" t="s">
        <v>66</v>
      </c>
      <c r="BL5" s="868" t="s">
        <v>66</v>
      </c>
      <c r="BM5" s="868" t="s">
        <v>1936</v>
      </c>
      <c r="BN5" s="867" t="s">
        <v>1936</v>
      </c>
      <c r="BO5" s="867" t="s">
        <v>66</v>
      </c>
      <c r="BP5" s="868" t="s">
        <v>1936</v>
      </c>
      <c r="BQ5" s="869" t="s">
        <v>538</v>
      </c>
      <c r="BR5" s="869" t="s">
        <v>1936</v>
      </c>
      <c r="BS5" s="868" t="s">
        <v>1936</v>
      </c>
      <c r="BT5" s="867" t="s">
        <v>66</v>
      </c>
      <c r="BU5" s="868" t="s">
        <v>1936</v>
      </c>
      <c r="BV5" s="867" t="s">
        <v>538</v>
      </c>
      <c r="BW5" s="868" t="s">
        <v>1936</v>
      </c>
      <c r="BX5" s="868" t="s">
        <v>1936</v>
      </c>
      <c r="BY5" s="1162" t="s">
        <v>66</v>
      </c>
      <c r="BZ5" s="868" t="s">
        <v>1936</v>
      </c>
      <c r="CA5" s="871" t="s">
        <v>66</v>
      </c>
      <c r="CB5" s="867" t="s">
        <v>101</v>
      </c>
      <c r="CC5" s="871" t="s">
        <v>66</v>
      </c>
      <c r="CD5" s="867" t="s">
        <v>101</v>
      </c>
      <c r="CE5" s="871" t="s">
        <v>66</v>
      </c>
      <c r="CF5" s="867" t="s">
        <v>114</v>
      </c>
      <c r="CG5" s="867" t="s">
        <v>66</v>
      </c>
      <c r="CH5" s="867" t="s">
        <v>101</v>
      </c>
      <c r="CI5" s="867" t="s">
        <v>1936</v>
      </c>
      <c r="CJ5" s="867" t="s">
        <v>1936</v>
      </c>
      <c r="CK5" s="867" t="s">
        <v>1936</v>
      </c>
      <c r="CL5" s="1279" t="s">
        <v>994</v>
      </c>
      <c r="CM5" s="1278"/>
      <c r="CN5" s="1297" t="s">
        <v>61</v>
      </c>
      <c r="CO5" s="860" t="s">
        <v>61</v>
      </c>
      <c r="CP5" s="860" t="s">
        <v>61</v>
      </c>
      <c r="CQ5" s="860" t="s">
        <v>62</v>
      </c>
      <c r="CR5" s="860" t="s">
        <v>61</v>
      </c>
      <c r="CS5" s="860" t="s">
        <v>61</v>
      </c>
      <c r="CT5" s="860" t="s">
        <v>62</v>
      </c>
      <c r="CU5" s="860" t="s">
        <v>62</v>
      </c>
      <c r="CV5" s="860" t="s">
        <v>62</v>
      </c>
      <c r="CW5" s="860" t="s">
        <v>61</v>
      </c>
      <c r="CX5" s="860" t="s">
        <v>62</v>
      </c>
      <c r="CY5" s="860" t="s">
        <v>62</v>
      </c>
      <c r="CZ5" s="921" t="s">
        <v>61</v>
      </c>
      <c r="DA5" s="921" t="s">
        <v>61</v>
      </c>
      <c r="DB5" s="921" t="s">
        <v>61</v>
      </c>
      <c r="DC5" s="921" t="s">
        <v>62</v>
      </c>
      <c r="DD5" s="921" t="s">
        <v>61</v>
      </c>
      <c r="DE5" s="921" t="s">
        <v>61</v>
      </c>
      <c r="DF5" s="921" t="s">
        <v>62</v>
      </c>
      <c r="DG5" s="921" t="s">
        <v>62</v>
      </c>
      <c r="DH5" s="921" t="s">
        <v>62</v>
      </c>
      <c r="DI5" s="921" t="s">
        <v>61</v>
      </c>
      <c r="DJ5" s="921" t="s">
        <v>62</v>
      </c>
      <c r="DK5" s="921" t="s">
        <v>62</v>
      </c>
      <c r="DL5" s="921" t="s">
        <v>61</v>
      </c>
      <c r="DM5" s="921" t="s">
        <v>61</v>
      </c>
      <c r="DN5" s="921" t="s">
        <v>61</v>
      </c>
      <c r="DO5" s="921" t="s">
        <v>62</v>
      </c>
      <c r="DP5" s="921" t="s">
        <v>61</v>
      </c>
      <c r="DQ5" s="921" t="s">
        <v>61</v>
      </c>
      <c r="DR5" s="921" t="s">
        <v>62</v>
      </c>
      <c r="DS5" s="921" t="s">
        <v>62</v>
      </c>
      <c r="DT5" s="921" t="s">
        <v>62</v>
      </c>
      <c r="DU5" s="921" t="s">
        <v>61</v>
      </c>
      <c r="DV5" s="921" t="s">
        <v>62</v>
      </c>
      <c r="DW5" s="921" t="s">
        <v>62</v>
      </c>
      <c r="DX5" s="922" t="s">
        <v>61</v>
      </c>
      <c r="DY5" s="922" t="s">
        <v>62</v>
      </c>
      <c r="DZ5" s="922" t="s">
        <v>61</v>
      </c>
      <c r="EA5" s="922" t="s">
        <v>62</v>
      </c>
      <c r="EB5" s="922" t="s">
        <v>62</v>
      </c>
      <c r="EC5" s="922" t="s">
        <v>61</v>
      </c>
      <c r="ED5" s="922" t="s">
        <v>62</v>
      </c>
      <c r="EE5" s="922" t="s">
        <v>62</v>
      </c>
      <c r="EF5" s="922" t="s">
        <v>62</v>
      </c>
      <c r="EG5" s="922" t="s">
        <v>62</v>
      </c>
      <c r="EH5" s="922" t="s">
        <v>62</v>
      </c>
      <c r="EI5" s="922" t="s">
        <v>62</v>
      </c>
      <c r="EJ5" s="1275" t="s">
        <v>1936</v>
      </c>
      <c r="EK5" s="1159"/>
      <c r="EL5" s="1300" t="s">
        <v>62</v>
      </c>
      <c r="EM5" s="852" t="s">
        <v>205</v>
      </c>
      <c r="EN5" s="852" t="s">
        <v>205</v>
      </c>
      <c r="EO5" s="852" t="s">
        <v>205</v>
      </c>
      <c r="EP5" s="852" t="s">
        <v>205</v>
      </c>
      <c r="EQ5" s="852" t="s">
        <v>61</v>
      </c>
      <c r="ER5" s="852" t="s">
        <v>224</v>
      </c>
      <c r="ES5" s="852" t="s">
        <v>338</v>
      </c>
      <c r="ET5" s="852" t="s">
        <v>62</v>
      </c>
      <c r="EU5" s="852" t="s">
        <v>205</v>
      </c>
      <c r="EV5" s="852" t="s">
        <v>61</v>
      </c>
      <c r="EW5" s="852" t="s">
        <v>995</v>
      </c>
      <c r="EX5" s="852" t="s">
        <v>199</v>
      </c>
      <c r="EY5" s="852" t="s">
        <v>66</v>
      </c>
      <c r="EZ5" s="852" t="s">
        <v>199</v>
      </c>
      <c r="FA5" s="852" t="s">
        <v>66</v>
      </c>
      <c r="FB5" s="852" t="s">
        <v>205</v>
      </c>
      <c r="FC5" s="852" t="s">
        <v>205</v>
      </c>
      <c r="FD5" s="852" t="s">
        <v>201</v>
      </c>
      <c r="FE5" s="852" t="s">
        <v>205</v>
      </c>
      <c r="FF5" s="852" t="s">
        <v>199</v>
      </c>
      <c r="FG5" s="852" t="s">
        <v>66</v>
      </c>
      <c r="FH5" s="852" t="s">
        <v>205</v>
      </c>
      <c r="FI5" s="852" t="s">
        <v>205</v>
      </c>
      <c r="FJ5" s="852" t="s">
        <v>203</v>
      </c>
      <c r="FK5" s="852" t="s">
        <v>66</v>
      </c>
      <c r="FL5" s="852" t="s">
        <v>205</v>
      </c>
      <c r="FM5" s="852" t="s">
        <v>205</v>
      </c>
      <c r="FN5" s="852" t="s">
        <v>996</v>
      </c>
      <c r="FO5" s="852" t="s">
        <v>62</v>
      </c>
      <c r="FP5" s="852" t="s">
        <v>1936</v>
      </c>
      <c r="FQ5" s="852" t="s">
        <v>1936</v>
      </c>
      <c r="FR5" s="852" t="s">
        <v>62</v>
      </c>
      <c r="FS5" s="852" t="s">
        <v>1936</v>
      </c>
      <c r="FT5" s="852" t="s">
        <v>1936</v>
      </c>
      <c r="FU5" s="852" t="s">
        <v>62</v>
      </c>
      <c r="FV5" s="852" t="s">
        <v>1936</v>
      </c>
      <c r="FW5" s="853" t="s">
        <v>1936</v>
      </c>
      <c r="FX5" s="853" t="s">
        <v>62</v>
      </c>
      <c r="FY5" s="853" t="s">
        <v>62</v>
      </c>
      <c r="FZ5" s="853" t="s">
        <v>205</v>
      </c>
      <c r="GA5" s="853" t="s">
        <v>205</v>
      </c>
      <c r="GB5" s="853" t="s">
        <v>61</v>
      </c>
      <c r="GC5" s="853" t="s">
        <v>61</v>
      </c>
      <c r="GD5" s="853" t="s">
        <v>61</v>
      </c>
      <c r="GE5" s="853" t="s">
        <v>62</v>
      </c>
      <c r="GF5" s="853" t="s">
        <v>61</v>
      </c>
      <c r="GG5" s="853" t="s">
        <v>61</v>
      </c>
      <c r="GH5" s="853" t="s">
        <v>62</v>
      </c>
      <c r="GI5" s="853" t="s">
        <v>62</v>
      </c>
      <c r="GJ5" s="853" t="s">
        <v>62</v>
      </c>
      <c r="GK5" s="853" t="s">
        <v>62</v>
      </c>
      <c r="GL5" s="853" t="s">
        <v>205</v>
      </c>
      <c r="GM5" s="853">
        <v>2014</v>
      </c>
      <c r="GN5" s="853" t="s">
        <v>997</v>
      </c>
      <c r="GO5" s="853" t="s">
        <v>998</v>
      </c>
      <c r="GP5" s="853">
        <v>2008</v>
      </c>
      <c r="GQ5" s="853" t="s">
        <v>61</v>
      </c>
      <c r="GR5" s="853" t="s">
        <v>62</v>
      </c>
      <c r="GS5" s="853" t="s">
        <v>61</v>
      </c>
      <c r="GT5" s="853" t="s">
        <v>62</v>
      </c>
      <c r="GU5" s="1303" t="s">
        <v>1936</v>
      </c>
      <c r="GV5" s="938"/>
      <c r="GW5" s="1306" t="s">
        <v>61</v>
      </c>
      <c r="GX5" s="891" t="s">
        <v>62</v>
      </c>
      <c r="GY5" s="891" t="s">
        <v>62</v>
      </c>
      <c r="GZ5" s="891" t="s">
        <v>62</v>
      </c>
      <c r="HA5" s="891" t="s">
        <v>205</v>
      </c>
      <c r="HB5" s="891" t="s">
        <v>62</v>
      </c>
      <c r="HC5" s="891" t="s">
        <v>61</v>
      </c>
      <c r="HD5" s="891" t="s">
        <v>205</v>
      </c>
      <c r="HE5" s="891" t="s">
        <v>205</v>
      </c>
      <c r="HF5" s="891" t="s">
        <v>205</v>
      </c>
      <c r="HG5" s="891" t="s">
        <v>1930</v>
      </c>
      <c r="HH5" s="891" t="s">
        <v>549</v>
      </c>
      <c r="HI5" s="891" t="s">
        <v>62</v>
      </c>
      <c r="HJ5" s="1310" t="s">
        <v>62</v>
      </c>
      <c r="HK5" s="889" t="s">
        <v>1937</v>
      </c>
      <c r="HL5" s="1314" t="s">
        <v>45</v>
      </c>
    </row>
    <row r="6" spans="1:220" ht="39.950000000000003" customHeight="1">
      <c r="A6" s="1200" t="s">
        <v>1153</v>
      </c>
      <c r="B6" s="1207"/>
      <c r="C6" s="1204" t="s">
        <v>62</v>
      </c>
      <c r="D6" s="894" t="s">
        <v>205</v>
      </c>
      <c r="E6" s="894" t="s">
        <v>205</v>
      </c>
      <c r="F6" s="894" t="s">
        <v>1936</v>
      </c>
      <c r="G6" s="894" t="s">
        <v>205</v>
      </c>
      <c r="H6" s="894" t="s">
        <v>1936</v>
      </c>
      <c r="I6" s="894" t="s">
        <v>205</v>
      </c>
      <c r="J6" s="894" t="s">
        <v>1936</v>
      </c>
      <c r="K6" s="894" t="s">
        <v>205</v>
      </c>
      <c r="L6" s="894" t="s">
        <v>1936</v>
      </c>
      <c r="M6" s="894" t="s">
        <v>205</v>
      </c>
      <c r="N6" s="894" t="s">
        <v>1936</v>
      </c>
      <c r="O6" s="894" t="s">
        <v>205</v>
      </c>
      <c r="P6" s="894" t="s">
        <v>1936</v>
      </c>
      <c r="Q6" s="894" t="s">
        <v>205</v>
      </c>
      <c r="R6" s="894" t="s">
        <v>1936</v>
      </c>
      <c r="S6" s="894" t="s">
        <v>205</v>
      </c>
      <c r="T6" s="894" t="s">
        <v>1936</v>
      </c>
      <c r="U6" s="894" t="s">
        <v>205</v>
      </c>
      <c r="V6" s="894" t="s">
        <v>1936</v>
      </c>
      <c r="W6" s="894" t="s">
        <v>205</v>
      </c>
      <c r="X6" s="894" t="s">
        <v>205</v>
      </c>
      <c r="Y6" s="894" t="s">
        <v>62</v>
      </c>
      <c r="Z6" s="894" t="s">
        <v>205</v>
      </c>
      <c r="AA6" s="1210" t="s">
        <v>205</v>
      </c>
      <c r="AB6" s="943"/>
      <c r="AC6" s="1295" t="s">
        <v>85</v>
      </c>
      <c r="AD6" s="835" t="s">
        <v>96</v>
      </c>
      <c r="AE6" s="836">
        <v>140000</v>
      </c>
      <c r="AF6" s="835" t="s">
        <v>538</v>
      </c>
      <c r="AG6" s="835" t="s">
        <v>220</v>
      </c>
      <c r="AH6" s="835" t="s">
        <v>62</v>
      </c>
      <c r="AI6" s="836" t="s">
        <v>62</v>
      </c>
      <c r="AJ6" s="836">
        <v>0</v>
      </c>
      <c r="AK6" s="835" t="s">
        <v>538</v>
      </c>
      <c r="AL6" s="835" t="s">
        <v>1936</v>
      </c>
      <c r="AM6" s="835" t="s">
        <v>1936</v>
      </c>
      <c r="AN6" s="836">
        <v>0</v>
      </c>
      <c r="AO6" s="835" t="s">
        <v>538</v>
      </c>
      <c r="AP6" s="835" t="s">
        <v>1936</v>
      </c>
      <c r="AQ6" s="835" t="s">
        <v>1936</v>
      </c>
      <c r="AR6" s="838">
        <v>0</v>
      </c>
      <c r="AS6" s="835" t="s">
        <v>1936</v>
      </c>
      <c r="AT6" s="835" t="s">
        <v>62</v>
      </c>
      <c r="AU6" s="835" t="s">
        <v>62</v>
      </c>
      <c r="AV6" s="835" t="s">
        <v>205</v>
      </c>
      <c r="AW6" s="836">
        <v>0</v>
      </c>
      <c r="AX6" s="837" t="s">
        <v>538</v>
      </c>
      <c r="AY6" s="836" t="s">
        <v>1936</v>
      </c>
      <c r="AZ6" s="835" t="s">
        <v>1936</v>
      </c>
      <c r="BA6" s="835" t="s">
        <v>62</v>
      </c>
      <c r="BB6" s="836" t="s">
        <v>205</v>
      </c>
      <c r="BC6" s="836">
        <v>0</v>
      </c>
      <c r="BD6" s="837" t="s">
        <v>538</v>
      </c>
      <c r="BE6" s="836" t="s">
        <v>1936</v>
      </c>
      <c r="BF6" s="835" t="s">
        <v>1936</v>
      </c>
      <c r="BG6" s="838">
        <v>0</v>
      </c>
      <c r="BH6" s="835" t="s">
        <v>1936</v>
      </c>
      <c r="BI6" s="835" t="s">
        <v>61</v>
      </c>
      <c r="BJ6" s="836" t="s">
        <v>220</v>
      </c>
      <c r="BK6" s="836">
        <v>22000</v>
      </c>
      <c r="BL6" s="836" t="s">
        <v>538</v>
      </c>
      <c r="BM6" s="836" t="s">
        <v>220</v>
      </c>
      <c r="BN6" s="835" t="s">
        <v>1936</v>
      </c>
      <c r="BO6" s="835" t="s">
        <v>62</v>
      </c>
      <c r="BP6" s="836">
        <v>0</v>
      </c>
      <c r="BQ6" s="837" t="s">
        <v>538</v>
      </c>
      <c r="BR6" s="837" t="s">
        <v>223</v>
      </c>
      <c r="BS6" s="836" t="s">
        <v>712</v>
      </c>
      <c r="BT6" s="835" t="s">
        <v>62</v>
      </c>
      <c r="BU6" s="836">
        <v>0</v>
      </c>
      <c r="BV6" s="835" t="s">
        <v>538</v>
      </c>
      <c r="BW6" s="836" t="s">
        <v>1936</v>
      </c>
      <c r="BX6" s="836" t="s">
        <v>1936</v>
      </c>
      <c r="BY6" s="838">
        <v>22000</v>
      </c>
      <c r="BZ6" s="836" t="s">
        <v>1936</v>
      </c>
      <c r="CA6" s="839">
        <v>0</v>
      </c>
      <c r="CB6" s="835" t="s">
        <v>101</v>
      </c>
      <c r="CC6" s="839">
        <v>0</v>
      </c>
      <c r="CD6" s="835" t="s">
        <v>101</v>
      </c>
      <c r="CE6" s="839">
        <v>0.15714285714285714</v>
      </c>
      <c r="CF6" s="835" t="s">
        <v>114</v>
      </c>
      <c r="CG6" s="835" t="s">
        <v>61</v>
      </c>
      <c r="CH6" s="835" t="s">
        <v>101</v>
      </c>
      <c r="CI6" s="835" t="s">
        <v>205</v>
      </c>
      <c r="CJ6" s="835" t="s">
        <v>205</v>
      </c>
      <c r="CK6" s="835" t="s">
        <v>205</v>
      </c>
      <c r="CL6" s="1280" t="s">
        <v>1936</v>
      </c>
      <c r="CM6" s="1278"/>
      <c r="CN6" s="1298" t="s">
        <v>61</v>
      </c>
      <c r="CO6" s="842" t="s">
        <v>61</v>
      </c>
      <c r="CP6" s="842" t="s">
        <v>61</v>
      </c>
      <c r="CQ6" s="842" t="s">
        <v>62</v>
      </c>
      <c r="CR6" s="842" t="s">
        <v>61</v>
      </c>
      <c r="CS6" s="842" t="s">
        <v>61</v>
      </c>
      <c r="CT6" s="842" t="s">
        <v>62</v>
      </c>
      <c r="CU6" s="842" t="s">
        <v>61</v>
      </c>
      <c r="CV6" s="842" t="s">
        <v>66</v>
      </c>
      <c r="CW6" s="842" t="s">
        <v>61</v>
      </c>
      <c r="CX6" s="842" t="s">
        <v>62</v>
      </c>
      <c r="CY6" s="842" t="s">
        <v>217</v>
      </c>
      <c r="CZ6" s="923" t="s">
        <v>62</v>
      </c>
      <c r="DA6" s="923" t="s">
        <v>62</v>
      </c>
      <c r="DB6" s="923" t="s">
        <v>62</v>
      </c>
      <c r="DC6" s="923" t="s">
        <v>62</v>
      </c>
      <c r="DD6" s="923" t="s">
        <v>61</v>
      </c>
      <c r="DE6" s="923" t="s">
        <v>61</v>
      </c>
      <c r="DF6" s="923" t="s">
        <v>62</v>
      </c>
      <c r="DG6" s="923" t="s">
        <v>62</v>
      </c>
      <c r="DH6" s="923" t="s">
        <v>62</v>
      </c>
      <c r="DI6" s="923" t="s">
        <v>62</v>
      </c>
      <c r="DJ6" s="923" t="s">
        <v>62</v>
      </c>
      <c r="DK6" s="923" t="s">
        <v>1936</v>
      </c>
      <c r="DL6" s="923" t="s">
        <v>62</v>
      </c>
      <c r="DM6" s="923" t="s">
        <v>62</v>
      </c>
      <c r="DN6" s="923" t="s">
        <v>62</v>
      </c>
      <c r="DO6" s="923" t="s">
        <v>62</v>
      </c>
      <c r="DP6" s="923" t="s">
        <v>62</v>
      </c>
      <c r="DQ6" s="923" t="s">
        <v>62</v>
      </c>
      <c r="DR6" s="923" t="s">
        <v>62</v>
      </c>
      <c r="DS6" s="923" t="s">
        <v>62</v>
      </c>
      <c r="DT6" s="923" t="s">
        <v>62</v>
      </c>
      <c r="DU6" s="923" t="s">
        <v>62</v>
      </c>
      <c r="DV6" s="923" t="s">
        <v>62</v>
      </c>
      <c r="DW6" s="923" t="s">
        <v>1936</v>
      </c>
      <c r="DX6" s="924" t="s">
        <v>66</v>
      </c>
      <c r="DY6" s="924" t="s">
        <v>66</v>
      </c>
      <c r="DZ6" s="924" t="s">
        <v>66</v>
      </c>
      <c r="EA6" s="924" t="s">
        <v>66</v>
      </c>
      <c r="EB6" s="924" t="s">
        <v>66</v>
      </c>
      <c r="EC6" s="924" t="s">
        <v>66</v>
      </c>
      <c r="ED6" s="924" t="s">
        <v>66</v>
      </c>
      <c r="EE6" s="924" t="s">
        <v>66</v>
      </c>
      <c r="EF6" s="924" t="s">
        <v>66</v>
      </c>
      <c r="EG6" s="924" t="s">
        <v>66</v>
      </c>
      <c r="EH6" s="924" t="s">
        <v>66</v>
      </c>
      <c r="EI6" s="924" t="s">
        <v>1936</v>
      </c>
      <c r="EJ6" s="1276" t="s">
        <v>1938</v>
      </c>
      <c r="EK6" s="1159"/>
      <c r="EL6" s="1301" t="s">
        <v>61</v>
      </c>
      <c r="EM6" s="840" t="s">
        <v>218</v>
      </c>
      <c r="EN6" s="840" t="s">
        <v>714</v>
      </c>
      <c r="EO6" s="840" t="s">
        <v>61</v>
      </c>
      <c r="EP6" s="840" t="s">
        <v>61</v>
      </c>
      <c r="EQ6" s="840" t="s">
        <v>62</v>
      </c>
      <c r="ER6" s="840" t="s">
        <v>205</v>
      </c>
      <c r="ES6" s="840" t="s">
        <v>205</v>
      </c>
      <c r="ET6" s="840" t="s">
        <v>61</v>
      </c>
      <c r="EU6" s="840" t="s">
        <v>715</v>
      </c>
      <c r="EV6" s="840" t="s">
        <v>62</v>
      </c>
      <c r="EW6" s="840" t="s">
        <v>205</v>
      </c>
      <c r="EX6" s="840" t="s">
        <v>205</v>
      </c>
      <c r="EY6" s="840" t="s">
        <v>203</v>
      </c>
      <c r="EZ6" s="840" t="s">
        <v>205</v>
      </c>
      <c r="FA6" s="840" t="s">
        <v>200</v>
      </c>
      <c r="FB6" s="840" t="s">
        <v>205</v>
      </c>
      <c r="FC6" s="840" t="s">
        <v>205</v>
      </c>
      <c r="FD6" s="840" t="s">
        <v>203</v>
      </c>
      <c r="FE6" s="840" t="s">
        <v>203</v>
      </c>
      <c r="FF6" s="840" t="s">
        <v>199</v>
      </c>
      <c r="FG6" s="840" t="s">
        <v>199</v>
      </c>
      <c r="FH6" s="840" t="s">
        <v>205</v>
      </c>
      <c r="FI6" s="840" t="s">
        <v>203</v>
      </c>
      <c r="FJ6" s="840" t="s">
        <v>205</v>
      </c>
      <c r="FK6" s="840" t="s">
        <v>203</v>
      </c>
      <c r="FL6" s="840" t="s">
        <v>205</v>
      </c>
      <c r="FM6" s="840" t="s">
        <v>205</v>
      </c>
      <c r="FN6" s="840" t="s">
        <v>716</v>
      </c>
      <c r="FO6" s="840" t="s">
        <v>62</v>
      </c>
      <c r="FP6" s="840" t="s">
        <v>1936</v>
      </c>
      <c r="FQ6" s="840" t="s">
        <v>205</v>
      </c>
      <c r="FR6" s="840" t="s">
        <v>62</v>
      </c>
      <c r="FS6" s="840" t="s">
        <v>1936</v>
      </c>
      <c r="FT6" s="840" t="s">
        <v>205</v>
      </c>
      <c r="FU6" s="840" t="s">
        <v>62</v>
      </c>
      <c r="FV6" s="840" t="s">
        <v>1936</v>
      </c>
      <c r="FW6" s="841" t="s">
        <v>205</v>
      </c>
      <c r="FX6" s="841" t="s">
        <v>62</v>
      </c>
      <c r="FY6" s="841" t="s">
        <v>62</v>
      </c>
      <c r="FZ6" s="841" t="s">
        <v>205</v>
      </c>
      <c r="GA6" s="841" t="s">
        <v>205</v>
      </c>
      <c r="GB6" s="841" t="s">
        <v>61</v>
      </c>
      <c r="GC6" s="841" t="s">
        <v>61</v>
      </c>
      <c r="GD6" s="841" t="s">
        <v>62</v>
      </c>
      <c r="GE6" s="841" t="s">
        <v>62</v>
      </c>
      <c r="GF6" s="841" t="s">
        <v>62</v>
      </c>
      <c r="GG6" s="841" t="s">
        <v>62</v>
      </c>
      <c r="GH6" s="841" t="s">
        <v>62</v>
      </c>
      <c r="GI6" s="841" t="s">
        <v>62</v>
      </c>
      <c r="GJ6" s="841" t="s">
        <v>62</v>
      </c>
      <c r="GK6" s="841" t="s">
        <v>62</v>
      </c>
      <c r="GL6" s="841" t="s">
        <v>205</v>
      </c>
      <c r="GM6" s="841">
        <v>2013</v>
      </c>
      <c r="GN6" s="841" t="s">
        <v>221</v>
      </c>
      <c r="GO6" s="841" t="s">
        <v>219</v>
      </c>
      <c r="GP6" s="841">
        <v>2008</v>
      </c>
      <c r="GQ6" s="841" t="s">
        <v>61</v>
      </c>
      <c r="GR6" s="841" t="s">
        <v>62</v>
      </c>
      <c r="GS6" s="841" t="s">
        <v>62</v>
      </c>
      <c r="GT6" s="841" t="s">
        <v>62</v>
      </c>
      <c r="GU6" s="1304" t="s">
        <v>1936</v>
      </c>
      <c r="GV6" s="938"/>
      <c r="GW6" s="1307" t="s">
        <v>62</v>
      </c>
      <c r="GX6" s="892" t="s">
        <v>205</v>
      </c>
      <c r="GY6" s="892" t="s">
        <v>205</v>
      </c>
      <c r="GZ6" s="892" t="s">
        <v>205</v>
      </c>
      <c r="HA6" s="892" t="s">
        <v>205</v>
      </c>
      <c r="HB6" s="892" t="s">
        <v>62</v>
      </c>
      <c r="HC6" s="892" t="s">
        <v>62</v>
      </c>
      <c r="HD6" s="892" t="s">
        <v>205</v>
      </c>
      <c r="HE6" s="892" t="s">
        <v>205</v>
      </c>
      <c r="HF6" s="892" t="s">
        <v>205</v>
      </c>
      <c r="HG6" s="892" t="s">
        <v>710</v>
      </c>
      <c r="HH6" s="892" t="s">
        <v>222</v>
      </c>
      <c r="HI6" s="892" t="s">
        <v>61</v>
      </c>
      <c r="HJ6" s="1311" t="s">
        <v>62</v>
      </c>
      <c r="HK6" s="890" t="s">
        <v>718</v>
      </c>
      <c r="HL6" s="1315" t="s">
        <v>45</v>
      </c>
    </row>
    <row r="7" spans="1:220" ht="39.950000000000003" customHeight="1">
      <c r="A7" s="1200" t="s">
        <v>726</v>
      </c>
      <c r="B7" s="1207"/>
      <c r="C7" s="1204" t="s">
        <v>61</v>
      </c>
      <c r="D7" s="894" t="s">
        <v>225</v>
      </c>
      <c r="E7" s="894" t="s">
        <v>61</v>
      </c>
      <c r="F7" s="894" t="s">
        <v>226</v>
      </c>
      <c r="G7" s="894" t="s">
        <v>61</v>
      </c>
      <c r="H7" s="894" t="s">
        <v>227</v>
      </c>
      <c r="I7" s="894" t="s">
        <v>62</v>
      </c>
      <c r="J7" s="894" t="s">
        <v>1936</v>
      </c>
      <c r="K7" s="894" t="s">
        <v>61</v>
      </c>
      <c r="L7" s="894" t="s">
        <v>228</v>
      </c>
      <c r="M7" s="894" t="s">
        <v>61</v>
      </c>
      <c r="N7" s="894" t="s">
        <v>220</v>
      </c>
      <c r="O7" s="894" t="s">
        <v>61</v>
      </c>
      <c r="P7" s="894" t="s">
        <v>229</v>
      </c>
      <c r="Q7" s="894" t="s">
        <v>61</v>
      </c>
      <c r="R7" s="894" t="s">
        <v>230</v>
      </c>
      <c r="S7" s="894" t="s">
        <v>62</v>
      </c>
      <c r="T7" s="894" t="s">
        <v>1936</v>
      </c>
      <c r="U7" s="894" t="s">
        <v>61</v>
      </c>
      <c r="V7" s="894" t="s">
        <v>231</v>
      </c>
      <c r="W7" s="894" t="s">
        <v>60</v>
      </c>
      <c r="X7" s="894" t="s">
        <v>61</v>
      </c>
      <c r="Y7" s="894" t="s">
        <v>61</v>
      </c>
      <c r="Z7" s="894" t="s">
        <v>232</v>
      </c>
      <c r="AA7" s="1210" t="s">
        <v>233</v>
      </c>
      <c r="AB7" s="943"/>
      <c r="AC7" s="1295" t="s">
        <v>91</v>
      </c>
      <c r="AD7" s="835" t="s">
        <v>90</v>
      </c>
      <c r="AE7" s="836">
        <v>40000000</v>
      </c>
      <c r="AF7" s="835" t="s">
        <v>720</v>
      </c>
      <c r="AG7" s="835" t="s">
        <v>719</v>
      </c>
      <c r="AH7" s="835" t="s">
        <v>61</v>
      </c>
      <c r="AI7" s="836" t="s">
        <v>61</v>
      </c>
      <c r="AJ7" s="836">
        <v>0</v>
      </c>
      <c r="AK7" s="835" t="s">
        <v>1936</v>
      </c>
      <c r="AL7" s="835" t="s">
        <v>1936</v>
      </c>
      <c r="AM7" s="835" t="s">
        <v>1936</v>
      </c>
      <c r="AN7" s="836">
        <v>40000000</v>
      </c>
      <c r="AO7" s="835" t="s">
        <v>720</v>
      </c>
      <c r="AP7" s="835" t="s">
        <v>234</v>
      </c>
      <c r="AQ7" s="835" t="s">
        <v>1936</v>
      </c>
      <c r="AR7" s="1223">
        <v>40000000</v>
      </c>
      <c r="AS7" s="835" t="s">
        <v>1936</v>
      </c>
      <c r="AT7" s="835" t="s">
        <v>61</v>
      </c>
      <c r="AU7" s="835" t="s">
        <v>62</v>
      </c>
      <c r="AV7" s="835" t="s">
        <v>1936</v>
      </c>
      <c r="AW7" s="836" t="s">
        <v>1936</v>
      </c>
      <c r="AX7" s="837" t="s">
        <v>1936</v>
      </c>
      <c r="AY7" s="836" t="s">
        <v>1936</v>
      </c>
      <c r="AZ7" s="835" t="s">
        <v>1936</v>
      </c>
      <c r="BA7" s="835" t="s">
        <v>61</v>
      </c>
      <c r="BB7" s="836" t="s">
        <v>1936</v>
      </c>
      <c r="BC7" s="836">
        <v>34000000</v>
      </c>
      <c r="BD7" s="837" t="s">
        <v>720</v>
      </c>
      <c r="BE7" s="836" t="s">
        <v>721</v>
      </c>
      <c r="BF7" s="835" t="s">
        <v>1936</v>
      </c>
      <c r="BG7" s="1223">
        <v>34000000</v>
      </c>
      <c r="BH7" s="835" t="s">
        <v>1936</v>
      </c>
      <c r="BI7" s="835" t="s">
        <v>62</v>
      </c>
      <c r="BJ7" s="836" t="s">
        <v>1936</v>
      </c>
      <c r="BK7" s="836" t="s">
        <v>1936</v>
      </c>
      <c r="BL7" s="836" t="s">
        <v>1936</v>
      </c>
      <c r="BM7" s="836" t="s">
        <v>1936</v>
      </c>
      <c r="BN7" s="835" t="s">
        <v>1936</v>
      </c>
      <c r="BO7" s="835" t="s">
        <v>62</v>
      </c>
      <c r="BP7" s="836" t="s">
        <v>1936</v>
      </c>
      <c r="BQ7" s="837" t="s">
        <v>1936</v>
      </c>
      <c r="BR7" s="837" t="s">
        <v>1936</v>
      </c>
      <c r="BS7" s="836" t="s">
        <v>1936</v>
      </c>
      <c r="BT7" s="835" t="s">
        <v>62</v>
      </c>
      <c r="BU7" s="836" t="s">
        <v>1936</v>
      </c>
      <c r="BV7" s="835" t="s">
        <v>1936</v>
      </c>
      <c r="BW7" s="836" t="s">
        <v>1936</v>
      </c>
      <c r="BX7" s="836" t="s">
        <v>1936</v>
      </c>
      <c r="BY7" s="1223">
        <v>0</v>
      </c>
      <c r="BZ7" s="836" t="s">
        <v>1936</v>
      </c>
      <c r="CA7" s="839">
        <v>1</v>
      </c>
      <c r="CB7" s="835" t="s">
        <v>101</v>
      </c>
      <c r="CC7" s="839">
        <v>0</v>
      </c>
      <c r="CD7" s="835" t="s">
        <v>101</v>
      </c>
      <c r="CE7" s="839">
        <v>0.85</v>
      </c>
      <c r="CF7" s="835" t="s">
        <v>114</v>
      </c>
      <c r="CG7" s="835" t="s">
        <v>1936</v>
      </c>
      <c r="CH7" s="835" t="s">
        <v>101</v>
      </c>
      <c r="CI7" s="835" t="s">
        <v>1936</v>
      </c>
      <c r="CJ7" s="835" t="s">
        <v>1936</v>
      </c>
      <c r="CK7" s="835" t="s">
        <v>1936</v>
      </c>
      <c r="CL7" s="1280" t="s">
        <v>1936</v>
      </c>
      <c r="CM7" s="1278"/>
      <c r="CN7" s="1298" t="s">
        <v>61</v>
      </c>
      <c r="CO7" s="842" t="s">
        <v>61</v>
      </c>
      <c r="CP7" s="842" t="s">
        <v>61</v>
      </c>
      <c r="CQ7" s="842" t="s">
        <v>62</v>
      </c>
      <c r="CR7" s="842" t="s">
        <v>62</v>
      </c>
      <c r="CS7" s="842" t="s">
        <v>61</v>
      </c>
      <c r="CT7" s="842" t="s">
        <v>62</v>
      </c>
      <c r="CU7" s="842" t="s">
        <v>61</v>
      </c>
      <c r="CV7" s="842" t="s">
        <v>61</v>
      </c>
      <c r="CW7" s="842" t="s">
        <v>61</v>
      </c>
      <c r="CX7" s="842" t="s">
        <v>62</v>
      </c>
      <c r="CY7" s="842" t="s">
        <v>1936</v>
      </c>
      <c r="CZ7" s="923" t="s">
        <v>61</v>
      </c>
      <c r="DA7" s="923" t="s">
        <v>62</v>
      </c>
      <c r="DB7" s="923" t="s">
        <v>61</v>
      </c>
      <c r="DC7" s="923" t="s">
        <v>61</v>
      </c>
      <c r="DD7" s="923" t="s">
        <v>61</v>
      </c>
      <c r="DE7" s="923" t="s">
        <v>61</v>
      </c>
      <c r="DF7" s="923" t="s">
        <v>62</v>
      </c>
      <c r="DG7" s="923" t="s">
        <v>61</v>
      </c>
      <c r="DH7" s="923" t="s">
        <v>61</v>
      </c>
      <c r="DI7" s="923" t="s">
        <v>61</v>
      </c>
      <c r="DJ7" s="923" t="s">
        <v>62</v>
      </c>
      <c r="DK7" s="923" t="s">
        <v>1936</v>
      </c>
      <c r="DL7" s="923" t="s">
        <v>61</v>
      </c>
      <c r="DM7" s="923" t="s">
        <v>61</v>
      </c>
      <c r="DN7" s="923" t="s">
        <v>61</v>
      </c>
      <c r="DO7" s="923" t="s">
        <v>61</v>
      </c>
      <c r="DP7" s="923" t="s">
        <v>61</v>
      </c>
      <c r="DQ7" s="923" t="s">
        <v>61</v>
      </c>
      <c r="DR7" s="923" t="s">
        <v>62</v>
      </c>
      <c r="DS7" s="923" t="s">
        <v>61</v>
      </c>
      <c r="DT7" s="923" t="s">
        <v>61</v>
      </c>
      <c r="DU7" s="923" t="s">
        <v>61</v>
      </c>
      <c r="DV7" s="923" t="s">
        <v>62</v>
      </c>
      <c r="DW7" s="923" t="s">
        <v>1936</v>
      </c>
      <c r="DX7" s="924" t="s">
        <v>61</v>
      </c>
      <c r="DY7" s="924" t="s">
        <v>61</v>
      </c>
      <c r="DZ7" s="924" t="s">
        <v>61</v>
      </c>
      <c r="EA7" s="924" t="s">
        <v>61</v>
      </c>
      <c r="EB7" s="924" t="s">
        <v>61</v>
      </c>
      <c r="EC7" s="924" t="s">
        <v>61</v>
      </c>
      <c r="ED7" s="924" t="s">
        <v>62</v>
      </c>
      <c r="EE7" s="924" t="s">
        <v>61</v>
      </c>
      <c r="EF7" s="924" t="s">
        <v>62</v>
      </c>
      <c r="EG7" s="924" t="s">
        <v>62</v>
      </c>
      <c r="EH7" s="924" t="s">
        <v>62</v>
      </c>
      <c r="EI7" s="924" t="s">
        <v>1936</v>
      </c>
      <c r="EJ7" s="1276" t="s">
        <v>1936</v>
      </c>
      <c r="EK7" s="1159"/>
      <c r="EL7" s="1301" t="s">
        <v>61</v>
      </c>
      <c r="EM7" s="840" t="s">
        <v>235</v>
      </c>
      <c r="EN7" s="840" t="s">
        <v>722</v>
      </c>
      <c r="EO7" s="840" t="s">
        <v>61</v>
      </c>
      <c r="EP7" s="840" t="s">
        <v>61</v>
      </c>
      <c r="EQ7" s="840" t="s">
        <v>61</v>
      </c>
      <c r="ER7" s="840" t="s">
        <v>236</v>
      </c>
      <c r="ES7" s="840" t="s">
        <v>237</v>
      </c>
      <c r="ET7" s="840" t="s">
        <v>61</v>
      </c>
      <c r="EU7" s="840" t="s">
        <v>723</v>
      </c>
      <c r="EV7" s="840" t="s">
        <v>61</v>
      </c>
      <c r="EW7" s="840" t="s">
        <v>238</v>
      </c>
      <c r="EX7" s="840" t="s">
        <v>199</v>
      </c>
      <c r="EY7" s="840" t="s">
        <v>199</v>
      </c>
      <c r="EZ7" s="840" t="s">
        <v>199</v>
      </c>
      <c r="FA7" s="840" t="s">
        <v>239</v>
      </c>
      <c r="FB7" s="840" t="s">
        <v>203</v>
      </c>
      <c r="FC7" s="840" t="s">
        <v>203</v>
      </c>
      <c r="FD7" s="840" t="s">
        <v>200</v>
      </c>
      <c r="FE7" s="840" t="s">
        <v>203</v>
      </c>
      <c r="FF7" s="840" t="s">
        <v>199</v>
      </c>
      <c r="FG7" s="840" t="s">
        <v>199</v>
      </c>
      <c r="FH7" s="840" t="s">
        <v>200</v>
      </c>
      <c r="FI7" s="840" t="s">
        <v>199</v>
      </c>
      <c r="FJ7" s="840" t="s">
        <v>203</v>
      </c>
      <c r="FK7" s="840" t="s">
        <v>203</v>
      </c>
      <c r="FL7" s="840" t="s">
        <v>205</v>
      </c>
      <c r="FM7" s="840" t="s">
        <v>205</v>
      </c>
      <c r="FN7" s="840" t="s">
        <v>1936</v>
      </c>
      <c r="FO7" s="840" t="s">
        <v>61</v>
      </c>
      <c r="FP7" s="840" t="s">
        <v>240</v>
      </c>
      <c r="FQ7" s="840" t="s">
        <v>61</v>
      </c>
      <c r="FR7" s="840" t="s">
        <v>62</v>
      </c>
      <c r="FS7" s="840" t="s">
        <v>1936</v>
      </c>
      <c r="FT7" s="840" t="s">
        <v>1936</v>
      </c>
      <c r="FU7" s="840" t="s">
        <v>61</v>
      </c>
      <c r="FV7" s="840" t="s">
        <v>724</v>
      </c>
      <c r="FW7" s="841" t="s">
        <v>61</v>
      </c>
      <c r="FX7" s="841" t="s">
        <v>62</v>
      </c>
      <c r="FY7" s="841" t="s">
        <v>62</v>
      </c>
      <c r="FZ7" s="841" t="s">
        <v>205</v>
      </c>
      <c r="GA7" s="841" t="s">
        <v>205</v>
      </c>
      <c r="GB7" s="841" t="s">
        <v>61</v>
      </c>
      <c r="GC7" s="841" t="s">
        <v>61</v>
      </c>
      <c r="GD7" s="841" t="s">
        <v>61</v>
      </c>
      <c r="GE7" s="841" t="s">
        <v>61</v>
      </c>
      <c r="GF7" s="841" t="s">
        <v>61</v>
      </c>
      <c r="GG7" s="841" t="s">
        <v>61</v>
      </c>
      <c r="GH7" s="841" t="s">
        <v>62</v>
      </c>
      <c r="GI7" s="841" t="s">
        <v>61</v>
      </c>
      <c r="GJ7" s="841" t="s">
        <v>62</v>
      </c>
      <c r="GK7" s="841" t="s">
        <v>62</v>
      </c>
      <c r="GL7" s="841" t="s">
        <v>205</v>
      </c>
      <c r="GM7" s="841">
        <v>2011</v>
      </c>
      <c r="GN7" s="841" t="s">
        <v>241</v>
      </c>
      <c r="GO7" s="841" t="s">
        <v>1936</v>
      </c>
      <c r="GP7" s="841">
        <v>2011</v>
      </c>
      <c r="GQ7" s="841" t="s">
        <v>61</v>
      </c>
      <c r="GR7" s="841" t="s">
        <v>62</v>
      </c>
      <c r="GS7" s="841" t="s">
        <v>61</v>
      </c>
      <c r="GT7" s="841" t="s">
        <v>62</v>
      </c>
      <c r="GU7" s="1304" t="s">
        <v>1936</v>
      </c>
      <c r="GV7" s="939"/>
      <c r="GW7" s="1307" t="s">
        <v>62</v>
      </c>
      <c r="GX7" s="892" t="s">
        <v>62</v>
      </c>
      <c r="GY7" s="892" t="s">
        <v>205</v>
      </c>
      <c r="GZ7" s="892" t="s">
        <v>62</v>
      </c>
      <c r="HA7" s="892" t="s">
        <v>62</v>
      </c>
      <c r="HB7" s="892" t="s">
        <v>62</v>
      </c>
      <c r="HC7" s="892" t="s">
        <v>62</v>
      </c>
      <c r="HD7" s="892" t="s">
        <v>205</v>
      </c>
      <c r="HE7" s="892" t="s">
        <v>62</v>
      </c>
      <c r="HF7" s="892" t="s">
        <v>205</v>
      </c>
      <c r="HG7" s="892" t="s">
        <v>538</v>
      </c>
      <c r="HH7" s="892" t="s">
        <v>242</v>
      </c>
      <c r="HI7" s="892" t="s">
        <v>62</v>
      </c>
      <c r="HJ7" s="1311" t="s">
        <v>62</v>
      </c>
      <c r="HK7" s="890" t="s">
        <v>725</v>
      </c>
      <c r="HL7" s="1315" t="s">
        <v>45</v>
      </c>
    </row>
    <row r="8" spans="1:220" ht="39.950000000000003" customHeight="1">
      <c r="A8" s="1200" t="s">
        <v>1154</v>
      </c>
      <c r="B8" s="1207"/>
      <c r="C8" s="1204" t="s">
        <v>61</v>
      </c>
      <c r="D8" s="894" t="s">
        <v>343</v>
      </c>
      <c r="E8" s="894" t="s">
        <v>61</v>
      </c>
      <c r="F8" s="894" t="s">
        <v>1037</v>
      </c>
      <c r="G8" s="894" t="s">
        <v>61</v>
      </c>
      <c r="H8" s="894" t="s">
        <v>1038</v>
      </c>
      <c r="I8" s="894" t="s">
        <v>66</v>
      </c>
      <c r="J8" s="894" t="s">
        <v>1936</v>
      </c>
      <c r="K8" s="894" t="s">
        <v>61</v>
      </c>
      <c r="L8" s="894" t="s">
        <v>1039</v>
      </c>
      <c r="M8" s="894" t="s">
        <v>61</v>
      </c>
      <c r="N8" s="894" t="s">
        <v>220</v>
      </c>
      <c r="O8" s="894" t="s">
        <v>61</v>
      </c>
      <c r="P8" s="894" t="s">
        <v>1040</v>
      </c>
      <c r="Q8" s="894" t="s">
        <v>61</v>
      </c>
      <c r="R8" s="894" t="s">
        <v>1041</v>
      </c>
      <c r="S8" s="894" t="s">
        <v>62</v>
      </c>
      <c r="T8" s="894" t="s">
        <v>1936</v>
      </c>
      <c r="U8" s="894" t="s">
        <v>61</v>
      </c>
      <c r="V8" s="894" t="s">
        <v>339</v>
      </c>
      <c r="W8" s="894" t="s">
        <v>60</v>
      </c>
      <c r="X8" s="894" t="s">
        <v>66</v>
      </c>
      <c r="Y8" s="894" t="s">
        <v>66</v>
      </c>
      <c r="Z8" s="894" t="s">
        <v>1936</v>
      </c>
      <c r="AA8" s="1210" t="s">
        <v>1936</v>
      </c>
      <c r="AB8" s="943"/>
      <c r="AC8" s="1295" t="s">
        <v>85</v>
      </c>
      <c r="AD8" s="835" t="s">
        <v>96</v>
      </c>
      <c r="AE8" s="836">
        <v>1522261</v>
      </c>
      <c r="AF8" s="835" t="s">
        <v>538</v>
      </c>
      <c r="AG8" s="835" t="s">
        <v>1042</v>
      </c>
      <c r="AH8" s="835" t="s">
        <v>61</v>
      </c>
      <c r="AI8" s="836" t="s">
        <v>61</v>
      </c>
      <c r="AJ8" s="836">
        <v>40000</v>
      </c>
      <c r="AK8" s="835" t="s">
        <v>538</v>
      </c>
      <c r="AL8" s="835" t="s">
        <v>1043</v>
      </c>
      <c r="AM8" s="835" t="s">
        <v>1936</v>
      </c>
      <c r="AN8" s="836" t="s">
        <v>1936</v>
      </c>
      <c r="AO8" s="835" t="s">
        <v>1936</v>
      </c>
      <c r="AP8" s="835" t="s">
        <v>1936</v>
      </c>
      <c r="AQ8" s="835" t="s">
        <v>1936</v>
      </c>
      <c r="AR8" s="1223">
        <v>40000</v>
      </c>
      <c r="AS8" s="835" t="s">
        <v>1936</v>
      </c>
      <c r="AT8" s="835" t="s">
        <v>61</v>
      </c>
      <c r="AU8" s="835" t="s">
        <v>61</v>
      </c>
      <c r="AV8" s="835" t="s">
        <v>1045</v>
      </c>
      <c r="AW8" s="836">
        <v>40000</v>
      </c>
      <c r="AX8" s="837" t="s">
        <v>538</v>
      </c>
      <c r="AY8" s="836" t="s">
        <v>1044</v>
      </c>
      <c r="AZ8" s="835" t="s">
        <v>1936</v>
      </c>
      <c r="BA8" s="835" t="s">
        <v>62</v>
      </c>
      <c r="BB8" s="836" t="s">
        <v>1936</v>
      </c>
      <c r="BC8" s="836" t="s">
        <v>1936</v>
      </c>
      <c r="BD8" s="837" t="s">
        <v>1936</v>
      </c>
      <c r="BE8" s="836" t="s">
        <v>1936</v>
      </c>
      <c r="BF8" s="835" t="s">
        <v>1936</v>
      </c>
      <c r="BG8" s="1223">
        <v>40000</v>
      </c>
      <c r="BH8" s="835" t="s">
        <v>1936</v>
      </c>
      <c r="BI8" s="835" t="s">
        <v>61</v>
      </c>
      <c r="BJ8" s="836" t="s">
        <v>1047</v>
      </c>
      <c r="BK8" s="836">
        <v>1006894</v>
      </c>
      <c r="BL8" s="836" t="s">
        <v>538</v>
      </c>
      <c r="BM8" s="836" t="s">
        <v>1046</v>
      </c>
      <c r="BN8" s="835" t="s">
        <v>1936</v>
      </c>
      <c r="BO8" s="835" t="s">
        <v>66</v>
      </c>
      <c r="BP8" s="836" t="s">
        <v>1936</v>
      </c>
      <c r="BQ8" s="837" t="s">
        <v>1936</v>
      </c>
      <c r="BR8" s="837" t="s">
        <v>1936</v>
      </c>
      <c r="BS8" s="836" t="s">
        <v>1936</v>
      </c>
      <c r="BT8" s="835" t="s">
        <v>66</v>
      </c>
      <c r="BU8" s="836" t="s">
        <v>1936</v>
      </c>
      <c r="BV8" s="835" t="s">
        <v>1936</v>
      </c>
      <c r="BW8" s="836" t="s">
        <v>1936</v>
      </c>
      <c r="BX8" s="836" t="s">
        <v>1936</v>
      </c>
      <c r="BY8" s="1223">
        <v>1006894</v>
      </c>
      <c r="BZ8" s="836" t="s">
        <v>1936</v>
      </c>
      <c r="CA8" s="839">
        <v>3.8208261772443054E-2</v>
      </c>
      <c r="CB8" s="835" t="s">
        <v>101</v>
      </c>
      <c r="CC8" s="839">
        <v>1</v>
      </c>
      <c r="CD8" s="835" t="s">
        <v>101</v>
      </c>
      <c r="CE8" s="839">
        <v>0.68772306457302657</v>
      </c>
      <c r="CF8" s="835" t="s">
        <v>114</v>
      </c>
      <c r="CG8" s="835" t="s">
        <v>1936</v>
      </c>
      <c r="CH8" s="835" t="s">
        <v>101</v>
      </c>
      <c r="CI8" s="835" t="s">
        <v>1</v>
      </c>
      <c r="CJ8" s="835" t="s">
        <v>1048</v>
      </c>
      <c r="CK8" s="835" t="s">
        <v>61</v>
      </c>
      <c r="CL8" s="1280" t="s">
        <v>1936</v>
      </c>
      <c r="CM8" s="1278"/>
      <c r="CN8" s="1298" t="s">
        <v>61</v>
      </c>
      <c r="CO8" s="842" t="s">
        <v>61</v>
      </c>
      <c r="CP8" s="842" t="s">
        <v>61</v>
      </c>
      <c r="CQ8" s="842" t="s">
        <v>61</v>
      </c>
      <c r="CR8" s="842" t="s">
        <v>61</v>
      </c>
      <c r="CS8" s="842" t="s">
        <v>61</v>
      </c>
      <c r="CT8" s="842" t="s">
        <v>61</v>
      </c>
      <c r="CU8" s="842" t="s">
        <v>61</v>
      </c>
      <c r="CV8" s="842" t="s">
        <v>62</v>
      </c>
      <c r="CW8" s="842" t="s">
        <v>62</v>
      </c>
      <c r="CX8" s="842" t="s">
        <v>61</v>
      </c>
      <c r="CY8" s="842" t="s">
        <v>217</v>
      </c>
      <c r="CZ8" s="923" t="s">
        <v>61</v>
      </c>
      <c r="DA8" s="923" t="s">
        <v>61</v>
      </c>
      <c r="DB8" s="923" t="s">
        <v>61</v>
      </c>
      <c r="DC8" s="923" t="s">
        <v>61</v>
      </c>
      <c r="DD8" s="923" t="s">
        <v>61</v>
      </c>
      <c r="DE8" s="923" t="s">
        <v>61</v>
      </c>
      <c r="DF8" s="923" t="s">
        <v>61</v>
      </c>
      <c r="DG8" s="923" t="s">
        <v>61</v>
      </c>
      <c r="DH8" s="923" t="s">
        <v>61</v>
      </c>
      <c r="DI8" s="923" t="s">
        <v>61</v>
      </c>
      <c r="DJ8" s="923" t="s">
        <v>61</v>
      </c>
      <c r="DK8" s="923" t="s">
        <v>1936</v>
      </c>
      <c r="DL8" s="923" t="s">
        <v>61</v>
      </c>
      <c r="DM8" s="923" t="s">
        <v>61</v>
      </c>
      <c r="DN8" s="923" t="s">
        <v>61</v>
      </c>
      <c r="DO8" s="923" t="s">
        <v>61</v>
      </c>
      <c r="DP8" s="923" t="s">
        <v>61</v>
      </c>
      <c r="DQ8" s="923" t="s">
        <v>61</v>
      </c>
      <c r="DR8" s="923" t="s">
        <v>61</v>
      </c>
      <c r="DS8" s="923" t="s">
        <v>61</v>
      </c>
      <c r="DT8" s="923" t="s">
        <v>62</v>
      </c>
      <c r="DU8" s="923" t="s">
        <v>62</v>
      </c>
      <c r="DV8" s="923" t="s">
        <v>61</v>
      </c>
      <c r="DW8" s="923" t="s">
        <v>217</v>
      </c>
      <c r="DX8" s="924" t="s">
        <v>61</v>
      </c>
      <c r="DY8" s="924" t="s">
        <v>61</v>
      </c>
      <c r="DZ8" s="924" t="s">
        <v>61</v>
      </c>
      <c r="EA8" s="924" t="s">
        <v>61</v>
      </c>
      <c r="EB8" s="924" t="s">
        <v>61</v>
      </c>
      <c r="EC8" s="924" t="s">
        <v>61</v>
      </c>
      <c r="ED8" s="924" t="s">
        <v>61</v>
      </c>
      <c r="EE8" s="924" t="s">
        <v>61</v>
      </c>
      <c r="EF8" s="924" t="s">
        <v>62</v>
      </c>
      <c r="EG8" s="924" t="s">
        <v>62</v>
      </c>
      <c r="EH8" s="924" t="s">
        <v>61</v>
      </c>
      <c r="EI8" s="924" t="s">
        <v>217</v>
      </c>
      <c r="EJ8" s="1276" t="s">
        <v>1936</v>
      </c>
      <c r="EK8" s="1159"/>
      <c r="EL8" s="1301" t="s">
        <v>61</v>
      </c>
      <c r="EM8" s="840" t="s">
        <v>371</v>
      </c>
      <c r="EN8" s="840" t="s">
        <v>340</v>
      </c>
      <c r="EO8" s="840" t="s">
        <v>61</v>
      </c>
      <c r="EP8" s="840" t="s">
        <v>61</v>
      </c>
      <c r="EQ8" s="840" t="s">
        <v>61</v>
      </c>
      <c r="ER8" s="840" t="s">
        <v>224</v>
      </c>
      <c r="ES8" s="840" t="s">
        <v>66</v>
      </c>
      <c r="ET8" s="840" t="s">
        <v>62</v>
      </c>
      <c r="EU8" s="840" t="s">
        <v>1936</v>
      </c>
      <c r="EV8" s="840" t="s">
        <v>62</v>
      </c>
      <c r="EW8" s="840" t="s">
        <v>1936</v>
      </c>
      <c r="EX8" s="840" t="s">
        <v>199</v>
      </c>
      <c r="EY8" s="840" t="s">
        <v>200</v>
      </c>
      <c r="EZ8" s="840" t="s">
        <v>200</v>
      </c>
      <c r="FA8" s="840" t="s">
        <v>200</v>
      </c>
      <c r="FB8" s="840" t="s">
        <v>201</v>
      </c>
      <c r="FC8" s="840" t="s">
        <v>201</v>
      </c>
      <c r="FD8" s="840" t="s">
        <v>201</v>
      </c>
      <c r="FE8" s="840" t="s">
        <v>201</v>
      </c>
      <c r="FF8" s="840" t="s">
        <v>199</v>
      </c>
      <c r="FG8" s="840" t="s">
        <v>200</v>
      </c>
      <c r="FH8" s="840" t="s">
        <v>200</v>
      </c>
      <c r="FI8" s="840" t="s">
        <v>200</v>
      </c>
      <c r="FJ8" s="840" t="s">
        <v>203</v>
      </c>
      <c r="FK8" s="840" t="s">
        <v>203</v>
      </c>
      <c r="FL8" s="840" t="s">
        <v>199</v>
      </c>
      <c r="FM8" s="840" t="s">
        <v>200</v>
      </c>
      <c r="FN8" s="840" t="s">
        <v>1049</v>
      </c>
      <c r="FO8" s="840" t="s">
        <v>62</v>
      </c>
      <c r="FP8" s="840" t="s">
        <v>1936</v>
      </c>
      <c r="FQ8" s="840" t="s">
        <v>1936</v>
      </c>
      <c r="FR8" s="840" t="s">
        <v>62</v>
      </c>
      <c r="FS8" s="840" t="s">
        <v>1936</v>
      </c>
      <c r="FT8" s="840" t="s">
        <v>1936</v>
      </c>
      <c r="FU8" s="840" t="s">
        <v>62</v>
      </c>
      <c r="FV8" s="840" t="s">
        <v>1936</v>
      </c>
      <c r="FW8" s="841" t="s">
        <v>1936</v>
      </c>
      <c r="FX8" s="841" t="s">
        <v>62</v>
      </c>
      <c r="FY8" s="841" t="s">
        <v>61</v>
      </c>
      <c r="FZ8" s="841" t="s">
        <v>62</v>
      </c>
      <c r="GA8" s="841" t="s">
        <v>205</v>
      </c>
      <c r="GB8" s="841" t="s">
        <v>61</v>
      </c>
      <c r="GC8" s="841" t="s">
        <v>61</v>
      </c>
      <c r="GD8" s="841" t="s">
        <v>61</v>
      </c>
      <c r="GE8" s="841" t="s">
        <v>61</v>
      </c>
      <c r="GF8" s="841" t="s">
        <v>61</v>
      </c>
      <c r="GG8" s="841" t="s">
        <v>61</v>
      </c>
      <c r="GH8" s="841" t="s">
        <v>61</v>
      </c>
      <c r="GI8" s="841" t="s">
        <v>62</v>
      </c>
      <c r="GJ8" s="841" t="s">
        <v>61</v>
      </c>
      <c r="GK8" s="841" t="s">
        <v>62</v>
      </c>
      <c r="GL8" s="841" t="s">
        <v>205</v>
      </c>
      <c r="GM8" s="841">
        <v>2012</v>
      </c>
      <c r="GN8" s="841" t="s">
        <v>1050</v>
      </c>
      <c r="GO8" s="841" t="s">
        <v>1936</v>
      </c>
      <c r="GP8" s="841">
        <v>2011</v>
      </c>
      <c r="GQ8" s="841" t="s">
        <v>62</v>
      </c>
      <c r="GR8" s="841" t="s">
        <v>62</v>
      </c>
      <c r="GS8" s="841" t="s">
        <v>62</v>
      </c>
      <c r="GT8" s="841" t="s">
        <v>62</v>
      </c>
      <c r="GU8" s="1304" t="s">
        <v>1936</v>
      </c>
      <c r="GV8" s="939"/>
      <c r="GW8" s="1307" t="s">
        <v>62</v>
      </c>
      <c r="GX8" s="892" t="s">
        <v>62</v>
      </c>
      <c r="GY8" s="892" t="s">
        <v>62</v>
      </c>
      <c r="GZ8" s="892" t="s">
        <v>62</v>
      </c>
      <c r="HA8" s="892" t="s">
        <v>62</v>
      </c>
      <c r="HB8" s="892" t="s">
        <v>62</v>
      </c>
      <c r="HC8" s="892" t="s">
        <v>62</v>
      </c>
      <c r="HD8" s="892" t="s">
        <v>62</v>
      </c>
      <c r="HE8" s="892" t="s">
        <v>62</v>
      </c>
      <c r="HF8" s="892" t="s">
        <v>62</v>
      </c>
      <c r="HG8" s="892" t="s">
        <v>711</v>
      </c>
      <c r="HH8" s="892" t="s">
        <v>1936</v>
      </c>
      <c r="HI8" s="892" t="s">
        <v>61</v>
      </c>
      <c r="HJ8" s="1311" t="s">
        <v>62</v>
      </c>
      <c r="HK8" s="890" t="s">
        <v>1052</v>
      </c>
      <c r="HL8" s="1315" t="s">
        <v>1151</v>
      </c>
    </row>
    <row r="9" spans="1:220" ht="39.950000000000003" customHeight="1">
      <c r="A9" s="1200" t="s">
        <v>1820</v>
      </c>
      <c r="B9" s="1207"/>
      <c r="C9" s="1204" t="s">
        <v>61</v>
      </c>
      <c r="D9" s="894" t="s">
        <v>1794</v>
      </c>
      <c r="E9" s="894" t="s">
        <v>61</v>
      </c>
      <c r="F9" s="894" t="s">
        <v>1795</v>
      </c>
      <c r="G9" s="894" t="s">
        <v>61</v>
      </c>
      <c r="H9" s="894" t="s">
        <v>1796</v>
      </c>
      <c r="I9" s="894" t="s">
        <v>62</v>
      </c>
      <c r="J9" s="894" t="s">
        <v>1936</v>
      </c>
      <c r="K9" s="894" t="s">
        <v>61</v>
      </c>
      <c r="L9" s="894" t="s">
        <v>1797</v>
      </c>
      <c r="M9" s="894" t="s">
        <v>61</v>
      </c>
      <c r="N9" s="894" t="s">
        <v>1798</v>
      </c>
      <c r="O9" s="894" t="s">
        <v>61</v>
      </c>
      <c r="P9" s="894" t="s">
        <v>1799</v>
      </c>
      <c r="Q9" s="894" t="s">
        <v>61</v>
      </c>
      <c r="R9" s="894" t="s">
        <v>1800</v>
      </c>
      <c r="S9" s="894" t="s">
        <v>61</v>
      </c>
      <c r="T9" s="894" t="s">
        <v>1801</v>
      </c>
      <c r="U9" s="894" t="s">
        <v>61</v>
      </c>
      <c r="V9" s="894" t="s">
        <v>1936</v>
      </c>
      <c r="W9" s="894" t="s">
        <v>60</v>
      </c>
      <c r="X9" s="894" t="s">
        <v>61</v>
      </c>
      <c r="Y9" s="894" t="s">
        <v>61</v>
      </c>
      <c r="Z9" s="894" t="s">
        <v>1802</v>
      </c>
      <c r="AA9" s="1210" t="s">
        <v>342</v>
      </c>
      <c r="AB9" s="943"/>
      <c r="AC9" s="1295" t="s">
        <v>85</v>
      </c>
      <c r="AD9" s="835" t="s">
        <v>96</v>
      </c>
      <c r="AE9" s="836">
        <v>6392581</v>
      </c>
      <c r="AF9" s="835" t="s">
        <v>538</v>
      </c>
      <c r="AG9" s="835" t="s">
        <v>1803</v>
      </c>
      <c r="AH9" s="835" t="s">
        <v>61</v>
      </c>
      <c r="AI9" s="836" t="s">
        <v>61</v>
      </c>
      <c r="AJ9" s="836">
        <v>2478874</v>
      </c>
      <c r="AK9" s="835" t="s">
        <v>1682</v>
      </c>
      <c r="AL9" s="835" t="s">
        <v>1804</v>
      </c>
      <c r="AM9" s="835" t="s">
        <v>1936</v>
      </c>
      <c r="AN9" s="836" t="s">
        <v>1936</v>
      </c>
      <c r="AO9" s="835" t="s">
        <v>1936</v>
      </c>
      <c r="AP9" s="835" t="s">
        <v>1936</v>
      </c>
      <c r="AQ9" s="835" t="s">
        <v>1936</v>
      </c>
      <c r="AR9" s="1223">
        <v>2478874</v>
      </c>
      <c r="AS9" s="835" t="s">
        <v>1936</v>
      </c>
      <c r="AT9" s="835" t="s">
        <v>61</v>
      </c>
      <c r="AU9" s="835" t="s">
        <v>61</v>
      </c>
      <c r="AV9" s="835" t="s">
        <v>1806</v>
      </c>
      <c r="AW9" s="836">
        <v>2478874</v>
      </c>
      <c r="AX9" s="837" t="s">
        <v>538</v>
      </c>
      <c r="AY9" s="836" t="s">
        <v>1805</v>
      </c>
      <c r="AZ9" s="835" t="s">
        <v>1936</v>
      </c>
      <c r="BA9" s="835" t="s">
        <v>62</v>
      </c>
      <c r="BB9" s="836" t="s">
        <v>706</v>
      </c>
      <c r="BC9" s="836" t="s">
        <v>1936</v>
      </c>
      <c r="BD9" s="837" t="s">
        <v>1936</v>
      </c>
      <c r="BE9" s="836" t="s">
        <v>1936</v>
      </c>
      <c r="BF9" s="835" t="s">
        <v>1936</v>
      </c>
      <c r="BG9" s="1223">
        <v>2478874</v>
      </c>
      <c r="BH9" s="835" t="s">
        <v>1936</v>
      </c>
      <c r="BI9" s="835" t="s">
        <v>61</v>
      </c>
      <c r="BJ9" s="836" t="s">
        <v>1809</v>
      </c>
      <c r="BK9" s="836">
        <v>3062751</v>
      </c>
      <c r="BL9" s="836" t="s">
        <v>538</v>
      </c>
      <c r="BM9" s="836" t="s">
        <v>1807</v>
      </c>
      <c r="BN9" s="835" t="s">
        <v>1808</v>
      </c>
      <c r="BO9" s="835" t="s">
        <v>62</v>
      </c>
      <c r="BP9" s="836" t="s">
        <v>1936</v>
      </c>
      <c r="BQ9" s="837" t="s">
        <v>1936</v>
      </c>
      <c r="BR9" s="837" t="s">
        <v>1936</v>
      </c>
      <c r="BS9" s="836" t="s">
        <v>1810</v>
      </c>
      <c r="BT9" s="835" t="s">
        <v>62</v>
      </c>
      <c r="BU9" s="836" t="s">
        <v>1936</v>
      </c>
      <c r="BV9" s="835" t="s">
        <v>1936</v>
      </c>
      <c r="BW9" s="836" t="s">
        <v>1936</v>
      </c>
      <c r="BX9" s="836" t="s">
        <v>1936</v>
      </c>
      <c r="BY9" s="1223">
        <v>3062751</v>
      </c>
      <c r="BZ9" s="836" t="s">
        <v>1936</v>
      </c>
      <c r="CA9" s="839">
        <v>0.44731897232310019</v>
      </c>
      <c r="CB9" s="835" t="s">
        <v>101</v>
      </c>
      <c r="CC9" s="839">
        <v>1</v>
      </c>
      <c r="CD9" s="835" t="s">
        <v>101</v>
      </c>
      <c r="CE9" s="839">
        <v>0.86688381422151706</v>
      </c>
      <c r="CF9" s="835" t="s">
        <v>114</v>
      </c>
      <c r="CG9" s="835" t="s">
        <v>1936</v>
      </c>
      <c r="CH9" s="835" t="s">
        <v>101</v>
      </c>
      <c r="CI9" s="835" t="s">
        <v>1</v>
      </c>
      <c r="CJ9" s="835" t="s">
        <v>1811</v>
      </c>
      <c r="CK9" s="835" t="s">
        <v>61</v>
      </c>
      <c r="CL9" s="1280" t="s">
        <v>1821</v>
      </c>
      <c r="CM9" s="1278"/>
      <c r="CN9" s="1298" t="s">
        <v>61</v>
      </c>
      <c r="CO9" s="842" t="s">
        <v>61</v>
      </c>
      <c r="CP9" s="842" t="s">
        <v>61</v>
      </c>
      <c r="CQ9" s="842" t="s">
        <v>61</v>
      </c>
      <c r="CR9" s="842" t="s">
        <v>61</v>
      </c>
      <c r="CS9" s="842" t="s">
        <v>61</v>
      </c>
      <c r="CT9" s="842" t="s">
        <v>61</v>
      </c>
      <c r="CU9" s="842" t="s">
        <v>61</v>
      </c>
      <c r="CV9" s="842" t="s">
        <v>66</v>
      </c>
      <c r="CW9" s="842" t="s">
        <v>61</v>
      </c>
      <c r="CX9" s="842" t="s">
        <v>62</v>
      </c>
      <c r="CY9" s="842" t="s">
        <v>1936</v>
      </c>
      <c r="CZ9" s="923" t="s">
        <v>61</v>
      </c>
      <c r="DA9" s="923" t="s">
        <v>61</v>
      </c>
      <c r="DB9" s="923" t="s">
        <v>61</v>
      </c>
      <c r="DC9" s="923" t="s">
        <v>61</v>
      </c>
      <c r="DD9" s="923" t="s">
        <v>61</v>
      </c>
      <c r="DE9" s="923" t="s">
        <v>61</v>
      </c>
      <c r="DF9" s="923" t="s">
        <v>61</v>
      </c>
      <c r="DG9" s="923" t="s">
        <v>62</v>
      </c>
      <c r="DH9" s="923" t="s">
        <v>61</v>
      </c>
      <c r="DI9" s="923" t="s">
        <v>61</v>
      </c>
      <c r="DJ9" s="923" t="s">
        <v>61</v>
      </c>
      <c r="DK9" s="923" t="s">
        <v>1936</v>
      </c>
      <c r="DL9" s="923" t="s">
        <v>61</v>
      </c>
      <c r="DM9" s="923" t="s">
        <v>61</v>
      </c>
      <c r="DN9" s="923" t="s">
        <v>61</v>
      </c>
      <c r="DO9" s="923" t="s">
        <v>61</v>
      </c>
      <c r="DP9" s="923" t="s">
        <v>61</v>
      </c>
      <c r="DQ9" s="923" t="s">
        <v>61</v>
      </c>
      <c r="DR9" s="923" t="s">
        <v>61</v>
      </c>
      <c r="DS9" s="923" t="s">
        <v>61</v>
      </c>
      <c r="DT9" s="923" t="s">
        <v>61</v>
      </c>
      <c r="DU9" s="923" t="s">
        <v>61</v>
      </c>
      <c r="DV9" s="923" t="s">
        <v>61</v>
      </c>
      <c r="DW9" s="923" t="s">
        <v>217</v>
      </c>
      <c r="DX9" s="924" t="s">
        <v>61</v>
      </c>
      <c r="DY9" s="924" t="s">
        <v>62</v>
      </c>
      <c r="DZ9" s="924" t="s">
        <v>62</v>
      </c>
      <c r="EA9" s="924" t="s">
        <v>62</v>
      </c>
      <c r="EB9" s="924" t="s">
        <v>62</v>
      </c>
      <c r="EC9" s="924" t="s">
        <v>61</v>
      </c>
      <c r="ED9" s="924" t="s">
        <v>61</v>
      </c>
      <c r="EE9" s="924" t="s">
        <v>62</v>
      </c>
      <c r="EF9" s="924" t="s">
        <v>62</v>
      </c>
      <c r="EG9" s="924" t="s">
        <v>62</v>
      </c>
      <c r="EH9" s="924" t="s">
        <v>62</v>
      </c>
      <c r="EI9" s="924" t="s">
        <v>1936</v>
      </c>
      <c r="EJ9" s="1276" t="s">
        <v>1936</v>
      </c>
      <c r="EK9" s="1159"/>
      <c r="EL9" s="1301" t="s">
        <v>61</v>
      </c>
      <c r="EM9" s="840" t="s">
        <v>1812</v>
      </c>
      <c r="EN9" s="840" t="s">
        <v>1813</v>
      </c>
      <c r="EO9" s="840" t="s">
        <v>61</v>
      </c>
      <c r="EP9" s="840" t="s">
        <v>61</v>
      </c>
      <c r="EQ9" s="840" t="s">
        <v>61</v>
      </c>
      <c r="ER9" s="840" t="s">
        <v>84</v>
      </c>
      <c r="ES9" s="840" t="s">
        <v>1814</v>
      </c>
      <c r="ET9" s="840" t="s">
        <v>62</v>
      </c>
      <c r="EU9" s="840" t="s">
        <v>1936</v>
      </c>
      <c r="EV9" s="840" t="s">
        <v>61</v>
      </c>
      <c r="EW9" s="840" t="s">
        <v>1936</v>
      </c>
      <c r="EX9" s="840" t="s">
        <v>1680</v>
      </c>
      <c r="EY9" s="840" t="s">
        <v>202</v>
      </c>
      <c r="EZ9" s="840" t="s">
        <v>1816</v>
      </c>
      <c r="FA9" s="840" t="s">
        <v>202</v>
      </c>
      <c r="FB9" s="840" t="s">
        <v>202</v>
      </c>
      <c r="FC9" s="840" t="s">
        <v>203</v>
      </c>
      <c r="FD9" s="840" t="s">
        <v>202</v>
      </c>
      <c r="FE9" s="840" t="s">
        <v>203</v>
      </c>
      <c r="FF9" s="840" t="s">
        <v>1680</v>
      </c>
      <c r="FG9" s="840" t="s">
        <v>202</v>
      </c>
      <c r="FH9" s="840" t="s">
        <v>205</v>
      </c>
      <c r="FI9" s="840" t="s">
        <v>202</v>
      </c>
      <c r="FJ9" s="840" t="s">
        <v>203</v>
      </c>
      <c r="FK9" s="840" t="s">
        <v>203</v>
      </c>
      <c r="FL9" s="840" t="s">
        <v>1680</v>
      </c>
      <c r="FM9" s="840" t="s">
        <v>202</v>
      </c>
      <c r="FN9" s="840" t="s">
        <v>1936</v>
      </c>
      <c r="FO9" s="840" t="s">
        <v>62</v>
      </c>
      <c r="FP9" s="840" t="s">
        <v>1936</v>
      </c>
      <c r="FQ9" s="840" t="s">
        <v>1936</v>
      </c>
      <c r="FR9" s="840" t="s">
        <v>62</v>
      </c>
      <c r="FS9" s="840" t="s">
        <v>1936</v>
      </c>
      <c r="FT9" s="840" t="s">
        <v>1936</v>
      </c>
      <c r="FU9" s="840" t="s">
        <v>62</v>
      </c>
      <c r="FV9" s="840" t="s">
        <v>1936</v>
      </c>
      <c r="FW9" s="841" t="s">
        <v>1936</v>
      </c>
      <c r="FX9" s="841" t="s">
        <v>62</v>
      </c>
      <c r="FY9" s="841" t="s">
        <v>61</v>
      </c>
      <c r="FZ9" s="841" t="s">
        <v>62</v>
      </c>
      <c r="GA9" s="841" t="s">
        <v>1936</v>
      </c>
      <c r="GB9" s="841" t="s">
        <v>61</v>
      </c>
      <c r="GC9" s="841" t="s">
        <v>61</v>
      </c>
      <c r="GD9" s="841" t="s">
        <v>61</v>
      </c>
      <c r="GE9" s="841" t="s">
        <v>61</v>
      </c>
      <c r="GF9" s="841" t="s">
        <v>61</v>
      </c>
      <c r="GG9" s="841" t="s">
        <v>61</v>
      </c>
      <c r="GH9" s="841" t="s">
        <v>61</v>
      </c>
      <c r="GI9" s="841" t="s">
        <v>62</v>
      </c>
      <c r="GJ9" s="841" t="s">
        <v>62</v>
      </c>
      <c r="GK9" s="841" t="s">
        <v>62</v>
      </c>
      <c r="GL9" s="841" t="s">
        <v>205</v>
      </c>
      <c r="GM9" s="841">
        <v>2014</v>
      </c>
      <c r="GN9" s="841" t="s">
        <v>1817</v>
      </c>
      <c r="GO9" s="841" t="s">
        <v>1936</v>
      </c>
      <c r="GP9" s="841">
        <v>2005</v>
      </c>
      <c r="GQ9" s="841" t="s">
        <v>61</v>
      </c>
      <c r="GR9" s="841" t="s">
        <v>62</v>
      </c>
      <c r="GS9" s="841" t="s">
        <v>62</v>
      </c>
      <c r="GT9" s="841" t="s">
        <v>62</v>
      </c>
      <c r="GU9" s="1304" t="s">
        <v>1818</v>
      </c>
      <c r="GV9" s="939"/>
      <c r="GW9" s="1307" t="s">
        <v>62</v>
      </c>
      <c r="GX9" s="892" t="s">
        <v>62</v>
      </c>
      <c r="GY9" s="892" t="s">
        <v>62</v>
      </c>
      <c r="GZ9" s="892" t="s">
        <v>62</v>
      </c>
      <c r="HA9" s="892" t="s">
        <v>62</v>
      </c>
      <c r="HB9" s="892" t="s">
        <v>62</v>
      </c>
      <c r="HC9" s="892" t="s">
        <v>62</v>
      </c>
      <c r="HD9" s="892" t="s">
        <v>62</v>
      </c>
      <c r="HE9" s="892" t="s">
        <v>205</v>
      </c>
      <c r="HF9" s="892" t="s">
        <v>62</v>
      </c>
      <c r="HG9" s="892" t="s">
        <v>538</v>
      </c>
      <c r="HH9" s="892" t="s">
        <v>1819</v>
      </c>
      <c r="HI9" s="892" t="s">
        <v>62</v>
      </c>
      <c r="HJ9" s="1311" t="s">
        <v>62</v>
      </c>
      <c r="HK9" s="890" t="s">
        <v>1936</v>
      </c>
      <c r="HL9" s="1315" t="s">
        <v>1151</v>
      </c>
    </row>
    <row r="10" spans="1:220" ht="39.950000000000003" customHeight="1">
      <c r="A10" s="1200" t="s">
        <v>1155</v>
      </c>
      <c r="B10" s="1207"/>
      <c r="C10" s="1204" t="s">
        <v>61</v>
      </c>
      <c r="D10" s="894" t="s">
        <v>415</v>
      </c>
      <c r="E10" s="894" t="s">
        <v>61</v>
      </c>
      <c r="F10" s="894" t="s">
        <v>416</v>
      </c>
      <c r="G10" s="894" t="s">
        <v>61</v>
      </c>
      <c r="H10" s="894" t="s">
        <v>417</v>
      </c>
      <c r="I10" s="894" t="s">
        <v>62</v>
      </c>
      <c r="J10" s="894" t="s">
        <v>1936</v>
      </c>
      <c r="K10" s="894" t="s">
        <v>61</v>
      </c>
      <c r="L10" s="894" t="s">
        <v>673</v>
      </c>
      <c r="M10" s="894" t="s">
        <v>61</v>
      </c>
      <c r="N10" s="894" t="s">
        <v>399</v>
      </c>
      <c r="O10" s="894" t="s">
        <v>61</v>
      </c>
      <c r="P10" s="894" t="s">
        <v>664</v>
      </c>
      <c r="Q10" s="894" t="s">
        <v>61</v>
      </c>
      <c r="R10" s="894" t="s">
        <v>674</v>
      </c>
      <c r="S10" s="894" t="s">
        <v>62</v>
      </c>
      <c r="T10" s="894" t="s">
        <v>1936</v>
      </c>
      <c r="U10" s="894" t="s">
        <v>61</v>
      </c>
      <c r="V10" s="894" t="s">
        <v>418</v>
      </c>
      <c r="W10" s="894" t="s">
        <v>64</v>
      </c>
      <c r="X10" s="894" t="s">
        <v>62</v>
      </c>
      <c r="Y10" s="894" t="s">
        <v>62</v>
      </c>
      <c r="Z10" s="894" t="s">
        <v>205</v>
      </c>
      <c r="AA10" s="1210" t="s">
        <v>205</v>
      </c>
      <c r="AB10" s="943"/>
      <c r="AC10" s="1295" t="s">
        <v>85</v>
      </c>
      <c r="AD10" s="835" t="s">
        <v>96</v>
      </c>
      <c r="AE10" s="836">
        <v>3589869</v>
      </c>
      <c r="AF10" s="835" t="s">
        <v>538</v>
      </c>
      <c r="AG10" s="835" t="s">
        <v>419</v>
      </c>
      <c r="AH10" s="835" t="s">
        <v>61</v>
      </c>
      <c r="AI10" s="836" t="s">
        <v>61</v>
      </c>
      <c r="AJ10" s="836">
        <v>59519.199999999997</v>
      </c>
      <c r="AK10" s="835" t="s">
        <v>538</v>
      </c>
      <c r="AL10" s="835" t="s">
        <v>420</v>
      </c>
      <c r="AM10" s="835" t="s">
        <v>1936</v>
      </c>
      <c r="AN10" s="836">
        <v>1500000</v>
      </c>
      <c r="AO10" s="835" t="s">
        <v>538</v>
      </c>
      <c r="AP10" s="835" t="s">
        <v>420</v>
      </c>
      <c r="AQ10" s="835" t="s">
        <v>1936</v>
      </c>
      <c r="AR10" s="1223">
        <v>1559519.2</v>
      </c>
      <c r="AS10" s="835" t="s">
        <v>1936</v>
      </c>
      <c r="AT10" s="835" t="s">
        <v>61</v>
      </c>
      <c r="AU10" s="835" t="s">
        <v>61</v>
      </c>
      <c r="AV10" s="835" t="s">
        <v>421</v>
      </c>
      <c r="AW10" s="836">
        <v>59519</v>
      </c>
      <c r="AX10" s="837" t="s">
        <v>538</v>
      </c>
      <c r="AY10" s="836" t="s">
        <v>420</v>
      </c>
      <c r="AZ10" s="835" t="s">
        <v>679</v>
      </c>
      <c r="BA10" s="835" t="s">
        <v>61</v>
      </c>
      <c r="BB10" s="836" t="s">
        <v>680</v>
      </c>
      <c r="BC10" s="836">
        <v>1326387</v>
      </c>
      <c r="BD10" s="837" t="s">
        <v>538</v>
      </c>
      <c r="BE10" s="836" t="s">
        <v>420</v>
      </c>
      <c r="BF10" s="835" t="s">
        <v>1936</v>
      </c>
      <c r="BG10" s="1223">
        <v>1385906</v>
      </c>
      <c r="BH10" s="835" t="s">
        <v>1936</v>
      </c>
      <c r="BI10" s="835" t="s">
        <v>61</v>
      </c>
      <c r="BJ10" s="836" t="s">
        <v>681</v>
      </c>
      <c r="BK10" s="836">
        <v>1385906</v>
      </c>
      <c r="BL10" s="836" t="s">
        <v>538</v>
      </c>
      <c r="BM10" s="836" t="s">
        <v>420</v>
      </c>
      <c r="BN10" s="835" t="s">
        <v>1936</v>
      </c>
      <c r="BO10" s="835" t="s">
        <v>61</v>
      </c>
      <c r="BP10" s="836">
        <v>473844.36</v>
      </c>
      <c r="BQ10" s="837" t="s">
        <v>538</v>
      </c>
      <c r="BR10" s="837" t="s">
        <v>420</v>
      </c>
      <c r="BS10" s="836" t="s">
        <v>1936</v>
      </c>
      <c r="BT10" s="835" t="s">
        <v>62</v>
      </c>
      <c r="BU10" s="836">
        <v>0</v>
      </c>
      <c r="BV10" s="835" t="s">
        <v>538</v>
      </c>
      <c r="BW10" s="836" t="s">
        <v>420</v>
      </c>
      <c r="BX10" s="836" t="s">
        <v>1936</v>
      </c>
      <c r="BY10" s="1223">
        <v>1859750.3599999999</v>
      </c>
      <c r="BZ10" s="836" t="s">
        <v>1936</v>
      </c>
      <c r="CA10" s="839">
        <v>0.42700330727557367</v>
      </c>
      <c r="CB10" s="835" t="s">
        <v>101</v>
      </c>
      <c r="CC10" s="839">
        <v>4.2945914080752955E-2</v>
      </c>
      <c r="CD10" s="835" t="s">
        <v>101</v>
      </c>
      <c r="CE10" s="839">
        <v>0.90411554293485352</v>
      </c>
      <c r="CF10" s="835" t="s">
        <v>114</v>
      </c>
      <c r="CG10" s="835" t="s">
        <v>62</v>
      </c>
      <c r="CH10" s="835" t="s">
        <v>101</v>
      </c>
      <c r="CI10" s="835" t="s">
        <v>1</v>
      </c>
      <c r="CJ10" s="835" t="s">
        <v>422</v>
      </c>
      <c r="CK10" s="835" t="s">
        <v>62</v>
      </c>
      <c r="CL10" s="1280" t="s">
        <v>682</v>
      </c>
      <c r="CM10" s="1278"/>
      <c r="CN10" s="1298" t="s">
        <v>61</v>
      </c>
      <c r="CO10" s="842" t="s">
        <v>61</v>
      </c>
      <c r="CP10" s="842" t="s">
        <v>62</v>
      </c>
      <c r="CQ10" s="842" t="s">
        <v>62</v>
      </c>
      <c r="CR10" s="842" t="s">
        <v>62</v>
      </c>
      <c r="CS10" s="842" t="s">
        <v>61</v>
      </c>
      <c r="CT10" s="842" t="s">
        <v>62</v>
      </c>
      <c r="CU10" s="842" t="s">
        <v>61</v>
      </c>
      <c r="CV10" s="842" t="s">
        <v>62</v>
      </c>
      <c r="CW10" s="842" t="s">
        <v>62</v>
      </c>
      <c r="CX10" s="842" t="s">
        <v>62</v>
      </c>
      <c r="CY10" s="842" t="s">
        <v>1936</v>
      </c>
      <c r="CZ10" s="923" t="s">
        <v>61</v>
      </c>
      <c r="DA10" s="923" t="s">
        <v>61</v>
      </c>
      <c r="DB10" s="923" t="s">
        <v>61</v>
      </c>
      <c r="DC10" s="923" t="s">
        <v>61</v>
      </c>
      <c r="DD10" s="923" t="s">
        <v>61</v>
      </c>
      <c r="DE10" s="923" t="s">
        <v>61</v>
      </c>
      <c r="DF10" s="923" t="s">
        <v>61</v>
      </c>
      <c r="DG10" s="923" t="s">
        <v>61</v>
      </c>
      <c r="DH10" s="923" t="s">
        <v>61</v>
      </c>
      <c r="DI10" s="923" t="s">
        <v>61</v>
      </c>
      <c r="DJ10" s="923" t="s">
        <v>61</v>
      </c>
      <c r="DK10" s="923" t="s">
        <v>1936</v>
      </c>
      <c r="DL10" s="923" t="s">
        <v>61</v>
      </c>
      <c r="DM10" s="923" t="s">
        <v>61</v>
      </c>
      <c r="DN10" s="923" t="s">
        <v>61</v>
      </c>
      <c r="DO10" s="923" t="s">
        <v>61</v>
      </c>
      <c r="DP10" s="923" t="s">
        <v>61</v>
      </c>
      <c r="DQ10" s="923" t="s">
        <v>61</v>
      </c>
      <c r="DR10" s="923" t="s">
        <v>61</v>
      </c>
      <c r="DS10" s="923" t="s">
        <v>61</v>
      </c>
      <c r="DT10" s="923" t="s">
        <v>61</v>
      </c>
      <c r="DU10" s="923" t="s">
        <v>62</v>
      </c>
      <c r="DV10" s="923" t="s">
        <v>61</v>
      </c>
      <c r="DW10" s="923" t="s">
        <v>1936</v>
      </c>
      <c r="DX10" s="924" t="s">
        <v>62</v>
      </c>
      <c r="DY10" s="924" t="s">
        <v>62</v>
      </c>
      <c r="DZ10" s="924" t="s">
        <v>62</v>
      </c>
      <c r="EA10" s="924" t="s">
        <v>62</v>
      </c>
      <c r="EB10" s="924" t="s">
        <v>62</v>
      </c>
      <c r="EC10" s="924" t="s">
        <v>61</v>
      </c>
      <c r="ED10" s="924" t="s">
        <v>62</v>
      </c>
      <c r="EE10" s="924" t="s">
        <v>62</v>
      </c>
      <c r="EF10" s="924" t="s">
        <v>62</v>
      </c>
      <c r="EG10" s="924" t="s">
        <v>62</v>
      </c>
      <c r="EH10" s="924" t="s">
        <v>62</v>
      </c>
      <c r="EI10" s="924" t="s">
        <v>1936</v>
      </c>
      <c r="EJ10" s="1276" t="s">
        <v>683</v>
      </c>
      <c r="EK10" s="1159"/>
      <c r="EL10" s="1301" t="s">
        <v>61</v>
      </c>
      <c r="EM10" s="840" t="s">
        <v>423</v>
      </c>
      <c r="EN10" s="840" t="s">
        <v>424</v>
      </c>
      <c r="EO10" s="840" t="s">
        <v>61</v>
      </c>
      <c r="EP10" s="840" t="s">
        <v>61</v>
      </c>
      <c r="EQ10" s="840" t="s">
        <v>62</v>
      </c>
      <c r="ER10" s="840" t="s">
        <v>205</v>
      </c>
      <c r="ES10" s="840" t="s">
        <v>205</v>
      </c>
      <c r="ET10" s="840" t="s">
        <v>62</v>
      </c>
      <c r="EU10" s="840" t="s">
        <v>1936</v>
      </c>
      <c r="EV10" s="840" t="s">
        <v>61</v>
      </c>
      <c r="EW10" s="840" t="s">
        <v>1936</v>
      </c>
      <c r="EX10" s="840" t="s">
        <v>200</v>
      </c>
      <c r="EY10" s="840" t="s">
        <v>202</v>
      </c>
      <c r="EZ10" s="840" t="s">
        <v>200</v>
      </c>
      <c r="FA10" s="840" t="s">
        <v>205</v>
      </c>
      <c r="FB10" s="840" t="s">
        <v>204</v>
      </c>
      <c r="FC10" s="840" t="s">
        <v>205</v>
      </c>
      <c r="FD10" s="840" t="s">
        <v>202</v>
      </c>
      <c r="FE10" s="840" t="s">
        <v>205</v>
      </c>
      <c r="FF10" s="840" t="s">
        <v>1680</v>
      </c>
      <c r="FG10" s="840" t="s">
        <v>202</v>
      </c>
      <c r="FH10" s="840" t="s">
        <v>200</v>
      </c>
      <c r="FI10" s="840" t="s">
        <v>202</v>
      </c>
      <c r="FJ10" s="840" t="s">
        <v>203</v>
      </c>
      <c r="FK10" s="840" t="s">
        <v>205</v>
      </c>
      <c r="FL10" s="840" t="s">
        <v>200</v>
      </c>
      <c r="FM10" s="840" t="s">
        <v>205</v>
      </c>
      <c r="FN10" s="840" t="s">
        <v>425</v>
      </c>
      <c r="FO10" s="840" t="s">
        <v>62</v>
      </c>
      <c r="FP10" s="840" t="s">
        <v>1936</v>
      </c>
      <c r="FQ10" s="840" t="s">
        <v>1936</v>
      </c>
      <c r="FR10" s="840" t="s">
        <v>62</v>
      </c>
      <c r="FS10" s="840" t="s">
        <v>1936</v>
      </c>
      <c r="FT10" s="840" t="s">
        <v>1936</v>
      </c>
      <c r="FU10" s="840" t="s">
        <v>62</v>
      </c>
      <c r="FV10" s="840" t="s">
        <v>1936</v>
      </c>
      <c r="FW10" s="841" t="s">
        <v>1936</v>
      </c>
      <c r="FX10" s="841" t="s">
        <v>62</v>
      </c>
      <c r="FY10" s="841" t="s">
        <v>62</v>
      </c>
      <c r="FZ10" s="841" t="s">
        <v>205</v>
      </c>
      <c r="GA10" s="841" t="s">
        <v>205</v>
      </c>
      <c r="GB10" s="841" t="s">
        <v>61</v>
      </c>
      <c r="GC10" s="841" t="s">
        <v>61</v>
      </c>
      <c r="GD10" s="841" t="s">
        <v>61</v>
      </c>
      <c r="GE10" s="841" t="s">
        <v>61</v>
      </c>
      <c r="GF10" s="841" t="s">
        <v>61</v>
      </c>
      <c r="GG10" s="841" t="s">
        <v>61</v>
      </c>
      <c r="GH10" s="841" t="s">
        <v>61</v>
      </c>
      <c r="GI10" s="841" t="s">
        <v>61</v>
      </c>
      <c r="GJ10" s="841" t="s">
        <v>62</v>
      </c>
      <c r="GK10" s="841" t="s">
        <v>62</v>
      </c>
      <c r="GL10" s="841" t="s">
        <v>1936</v>
      </c>
      <c r="GM10" s="841">
        <v>2011</v>
      </c>
      <c r="GN10" s="841" t="s">
        <v>426</v>
      </c>
      <c r="GO10" s="841" t="s">
        <v>427</v>
      </c>
      <c r="GP10" s="841">
        <v>2012</v>
      </c>
      <c r="GQ10" s="841" t="s">
        <v>62</v>
      </c>
      <c r="GR10" s="841" t="s">
        <v>61</v>
      </c>
      <c r="GS10" s="841" t="s">
        <v>61</v>
      </c>
      <c r="GT10" s="841" t="s">
        <v>62</v>
      </c>
      <c r="GU10" s="1304" t="s">
        <v>1936</v>
      </c>
      <c r="GV10" s="938"/>
      <c r="GW10" s="1307" t="s">
        <v>62</v>
      </c>
      <c r="GX10" s="892" t="s">
        <v>62</v>
      </c>
      <c r="GY10" s="892" t="s">
        <v>62</v>
      </c>
      <c r="GZ10" s="892" t="s">
        <v>62</v>
      </c>
      <c r="HA10" s="892" t="s">
        <v>62</v>
      </c>
      <c r="HB10" s="892" t="s">
        <v>62</v>
      </c>
      <c r="HC10" s="892" t="s">
        <v>62</v>
      </c>
      <c r="HD10" s="892" t="s">
        <v>62</v>
      </c>
      <c r="HE10" s="892" t="s">
        <v>62</v>
      </c>
      <c r="HF10" s="892" t="s">
        <v>62</v>
      </c>
      <c r="HG10" s="892" t="s">
        <v>538</v>
      </c>
      <c r="HH10" s="892" t="s">
        <v>686</v>
      </c>
      <c r="HI10" s="892" t="s">
        <v>62</v>
      </c>
      <c r="HJ10" s="1311" t="s">
        <v>62</v>
      </c>
      <c r="HK10" s="890" t="s">
        <v>1681</v>
      </c>
      <c r="HL10" s="1315" t="s">
        <v>1151</v>
      </c>
    </row>
    <row r="11" spans="1:220" ht="39.950000000000003" customHeight="1">
      <c r="A11" s="1200" t="s">
        <v>1225</v>
      </c>
      <c r="B11" s="1207"/>
      <c r="C11" s="1204" t="s">
        <v>61</v>
      </c>
      <c r="D11" s="894" t="s">
        <v>1209</v>
      </c>
      <c r="E11" s="894" t="s">
        <v>61</v>
      </c>
      <c r="F11" s="894" t="s">
        <v>1210</v>
      </c>
      <c r="G11" s="894" t="s">
        <v>61</v>
      </c>
      <c r="H11" s="894" t="s">
        <v>1211</v>
      </c>
      <c r="I11" s="894" t="s">
        <v>62</v>
      </c>
      <c r="J11" s="894" t="s">
        <v>1936</v>
      </c>
      <c r="K11" s="894" t="s">
        <v>62</v>
      </c>
      <c r="L11" s="894" t="s">
        <v>1936</v>
      </c>
      <c r="M11" s="894" t="s">
        <v>61</v>
      </c>
      <c r="N11" s="894" t="s">
        <v>509</v>
      </c>
      <c r="O11" s="894" t="s">
        <v>61</v>
      </c>
      <c r="P11" s="894" t="s">
        <v>1212</v>
      </c>
      <c r="Q11" s="894" t="s">
        <v>61</v>
      </c>
      <c r="R11" s="894" t="s">
        <v>1213</v>
      </c>
      <c r="S11" s="894" t="s">
        <v>62</v>
      </c>
      <c r="T11" s="894" t="s">
        <v>1936</v>
      </c>
      <c r="U11" s="894" t="s">
        <v>61</v>
      </c>
      <c r="V11" s="894" t="s">
        <v>1214</v>
      </c>
      <c r="W11" s="894" t="s">
        <v>63</v>
      </c>
      <c r="X11" s="894" t="s">
        <v>61</v>
      </c>
      <c r="Y11" s="894" t="s">
        <v>62</v>
      </c>
      <c r="Z11" s="894" t="s">
        <v>205</v>
      </c>
      <c r="AA11" s="1210" t="s">
        <v>205</v>
      </c>
      <c r="AB11" s="943"/>
      <c r="AC11" s="1295" t="s">
        <v>85</v>
      </c>
      <c r="AD11" s="835" t="s">
        <v>96</v>
      </c>
      <c r="AE11" s="836" t="s">
        <v>66</v>
      </c>
      <c r="AF11" s="835" t="s">
        <v>538</v>
      </c>
      <c r="AG11" s="835" t="s">
        <v>1215</v>
      </c>
      <c r="AH11" s="835" t="s">
        <v>61</v>
      </c>
      <c r="AI11" s="836" t="s">
        <v>62</v>
      </c>
      <c r="AJ11" s="836">
        <v>0</v>
      </c>
      <c r="AK11" s="835" t="s">
        <v>1936</v>
      </c>
      <c r="AL11" s="835" t="s">
        <v>1936</v>
      </c>
      <c r="AM11" s="835" t="s">
        <v>1936</v>
      </c>
      <c r="AN11" s="836">
        <v>0</v>
      </c>
      <c r="AO11" s="835" t="s">
        <v>1936</v>
      </c>
      <c r="AP11" s="835" t="s">
        <v>1936</v>
      </c>
      <c r="AQ11" s="835" t="s">
        <v>1936</v>
      </c>
      <c r="AR11" s="1223">
        <v>0</v>
      </c>
      <c r="AS11" s="835" t="s">
        <v>1936</v>
      </c>
      <c r="AT11" s="835" t="s">
        <v>62</v>
      </c>
      <c r="AU11" s="835" t="s">
        <v>62</v>
      </c>
      <c r="AV11" s="835" t="s">
        <v>1936</v>
      </c>
      <c r="AW11" s="836">
        <v>0</v>
      </c>
      <c r="AX11" s="837" t="s">
        <v>1936</v>
      </c>
      <c r="AY11" s="836" t="s">
        <v>1936</v>
      </c>
      <c r="AZ11" s="835" t="s">
        <v>1936</v>
      </c>
      <c r="BA11" s="835" t="s">
        <v>1936</v>
      </c>
      <c r="BB11" s="836" t="s">
        <v>1936</v>
      </c>
      <c r="BC11" s="836">
        <v>0</v>
      </c>
      <c r="BD11" s="837" t="s">
        <v>1936</v>
      </c>
      <c r="BE11" s="836" t="s">
        <v>1936</v>
      </c>
      <c r="BF11" s="835" t="s">
        <v>1936</v>
      </c>
      <c r="BG11" s="1223">
        <v>0</v>
      </c>
      <c r="BH11" s="835" t="s">
        <v>1936</v>
      </c>
      <c r="BI11" s="835" t="s">
        <v>61</v>
      </c>
      <c r="BJ11" s="1282" t="s">
        <v>1217</v>
      </c>
      <c r="BK11" s="836">
        <v>15091795</v>
      </c>
      <c r="BL11" s="836" t="s">
        <v>1216</v>
      </c>
      <c r="BM11" s="836" t="s">
        <v>1936</v>
      </c>
      <c r="BN11" s="835" t="s">
        <v>1936</v>
      </c>
      <c r="BO11" s="835" t="s">
        <v>61</v>
      </c>
      <c r="BP11" s="836">
        <v>92200</v>
      </c>
      <c r="BQ11" s="837" t="s">
        <v>538</v>
      </c>
      <c r="BR11" s="837" t="s">
        <v>1218</v>
      </c>
      <c r="BS11" s="836" t="s">
        <v>1936</v>
      </c>
      <c r="BT11" s="835" t="s">
        <v>62</v>
      </c>
      <c r="BU11" s="836" t="s">
        <v>1936</v>
      </c>
      <c r="BV11" s="835" t="s">
        <v>1936</v>
      </c>
      <c r="BW11" s="836" t="s">
        <v>1936</v>
      </c>
      <c r="BX11" s="836" t="s">
        <v>1936</v>
      </c>
      <c r="BY11" s="1223">
        <v>15183995</v>
      </c>
      <c r="BZ11" s="836" t="s">
        <v>1936</v>
      </c>
      <c r="CA11" s="839">
        <v>0</v>
      </c>
      <c r="CB11" s="835" t="s">
        <v>101</v>
      </c>
      <c r="CC11" s="839">
        <v>0</v>
      </c>
      <c r="CD11" s="835" t="s">
        <v>101</v>
      </c>
      <c r="CE11" s="839" t="s">
        <v>66</v>
      </c>
      <c r="CF11" s="835" t="s">
        <v>1662</v>
      </c>
      <c r="CG11" s="835" t="s">
        <v>66</v>
      </c>
      <c r="CH11" s="835" t="s">
        <v>101</v>
      </c>
      <c r="CI11" s="835" t="s">
        <v>205</v>
      </c>
      <c r="CJ11" s="835" t="s">
        <v>1936</v>
      </c>
      <c r="CK11" s="835" t="s">
        <v>1936</v>
      </c>
      <c r="CL11" s="1280" t="s">
        <v>1936</v>
      </c>
      <c r="CM11" s="1278"/>
      <c r="CN11" s="1298" t="s">
        <v>61</v>
      </c>
      <c r="CO11" s="842" t="s">
        <v>61</v>
      </c>
      <c r="CP11" s="842" t="s">
        <v>61</v>
      </c>
      <c r="CQ11" s="842" t="s">
        <v>62</v>
      </c>
      <c r="CR11" s="842" t="s">
        <v>62</v>
      </c>
      <c r="CS11" s="842" t="s">
        <v>61</v>
      </c>
      <c r="CT11" s="842" t="s">
        <v>61</v>
      </c>
      <c r="CU11" s="842" t="s">
        <v>61</v>
      </c>
      <c r="CV11" s="842" t="s">
        <v>62</v>
      </c>
      <c r="CW11" s="842" t="s">
        <v>62</v>
      </c>
      <c r="CX11" s="842" t="s">
        <v>62</v>
      </c>
      <c r="CY11" s="842" t="s">
        <v>1936</v>
      </c>
      <c r="CZ11" s="923" t="s">
        <v>61</v>
      </c>
      <c r="DA11" s="923" t="s">
        <v>62</v>
      </c>
      <c r="DB11" s="923" t="s">
        <v>61</v>
      </c>
      <c r="DC11" s="923" t="s">
        <v>61</v>
      </c>
      <c r="DD11" s="923" t="s">
        <v>61</v>
      </c>
      <c r="DE11" s="923" t="s">
        <v>61</v>
      </c>
      <c r="DF11" s="923" t="s">
        <v>61</v>
      </c>
      <c r="DG11" s="923" t="s">
        <v>62</v>
      </c>
      <c r="DH11" s="923" t="s">
        <v>61</v>
      </c>
      <c r="DI11" s="923" t="s">
        <v>61</v>
      </c>
      <c r="DJ11" s="923" t="s">
        <v>62</v>
      </c>
      <c r="DK11" s="923" t="s">
        <v>1936</v>
      </c>
      <c r="DL11" s="923" t="s">
        <v>61</v>
      </c>
      <c r="DM11" s="923" t="s">
        <v>62</v>
      </c>
      <c r="DN11" s="923" t="s">
        <v>61</v>
      </c>
      <c r="DO11" s="923" t="s">
        <v>61</v>
      </c>
      <c r="DP11" s="923" t="s">
        <v>61</v>
      </c>
      <c r="DQ11" s="923" t="s">
        <v>61</v>
      </c>
      <c r="DR11" s="923" t="s">
        <v>61</v>
      </c>
      <c r="DS11" s="923" t="s">
        <v>62</v>
      </c>
      <c r="DT11" s="923" t="s">
        <v>62</v>
      </c>
      <c r="DU11" s="923" t="s">
        <v>62</v>
      </c>
      <c r="DV11" s="923" t="s">
        <v>62</v>
      </c>
      <c r="DW11" s="923" t="s">
        <v>1936</v>
      </c>
      <c r="DX11" s="924" t="s">
        <v>61</v>
      </c>
      <c r="DY11" s="924" t="s">
        <v>62</v>
      </c>
      <c r="DZ11" s="924" t="s">
        <v>61</v>
      </c>
      <c r="EA11" s="924" t="s">
        <v>61</v>
      </c>
      <c r="EB11" s="924" t="s">
        <v>61</v>
      </c>
      <c r="EC11" s="924" t="s">
        <v>61</v>
      </c>
      <c r="ED11" s="924" t="s">
        <v>61</v>
      </c>
      <c r="EE11" s="924" t="s">
        <v>62</v>
      </c>
      <c r="EF11" s="924" t="s">
        <v>62</v>
      </c>
      <c r="EG11" s="924" t="s">
        <v>62</v>
      </c>
      <c r="EH11" s="924" t="s">
        <v>62</v>
      </c>
      <c r="EI11" s="924" t="s">
        <v>1936</v>
      </c>
      <c r="EJ11" s="1276" t="s">
        <v>1936</v>
      </c>
      <c r="EK11" s="1159"/>
      <c r="EL11" s="1301" t="s">
        <v>62</v>
      </c>
      <c r="EM11" s="840" t="s">
        <v>205</v>
      </c>
      <c r="EN11" s="840" t="s">
        <v>205</v>
      </c>
      <c r="EO11" s="840" t="s">
        <v>205</v>
      </c>
      <c r="EP11" s="840" t="s">
        <v>205</v>
      </c>
      <c r="EQ11" s="840" t="s">
        <v>61</v>
      </c>
      <c r="ER11" s="840" t="s">
        <v>1220</v>
      </c>
      <c r="ES11" s="840" t="s">
        <v>1936</v>
      </c>
      <c r="ET11" s="840" t="s">
        <v>66</v>
      </c>
      <c r="EU11" s="840" t="s">
        <v>1936</v>
      </c>
      <c r="EV11" s="840" t="s">
        <v>66</v>
      </c>
      <c r="EW11" s="840" t="s">
        <v>1936</v>
      </c>
      <c r="EX11" s="840" t="s">
        <v>200</v>
      </c>
      <c r="EY11" s="840" t="s">
        <v>200</v>
      </c>
      <c r="EZ11" s="840" t="s">
        <v>200</v>
      </c>
      <c r="FA11" s="840" t="s">
        <v>200</v>
      </c>
      <c r="FB11" s="840" t="s">
        <v>202</v>
      </c>
      <c r="FC11" s="840" t="s">
        <v>202</v>
      </c>
      <c r="FD11" s="840" t="s">
        <v>202</v>
      </c>
      <c r="FE11" s="840" t="s">
        <v>202</v>
      </c>
      <c r="FF11" s="840" t="s">
        <v>199</v>
      </c>
      <c r="FG11" s="840" t="s">
        <v>199</v>
      </c>
      <c r="FH11" s="840" t="s">
        <v>202</v>
      </c>
      <c r="FI11" s="840" t="s">
        <v>202</v>
      </c>
      <c r="FJ11" s="840" t="s">
        <v>1936</v>
      </c>
      <c r="FK11" s="840" t="s">
        <v>1936</v>
      </c>
      <c r="FL11" s="840" t="s">
        <v>205</v>
      </c>
      <c r="FM11" s="840" t="s">
        <v>205</v>
      </c>
      <c r="FN11" s="840" t="s">
        <v>1221</v>
      </c>
      <c r="FO11" s="840" t="s">
        <v>62</v>
      </c>
      <c r="FP11" s="840" t="s">
        <v>1936</v>
      </c>
      <c r="FQ11" s="840" t="s">
        <v>1936</v>
      </c>
      <c r="FR11" s="840" t="s">
        <v>62</v>
      </c>
      <c r="FS11" s="840" t="s">
        <v>1936</v>
      </c>
      <c r="FT11" s="840" t="s">
        <v>1936</v>
      </c>
      <c r="FU11" s="840" t="s">
        <v>62</v>
      </c>
      <c r="FV11" s="840" t="s">
        <v>1936</v>
      </c>
      <c r="FW11" s="841" t="s">
        <v>1936</v>
      </c>
      <c r="FX11" s="841" t="s">
        <v>61</v>
      </c>
      <c r="FY11" s="841" t="s">
        <v>61</v>
      </c>
      <c r="FZ11" s="841" t="s">
        <v>62</v>
      </c>
      <c r="GA11" s="841" t="s">
        <v>1936</v>
      </c>
      <c r="GB11" s="841" t="s">
        <v>61</v>
      </c>
      <c r="GC11" s="841" t="s">
        <v>61</v>
      </c>
      <c r="GD11" s="841" t="s">
        <v>61</v>
      </c>
      <c r="GE11" s="841" t="s">
        <v>61</v>
      </c>
      <c r="GF11" s="841" t="s">
        <v>61</v>
      </c>
      <c r="GG11" s="841" t="s">
        <v>61</v>
      </c>
      <c r="GH11" s="841" t="s">
        <v>61</v>
      </c>
      <c r="GI11" s="841" t="s">
        <v>61</v>
      </c>
      <c r="GJ11" s="841" t="s">
        <v>62</v>
      </c>
      <c r="GK11" s="841" t="s">
        <v>62</v>
      </c>
      <c r="GL11" s="841" t="s">
        <v>388</v>
      </c>
      <c r="GM11" s="841">
        <v>2010</v>
      </c>
      <c r="GN11" s="841" t="s">
        <v>546</v>
      </c>
      <c r="GO11" s="841" t="s">
        <v>1222</v>
      </c>
      <c r="GP11" s="841">
        <v>2003</v>
      </c>
      <c r="GQ11" s="841" t="s">
        <v>62</v>
      </c>
      <c r="GR11" s="841" t="s">
        <v>62</v>
      </c>
      <c r="GS11" s="841" t="s">
        <v>62</v>
      </c>
      <c r="GT11" s="841" t="s">
        <v>62</v>
      </c>
      <c r="GU11" s="1304" t="s">
        <v>1936</v>
      </c>
      <c r="GV11" s="938"/>
      <c r="GW11" s="1307" t="s">
        <v>61</v>
      </c>
      <c r="GX11" s="892" t="s">
        <v>61</v>
      </c>
      <c r="GY11" s="892" t="s">
        <v>61</v>
      </c>
      <c r="GZ11" s="892" t="s">
        <v>61</v>
      </c>
      <c r="HA11" s="892" t="s">
        <v>61</v>
      </c>
      <c r="HB11" s="892" t="s">
        <v>61</v>
      </c>
      <c r="HC11" s="892" t="s">
        <v>61</v>
      </c>
      <c r="HD11" s="892" t="s">
        <v>61</v>
      </c>
      <c r="HE11" s="892" t="s">
        <v>61</v>
      </c>
      <c r="HF11" s="892" t="s">
        <v>205</v>
      </c>
      <c r="HG11" s="1255" t="s">
        <v>1936</v>
      </c>
      <c r="HH11" s="892" t="s">
        <v>1223</v>
      </c>
      <c r="HI11" s="892" t="s">
        <v>61</v>
      </c>
      <c r="HJ11" s="1311" t="s">
        <v>61</v>
      </c>
      <c r="HK11" s="890" t="s">
        <v>1224</v>
      </c>
      <c r="HL11" s="1315" t="s">
        <v>1151</v>
      </c>
    </row>
    <row r="12" spans="1:220" ht="39.950000000000003" customHeight="1">
      <c r="A12" s="1200" t="s">
        <v>1036</v>
      </c>
      <c r="B12" s="1207"/>
      <c r="C12" s="1204" t="s">
        <v>61</v>
      </c>
      <c r="D12" s="894" t="s">
        <v>1015</v>
      </c>
      <c r="E12" s="894" t="s">
        <v>62</v>
      </c>
      <c r="F12" s="894" t="s">
        <v>1936</v>
      </c>
      <c r="G12" s="894" t="s">
        <v>62</v>
      </c>
      <c r="H12" s="894" t="s">
        <v>1936</v>
      </c>
      <c r="I12" s="894" t="s">
        <v>62</v>
      </c>
      <c r="J12" s="894" t="s">
        <v>1936</v>
      </c>
      <c r="K12" s="894" t="s">
        <v>61</v>
      </c>
      <c r="L12" s="894" t="s">
        <v>1016</v>
      </c>
      <c r="M12" s="894" t="s">
        <v>61</v>
      </c>
      <c r="N12" s="894" t="s">
        <v>220</v>
      </c>
      <c r="O12" s="894" t="s">
        <v>61</v>
      </c>
      <c r="P12" s="894" t="s">
        <v>1017</v>
      </c>
      <c r="Q12" s="894" t="s">
        <v>61</v>
      </c>
      <c r="R12" s="894" t="s">
        <v>1018</v>
      </c>
      <c r="S12" s="894" t="s">
        <v>62</v>
      </c>
      <c r="T12" s="894" t="s">
        <v>1936</v>
      </c>
      <c r="U12" s="894" t="s">
        <v>62</v>
      </c>
      <c r="V12" s="894" t="s">
        <v>1936</v>
      </c>
      <c r="W12" s="894" t="s">
        <v>60</v>
      </c>
      <c r="X12" s="894" t="s">
        <v>62</v>
      </c>
      <c r="Y12" s="894" t="s">
        <v>205</v>
      </c>
      <c r="Z12" s="894" t="s">
        <v>205</v>
      </c>
      <c r="AA12" s="1210" t="s">
        <v>205</v>
      </c>
      <c r="AB12" s="943"/>
      <c r="AC12" s="1295" t="s">
        <v>85</v>
      </c>
      <c r="AD12" s="835" t="s">
        <v>96</v>
      </c>
      <c r="AE12" s="836">
        <v>113592</v>
      </c>
      <c r="AF12" s="835" t="s">
        <v>538</v>
      </c>
      <c r="AG12" s="835" t="s">
        <v>1019</v>
      </c>
      <c r="AH12" s="835" t="s">
        <v>61</v>
      </c>
      <c r="AI12" s="836" t="s">
        <v>61</v>
      </c>
      <c r="AJ12" s="836">
        <v>23398</v>
      </c>
      <c r="AK12" s="835" t="s">
        <v>538</v>
      </c>
      <c r="AL12" s="835" t="s">
        <v>1020</v>
      </c>
      <c r="AM12" s="835" t="s">
        <v>1021</v>
      </c>
      <c r="AN12" s="836" t="s">
        <v>1936</v>
      </c>
      <c r="AO12" s="835" t="s">
        <v>1936</v>
      </c>
      <c r="AP12" s="835" t="s">
        <v>1936</v>
      </c>
      <c r="AQ12" s="835" t="s">
        <v>1936</v>
      </c>
      <c r="AR12" s="1223">
        <v>23398</v>
      </c>
      <c r="AS12" s="835" t="s">
        <v>1936</v>
      </c>
      <c r="AT12" s="835" t="s">
        <v>61</v>
      </c>
      <c r="AU12" s="835" t="s">
        <v>61</v>
      </c>
      <c r="AV12" s="835" t="s">
        <v>1936</v>
      </c>
      <c r="AW12" s="836">
        <v>28398</v>
      </c>
      <c r="AX12" s="837" t="s">
        <v>538</v>
      </c>
      <c r="AY12" s="836" t="s">
        <v>1022</v>
      </c>
      <c r="AZ12" s="835" t="s">
        <v>1936</v>
      </c>
      <c r="BA12" s="835" t="s">
        <v>1936</v>
      </c>
      <c r="BB12" s="836" t="s">
        <v>1936</v>
      </c>
      <c r="BC12" s="836" t="s">
        <v>1936</v>
      </c>
      <c r="BD12" s="837" t="s">
        <v>1936</v>
      </c>
      <c r="BE12" s="836" t="s">
        <v>1936</v>
      </c>
      <c r="BF12" s="835" t="s">
        <v>1936</v>
      </c>
      <c r="BG12" s="1223">
        <v>28398</v>
      </c>
      <c r="BH12" s="835" t="s">
        <v>1936</v>
      </c>
      <c r="BI12" s="835" t="s">
        <v>61</v>
      </c>
      <c r="BJ12" s="836" t="s">
        <v>220</v>
      </c>
      <c r="BK12" s="836">
        <v>113592</v>
      </c>
      <c r="BL12" s="836" t="s">
        <v>538</v>
      </c>
      <c r="BM12" s="836" t="s">
        <v>220</v>
      </c>
      <c r="BN12" s="835" t="s">
        <v>1936</v>
      </c>
      <c r="BO12" s="835" t="s">
        <v>66</v>
      </c>
      <c r="BP12" s="836" t="s">
        <v>1936</v>
      </c>
      <c r="BQ12" s="837" t="s">
        <v>1936</v>
      </c>
      <c r="BR12" s="837" t="s">
        <v>1936</v>
      </c>
      <c r="BS12" s="836" t="s">
        <v>1936</v>
      </c>
      <c r="BT12" s="835" t="s">
        <v>66</v>
      </c>
      <c r="BU12" s="836" t="s">
        <v>1936</v>
      </c>
      <c r="BV12" s="835" t="s">
        <v>1936</v>
      </c>
      <c r="BW12" s="836" t="s">
        <v>1936</v>
      </c>
      <c r="BX12" s="836" t="s">
        <v>1936</v>
      </c>
      <c r="BY12" s="1223">
        <v>113592</v>
      </c>
      <c r="BZ12" s="836" t="s">
        <v>1936</v>
      </c>
      <c r="CA12" s="839">
        <v>0.2</v>
      </c>
      <c r="CB12" s="835" t="s">
        <v>101</v>
      </c>
      <c r="CC12" s="839">
        <v>1</v>
      </c>
      <c r="CD12" s="835" t="s">
        <v>101</v>
      </c>
      <c r="CE12" s="839">
        <v>1.25</v>
      </c>
      <c r="CF12" s="835" t="s">
        <v>114</v>
      </c>
      <c r="CG12" s="835" t="s">
        <v>1936</v>
      </c>
      <c r="CH12" s="835" t="s">
        <v>101</v>
      </c>
      <c r="CI12" s="835" t="s">
        <v>65</v>
      </c>
      <c r="CJ12" s="835" t="s">
        <v>220</v>
      </c>
      <c r="CK12" s="835" t="s">
        <v>62</v>
      </c>
      <c r="CL12" s="1280" t="s">
        <v>1936</v>
      </c>
      <c r="CM12" s="1278"/>
      <c r="CN12" s="1298" t="s">
        <v>61</v>
      </c>
      <c r="CO12" s="842" t="s">
        <v>61</v>
      </c>
      <c r="CP12" s="842" t="s">
        <v>62</v>
      </c>
      <c r="CQ12" s="842" t="s">
        <v>62</v>
      </c>
      <c r="CR12" s="842" t="s">
        <v>61</v>
      </c>
      <c r="CS12" s="842" t="s">
        <v>61</v>
      </c>
      <c r="CT12" s="842" t="s">
        <v>62</v>
      </c>
      <c r="CU12" s="842" t="s">
        <v>61</v>
      </c>
      <c r="CV12" s="842" t="s">
        <v>62</v>
      </c>
      <c r="CW12" s="842" t="s">
        <v>62</v>
      </c>
      <c r="CX12" s="842" t="s">
        <v>205</v>
      </c>
      <c r="CY12" s="842" t="s">
        <v>1936</v>
      </c>
      <c r="CZ12" s="923" t="s">
        <v>61</v>
      </c>
      <c r="DA12" s="923" t="s">
        <v>61</v>
      </c>
      <c r="DB12" s="923" t="s">
        <v>61</v>
      </c>
      <c r="DC12" s="923" t="s">
        <v>61</v>
      </c>
      <c r="DD12" s="923" t="s">
        <v>61</v>
      </c>
      <c r="DE12" s="923" t="s">
        <v>61</v>
      </c>
      <c r="DF12" s="923" t="s">
        <v>61</v>
      </c>
      <c r="DG12" s="923" t="s">
        <v>62</v>
      </c>
      <c r="DH12" s="923" t="s">
        <v>61</v>
      </c>
      <c r="DI12" s="923" t="s">
        <v>61</v>
      </c>
      <c r="DJ12" s="923" t="s">
        <v>205</v>
      </c>
      <c r="DK12" s="923" t="s">
        <v>1936</v>
      </c>
      <c r="DL12" s="923" t="s">
        <v>61</v>
      </c>
      <c r="DM12" s="923" t="s">
        <v>61</v>
      </c>
      <c r="DN12" s="923" t="s">
        <v>61</v>
      </c>
      <c r="DO12" s="923" t="s">
        <v>61</v>
      </c>
      <c r="DP12" s="923" t="s">
        <v>61</v>
      </c>
      <c r="DQ12" s="923" t="s">
        <v>61</v>
      </c>
      <c r="DR12" s="923" t="s">
        <v>61</v>
      </c>
      <c r="DS12" s="923" t="s">
        <v>62</v>
      </c>
      <c r="DT12" s="923" t="s">
        <v>62</v>
      </c>
      <c r="DU12" s="923" t="s">
        <v>62</v>
      </c>
      <c r="DV12" s="923" t="s">
        <v>205</v>
      </c>
      <c r="DW12" s="923" t="s">
        <v>1936</v>
      </c>
      <c r="DX12" s="924" t="s">
        <v>205</v>
      </c>
      <c r="DY12" s="924" t="s">
        <v>205</v>
      </c>
      <c r="DZ12" s="924" t="s">
        <v>205</v>
      </c>
      <c r="EA12" s="924" t="s">
        <v>205</v>
      </c>
      <c r="EB12" s="924" t="s">
        <v>205</v>
      </c>
      <c r="EC12" s="924" t="s">
        <v>205</v>
      </c>
      <c r="ED12" s="924" t="s">
        <v>205</v>
      </c>
      <c r="EE12" s="924" t="s">
        <v>205</v>
      </c>
      <c r="EF12" s="924" t="s">
        <v>205</v>
      </c>
      <c r="EG12" s="924" t="s">
        <v>205</v>
      </c>
      <c r="EH12" s="924" t="s">
        <v>205</v>
      </c>
      <c r="EI12" s="924" t="s">
        <v>1936</v>
      </c>
      <c r="EJ12" s="1276" t="s">
        <v>1936</v>
      </c>
      <c r="EK12" s="1159"/>
      <c r="EL12" s="1301" t="s">
        <v>61</v>
      </c>
      <c r="EM12" s="840" t="s">
        <v>1023</v>
      </c>
      <c r="EN12" s="840">
        <v>5</v>
      </c>
      <c r="EO12" s="840" t="s">
        <v>61</v>
      </c>
      <c r="EP12" s="840" t="s">
        <v>61</v>
      </c>
      <c r="EQ12" s="840" t="s">
        <v>61</v>
      </c>
      <c r="ER12" s="840" t="s">
        <v>1024</v>
      </c>
      <c r="ES12" s="840" t="s">
        <v>1025</v>
      </c>
      <c r="ET12" s="840" t="s">
        <v>62</v>
      </c>
      <c r="EU12" s="840" t="s">
        <v>1936</v>
      </c>
      <c r="EV12" s="840" t="s">
        <v>62</v>
      </c>
      <c r="EW12" s="840" t="s">
        <v>1936</v>
      </c>
      <c r="EX12" s="840" t="s">
        <v>202</v>
      </c>
      <c r="EY12" s="840" t="s">
        <v>202</v>
      </c>
      <c r="EZ12" s="840" t="s">
        <v>202</v>
      </c>
      <c r="FA12" s="840" t="s">
        <v>202</v>
      </c>
      <c r="FB12" s="840" t="s">
        <v>202</v>
      </c>
      <c r="FC12" s="840" t="s">
        <v>202</v>
      </c>
      <c r="FD12" s="840" t="s">
        <v>202</v>
      </c>
      <c r="FE12" s="840" t="s">
        <v>202</v>
      </c>
      <c r="FF12" s="840" t="s">
        <v>202</v>
      </c>
      <c r="FG12" s="840" t="s">
        <v>350</v>
      </c>
      <c r="FH12" s="840" t="s">
        <v>1027</v>
      </c>
      <c r="FI12" s="840" t="s">
        <v>1028</v>
      </c>
      <c r="FJ12" s="840" t="s">
        <v>1027</v>
      </c>
      <c r="FK12" s="840" t="s">
        <v>205</v>
      </c>
      <c r="FL12" s="840" t="s">
        <v>205</v>
      </c>
      <c r="FM12" s="840" t="s">
        <v>205</v>
      </c>
      <c r="FN12" s="840" t="s">
        <v>1029</v>
      </c>
      <c r="FO12" s="840" t="s">
        <v>62</v>
      </c>
      <c r="FP12" s="840" t="s">
        <v>1936</v>
      </c>
      <c r="FQ12" s="840" t="s">
        <v>1936</v>
      </c>
      <c r="FR12" s="840" t="s">
        <v>62</v>
      </c>
      <c r="FS12" s="840" t="s">
        <v>1936</v>
      </c>
      <c r="FT12" s="840" t="s">
        <v>1936</v>
      </c>
      <c r="FU12" s="840" t="s">
        <v>62</v>
      </c>
      <c r="FV12" s="840" t="s">
        <v>1936</v>
      </c>
      <c r="FW12" s="841" t="s">
        <v>1936</v>
      </c>
      <c r="FX12" s="841" t="s">
        <v>62</v>
      </c>
      <c r="FY12" s="841" t="s">
        <v>61</v>
      </c>
      <c r="FZ12" s="841" t="s">
        <v>61</v>
      </c>
      <c r="GA12" s="841" t="s">
        <v>1030</v>
      </c>
      <c r="GB12" s="841" t="s">
        <v>61</v>
      </c>
      <c r="GC12" s="841" t="s">
        <v>61</v>
      </c>
      <c r="GD12" s="841" t="s">
        <v>61</v>
      </c>
      <c r="GE12" s="841" t="s">
        <v>61</v>
      </c>
      <c r="GF12" s="841" t="s">
        <v>61</v>
      </c>
      <c r="GG12" s="841" t="s">
        <v>61</v>
      </c>
      <c r="GH12" s="841" t="s">
        <v>61</v>
      </c>
      <c r="GI12" s="841" t="s">
        <v>61</v>
      </c>
      <c r="GJ12" s="841" t="s">
        <v>62</v>
      </c>
      <c r="GK12" s="841" t="s">
        <v>62</v>
      </c>
      <c r="GL12" s="841" t="s">
        <v>388</v>
      </c>
      <c r="GM12" s="841" t="s">
        <v>1031</v>
      </c>
      <c r="GN12" s="841" t="s">
        <v>1032</v>
      </c>
      <c r="GO12" s="841" t="s">
        <v>1936</v>
      </c>
      <c r="GP12" s="841">
        <v>2005</v>
      </c>
      <c r="GQ12" s="841" t="s">
        <v>61</v>
      </c>
      <c r="GR12" s="841" t="s">
        <v>62</v>
      </c>
      <c r="GS12" s="841" t="s">
        <v>62</v>
      </c>
      <c r="GT12" s="841" t="s">
        <v>62</v>
      </c>
      <c r="GU12" s="1304" t="s">
        <v>1033</v>
      </c>
      <c r="GV12" s="939"/>
      <c r="GW12" s="1307" t="s">
        <v>62</v>
      </c>
      <c r="GX12" s="892" t="s">
        <v>62</v>
      </c>
      <c r="GY12" s="892" t="s">
        <v>62</v>
      </c>
      <c r="GZ12" s="892" t="s">
        <v>62</v>
      </c>
      <c r="HA12" s="892" t="s">
        <v>62</v>
      </c>
      <c r="HB12" s="892" t="s">
        <v>62</v>
      </c>
      <c r="HC12" s="892" t="s">
        <v>62</v>
      </c>
      <c r="HD12" s="892" t="s">
        <v>62</v>
      </c>
      <c r="HE12" s="892" t="s">
        <v>205</v>
      </c>
      <c r="HF12" s="892" t="s">
        <v>205</v>
      </c>
      <c r="HG12" s="892" t="s">
        <v>711</v>
      </c>
      <c r="HH12" s="892" t="s">
        <v>1034</v>
      </c>
      <c r="HI12" s="892" t="s">
        <v>62</v>
      </c>
      <c r="HJ12" s="1311" t="s">
        <v>62</v>
      </c>
      <c r="HK12" s="890" t="s">
        <v>1035</v>
      </c>
      <c r="HL12" s="1315" t="s">
        <v>1151</v>
      </c>
    </row>
    <row r="13" spans="1:220" ht="39.950000000000003" customHeight="1">
      <c r="A13" s="1200" t="s">
        <v>1858</v>
      </c>
      <c r="B13" s="1207"/>
      <c r="C13" s="1204" t="s">
        <v>61</v>
      </c>
      <c r="D13" s="894" t="s">
        <v>1828</v>
      </c>
      <c r="E13" s="894" t="s">
        <v>61</v>
      </c>
      <c r="F13" s="894" t="s">
        <v>1829</v>
      </c>
      <c r="G13" s="894" t="s">
        <v>61</v>
      </c>
      <c r="H13" s="894" t="s">
        <v>1830</v>
      </c>
      <c r="I13" s="894" t="s">
        <v>62</v>
      </c>
      <c r="J13" s="894" t="s">
        <v>1936</v>
      </c>
      <c r="K13" s="894" t="s">
        <v>61</v>
      </c>
      <c r="L13" s="894" t="s">
        <v>1831</v>
      </c>
      <c r="M13" s="894" t="s">
        <v>61</v>
      </c>
      <c r="N13" s="894" t="s">
        <v>1832</v>
      </c>
      <c r="O13" s="894" t="s">
        <v>61</v>
      </c>
      <c r="P13" s="894" t="s">
        <v>1833</v>
      </c>
      <c r="Q13" s="894" t="s">
        <v>62</v>
      </c>
      <c r="R13" s="894" t="s">
        <v>1936</v>
      </c>
      <c r="S13" s="894" t="s">
        <v>62</v>
      </c>
      <c r="T13" s="894" t="s">
        <v>1936</v>
      </c>
      <c r="U13" s="894" t="s">
        <v>62</v>
      </c>
      <c r="V13" s="894" t="s">
        <v>1936</v>
      </c>
      <c r="W13" s="894" t="s">
        <v>60</v>
      </c>
      <c r="X13" s="894" t="s">
        <v>62</v>
      </c>
      <c r="Y13" s="894" t="s">
        <v>61</v>
      </c>
      <c r="Z13" s="894" t="s">
        <v>1834</v>
      </c>
      <c r="AA13" s="1210" t="s">
        <v>1835</v>
      </c>
      <c r="AB13" s="943"/>
      <c r="AC13" s="1295" t="s">
        <v>94</v>
      </c>
      <c r="AD13" s="835" t="s">
        <v>93</v>
      </c>
      <c r="AE13" s="836">
        <v>1000000</v>
      </c>
      <c r="AF13" s="835" t="s">
        <v>1877</v>
      </c>
      <c r="AG13" s="835" t="s">
        <v>1836</v>
      </c>
      <c r="AH13" s="835" t="s">
        <v>62</v>
      </c>
      <c r="AI13" s="836" t="s">
        <v>61</v>
      </c>
      <c r="AJ13" s="836">
        <v>1000000</v>
      </c>
      <c r="AK13" s="835" t="s">
        <v>538</v>
      </c>
      <c r="AL13" s="835" t="s">
        <v>1837</v>
      </c>
      <c r="AM13" s="835" t="s">
        <v>1838</v>
      </c>
      <c r="AN13" s="836" t="s">
        <v>1936</v>
      </c>
      <c r="AO13" s="835" t="s">
        <v>1936</v>
      </c>
      <c r="AP13" s="835" t="s">
        <v>1936</v>
      </c>
      <c r="AQ13" s="835" t="s">
        <v>1936</v>
      </c>
      <c r="AR13" s="1223">
        <v>1000000</v>
      </c>
      <c r="AS13" s="835" t="s">
        <v>1936</v>
      </c>
      <c r="AT13" s="835" t="s">
        <v>61</v>
      </c>
      <c r="AU13" s="835" t="s">
        <v>62</v>
      </c>
      <c r="AV13" s="835" t="s">
        <v>1936</v>
      </c>
      <c r="AW13" s="836" t="s">
        <v>1936</v>
      </c>
      <c r="AX13" s="837" t="s">
        <v>538</v>
      </c>
      <c r="AY13" s="836" t="s">
        <v>1936</v>
      </c>
      <c r="AZ13" s="835" t="s">
        <v>1936</v>
      </c>
      <c r="BA13" s="835" t="s">
        <v>61</v>
      </c>
      <c r="BB13" s="836" t="s">
        <v>1936</v>
      </c>
      <c r="BC13" s="836">
        <v>3000000</v>
      </c>
      <c r="BD13" s="837" t="s">
        <v>538</v>
      </c>
      <c r="BE13" s="836" t="s">
        <v>1839</v>
      </c>
      <c r="BF13" s="835" t="s">
        <v>1840</v>
      </c>
      <c r="BG13" s="1223">
        <v>3000000</v>
      </c>
      <c r="BH13" s="835" t="s">
        <v>1936</v>
      </c>
      <c r="BI13" s="835" t="s">
        <v>61</v>
      </c>
      <c r="BJ13" s="1282" t="s">
        <v>1842</v>
      </c>
      <c r="BK13" s="836">
        <v>8544524</v>
      </c>
      <c r="BL13" s="836" t="s">
        <v>538</v>
      </c>
      <c r="BM13" s="836" t="s">
        <v>1841</v>
      </c>
      <c r="BN13" s="835" t="s">
        <v>1936</v>
      </c>
      <c r="BO13" s="835" t="s">
        <v>62</v>
      </c>
      <c r="BP13" s="836" t="s">
        <v>1936</v>
      </c>
      <c r="BQ13" s="837" t="s">
        <v>1936</v>
      </c>
      <c r="BR13" s="837" t="s">
        <v>1936</v>
      </c>
      <c r="BS13" s="836" t="s">
        <v>1936</v>
      </c>
      <c r="BT13" s="835" t="s">
        <v>62</v>
      </c>
      <c r="BU13" s="836" t="s">
        <v>1936</v>
      </c>
      <c r="BV13" s="835" t="s">
        <v>1936</v>
      </c>
      <c r="BW13" s="836" t="s">
        <v>1936</v>
      </c>
      <c r="BX13" s="836" t="s">
        <v>1936</v>
      </c>
      <c r="BY13" s="1223">
        <v>8544524</v>
      </c>
      <c r="BZ13" s="836" t="s">
        <v>1936</v>
      </c>
      <c r="CA13" s="839">
        <v>0.2598634642710258</v>
      </c>
      <c r="CB13" s="835" t="s">
        <v>101</v>
      </c>
      <c r="CC13" s="839">
        <v>0</v>
      </c>
      <c r="CD13" s="835" t="s">
        <v>1843</v>
      </c>
      <c r="CE13" s="839">
        <v>11.544523999999999</v>
      </c>
      <c r="CF13" s="835" t="s">
        <v>1844</v>
      </c>
      <c r="CG13" s="835" t="s">
        <v>66</v>
      </c>
      <c r="CH13" s="835" t="s">
        <v>1845</v>
      </c>
      <c r="CI13" s="835" t="s">
        <v>1</v>
      </c>
      <c r="CJ13" s="835" t="s">
        <v>1846</v>
      </c>
      <c r="CK13" s="835" t="s">
        <v>61</v>
      </c>
      <c r="CL13" s="1280" t="s">
        <v>1847</v>
      </c>
      <c r="CM13" s="1278"/>
      <c r="CN13" s="1298" t="s">
        <v>61</v>
      </c>
      <c r="CO13" s="842" t="s">
        <v>61</v>
      </c>
      <c r="CP13" s="842" t="s">
        <v>61</v>
      </c>
      <c r="CQ13" s="842" t="s">
        <v>62</v>
      </c>
      <c r="CR13" s="842" t="s">
        <v>61</v>
      </c>
      <c r="CS13" s="842" t="s">
        <v>61</v>
      </c>
      <c r="CT13" s="842" t="s">
        <v>61</v>
      </c>
      <c r="CU13" s="842" t="s">
        <v>61</v>
      </c>
      <c r="CV13" s="842" t="s">
        <v>62</v>
      </c>
      <c r="CW13" s="842" t="s">
        <v>62</v>
      </c>
      <c r="CX13" s="842" t="s">
        <v>62</v>
      </c>
      <c r="CY13" s="842" t="s">
        <v>1936</v>
      </c>
      <c r="CZ13" s="923" t="s">
        <v>61</v>
      </c>
      <c r="DA13" s="923" t="s">
        <v>61</v>
      </c>
      <c r="DB13" s="923" t="s">
        <v>61</v>
      </c>
      <c r="DC13" s="923" t="s">
        <v>61</v>
      </c>
      <c r="DD13" s="923" t="s">
        <v>61</v>
      </c>
      <c r="DE13" s="923" t="s">
        <v>61</v>
      </c>
      <c r="DF13" s="923" t="s">
        <v>61</v>
      </c>
      <c r="DG13" s="923" t="s">
        <v>61</v>
      </c>
      <c r="DH13" s="923" t="s">
        <v>61</v>
      </c>
      <c r="DI13" s="923" t="s">
        <v>61</v>
      </c>
      <c r="DJ13" s="923" t="s">
        <v>61</v>
      </c>
      <c r="DK13" s="923" t="s">
        <v>1936</v>
      </c>
      <c r="DL13" s="923" t="s">
        <v>61</v>
      </c>
      <c r="DM13" s="923" t="s">
        <v>61</v>
      </c>
      <c r="DN13" s="923" t="s">
        <v>61</v>
      </c>
      <c r="DO13" s="923" t="s">
        <v>61</v>
      </c>
      <c r="DP13" s="923" t="s">
        <v>61</v>
      </c>
      <c r="DQ13" s="923" t="s">
        <v>61</v>
      </c>
      <c r="DR13" s="923" t="s">
        <v>61</v>
      </c>
      <c r="DS13" s="923" t="s">
        <v>61</v>
      </c>
      <c r="DT13" s="923" t="s">
        <v>62</v>
      </c>
      <c r="DU13" s="923" t="s">
        <v>62</v>
      </c>
      <c r="DV13" s="923" t="s">
        <v>61</v>
      </c>
      <c r="DW13" s="923" t="s">
        <v>1936</v>
      </c>
      <c r="DX13" s="924" t="s">
        <v>61</v>
      </c>
      <c r="DY13" s="924" t="s">
        <v>61</v>
      </c>
      <c r="DZ13" s="924" t="s">
        <v>61</v>
      </c>
      <c r="EA13" s="924" t="s">
        <v>61</v>
      </c>
      <c r="EB13" s="924" t="s">
        <v>61</v>
      </c>
      <c r="EC13" s="924" t="s">
        <v>61</v>
      </c>
      <c r="ED13" s="924" t="s">
        <v>61</v>
      </c>
      <c r="EE13" s="924" t="s">
        <v>62</v>
      </c>
      <c r="EF13" s="924" t="s">
        <v>62</v>
      </c>
      <c r="EG13" s="924" t="s">
        <v>62</v>
      </c>
      <c r="EH13" s="924" t="s">
        <v>61</v>
      </c>
      <c r="EI13" s="924" t="s">
        <v>1936</v>
      </c>
      <c r="EJ13" s="1276" t="s">
        <v>1936</v>
      </c>
      <c r="EK13" s="1159"/>
      <c r="EL13" s="1301" t="s">
        <v>61</v>
      </c>
      <c r="EM13" s="840" t="s">
        <v>1848</v>
      </c>
      <c r="EN13" s="840" t="s">
        <v>424</v>
      </c>
      <c r="EO13" s="840" t="s">
        <v>61</v>
      </c>
      <c r="EP13" s="840" t="s">
        <v>61</v>
      </c>
      <c r="EQ13" s="840" t="s">
        <v>61</v>
      </c>
      <c r="ER13" s="840" t="s">
        <v>1849</v>
      </c>
      <c r="ES13" s="840">
        <v>0.05</v>
      </c>
      <c r="ET13" s="840" t="s">
        <v>61</v>
      </c>
      <c r="EU13" s="840" t="s">
        <v>1936</v>
      </c>
      <c r="EV13" s="840" t="s">
        <v>1936</v>
      </c>
      <c r="EW13" s="840" t="s">
        <v>1936</v>
      </c>
      <c r="EX13" s="840" t="s">
        <v>199</v>
      </c>
      <c r="EY13" s="840" t="s">
        <v>199</v>
      </c>
      <c r="EZ13" s="840" t="s">
        <v>200</v>
      </c>
      <c r="FA13" s="840" t="s">
        <v>187</v>
      </c>
      <c r="FB13" s="840" t="s">
        <v>200</v>
      </c>
      <c r="FC13" s="840" t="s">
        <v>200</v>
      </c>
      <c r="FD13" s="840" t="s">
        <v>199</v>
      </c>
      <c r="FE13" s="840" t="s">
        <v>202</v>
      </c>
      <c r="FF13" s="840" t="s">
        <v>199</v>
      </c>
      <c r="FG13" s="840" t="s">
        <v>199</v>
      </c>
      <c r="FH13" s="840" t="s">
        <v>204</v>
      </c>
      <c r="FI13" s="840" t="s">
        <v>202</v>
      </c>
      <c r="FJ13" s="840" t="s">
        <v>204</v>
      </c>
      <c r="FK13" s="840" t="s">
        <v>204</v>
      </c>
      <c r="FL13" s="840" t="s">
        <v>199</v>
      </c>
      <c r="FM13" s="840" t="s">
        <v>199</v>
      </c>
      <c r="FN13" s="840" t="s">
        <v>1852</v>
      </c>
      <c r="FO13" s="840" t="s">
        <v>61</v>
      </c>
      <c r="FP13" s="840" t="s">
        <v>1853</v>
      </c>
      <c r="FQ13" s="840" t="s">
        <v>62</v>
      </c>
      <c r="FR13" s="840" t="s">
        <v>61</v>
      </c>
      <c r="FS13" s="840" t="s">
        <v>1853</v>
      </c>
      <c r="FT13" s="840" t="s">
        <v>62</v>
      </c>
      <c r="FU13" s="840" t="s">
        <v>61</v>
      </c>
      <c r="FV13" s="840" t="s">
        <v>1853</v>
      </c>
      <c r="FW13" s="841" t="s">
        <v>62</v>
      </c>
      <c r="FX13" s="841" t="s">
        <v>61</v>
      </c>
      <c r="FY13" s="841" t="s">
        <v>61</v>
      </c>
      <c r="FZ13" s="841" t="s">
        <v>61</v>
      </c>
      <c r="GA13" s="841" t="s">
        <v>1854</v>
      </c>
      <c r="GB13" s="841" t="s">
        <v>61</v>
      </c>
      <c r="GC13" s="841" t="s">
        <v>61</v>
      </c>
      <c r="GD13" s="841" t="s">
        <v>61</v>
      </c>
      <c r="GE13" s="841" t="s">
        <v>61</v>
      </c>
      <c r="GF13" s="841" t="s">
        <v>61</v>
      </c>
      <c r="GG13" s="841" t="s">
        <v>61</v>
      </c>
      <c r="GH13" s="841" t="s">
        <v>61</v>
      </c>
      <c r="GI13" s="841" t="s">
        <v>61</v>
      </c>
      <c r="GJ13" s="841" t="s">
        <v>61</v>
      </c>
      <c r="GK13" s="841" t="s">
        <v>62</v>
      </c>
      <c r="GL13" s="841" t="s">
        <v>1936</v>
      </c>
      <c r="GM13" s="841">
        <v>2013</v>
      </c>
      <c r="GN13" s="841" t="s">
        <v>1855</v>
      </c>
      <c r="GO13" s="841" t="s">
        <v>1936</v>
      </c>
      <c r="GP13" s="841">
        <v>2013</v>
      </c>
      <c r="GQ13" s="841" t="s">
        <v>61</v>
      </c>
      <c r="GR13" s="841" t="s">
        <v>62</v>
      </c>
      <c r="GS13" s="841" t="s">
        <v>61</v>
      </c>
      <c r="GT13" s="841" t="s">
        <v>62</v>
      </c>
      <c r="GU13" s="1304" t="s">
        <v>1936</v>
      </c>
      <c r="GV13" s="939"/>
      <c r="GW13" s="1307" t="s">
        <v>61</v>
      </c>
      <c r="GX13" s="892" t="s">
        <v>61</v>
      </c>
      <c r="GY13" s="892" t="s">
        <v>61</v>
      </c>
      <c r="GZ13" s="892" t="s">
        <v>61</v>
      </c>
      <c r="HA13" s="892" t="s">
        <v>61</v>
      </c>
      <c r="HB13" s="892" t="s">
        <v>62</v>
      </c>
      <c r="HC13" s="892" t="s">
        <v>61</v>
      </c>
      <c r="HD13" s="892" t="s">
        <v>62</v>
      </c>
      <c r="HE13" s="892" t="s">
        <v>61</v>
      </c>
      <c r="HF13" s="892" t="s">
        <v>62</v>
      </c>
      <c r="HG13" s="892" t="s">
        <v>538</v>
      </c>
      <c r="HH13" s="892" t="s">
        <v>1856</v>
      </c>
      <c r="HI13" s="892" t="s">
        <v>61</v>
      </c>
      <c r="HJ13" s="1311" t="s">
        <v>61</v>
      </c>
      <c r="HK13" s="890" t="s">
        <v>1857</v>
      </c>
      <c r="HL13" s="1315" t="s">
        <v>1151</v>
      </c>
    </row>
    <row r="14" spans="1:220" ht="39.950000000000003" customHeight="1">
      <c r="A14" s="1200" t="s">
        <v>1073</v>
      </c>
      <c r="B14" s="1207"/>
      <c r="C14" s="1204" t="s">
        <v>61</v>
      </c>
      <c r="D14" s="894" t="s">
        <v>1074</v>
      </c>
      <c r="E14" s="894" t="s">
        <v>61</v>
      </c>
      <c r="F14" s="894" t="s">
        <v>1939</v>
      </c>
      <c r="G14" s="894" t="s">
        <v>61</v>
      </c>
      <c r="H14" s="894" t="s">
        <v>1940</v>
      </c>
      <c r="I14" s="894" t="s">
        <v>62</v>
      </c>
      <c r="J14" s="894" t="s">
        <v>1876</v>
      </c>
      <c r="K14" s="894" t="s">
        <v>61</v>
      </c>
      <c r="L14" s="894" t="s">
        <v>232</v>
      </c>
      <c r="M14" s="894" t="s">
        <v>61</v>
      </c>
      <c r="N14" s="894" t="s">
        <v>1941</v>
      </c>
      <c r="O14" s="894" t="s">
        <v>61</v>
      </c>
      <c r="P14" s="894" t="s">
        <v>522</v>
      </c>
      <c r="Q14" s="894" t="s">
        <v>61</v>
      </c>
      <c r="R14" s="894" t="s">
        <v>1056</v>
      </c>
      <c r="S14" s="894" t="s">
        <v>62</v>
      </c>
      <c r="T14" s="894" t="s">
        <v>1936</v>
      </c>
      <c r="U14" s="894" t="s">
        <v>61</v>
      </c>
      <c r="V14" s="894" t="s">
        <v>523</v>
      </c>
      <c r="W14" s="894" t="s">
        <v>64</v>
      </c>
      <c r="X14" s="894" t="s">
        <v>61</v>
      </c>
      <c r="Y14" s="894" t="s">
        <v>61</v>
      </c>
      <c r="Z14" s="894" t="s">
        <v>1057</v>
      </c>
      <c r="AA14" s="1210" t="s">
        <v>1058</v>
      </c>
      <c r="AB14" s="943"/>
      <c r="AC14" s="1295" t="s">
        <v>87</v>
      </c>
      <c r="AD14" s="835" t="s">
        <v>86</v>
      </c>
      <c r="AE14" s="836">
        <v>1360000</v>
      </c>
      <c r="AF14" s="835" t="s">
        <v>1059</v>
      </c>
      <c r="AG14" s="835" t="s">
        <v>1060</v>
      </c>
      <c r="AH14" s="835" t="s">
        <v>61</v>
      </c>
      <c r="AI14" s="836" t="s">
        <v>61</v>
      </c>
      <c r="AJ14" s="836">
        <v>1360000</v>
      </c>
      <c r="AK14" s="835" t="s">
        <v>538</v>
      </c>
      <c r="AL14" s="835" t="s">
        <v>1061</v>
      </c>
      <c r="AM14" s="835" t="s">
        <v>428</v>
      </c>
      <c r="AN14" s="836">
        <v>0</v>
      </c>
      <c r="AO14" s="835" t="s">
        <v>428</v>
      </c>
      <c r="AP14" s="835" t="s">
        <v>428</v>
      </c>
      <c r="AQ14" s="835" t="s">
        <v>1936</v>
      </c>
      <c r="AR14" s="1223">
        <v>1360000</v>
      </c>
      <c r="AS14" s="835" t="s">
        <v>1936</v>
      </c>
      <c r="AT14" s="835" t="s">
        <v>61</v>
      </c>
      <c r="AU14" s="835" t="s">
        <v>61</v>
      </c>
      <c r="AV14" s="835" t="s">
        <v>428</v>
      </c>
      <c r="AW14" s="836">
        <v>1360000</v>
      </c>
      <c r="AX14" s="837" t="s">
        <v>538</v>
      </c>
      <c r="AY14" s="836" t="s">
        <v>428</v>
      </c>
      <c r="AZ14" s="835" t="s">
        <v>428</v>
      </c>
      <c r="BA14" s="835" t="s">
        <v>62</v>
      </c>
      <c r="BB14" s="836" t="s">
        <v>1936</v>
      </c>
      <c r="BC14" s="836">
        <v>0</v>
      </c>
      <c r="BD14" s="837" t="s">
        <v>1936</v>
      </c>
      <c r="BE14" s="836" t="s">
        <v>1936</v>
      </c>
      <c r="BF14" s="835" t="s">
        <v>428</v>
      </c>
      <c r="BG14" s="1223">
        <v>1360000</v>
      </c>
      <c r="BH14" s="835" t="s">
        <v>1936</v>
      </c>
      <c r="BI14" s="835" t="s">
        <v>61</v>
      </c>
      <c r="BJ14" s="836" t="s">
        <v>220</v>
      </c>
      <c r="BK14" s="836">
        <v>8500</v>
      </c>
      <c r="BL14" s="836" t="s">
        <v>538</v>
      </c>
      <c r="BM14" s="836" t="s">
        <v>1936</v>
      </c>
      <c r="BN14" s="835" t="s">
        <v>1936</v>
      </c>
      <c r="BO14" s="835" t="s">
        <v>66</v>
      </c>
      <c r="BP14" s="836" t="s">
        <v>1936</v>
      </c>
      <c r="BQ14" s="837" t="s">
        <v>1936</v>
      </c>
      <c r="BR14" s="837" t="s">
        <v>1936</v>
      </c>
      <c r="BS14" s="836" t="s">
        <v>1936</v>
      </c>
      <c r="BT14" s="835" t="s">
        <v>66</v>
      </c>
      <c r="BU14" s="836">
        <v>0</v>
      </c>
      <c r="BV14" s="835" t="s">
        <v>1936</v>
      </c>
      <c r="BW14" s="836" t="s">
        <v>1936</v>
      </c>
      <c r="BX14" s="836" t="s">
        <v>1936</v>
      </c>
      <c r="BY14" s="1223">
        <v>8500</v>
      </c>
      <c r="BZ14" s="836" t="s">
        <v>1062</v>
      </c>
      <c r="CA14" s="839">
        <v>0.99378881987577639</v>
      </c>
      <c r="CB14" s="835" t="s">
        <v>101</v>
      </c>
      <c r="CC14" s="839">
        <v>1</v>
      </c>
      <c r="CD14" s="835" t="s">
        <v>114</v>
      </c>
      <c r="CE14" s="839">
        <v>1.0062500000000001</v>
      </c>
      <c r="CF14" s="835" t="s">
        <v>114</v>
      </c>
      <c r="CG14" s="835" t="s">
        <v>1936</v>
      </c>
      <c r="CH14" s="835" t="s">
        <v>760</v>
      </c>
      <c r="CI14" s="835" t="s">
        <v>65</v>
      </c>
      <c r="CJ14" s="835" t="s">
        <v>220</v>
      </c>
      <c r="CK14" s="835" t="s">
        <v>205</v>
      </c>
      <c r="CL14" s="1280" t="s">
        <v>428</v>
      </c>
      <c r="CM14" s="1278"/>
      <c r="CN14" s="1298" t="s">
        <v>61</v>
      </c>
      <c r="CO14" s="842" t="s">
        <v>61</v>
      </c>
      <c r="CP14" s="842" t="s">
        <v>61</v>
      </c>
      <c r="CQ14" s="842" t="s">
        <v>61</v>
      </c>
      <c r="CR14" s="842" t="s">
        <v>61</v>
      </c>
      <c r="CS14" s="842" t="s">
        <v>61</v>
      </c>
      <c r="CT14" s="842" t="s">
        <v>61</v>
      </c>
      <c r="CU14" s="842" t="s">
        <v>61</v>
      </c>
      <c r="CV14" s="842" t="s">
        <v>61</v>
      </c>
      <c r="CW14" s="842" t="s">
        <v>61</v>
      </c>
      <c r="CX14" s="842" t="s">
        <v>62</v>
      </c>
      <c r="CY14" s="842" t="s">
        <v>1063</v>
      </c>
      <c r="CZ14" s="923" t="s">
        <v>61</v>
      </c>
      <c r="DA14" s="923" t="s">
        <v>62</v>
      </c>
      <c r="DB14" s="923" t="s">
        <v>61</v>
      </c>
      <c r="DC14" s="923" t="s">
        <v>61</v>
      </c>
      <c r="DD14" s="923" t="s">
        <v>61</v>
      </c>
      <c r="DE14" s="923" t="s">
        <v>61</v>
      </c>
      <c r="DF14" s="923" t="s">
        <v>61</v>
      </c>
      <c r="DG14" s="923" t="s">
        <v>61</v>
      </c>
      <c r="DH14" s="923" t="s">
        <v>61</v>
      </c>
      <c r="DI14" s="923" t="s">
        <v>61</v>
      </c>
      <c r="DJ14" s="923" t="s">
        <v>62</v>
      </c>
      <c r="DK14" s="923" t="s">
        <v>1936</v>
      </c>
      <c r="DL14" s="923" t="s">
        <v>61</v>
      </c>
      <c r="DM14" s="923" t="s">
        <v>62</v>
      </c>
      <c r="DN14" s="923" t="s">
        <v>61</v>
      </c>
      <c r="DO14" s="923" t="s">
        <v>61</v>
      </c>
      <c r="DP14" s="923" t="s">
        <v>61</v>
      </c>
      <c r="DQ14" s="923" t="s">
        <v>61</v>
      </c>
      <c r="DR14" s="923" t="s">
        <v>61</v>
      </c>
      <c r="DS14" s="923" t="s">
        <v>61</v>
      </c>
      <c r="DT14" s="923" t="s">
        <v>61</v>
      </c>
      <c r="DU14" s="923" t="s">
        <v>61</v>
      </c>
      <c r="DV14" s="923" t="s">
        <v>62</v>
      </c>
      <c r="DW14" s="923" t="s">
        <v>1936</v>
      </c>
      <c r="DX14" s="924" t="s">
        <v>61</v>
      </c>
      <c r="DY14" s="924" t="s">
        <v>61</v>
      </c>
      <c r="DZ14" s="924" t="s">
        <v>61</v>
      </c>
      <c r="EA14" s="924" t="s">
        <v>61</v>
      </c>
      <c r="EB14" s="924" t="s">
        <v>66</v>
      </c>
      <c r="EC14" s="924" t="s">
        <v>61</v>
      </c>
      <c r="ED14" s="924" t="s">
        <v>62</v>
      </c>
      <c r="EE14" s="924" t="s">
        <v>61</v>
      </c>
      <c r="EF14" s="924" t="s">
        <v>205</v>
      </c>
      <c r="EG14" s="924" t="s">
        <v>205</v>
      </c>
      <c r="EH14" s="924" t="s">
        <v>62</v>
      </c>
      <c r="EI14" s="924" t="s">
        <v>1936</v>
      </c>
      <c r="EJ14" s="1276" t="s">
        <v>1064</v>
      </c>
      <c r="EK14" s="1159"/>
      <c r="EL14" s="1301" t="s">
        <v>61</v>
      </c>
      <c r="EM14" s="840" t="s">
        <v>1065</v>
      </c>
      <c r="EN14" s="840" t="s">
        <v>1066</v>
      </c>
      <c r="EO14" s="840" t="s">
        <v>61</v>
      </c>
      <c r="EP14" s="840" t="s">
        <v>61</v>
      </c>
      <c r="EQ14" s="840" t="s">
        <v>61</v>
      </c>
      <c r="ER14" s="840" t="s">
        <v>84</v>
      </c>
      <c r="ES14" s="840" t="s">
        <v>1067</v>
      </c>
      <c r="ET14" s="840" t="s">
        <v>62</v>
      </c>
      <c r="EU14" s="840" t="s">
        <v>1936</v>
      </c>
      <c r="EV14" s="840" t="s">
        <v>61</v>
      </c>
      <c r="EW14" s="840" t="s">
        <v>1936</v>
      </c>
      <c r="EX14" s="840" t="s">
        <v>199</v>
      </c>
      <c r="EY14" s="840" t="s">
        <v>199</v>
      </c>
      <c r="EZ14" s="840" t="s">
        <v>202</v>
      </c>
      <c r="FA14" s="840" t="s">
        <v>202</v>
      </c>
      <c r="FB14" s="840" t="s">
        <v>203</v>
      </c>
      <c r="FC14" s="840" t="s">
        <v>203</v>
      </c>
      <c r="FD14" s="840" t="s">
        <v>202</v>
      </c>
      <c r="FE14" s="840" t="s">
        <v>202</v>
      </c>
      <c r="FF14" s="840" t="s">
        <v>199</v>
      </c>
      <c r="FG14" s="840" t="s">
        <v>199</v>
      </c>
      <c r="FH14" s="840" t="s">
        <v>202</v>
      </c>
      <c r="FI14" s="840" t="s">
        <v>202</v>
      </c>
      <c r="FJ14" s="840" t="s">
        <v>203</v>
      </c>
      <c r="FK14" s="840" t="s">
        <v>203</v>
      </c>
      <c r="FL14" s="840" t="s">
        <v>205</v>
      </c>
      <c r="FM14" s="840" t="s">
        <v>205</v>
      </c>
      <c r="FN14" s="840" t="s">
        <v>1936</v>
      </c>
      <c r="FO14" s="840" t="s">
        <v>62</v>
      </c>
      <c r="FP14" s="840" t="s">
        <v>1936</v>
      </c>
      <c r="FQ14" s="840" t="s">
        <v>1936</v>
      </c>
      <c r="FR14" s="840" t="s">
        <v>62</v>
      </c>
      <c r="FS14" s="840" t="s">
        <v>1936</v>
      </c>
      <c r="FT14" s="840" t="s">
        <v>1936</v>
      </c>
      <c r="FU14" s="840" t="s">
        <v>62</v>
      </c>
      <c r="FV14" s="840" t="s">
        <v>1936</v>
      </c>
      <c r="FW14" s="841" t="s">
        <v>1936</v>
      </c>
      <c r="FX14" s="841" t="s">
        <v>62</v>
      </c>
      <c r="FY14" s="841" t="s">
        <v>62</v>
      </c>
      <c r="FZ14" s="841" t="s">
        <v>205</v>
      </c>
      <c r="GA14" s="841" t="s">
        <v>205</v>
      </c>
      <c r="GB14" s="841" t="s">
        <v>61</v>
      </c>
      <c r="GC14" s="841" t="s">
        <v>61</v>
      </c>
      <c r="GD14" s="841" t="s">
        <v>61</v>
      </c>
      <c r="GE14" s="841" t="s">
        <v>61</v>
      </c>
      <c r="GF14" s="841" t="s">
        <v>61</v>
      </c>
      <c r="GG14" s="841" t="s">
        <v>61</v>
      </c>
      <c r="GH14" s="841" t="s">
        <v>62</v>
      </c>
      <c r="GI14" s="841" t="s">
        <v>62</v>
      </c>
      <c r="GJ14" s="841" t="s">
        <v>62</v>
      </c>
      <c r="GK14" s="841" t="s">
        <v>62</v>
      </c>
      <c r="GL14" s="841" t="s">
        <v>1936</v>
      </c>
      <c r="GM14" s="841">
        <v>2011</v>
      </c>
      <c r="GN14" s="841" t="s">
        <v>1069</v>
      </c>
      <c r="GO14" s="841" t="s">
        <v>1070</v>
      </c>
      <c r="GP14" s="841" t="s">
        <v>205</v>
      </c>
      <c r="GQ14" s="841" t="s">
        <v>205</v>
      </c>
      <c r="GR14" s="841" t="s">
        <v>205</v>
      </c>
      <c r="GS14" s="841" t="s">
        <v>205</v>
      </c>
      <c r="GT14" s="841" t="s">
        <v>205</v>
      </c>
      <c r="GU14" s="1304" t="s">
        <v>1787</v>
      </c>
      <c r="GV14" s="939"/>
      <c r="GW14" s="1308" t="s">
        <v>61</v>
      </c>
      <c r="GX14" s="892" t="s">
        <v>61</v>
      </c>
      <c r="GY14" s="892" t="s">
        <v>62</v>
      </c>
      <c r="GZ14" s="892" t="s">
        <v>61</v>
      </c>
      <c r="HA14" s="892" t="s">
        <v>62</v>
      </c>
      <c r="HB14" s="892" t="s">
        <v>62</v>
      </c>
      <c r="HC14" s="892" t="s">
        <v>61</v>
      </c>
      <c r="HD14" s="892" t="s">
        <v>62</v>
      </c>
      <c r="HE14" s="892" t="s">
        <v>62</v>
      </c>
      <c r="HF14" s="892" t="s">
        <v>62</v>
      </c>
      <c r="HG14" s="892" t="s">
        <v>1931</v>
      </c>
      <c r="HH14" s="892" t="s">
        <v>1071</v>
      </c>
      <c r="HI14" s="892" t="s">
        <v>205</v>
      </c>
      <c r="HJ14" s="1311" t="s">
        <v>205</v>
      </c>
      <c r="HK14" s="890" t="s">
        <v>1072</v>
      </c>
      <c r="HL14" s="1315" t="s">
        <v>1152</v>
      </c>
    </row>
    <row r="15" spans="1:220" ht="39.950000000000003" customHeight="1">
      <c r="A15" s="1200" t="s">
        <v>1731</v>
      </c>
      <c r="B15" s="1207"/>
      <c r="C15" s="1204" t="s">
        <v>61</v>
      </c>
      <c r="D15" s="894" t="s">
        <v>1715</v>
      </c>
      <c r="E15" s="894" t="s">
        <v>61</v>
      </c>
      <c r="F15" s="894" t="s">
        <v>1942</v>
      </c>
      <c r="G15" s="894" t="s">
        <v>61</v>
      </c>
      <c r="H15" s="894" t="s">
        <v>1942</v>
      </c>
      <c r="I15" s="894" t="s">
        <v>62</v>
      </c>
      <c r="J15" s="894" t="s">
        <v>428</v>
      </c>
      <c r="K15" s="894" t="s">
        <v>61</v>
      </c>
      <c r="L15" s="894" t="s">
        <v>1895</v>
      </c>
      <c r="M15" s="894" t="s">
        <v>61</v>
      </c>
      <c r="N15" s="894" t="s">
        <v>509</v>
      </c>
      <c r="O15" s="894" t="s">
        <v>61</v>
      </c>
      <c r="P15" s="894" t="s">
        <v>1717</v>
      </c>
      <c r="Q15" s="894" t="s">
        <v>62</v>
      </c>
      <c r="R15" s="894" t="s">
        <v>428</v>
      </c>
      <c r="S15" s="894" t="s">
        <v>62</v>
      </c>
      <c r="T15" s="894" t="s">
        <v>1936</v>
      </c>
      <c r="U15" s="894" t="s">
        <v>61</v>
      </c>
      <c r="V15" s="894" t="s">
        <v>428</v>
      </c>
      <c r="W15" s="894" t="s">
        <v>64</v>
      </c>
      <c r="X15" s="894" t="s">
        <v>66</v>
      </c>
      <c r="Y15" s="894" t="s">
        <v>66</v>
      </c>
      <c r="Z15" s="894" t="s">
        <v>428</v>
      </c>
      <c r="AA15" s="1210" t="s">
        <v>428</v>
      </c>
      <c r="AB15" s="943"/>
      <c r="AC15" s="1295" t="s">
        <v>85</v>
      </c>
      <c r="AD15" s="835" t="s">
        <v>96</v>
      </c>
      <c r="AE15" s="836">
        <v>1750000</v>
      </c>
      <c r="AF15" s="835" t="s">
        <v>1718</v>
      </c>
      <c r="AG15" s="835" t="s">
        <v>66</v>
      </c>
      <c r="AH15" s="835" t="s">
        <v>62</v>
      </c>
      <c r="AI15" s="836" t="s">
        <v>61</v>
      </c>
      <c r="AJ15" s="836">
        <v>1500000</v>
      </c>
      <c r="AK15" s="835" t="s">
        <v>1719</v>
      </c>
      <c r="AL15" s="835" t="s">
        <v>1720</v>
      </c>
      <c r="AM15" s="835" t="s">
        <v>428</v>
      </c>
      <c r="AN15" s="836">
        <v>125000</v>
      </c>
      <c r="AO15" s="835" t="s">
        <v>1721</v>
      </c>
      <c r="AP15" s="835" t="s">
        <v>1722</v>
      </c>
      <c r="AQ15" s="835" t="s">
        <v>1936</v>
      </c>
      <c r="AR15" s="1223">
        <v>1625000</v>
      </c>
      <c r="AS15" s="835" t="s">
        <v>1936</v>
      </c>
      <c r="AT15" s="835" t="s">
        <v>61</v>
      </c>
      <c r="AU15" s="835" t="s">
        <v>61</v>
      </c>
      <c r="AV15" s="835" t="s">
        <v>530</v>
      </c>
      <c r="AW15" s="836">
        <v>1625000</v>
      </c>
      <c r="AX15" s="837" t="s">
        <v>1719</v>
      </c>
      <c r="AY15" s="836" t="s">
        <v>891</v>
      </c>
      <c r="AZ15" s="835" t="s">
        <v>428</v>
      </c>
      <c r="BA15" s="835" t="s">
        <v>62</v>
      </c>
      <c r="BB15" s="836" t="s">
        <v>1936</v>
      </c>
      <c r="BC15" s="836">
        <v>125000</v>
      </c>
      <c r="BD15" s="837" t="s">
        <v>1936</v>
      </c>
      <c r="BE15" s="836" t="s">
        <v>1936</v>
      </c>
      <c r="BF15" s="835" t="s">
        <v>1723</v>
      </c>
      <c r="BG15" s="1223">
        <v>1750000</v>
      </c>
      <c r="BH15" s="835" t="s">
        <v>1936</v>
      </c>
      <c r="BI15" s="835" t="s">
        <v>62</v>
      </c>
      <c r="BJ15" s="836" t="s">
        <v>1936</v>
      </c>
      <c r="BK15" s="836">
        <v>0</v>
      </c>
      <c r="BL15" s="836" t="s">
        <v>1936</v>
      </c>
      <c r="BM15" s="836" t="s">
        <v>1936</v>
      </c>
      <c r="BN15" s="835" t="s">
        <v>1936</v>
      </c>
      <c r="BO15" s="835" t="s">
        <v>62</v>
      </c>
      <c r="BP15" s="836" t="s">
        <v>1936</v>
      </c>
      <c r="BQ15" s="837" t="s">
        <v>1936</v>
      </c>
      <c r="BR15" s="837" t="s">
        <v>1936</v>
      </c>
      <c r="BS15" s="836" t="s">
        <v>1936</v>
      </c>
      <c r="BT15" s="835" t="s">
        <v>62</v>
      </c>
      <c r="BU15" s="836">
        <v>0</v>
      </c>
      <c r="BV15" s="835" t="s">
        <v>1936</v>
      </c>
      <c r="BW15" s="836" t="s">
        <v>1936</v>
      </c>
      <c r="BX15" s="836" t="s">
        <v>1936</v>
      </c>
      <c r="BY15" s="1223">
        <v>0</v>
      </c>
      <c r="BZ15" s="836" t="s">
        <v>1936</v>
      </c>
      <c r="CA15" s="839">
        <v>1</v>
      </c>
      <c r="CB15" s="835" t="s">
        <v>101</v>
      </c>
      <c r="CC15" s="839">
        <v>0.9285714285714286</v>
      </c>
      <c r="CD15" s="835" t="s">
        <v>114</v>
      </c>
      <c r="CE15" s="839">
        <v>1</v>
      </c>
      <c r="CF15" s="835" t="s">
        <v>114</v>
      </c>
      <c r="CG15" s="835" t="s">
        <v>61</v>
      </c>
      <c r="CH15" s="835" t="s">
        <v>760</v>
      </c>
      <c r="CI15" s="835" t="s">
        <v>65</v>
      </c>
      <c r="CJ15" s="835" t="s">
        <v>220</v>
      </c>
      <c r="CK15" s="835" t="s">
        <v>205</v>
      </c>
      <c r="CL15" s="1280" t="s">
        <v>883</v>
      </c>
      <c r="CM15" s="1278"/>
      <c r="CN15" s="1298" t="s">
        <v>61</v>
      </c>
      <c r="CO15" s="842" t="s">
        <v>61</v>
      </c>
      <c r="CP15" s="842" t="s">
        <v>61</v>
      </c>
      <c r="CQ15" s="842" t="s">
        <v>61</v>
      </c>
      <c r="CR15" s="842" t="s">
        <v>61</v>
      </c>
      <c r="CS15" s="842" t="s">
        <v>61</v>
      </c>
      <c r="CT15" s="842" t="s">
        <v>61</v>
      </c>
      <c r="CU15" s="842" t="s">
        <v>61</v>
      </c>
      <c r="CV15" s="842" t="s">
        <v>61</v>
      </c>
      <c r="CW15" s="842" t="s">
        <v>61</v>
      </c>
      <c r="CX15" s="842" t="s">
        <v>62</v>
      </c>
      <c r="CY15" s="842" t="s">
        <v>1724</v>
      </c>
      <c r="CZ15" s="923" t="s">
        <v>61</v>
      </c>
      <c r="DA15" s="923" t="s">
        <v>62</v>
      </c>
      <c r="DB15" s="923" t="s">
        <v>61</v>
      </c>
      <c r="DC15" s="923" t="s">
        <v>62</v>
      </c>
      <c r="DD15" s="923" t="s">
        <v>61</v>
      </c>
      <c r="DE15" s="923" t="s">
        <v>61</v>
      </c>
      <c r="DF15" s="923" t="s">
        <v>62</v>
      </c>
      <c r="DG15" s="923" t="s">
        <v>62</v>
      </c>
      <c r="DH15" s="923" t="s">
        <v>61</v>
      </c>
      <c r="DI15" s="923" t="s">
        <v>61</v>
      </c>
      <c r="DJ15" s="923" t="s">
        <v>62</v>
      </c>
      <c r="DK15" s="923" t="s">
        <v>1936</v>
      </c>
      <c r="DL15" s="923" t="s">
        <v>61</v>
      </c>
      <c r="DM15" s="923" t="s">
        <v>62</v>
      </c>
      <c r="DN15" s="923" t="s">
        <v>61</v>
      </c>
      <c r="DO15" s="923" t="s">
        <v>61</v>
      </c>
      <c r="DP15" s="923" t="s">
        <v>61</v>
      </c>
      <c r="DQ15" s="923" t="s">
        <v>61</v>
      </c>
      <c r="DR15" s="923" t="s">
        <v>61</v>
      </c>
      <c r="DS15" s="923" t="s">
        <v>61</v>
      </c>
      <c r="DT15" s="923" t="s">
        <v>61</v>
      </c>
      <c r="DU15" s="923" t="s">
        <v>61</v>
      </c>
      <c r="DV15" s="923" t="s">
        <v>61</v>
      </c>
      <c r="DW15" s="923" t="s">
        <v>1936</v>
      </c>
      <c r="DX15" s="924" t="s">
        <v>61</v>
      </c>
      <c r="DY15" s="924" t="s">
        <v>66</v>
      </c>
      <c r="DZ15" s="924" t="s">
        <v>61</v>
      </c>
      <c r="EA15" s="924" t="s">
        <v>61</v>
      </c>
      <c r="EB15" s="924" t="s">
        <v>61</v>
      </c>
      <c r="EC15" s="924" t="s">
        <v>61</v>
      </c>
      <c r="ED15" s="924" t="s">
        <v>61</v>
      </c>
      <c r="EE15" s="924" t="s">
        <v>61</v>
      </c>
      <c r="EF15" s="924" t="s">
        <v>62</v>
      </c>
      <c r="EG15" s="924" t="s">
        <v>62</v>
      </c>
      <c r="EH15" s="924" t="s">
        <v>62</v>
      </c>
      <c r="EI15" s="924" t="s">
        <v>1936</v>
      </c>
      <c r="EJ15" s="1276" t="s">
        <v>428</v>
      </c>
      <c r="EK15" s="1159"/>
      <c r="EL15" s="1301" t="s">
        <v>61</v>
      </c>
      <c r="EM15" s="840" t="s">
        <v>1725</v>
      </c>
      <c r="EN15" s="840" t="s">
        <v>66</v>
      </c>
      <c r="EO15" s="840" t="s">
        <v>61</v>
      </c>
      <c r="EP15" s="840" t="s">
        <v>61</v>
      </c>
      <c r="EQ15" s="840" t="s">
        <v>61</v>
      </c>
      <c r="ER15" s="840" t="s">
        <v>317</v>
      </c>
      <c r="ES15" s="840" t="s">
        <v>1726</v>
      </c>
      <c r="ET15" s="840" t="s">
        <v>62</v>
      </c>
      <c r="EU15" s="840" t="s">
        <v>1936</v>
      </c>
      <c r="EV15" s="840" t="s">
        <v>66</v>
      </c>
      <c r="EW15" s="840" t="s">
        <v>1936</v>
      </c>
      <c r="EX15" s="840" t="s">
        <v>199</v>
      </c>
      <c r="EY15" s="840" t="s">
        <v>199</v>
      </c>
      <c r="EZ15" s="840" t="s">
        <v>199</v>
      </c>
      <c r="FA15" s="840" t="s">
        <v>199</v>
      </c>
      <c r="FB15" s="840" t="s">
        <v>205</v>
      </c>
      <c r="FC15" s="840" t="s">
        <v>203</v>
      </c>
      <c r="FD15" s="840" t="s">
        <v>202</v>
      </c>
      <c r="FE15" s="840" t="s">
        <v>203</v>
      </c>
      <c r="FF15" s="840" t="s">
        <v>199</v>
      </c>
      <c r="FG15" s="840" t="s">
        <v>199</v>
      </c>
      <c r="FH15" s="840" t="s">
        <v>205</v>
      </c>
      <c r="FI15" s="840" t="s">
        <v>203</v>
      </c>
      <c r="FJ15" s="840" t="s">
        <v>203</v>
      </c>
      <c r="FK15" s="840" t="s">
        <v>203</v>
      </c>
      <c r="FL15" s="840" t="s">
        <v>205</v>
      </c>
      <c r="FM15" s="840" t="s">
        <v>66</v>
      </c>
      <c r="FN15" s="840" t="s">
        <v>1936</v>
      </c>
      <c r="FO15" s="840" t="s">
        <v>62</v>
      </c>
      <c r="FP15" s="840" t="s">
        <v>1936</v>
      </c>
      <c r="FQ15" s="840" t="s">
        <v>1936</v>
      </c>
      <c r="FR15" s="840" t="s">
        <v>62</v>
      </c>
      <c r="FS15" s="840" t="s">
        <v>1936</v>
      </c>
      <c r="FT15" s="840" t="s">
        <v>1936</v>
      </c>
      <c r="FU15" s="840" t="s">
        <v>62</v>
      </c>
      <c r="FV15" s="840" t="s">
        <v>1936</v>
      </c>
      <c r="FW15" s="841" t="s">
        <v>1936</v>
      </c>
      <c r="FX15" s="841" t="s">
        <v>62</v>
      </c>
      <c r="FY15" s="841" t="s">
        <v>62</v>
      </c>
      <c r="FZ15" s="841" t="s">
        <v>205</v>
      </c>
      <c r="GA15" s="841" t="s">
        <v>205</v>
      </c>
      <c r="GB15" s="841" t="s">
        <v>61</v>
      </c>
      <c r="GC15" s="841" t="s">
        <v>62</v>
      </c>
      <c r="GD15" s="841" t="s">
        <v>61</v>
      </c>
      <c r="GE15" s="841" t="s">
        <v>61</v>
      </c>
      <c r="GF15" s="841" t="s">
        <v>61</v>
      </c>
      <c r="GG15" s="841" t="s">
        <v>61</v>
      </c>
      <c r="GH15" s="841" t="s">
        <v>62</v>
      </c>
      <c r="GI15" s="841" t="s">
        <v>62</v>
      </c>
      <c r="GJ15" s="841" t="s">
        <v>62</v>
      </c>
      <c r="GK15" s="841" t="s">
        <v>66</v>
      </c>
      <c r="GL15" s="841" t="s">
        <v>1936</v>
      </c>
      <c r="GM15" s="841">
        <v>2011</v>
      </c>
      <c r="GN15" s="841" t="s">
        <v>1727</v>
      </c>
      <c r="GO15" s="841" t="s">
        <v>1728</v>
      </c>
      <c r="GP15" s="841" t="s">
        <v>205</v>
      </c>
      <c r="GQ15" s="841" t="s">
        <v>205</v>
      </c>
      <c r="GR15" s="841" t="s">
        <v>205</v>
      </c>
      <c r="GS15" s="841" t="s">
        <v>205</v>
      </c>
      <c r="GT15" s="841" t="s">
        <v>205</v>
      </c>
      <c r="GU15" s="1304" t="s">
        <v>1787</v>
      </c>
      <c r="GV15" s="939"/>
      <c r="GW15" s="1308" t="s">
        <v>61</v>
      </c>
      <c r="GX15" s="892" t="s">
        <v>61</v>
      </c>
      <c r="GY15" s="892" t="s">
        <v>205</v>
      </c>
      <c r="GZ15" s="892" t="s">
        <v>61</v>
      </c>
      <c r="HA15" s="892" t="s">
        <v>205</v>
      </c>
      <c r="HB15" s="892" t="s">
        <v>62</v>
      </c>
      <c r="HC15" s="892" t="s">
        <v>62</v>
      </c>
      <c r="HD15" s="892" t="s">
        <v>205</v>
      </c>
      <c r="HE15" s="892" t="s">
        <v>205</v>
      </c>
      <c r="HF15" s="892" t="s">
        <v>205</v>
      </c>
      <c r="HG15" s="892" t="s">
        <v>538</v>
      </c>
      <c r="HH15" s="892" t="s">
        <v>1729</v>
      </c>
      <c r="HI15" s="892" t="s">
        <v>62</v>
      </c>
      <c r="HJ15" s="1311" t="s">
        <v>62</v>
      </c>
      <c r="HK15" s="890" t="s">
        <v>1730</v>
      </c>
      <c r="HL15" s="1315" t="s">
        <v>1152</v>
      </c>
    </row>
    <row r="16" spans="1:220" ht="39.950000000000003" customHeight="1">
      <c r="A16" s="1200" t="s">
        <v>1156</v>
      </c>
      <c r="B16" s="1207"/>
      <c r="C16" s="1204" t="s">
        <v>61</v>
      </c>
      <c r="D16" s="894" t="s">
        <v>429</v>
      </c>
      <c r="E16" s="894" t="s">
        <v>61</v>
      </c>
      <c r="F16" s="894" t="s">
        <v>430</v>
      </c>
      <c r="G16" s="894" t="s">
        <v>61</v>
      </c>
      <c r="H16" s="894" t="s">
        <v>431</v>
      </c>
      <c r="I16" s="894" t="s">
        <v>62</v>
      </c>
      <c r="J16" s="894" t="s">
        <v>1936</v>
      </c>
      <c r="K16" s="894" t="s">
        <v>61</v>
      </c>
      <c r="L16" s="894" t="s">
        <v>432</v>
      </c>
      <c r="M16" s="894" t="s">
        <v>61</v>
      </c>
      <c r="N16" s="894" t="s">
        <v>433</v>
      </c>
      <c r="O16" s="894" t="s">
        <v>61</v>
      </c>
      <c r="P16" s="894" t="s">
        <v>728</v>
      </c>
      <c r="Q16" s="894" t="s">
        <v>62</v>
      </c>
      <c r="R16" s="894" t="s">
        <v>1936</v>
      </c>
      <c r="S16" s="894" t="s">
        <v>61</v>
      </c>
      <c r="T16" s="894" t="s">
        <v>434</v>
      </c>
      <c r="U16" s="894" t="s">
        <v>61</v>
      </c>
      <c r="V16" s="894" t="s">
        <v>729</v>
      </c>
      <c r="W16" s="894" t="s">
        <v>63</v>
      </c>
      <c r="X16" s="894" t="s">
        <v>62</v>
      </c>
      <c r="Y16" s="894" t="s">
        <v>61</v>
      </c>
      <c r="Z16" s="894" t="s">
        <v>730</v>
      </c>
      <c r="AA16" s="1210" t="s">
        <v>731</v>
      </c>
      <c r="AB16" s="943"/>
      <c r="AC16" s="1295" t="s">
        <v>91</v>
      </c>
      <c r="AD16" s="835" t="s">
        <v>90</v>
      </c>
      <c r="AE16" s="836">
        <v>31375876</v>
      </c>
      <c r="AF16" s="835" t="s">
        <v>720</v>
      </c>
      <c r="AG16" s="835" t="s">
        <v>435</v>
      </c>
      <c r="AH16" s="835" t="s">
        <v>61</v>
      </c>
      <c r="AI16" s="836" t="s">
        <v>61</v>
      </c>
      <c r="AJ16" s="836">
        <v>0</v>
      </c>
      <c r="AK16" s="835" t="s">
        <v>1936</v>
      </c>
      <c r="AL16" s="835" t="s">
        <v>1936</v>
      </c>
      <c r="AM16" s="835" t="s">
        <v>735</v>
      </c>
      <c r="AN16" s="836">
        <v>22000000</v>
      </c>
      <c r="AO16" s="835" t="s">
        <v>720</v>
      </c>
      <c r="AP16" s="835" t="s">
        <v>277</v>
      </c>
      <c r="AQ16" s="835" t="s">
        <v>1936</v>
      </c>
      <c r="AR16" s="1223">
        <v>22000000</v>
      </c>
      <c r="AS16" s="835" t="s">
        <v>1936</v>
      </c>
      <c r="AT16" s="835" t="s">
        <v>61</v>
      </c>
      <c r="AU16" s="835" t="s">
        <v>62</v>
      </c>
      <c r="AV16" s="835" t="s">
        <v>1936</v>
      </c>
      <c r="AW16" s="836">
        <v>0</v>
      </c>
      <c r="AX16" s="837" t="s">
        <v>1936</v>
      </c>
      <c r="AY16" s="836" t="s">
        <v>1936</v>
      </c>
      <c r="AZ16" s="835" t="s">
        <v>735</v>
      </c>
      <c r="BA16" s="835" t="s">
        <v>61</v>
      </c>
      <c r="BB16" s="836" t="s">
        <v>737</v>
      </c>
      <c r="BC16" s="836">
        <v>21400000</v>
      </c>
      <c r="BD16" s="837" t="s">
        <v>720</v>
      </c>
      <c r="BE16" s="836" t="s">
        <v>277</v>
      </c>
      <c r="BF16" s="835" t="s">
        <v>1936</v>
      </c>
      <c r="BG16" s="1223">
        <v>21400000</v>
      </c>
      <c r="BH16" s="835" t="s">
        <v>1936</v>
      </c>
      <c r="BI16" s="835" t="s">
        <v>61</v>
      </c>
      <c r="BJ16" s="836" t="s">
        <v>459</v>
      </c>
      <c r="BK16" s="836">
        <v>13543577</v>
      </c>
      <c r="BL16" s="836" t="s">
        <v>738</v>
      </c>
      <c r="BM16" s="836" t="s">
        <v>344</v>
      </c>
      <c r="BN16" s="835" t="s">
        <v>1936</v>
      </c>
      <c r="BO16" s="835" t="s">
        <v>66</v>
      </c>
      <c r="BP16" s="836" t="s">
        <v>1936</v>
      </c>
      <c r="BQ16" s="837" t="s">
        <v>1936</v>
      </c>
      <c r="BR16" s="837" t="s">
        <v>1936</v>
      </c>
      <c r="BS16" s="836" t="s">
        <v>1936</v>
      </c>
      <c r="BT16" s="835" t="s">
        <v>62</v>
      </c>
      <c r="BU16" s="836" t="s">
        <v>1936</v>
      </c>
      <c r="BV16" s="835" t="s">
        <v>1936</v>
      </c>
      <c r="BW16" s="836" t="s">
        <v>1936</v>
      </c>
      <c r="BX16" s="836" t="s">
        <v>1936</v>
      </c>
      <c r="BY16" s="1223">
        <v>13543577</v>
      </c>
      <c r="BZ16" s="836" t="s">
        <v>1936</v>
      </c>
      <c r="CA16" s="839">
        <v>0.6124158382526208</v>
      </c>
      <c r="CB16" s="835" t="s">
        <v>101</v>
      </c>
      <c r="CC16" s="839">
        <v>0</v>
      </c>
      <c r="CD16" s="835" t="s">
        <v>101</v>
      </c>
      <c r="CE16" s="839">
        <v>1.113708410882297</v>
      </c>
      <c r="CF16" s="835" t="s">
        <v>114</v>
      </c>
      <c r="CG16" s="835" t="s">
        <v>62</v>
      </c>
      <c r="CH16" s="835" t="s">
        <v>101</v>
      </c>
      <c r="CI16" s="835" t="s">
        <v>1</v>
      </c>
      <c r="CJ16" s="835" t="s">
        <v>663</v>
      </c>
      <c r="CK16" s="835" t="s">
        <v>61</v>
      </c>
      <c r="CL16" s="1280" t="s">
        <v>739</v>
      </c>
      <c r="CM16" s="1278"/>
      <c r="CN16" s="1298" t="s">
        <v>61</v>
      </c>
      <c r="CO16" s="842" t="s">
        <v>61</v>
      </c>
      <c r="CP16" s="842" t="s">
        <v>61</v>
      </c>
      <c r="CQ16" s="842" t="s">
        <v>61</v>
      </c>
      <c r="CR16" s="842" t="s">
        <v>61</v>
      </c>
      <c r="CS16" s="842" t="s">
        <v>61</v>
      </c>
      <c r="CT16" s="842" t="s">
        <v>62</v>
      </c>
      <c r="CU16" s="842" t="s">
        <v>61</v>
      </c>
      <c r="CV16" s="842" t="s">
        <v>61</v>
      </c>
      <c r="CW16" s="842" t="s">
        <v>61</v>
      </c>
      <c r="CX16" s="842" t="s">
        <v>62</v>
      </c>
      <c r="CY16" s="842" t="s">
        <v>1936</v>
      </c>
      <c r="CZ16" s="923" t="s">
        <v>61</v>
      </c>
      <c r="DA16" s="923" t="s">
        <v>61</v>
      </c>
      <c r="DB16" s="923" t="s">
        <v>61</v>
      </c>
      <c r="DC16" s="923" t="s">
        <v>61</v>
      </c>
      <c r="DD16" s="923" t="s">
        <v>61</v>
      </c>
      <c r="DE16" s="923" t="s">
        <v>61</v>
      </c>
      <c r="DF16" s="923" t="s">
        <v>62</v>
      </c>
      <c r="DG16" s="923" t="s">
        <v>61</v>
      </c>
      <c r="DH16" s="923" t="s">
        <v>61</v>
      </c>
      <c r="DI16" s="923" t="s">
        <v>61</v>
      </c>
      <c r="DJ16" s="923" t="s">
        <v>62</v>
      </c>
      <c r="DK16" s="923" t="s">
        <v>1936</v>
      </c>
      <c r="DL16" s="923" t="s">
        <v>61</v>
      </c>
      <c r="DM16" s="923" t="s">
        <v>61</v>
      </c>
      <c r="DN16" s="923" t="s">
        <v>61</v>
      </c>
      <c r="DO16" s="923" t="s">
        <v>61</v>
      </c>
      <c r="DP16" s="923" t="s">
        <v>61</v>
      </c>
      <c r="DQ16" s="923" t="s">
        <v>61</v>
      </c>
      <c r="DR16" s="923" t="s">
        <v>62</v>
      </c>
      <c r="DS16" s="923" t="s">
        <v>61</v>
      </c>
      <c r="DT16" s="923" t="s">
        <v>61</v>
      </c>
      <c r="DU16" s="923" t="s">
        <v>61</v>
      </c>
      <c r="DV16" s="923" t="s">
        <v>62</v>
      </c>
      <c r="DW16" s="923" t="s">
        <v>1936</v>
      </c>
      <c r="DX16" s="924" t="s">
        <v>61</v>
      </c>
      <c r="DY16" s="924" t="s">
        <v>61</v>
      </c>
      <c r="DZ16" s="924" t="s">
        <v>61</v>
      </c>
      <c r="EA16" s="924" t="s">
        <v>61</v>
      </c>
      <c r="EB16" s="924" t="s">
        <v>61</v>
      </c>
      <c r="EC16" s="924" t="s">
        <v>61</v>
      </c>
      <c r="ED16" s="924" t="s">
        <v>61</v>
      </c>
      <c r="EE16" s="924" t="s">
        <v>61</v>
      </c>
      <c r="EF16" s="924" t="s">
        <v>62</v>
      </c>
      <c r="EG16" s="924" t="s">
        <v>62</v>
      </c>
      <c r="EH16" s="924" t="s">
        <v>62</v>
      </c>
      <c r="EI16" s="924" t="s">
        <v>1936</v>
      </c>
      <c r="EJ16" s="1276" t="s">
        <v>740</v>
      </c>
      <c r="EK16" s="1159"/>
      <c r="EL16" s="1301" t="s">
        <v>61</v>
      </c>
      <c r="EM16" s="840" t="s">
        <v>334</v>
      </c>
      <c r="EN16" s="840" t="s">
        <v>340</v>
      </c>
      <c r="EO16" s="840" t="s">
        <v>61</v>
      </c>
      <c r="EP16" s="840" t="s">
        <v>61</v>
      </c>
      <c r="EQ16" s="840" t="s">
        <v>62</v>
      </c>
      <c r="ER16" s="840" t="s">
        <v>205</v>
      </c>
      <c r="ES16" s="840" t="s">
        <v>205</v>
      </c>
      <c r="ET16" s="840" t="s">
        <v>62</v>
      </c>
      <c r="EU16" s="840" t="s">
        <v>1936</v>
      </c>
      <c r="EV16" s="840" t="s">
        <v>61</v>
      </c>
      <c r="EW16" s="840" t="s">
        <v>741</v>
      </c>
      <c r="EX16" s="840" t="s">
        <v>550</v>
      </c>
      <c r="EY16" s="840" t="s">
        <v>202</v>
      </c>
      <c r="EZ16" s="840" t="s">
        <v>550</v>
      </c>
      <c r="FA16" s="840" t="s">
        <v>202</v>
      </c>
      <c r="FB16" s="840" t="s">
        <v>550</v>
      </c>
      <c r="FC16" s="840" t="s">
        <v>742</v>
      </c>
      <c r="FD16" s="840" t="s">
        <v>202</v>
      </c>
      <c r="FE16" s="840" t="s">
        <v>742</v>
      </c>
      <c r="FF16" s="840" t="s">
        <v>550</v>
      </c>
      <c r="FG16" s="840" t="s">
        <v>743</v>
      </c>
      <c r="FH16" s="840" t="s">
        <v>550</v>
      </c>
      <c r="FI16" s="840" t="s">
        <v>744</v>
      </c>
      <c r="FJ16" s="840" t="s">
        <v>204</v>
      </c>
      <c r="FK16" s="840" t="s">
        <v>742</v>
      </c>
      <c r="FL16" s="840" t="s">
        <v>205</v>
      </c>
      <c r="FM16" s="840" t="s">
        <v>205</v>
      </c>
      <c r="FN16" s="840" t="s">
        <v>436</v>
      </c>
      <c r="FO16" s="840" t="s">
        <v>62</v>
      </c>
      <c r="FP16" s="840" t="s">
        <v>1936</v>
      </c>
      <c r="FQ16" s="840" t="s">
        <v>1936</v>
      </c>
      <c r="FR16" s="840" t="s">
        <v>62</v>
      </c>
      <c r="FS16" s="840" t="s">
        <v>1936</v>
      </c>
      <c r="FT16" s="840" t="s">
        <v>1936</v>
      </c>
      <c r="FU16" s="840" t="s">
        <v>62</v>
      </c>
      <c r="FV16" s="840" t="s">
        <v>1936</v>
      </c>
      <c r="FW16" s="841" t="s">
        <v>1936</v>
      </c>
      <c r="FX16" s="841" t="s">
        <v>62</v>
      </c>
      <c r="FY16" s="841" t="s">
        <v>62</v>
      </c>
      <c r="FZ16" s="841" t="s">
        <v>205</v>
      </c>
      <c r="GA16" s="841" t="s">
        <v>205</v>
      </c>
      <c r="GB16" s="841" t="s">
        <v>61</v>
      </c>
      <c r="GC16" s="841" t="s">
        <v>61</v>
      </c>
      <c r="GD16" s="841" t="s">
        <v>61</v>
      </c>
      <c r="GE16" s="841" t="s">
        <v>61</v>
      </c>
      <c r="GF16" s="841" t="s">
        <v>61</v>
      </c>
      <c r="GG16" s="841" t="s">
        <v>61</v>
      </c>
      <c r="GH16" s="841" t="s">
        <v>61</v>
      </c>
      <c r="GI16" s="841" t="s">
        <v>61</v>
      </c>
      <c r="GJ16" s="841" t="s">
        <v>62</v>
      </c>
      <c r="GK16" s="841" t="s">
        <v>62</v>
      </c>
      <c r="GL16" s="841" t="s">
        <v>1936</v>
      </c>
      <c r="GM16" s="841">
        <v>2010</v>
      </c>
      <c r="GN16" s="841" t="s">
        <v>438</v>
      </c>
      <c r="GO16" s="841" t="s">
        <v>745</v>
      </c>
      <c r="GP16" s="841">
        <v>2010</v>
      </c>
      <c r="GQ16" s="841" t="s">
        <v>62</v>
      </c>
      <c r="GR16" s="841" t="s">
        <v>62</v>
      </c>
      <c r="GS16" s="841" t="s">
        <v>61</v>
      </c>
      <c r="GT16" s="841" t="s">
        <v>62</v>
      </c>
      <c r="GU16" s="1304" t="s">
        <v>1936</v>
      </c>
      <c r="GV16" s="938"/>
      <c r="GW16" s="1307" t="s">
        <v>62</v>
      </c>
      <c r="GX16" s="892" t="s">
        <v>62</v>
      </c>
      <c r="GY16" s="892" t="s">
        <v>62</v>
      </c>
      <c r="GZ16" s="892" t="s">
        <v>62</v>
      </c>
      <c r="HA16" s="892" t="s">
        <v>62</v>
      </c>
      <c r="HB16" s="892" t="s">
        <v>62</v>
      </c>
      <c r="HC16" s="892" t="s">
        <v>62</v>
      </c>
      <c r="HD16" s="892" t="s">
        <v>205</v>
      </c>
      <c r="HE16" s="892" t="s">
        <v>62</v>
      </c>
      <c r="HF16" s="892" t="s">
        <v>205</v>
      </c>
      <c r="HG16" s="892" t="s">
        <v>720</v>
      </c>
      <c r="HH16" s="892" t="s">
        <v>747</v>
      </c>
      <c r="HI16" s="892" t="s">
        <v>62</v>
      </c>
      <c r="HJ16" s="1311" t="s">
        <v>62</v>
      </c>
      <c r="HK16" s="890" t="s">
        <v>748</v>
      </c>
      <c r="HL16" s="1315" t="s">
        <v>1151</v>
      </c>
    </row>
    <row r="17" spans="1:220" ht="39.950000000000003" customHeight="1">
      <c r="A17" s="1200" t="s">
        <v>1157</v>
      </c>
      <c r="B17" s="1207"/>
      <c r="C17" s="1204" t="s">
        <v>61</v>
      </c>
      <c r="D17" s="894" t="s">
        <v>1137</v>
      </c>
      <c r="E17" s="894" t="s">
        <v>61</v>
      </c>
      <c r="F17" s="894" t="s">
        <v>347</v>
      </c>
      <c r="G17" s="894" t="s">
        <v>61</v>
      </c>
      <c r="H17" s="894" t="s">
        <v>348</v>
      </c>
      <c r="I17" s="894" t="s">
        <v>62</v>
      </c>
      <c r="J17" s="894" t="s">
        <v>1936</v>
      </c>
      <c r="K17" s="894" t="s">
        <v>61</v>
      </c>
      <c r="L17" s="894" t="s">
        <v>232</v>
      </c>
      <c r="M17" s="894" t="s">
        <v>61</v>
      </c>
      <c r="N17" s="894" t="s">
        <v>349</v>
      </c>
      <c r="O17" s="894" t="s">
        <v>61</v>
      </c>
      <c r="P17" s="894" t="s">
        <v>1138</v>
      </c>
      <c r="Q17" s="894" t="s">
        <v>205</v>
      </c>
      <c r="R17" s="894" t="s">
        <v>1936</v>
      </c>
      <c r="S17" s="894" t="s">
        <v>62</v>
      </c>
      <c r="T17" s="894" t="s">
        <v>1936</v>
      </c>
      <c r="U17" s="894" t="s">
        <v>61</v>
      </c>
      <c r="V17" s="894" t="s">
        <v>1139</v>
      </c>
      <c r="W17" s="894" t="s">
        <v>64</v>
      </c>
      <c r="X17" s="894" t="s">
        <v>62</v>
      </c>
      <c r="Y17" s="894" t="s">
        <v>61</v>
      </c>
      <c r="Z17" s="894" t="s">
        <v>1140</v>
      </c>
      <c r="AA17" s="1210" t="s">
        <v>1936</v>
      </c>
      <c r="AB17" s="943"/>
      <c r="AC17" s="1295" t="s">
        <v>1936</v>
      </c>
      <c r="AD17" s="835" t="s">
        <v>1936</v>
      </c>
      <c r="AE17" s="836" t="s">
        <v>66</v>
      </c>
      <c r="AF17" s="835" t="s">
        <v>205</v>
      </c>
      <c r="AG17" s="835" t="s">
        <v>205</v>
      </c>
      <c r="AH17" s="835" t="s">
        <v>62</v>
      </c>
      <c r="AI17" s="836" t="s">
        <v>62</v>
      </c>
      <c r="AJ17" s="836">
        <v>0</v>
      </c>
      <c r="AK17" s="835" t="s">
        <v>1936</v>
      </c>
      <c r="AL17" s="835" t="s">
        <v>1936</v>
      </c>
      <c r="AM17" s="835" t="s">
        <v>1936</v>
      </c>
      <c r="AN17" s="836">
        <v>0</v>
      </c>
      <c r="AO17" s="835" t="s">
        <v>1936</v>
      </c>
      <c r="AP17" s="835" t="s">
        <v>1936</v>
      </c>
      <c r="AQ17" s="835" t="s">
        <v>1936</v>
      </c>
      <c r="AR17" s="1223">
        <v>0</v>
      </c>
      <c r="AS17" s="835" t="s">
        <v>351</v>
      </c>
      <c r="AT17" s="835" t="s">
        <v>62</v>
      </c>
      <c r="AU17" s="835" t="s">
        <v>62</v>
      </c>
      <c r="AV17" s="835" t="s">
        <v>1936</v>
      </c>
      <c r="AW17" s="836">
        <v>0</v>
      </c>
      <c r="AX17" s="837" t="s">
        <v>1936</v>
      </c>
      <c r="AY17" s="836" t="s">
        <v>1936</v>
      </c>
      <c r="AZ17" s="835" t="s">
        <v>1936</v>
      </c>
      <c r="BA17" s="835" t="s">
        <v>62</v>
      </c>
      <c r="BB17" s="836" t="s">
        <v>1936</v>
      </c>
      <c r="BC17" s="836">
        <v>0</v>
      </c>
      <c r="BD17" s="837" t="s">
        <v>1936</v>
      </c>
      <c r="BE17" s="836" t="s">
        <v>1936</v>
      </c>
      <c r="BF17" s="835" t="s">
        <v>1936</v>
      </c>
      <c r="BG17" s="1223">
        <v>0</v>
      </c>
      <c r="BH17" s="835" t="s">
        <v>351</v>
      </c>
      <c r="BI17" s="835" t="s">
        <v>61</v>
      </c>
      <c r="BJ17" s="836" t="s">
        <v>232</v>
      </c>
      <c r="BK17" s="836">
        <v>57486</v>
      </c>
      <c r="BL17" s="836" t="s">
        <v>1936</v>
      </c>
      <c r="BM17" s="836" t="s">
        <v>1936</v>
      </c>
      <c r="BN17" s="835" t="s">
        <v>1141</v>
      </c>
      <c r="BO17" s="835" t="s">
        <v>62</v>
      </c>
      <c r="BP17" s="836">
        <v>0</v>
      </c>
      <c r="BQ17" s="837" t="s">
        <v>1936</v>
      </c>
      <c r="BR17" s="837" t="s">
        <v>1936</v>
      </c>
      <c r="BS17" s="836" t="s">
        <v>1936</v>
      </c>
      <c r="BT17" s="835" t="s">
        <v>62</v>
      </c>
      <c r="BU17" s="836">
        <v>0</v>
      </c>
      <c r="BV17" s="835" t="s">
        <v>1936</v>
      </c>
      <c r="BW17" s="836" t="s">
        <v>1936</v>
      </c>
      <c r="BX17" s="836" t="s">
        <v>1936</v>
      </c>
      <c r="BY17" s="1223">
        <v>57486</v>
      </c>
      <c r="BZ17" s="836" t="s">
        <v>1936</v>
      </c>
      <c r="CA17" s="839">
        <v>0</v>
      </c>
      <c r="CB17" s="835" t="s">
        <v>388</v>
      </c>
      <c r="CC17" s="839">
        <v>0</v>
      </c>
      <c r="CD17" s="835" t="s">
        <v>388</v>
      </c>
      <c r="CE17" s="839" t="s">
        <v>66</v>
      </c>
      <c r="CF17" s="835" t="s">
        <v>388</v>
      </c>
      <c r="CG17" s="835" t="s">
        <v>62</v>
      </c>
      <c r="CH17" s="835" t="s">
        <v>1936</v>
      </c>
      <c r="CI17" s="835" t="s">
        <v>1936</v>
      </c>
      <c r="CJ17" s="835" t="s">
        <v>1936</v>
      </c>
      <c r="CK17" s="835" t="s">
        <v>1936</v>
      </c>
      <c r="CL17" s="1280" t="s">
        <v>1936</v>
      </c>
      <c r="CM17" s="1278"/>
      <c r="CN17" s="1298" t="s">
        <v>61</v>
      </c>
      <c r="CO17" s="842" t="s">
        <v>61</v>
      </c>
      <c r="CP17" s="842" t="s">
        <v>62</v>
      </c>
      <c r="CQ17" s="842" t="s">
        <v>61</v>
      </c>
      <c r="CR17" s="842" t="s">
        <v>61</v>
      </c>
      <c r="CS17" s="842" t="s">
        <v>61</v>
      </c>
      <c r="CT17" s="842" t="s">
        <v>61</v>
      </c>
      <c r="CU17" s="842" t="s">
        <v>61</v>
      </c>
      <c r="CV17" s="842" t="s">
        <v>62</v>
      </c>
      <c r="CW17" s="842" t="s">
        <v>61</v>
      </c>
      <c r="CX17" s="842" t="s">
        <v>61</v>
      </c>
      <c r="CY17" s="842" t="s">
        <v>1936</v>
      </c>
      <c r="CZ17" s="923" t="s">
        <v>205</v>
      </c>
      <c r="DA17" s="923" t="s">
        <v>205</v>
      </c>
      <c r="DB17" s="923" t="s">
        <v>205</v>
      </c>
      <c r="DC17" s="923" t="s">
        <v>205</v>
      </c>
      <c r="DD17" s="923" t="s">
        <v>205</v>
      </c>
      <c r="DE17" s="923" t="s">
        <v>205</v>
      </c>
      <c r="DF17" s="923" t="s">
        <v>205</v>
      </c>
      <c r="DG17" s="923" t="s">
        <v>205</v>
      </c>
      <c r="DH17" s="923" t="s">
        <v>205</v>
      </c>
      <c r="DI17" s="923" t="s">
        <v>205</v>
      </c>
      <c r="DJ17" s="923" t="s">
        <v>205</v>
      </c>
      <c r="DK17" s="923" t="s">
        <v>1936</v>
      </c>
      <c r="DL17" s="923" t="s">
        <v>61</v>
      </c>
      <c r="DM17" s="923" t="s">
        <v>61</v>
      </c>
      <c r="DN17" s="923" t="s">
        <v>62</v>
      </c>
      <c r="DO17" s="923" t="s">
        <v>61</v>
      </c>
      <c r="DP17" s="923" t="s">
        <v>62</v>
      </c>
      <c r="DQ17" s="923" t="s">
        <v>61</v>
      </c>
      <c r="DR17" s="923" t="s">
        <v>62</v>
      </c>
      <c r="DS17" s="923" t="s">
        <v>62</v>
      </c>
      <c r="DT17" s="923" t="s">
        <v>62</v>
      </c>
      <c r="DU17" s="923" t="s">
        <v>62</v>
      </c>
      <c r="DV17" s="923" t="s">
        <v>62</v>
      </c>
      <c r="DW17" s="923" t="s">
        <v>1936</v>
      </c>
      <c r="DX17" s="924" t="s">
        <v>61</v>
      </c>
      <c r="DY17" s="924" t="s">
        <v>61</v>
      </c>
      <c r="DZ17" s="924" t="s">
        <v>62</v>
      </c>
      <c r="EA17" s="924" t="s">
        <v>62</v>
      </c>
      <c r="EB17" s="924" t="s">
        <v>62</v>
      </c>
      <c r="EC17" s="924" t="s">
        <v>61</v>
      </c>
      <c r="ED17" s="924" t="s">
        <v>62</v>
      </c>
      <c r="EE17" s="924" t="s">
        <v>62</v>
      </c>
      <c r="EF17" s="924" t="s">
        <v>62</v>
      </c>
      <c r="EG17" s="924" t="s">
        <v>62</v>
      </c>
      <c r="EH17" s="924" t="s">
        <v>62</v>
      </c>
      <c r="EI17" s="924" t="s">
        <v>1936</v>
      </c>
      <c r="EJ17" s="1276" t="s">
        <v>1936</v>
      </c>
      <c r="EK17" s="1159"/>
      <c r="EL17" s="1301" t="s">
        <v>61</v>
      </c>
      <c r="EM17" s="840" t="s">
        <v>353</v>
      </c>
      <c r="EN17" s="840" t="s">
        <v>354</v>
      </c>
      <c r="EO17" s="840" t="s">
        <v>61</v>
      </c>
      <c r="EP17" s="840" t="s">
        <v>61</v>
      </c>
      <c r="EQ17" s="840" t="s">
        <v>61</v>
      </c>
      <c r="ER17" s="840" t="s">
        <v>355</v>
      </c>
      <c r="ES17" s="840" t="s">
        <v>1142</v>
      </c>
      <c r="ET17" s="840" t="s">
        <v>62</v>
      </c>
      <c r="EU17" s="840" t="s">
        <v>1936</v>
      </c>
      <c r="EV17" s="840" t="s">
        <v>62</v>
      </c>
      <c r="EW17" s="840" t="s">
        <v>205</v>
      </c>
      <c r="EX17" s="840" t="s">
        <v>356</v>
      </c>
      <c r="EY17" s="840" t="s">
        <v>357</v>
      </c>
      <c r="EZ17" s="840" t="s">
        <v>356</v>
      </c>
      <c r="FA17" s="840" t="s">
        <v>205</v>
      </c>
      <c r="FB17" s="840" t="s">
        <v>356</v>
      </c>
      <c r="FC17" s="840" t="s">
        <v>203</v>
      </c>
      <c r="FD17" s="840" t="s">
        <v>356</v>
      </c>
      <c r="FE17" s="840" t="s">
        <v>203</v>
      </c>
      <c r="FF17" s="840" t="s">
        <v>356</v>
      </c>
      <c r="FG17" s="840" t="s">
        <v>202</v>
      </c>
      <c r="FH17" s="840" t="s">
        <v>356</v>
      </c>
      <c r="FI17" s="840" t="s">
        <v>357</v>
      </c>
      <c r="FJ17" s="840" t="s">
        <v>356</v>
      </c>
      <c r="FK17" s="840" t="s">
        <v>203</v>
      </c>
      <c r="FL17" s="840" t="s">
        <v>356</v>
      </c>
      <c r="FM17" s="840" t="s">
        <v>202</v>
      </c>
      <c r="FN17" s="840" t="s">
        <v>1936</v>
      </c>
      <c r="FO17" s="840" t="s">
        <v>62</v>
      </c>
      <c r="FP17" s="840" t="s">
        <v>1936</v>
      </c>
      <c r="FQ17" s="840" t="s">
        <v>1936</v>
      </c>
      <c r="FR17" s="840" t="s">
        <v>62</v>
      </c>
      <c r="FS17" s="840" t="s">
        <v>1936</v>
      </c>
      <c r="FT17" s="840" t="s">
        <v>1936</v>
      </c>
      <c r="FU17" s="840" t="s">
        <v>62</v>
      </c>
      <c r="FV17" s="840" t="s">
        <v>1936</v>
      </c>
      <c r="FW17" s="841" t="s">
        <v>1936</v>
      </c>
      <c r="FX17" s="841" t="s">
        <v>205</v>
      </c>
      <c r="FY17" s="841" t="s">
        <v>205</v>
      </c>
      <c r="FZ17" s="841" t="s">
        <v>205</v>
      </c>
      <c r="GA17" s="841" t="s">
        <v>1143</v>
      </c>
      <c r="GB17" s="841" t="s">
        <v>62</v>
      </c>
      <c r="GC17" s="841" t="s">
        <v>62</v>
      </c>
      <c r="GD17" s="841" t="s">
        <v>62</v>
      </c>
      <c r="GE17" s="841" t="s">
        <v>62</v>
      </c>
      <c r="GF17" s="841" t="s">
        <v>62</v>
      </c>
      <c r="GG17" s="841" t="s">
        <v>62</v>
      </c>
      <c r="GH17" s="841" t="s">
        <v>62</v>
      </c>
      <c r="GI17" s="841" t="s">
        <v>62</v>
      </c>
      <c r="GJ17" s="841" t="s">
        <v>62</v>
      </c>
      <c r="GK17" s="841" t="s">
        <v>62</v>
      </c>
      <c r="GL17" s="841" t="s">
        <v>205</v>
      </c>
      <c r="GM17" s="841">
        <v>2011</v>
      </c>
      <c r="GN17" s="841" t="s">
        <v>358</v>
      </c>
      <c r="GO17" s="841" t="s">
        <v>1936</v>
      </c>
      <c r="GP17" s="841">
        <v>2003</v>
      </c>
      <c r="GQ17" s="841" t="s">
        <v>62</v>
      </c>
      <c r="GR17" s="841" t="s">
        <v>62</v>
      </c>
      <c r="GS17" s="841" t="s">
        <v>62</v>
      </c>
      <c r="GT17" s="841" t="s">
        <v>62</v>
      </c>
      <c r="GU17" s="1304" t="s">
        <v>1936</v>
      </c>
      <c r="GV17" s="938"/>
      <c r="GW17" s="1307" t="s">
        <v>205</v>
      </c>
      <c r="GX17" s="892" t="s">
        <v>205</v>
      </c>
      <c r="GY17" s="892" t="s">
        <v>205</v>
      </c>
      <c r="GZ17" s="892" t="s">
        <v>205</v>
      </c>
      <c r="HA17" s="892" t="s">
        <v>205</v>
      </c>
      <c r="HB17" s="892" t="s">
        <v>205</v>
      </c>
      <c r="HC17" s="892" t="s">
        <v>205</v>
      </c>
      <c r="HD17" s="892" t="s">
        <v>205</v>
      </c>
      <c r="HE17" s="892" t="s">
        <v>205</v>
      </c>
      <c r="HF17" s="892" t="s">
        <v>205</v>
      </c>
      <c r="HG17" s="892" t="s">
        <v>1936</v>
      </c>
      <c r="HH17" s="892" t="s">
        <v>1936</v>
      </c>
      <c r="HI17" s="892" t="s">
        <v>205</v>
      </c>
      <c r="HJ17" s="1311" t="s">
        <v>205</v>
      </c>
      <c r="HK17" s="890" t="s">
        <v>1936</v>
      </c>
      <c r="HL17" s="1315" t="s">
        <v>45</v>
      </c>
    </row>
    <row r="18" spans="1:220" ht="39.950000000000003" customHeight="1">
      <c r="A18" s="1200" t="s">
        <v>1158</v>
      </c>
      <c r="B18" s="1207"/>
      <c r="C18" s="1204" t="s">
        <v>61</v>
      </c>
      <c r="D18" s="894" t="s">
        <v>256</v>
      </c>
      <c r="E18" s="894" t="s">
        <v>61</v>
      </c>
      <c r="F18" s="894" t="s">
        <v>257</v>
      </c>
      <c r="G18" s="894" t="s">
        <v>61</v>
      </c>
      <c r="H18" s="894" t="s">
        <v>397</v>
      </c>
      <c r="I18" s="894" t="s">
        <v>61</v>
      </c>
      <c r="J18" s="894" t="s">
        <v>260</v>
      </c>
      <c r="K18" s="894" t="s">
        <v>61</v>
      </c>
      <c r="L18" s="894" t="s">
        <v>398</v>
      </c>
      <c r="M18" s="894" t="s">
        <v>61</v>
      </c>
      <c r="N18" s="894" t="s">
        <v>261</v>
      </c>
      <c r="O18" s="894" t="s">
        <v>61</v>
      </c>
      <c r="P18" s="894" t="s">
        <v>687</v>
      </c>
      <c r="Q18" s="894" t="s">
        <v>61</v>
      </c>
      <c r="R18" s="894" t="s">
        <v>263</v>
      </c>
      <c r="S18" s="894" t="s">
        <v>61</v>
      </c>
      <c r="T18" s="894" t="s">
        <v>264</v>
      </c>
      <c r="U18" s="894" t="s">
        <v>61</v>
      </c>
      <c r="V18" s="894" t="s">
        <v>599</v>
      </c>
      <c r="W18" s="894" t="s">
        <v>64</v>
      </c>
      <c r="X18" s="894" t="s">
        <v>61</v>
      </c>
      <c r="Y18" s="894" t="s">
        <v>61</v>
      </c>
      <c r="Z18" s="894" t="s">
        <v>688</v>
      </c>
      <c r="AA18" s="1210" t="s">
        <v>689</v>
      </c>
      <c r="AB18" s="943"/>
      <c r="AC18" s="1295" t="s">
        <v>85</v>
      </c>
      <c r="AD18" s="835" t="s">
        <v>96</v>
      </c>
      <c r="AE18" s="836">
        <v>2079447.28</v>
      </c>
      <c r="AF18" s="835" t="s">
        <v>538</v>
      </c>
      <c r="AG18" s="835" t="s">
        <v>690</v>
      </c>
      <c r="AH18" s="835" t="s">
        <v>62</v>
      </c>
      <c r="AI18" s="836" t="s">
        <v>61</v>
      </c>
      <c r="AJ18" s="836" t="s">
        <v>1936</v>
      </c>
      <c r="AK18" s="835" t="s">
        <v>1936</v>
      </c>
      <c r="AL18" s="835" t="s">
        <v>1936</v>
      </c>
      <c r="AM18" s="835" t="s">
        <v>1936</v>
      </c>
      <c r="AN18" s="836">
        <v>3000000</v>
      </c>
      <c r="AO18" s="835" t="s">
        <v>538</v>
      </c>
      <c r="AP18" s="835" t="s">
        <v>691</v>
      </c>
      <c r="AQ18" s="835" t="s">
        <v>1936</v>
      </c>
      <c r="AR18" s="1223">
        <v>3000000</v>
      </c>
      <c r="AS18" s="835" t="s">
        <v>1936</v>
      </c>
      <c r="AT18" s="835" t="s">
        <v>61</v>
      </c>
      <c r="AU18" s="835" t="s">
        <v>62</v>
      </c>
      <c r="AV18" s="835" t="s">
        <v>1936</v>
      </c>
      <c r="AW18" s="836" t="s">
        <v>1936</v>
      </c>
      <c r="AX18" s="837" t="s">
        <v>1936</v>
      </c>
      <c r="AY18" s="836" t="s">
        <v>1936</v>
      </c>
      <c r="AZ18" s="835" t="s">
        <v>1936</v>
      </c>
      <c r="BA18" s="835" t="s">
        <v>61</v>
      </c>
      <c r="BB18" s="836" t="s">
        <v>694</v>
      </c>
      <c r="BC18" s="836">
        <v>1155195</v>
      </c>
      <c r="BD18" s="837" t="s">
        <v>1936</v>
      </c>
      <c r="BE18" s="836" t="s">
        <v>1936</v>
      </c>
      <c r="BF18" s="835" t="s">
        <v>1936</v>
      </c>
      <c r="BG18" s="1223">
        <v>1155195</v>
      </c>
      <c r="BH18" s="835" t="s">
        <v>1936</v>
      </c>
      <c r="BI18" s="835" t="s">
        <v>61</v>
      </c>
      <c r="BJ18" s="836" t="s">
        <v>697</v>
      </c>
      <c r="BK18" s="836">
        <v>3300558</v>
      </c>
      <c r="BL18" s="836" t="s">
        <v>538</v>
      </c>
      <c r="BM18" s="836" t="s">
        <v>695</v>
      </c>
      <c r="BN18" s="835" t="s">
        <v>696</v>
      </c>
      <c r="BO18" s="835" t="s">
        <v>62</v>
      </c>
      <c r="BP18" s="836" t="s">
        <v>1936</v>
      </c>
      <c r="BQ18" s="837" t="s">
        <v>1936</v>
      </c>
      <c r="BR18" s="837" t="s">
        <v>1936</v>
      </c>
      <c r="BS18" s="836" t="s">
        <v>1936</v>
      </c>
      <c r="BT18" s="835" t="s">
        <v>62</v>
      </c>
      <c r="BU18" s="836" t="s">
        <v>1936</v>
      </c>
      <c r="BV18" s="835" t="s">
        <v>1936</v>
      </c>
      <c r="BW18" s="836" t="s">
        <v>1936</v>
      </c>
      <c r="BX18" s="836" t="s">
        <v>1936</v>
      </c>
      <c r="BY18" s="1223">
        <v>3300558</v>
      </c>
      <c r="BZ18" s="836" t="s">
        <v>1936</v>
      </c>
      <c r="CA18" s="839">
        <v>0.25925920938615765</v>
      </c>
      <c r="CB18" s="835" t="s">
        <v>101</v>
      </c>
      <c r="CC18" s="839">
        <v>0</v>
      </c>
      <c r="CD18" s="835" t="s">
        <v>101</v>
      </c>
      <c r="CE18" s="839">
        <v>2.1427583391294247</v>
      </c>
      <c r="CF18" s="835" t="s">
        <v>114</v>
      </c>
      <c r="CG18" s="835" t="s">
        <v>1936</v>
      </c>
      <c r="CH18" s="835" t="s">
        <v>698</v>
      </c>
      <c r="CI18" s="835" t="s">
        <v>65</v>
      </c>
      <c r="CJ18" s="835" t="s">
        <v>220</v>
      </c>
      <c r="CK18" s="835" t="s">
        <v>62</v>
      </c>
      <c r="CL18" s="1280" t="s">
        <v>1936</v>
      </c>
      <c r="CM18" s="1278"/>
      <c r="CN18" s="1298" t="s">
        <v>61</v>
      </c>
      <c r="CO18" s="842" t="s">
        <v>62</v>
      </c>
      <c r="CP18" s="842" t="s">
        <v>61</v>
      </c>
      <c r="CQ18" s="842" t="s">
        <v>61</v>
      </c>
      <c r="CR18" s="842" t="s">
        <v>61</v>
      </c>
      <c r="CS18" s="842" t="s">
        <v>61</v>
      </c>
      <c r="CT18" s="842" t="s">
        <v>61</v>
      </c>
      <c r="CU18" s="842" t="s">
        <v>61</v>
      </c>
      <c r="CV18" s="842" t="s">
        <v>62</v>
      </c>
      <c r="CW18" s="842" t="s">
        <v>61</v>
      </c>
      <c r="CX18" s="842" t="s">
        <v>62</v>
      </c>
      <c r="CY18" s="842" t="s">
        <v>1936</v>
      </c>
      <c r="CZ18" s="923" t="s">
        <v>61</v>
      </c>
      <c r="DA18" s="923" t="s">
        <v>61</v>
      </c>
      <c r="DB18" s="923" t="s">
        <v>61</v>
      </c>
      <c r="DC18" s="923" t="s">
        <v>61</v>
      </c>
      <c r="DD18" s="923" t="s">
        <v>61</v>
      </c>
      <c r="DE18" s="923" t="s">
        <v>61</v>
      </c>
      <c r="DF18" s="923" t="s">
        <v>61</v>
      </c>
      <c r="DG18" s="923" t="s">
        <v>61</v>
      </c>
      <c r="DH18" s="923" t="s">
        <v>61</v>
      </c>
      <c r="DI18" s="923" t="s">
        <v>61</v>
      </c>
      <c r="DJ18" s="923" t="s">
        <v>61</v>
      </c>
      <c r="DK18" s="923" t="s">
        <v>1936</v>
      </c>
      <c r="DL18" s="923" t="s">
        <v>61</v>
      </c>
      <c r="DM18" s="923" t="s">
        <v>62</v>
      </c>
      <c r="DN18" s="923" t="s">
        <v>61</v>
      </c>
      <c r="DO18" s="923" t="s">
        <v>61</v>
      </c>
      <c r="DP18" s="923" t="s">
        <v>61</v>
      </c>
      <c r="DQ18" s="923" t="s">
        <v>61</v>
      </c>
      <c r="DR18" s="923" t="s">
        <v>61</v>
      </c>
      <c r="DS18" s="923" t="s">
        <v>61</v>
      </c>
      <c r="DT18" s="923" t="s">
        <v>61</v>
      </c>
      <c r="DU18" s="923" t="s">
        <v>61</v>
      </c>
      <c r="DV18" s="923" t="s">
        <v>62</v>
      </c>
      <c r="DW18" s="923" t="s">
        <v>1936</v>
      </c>
      <c r="DX18" s="924" t="s">
        <v>61</v>
      </c>
      <c r="DY18" s="924" t="s">
        <v>62</v>
      </c>
      <c r="DZ18" s="924" t="s">
        <v>61</v>
      </c>
      <c r="EA18" s="924" t="s">
        <v>62</v>
      </c>
      <c r="EB18" s="924" t="s">
        <v>61</v>
      </c>
      <c r="EC18" s="924" t="s">
        <v>61</v>
      </c>
      <c r="ED18" s="924" t="s">
        <v>61</v>
      </c>
      <c r="EE18" s="924" t="s">
        <v>61</v>
      </c>
      <c r="EF18" s="924" t="s">
        <v>62</v>
      </c>
      <c r="EG18" s="924" t="s">
        <v>62</v>
      </c>
      <c r="EH18" s="924" t="s">
        <v>62</v>
      </c>
      <c r="EI18" s="924" t="s">
        <v>1936</v>
      </c>
      <c r="EJ18" s="1276" t="s">
        <v>1936</v>
      </c>
      <c r="EK18" s="1159"/>
      <c r="EL18" s="1301" t="s">
        <v>61</v>
      </c>
      <c r="EM18" s="840" t="s">
        <v>315</v>
      </c>
      <c r="EN18" s="840" t="s">
        <v>316</v>
      </c>
      <c r="EO18" s="840" t="s">
        <v>61</v>
      </c>
      <c r="EP18" s="840" t="s">
        <v>61</v>
      </c>
      <c r="EQ18" s="840" t="s">
        <v>61</v>
      </c>
      <c r="ER18" s="840" t="s">
        <v>699</v>
      </c>
      <c r="ES18" s="840">
        <v>0.35</v>
      </c>
      <c r="ET18" s="840" t="s">
        <v>61</v>
      </c>
      <c r="EU18" s="840" t="s">
        <v>700</v>
      </c>
      <c r="EV18" s="840" t="s">
        <v>61</v>
      </c>
      <c r="EW18" s="840" t="s">
        <v>320</v>
      </c>
      <c r="EX18" s="840" t="s">
        <v>199</v>
      </c>
      <c r="EY18" s="840" t="s">
        <v>199</v>
      </c>
      <c r="EZ18" s="840" t="s">
        <v>200</v>
      </c>
      <c r="FA18" s="840" t="s">
        <v>200</v>
      </c>
      <c r="FB18" s="840" t="s">
        <v>200</v>
      </c>
      <c r="FC18" s="840" t="s">
        <v>200</v>
      </c>
      <c r="FD18" s="840" t="s">
        <v>201</v>
      </c>
      <c r="FE18" s="840" t="s">
        <v>201</v>
      </c>
      <c r="FF18" s="840" t="s">
        <v>199</v>
      </c>
      <c r="FG18" s="840" t="s">
        <v>199</v>
      </c>
      <c r="FH18" s="840" t="s">
        <v>199</v>
      </c>
      <c r="FI18" s="840" t="s">
        <v>199</v>
      </c>
      <c r="FJ18" s="840" t="s">
        <v>203</v>
      </c>
      <c r="FK18" s="840" t="s">
        <v>203</v>
      </c>
      <c r="FL18" s="840" t="s">
        <v>199</v>
      </c>
      <c r="FM18" s="840" t="s">
        <v>205</v>
      </c>
      <c r="FN18" s="840" t="s">
        <v>701</v>
      </c>
      <c r="FO18" s="840" t="s">
        <v>62</v>
      </c>
      <c r="FP18" s="840" t="s">
        <v>1936</v>
      </c>
      <c r="FQ18" s="840" t="s">
        <v>1936</v>
      </c>
      <c r="FR18" s="840" t="s">
        <v>61</v>
      </c>
      <c r="FS18" s="840" t="s">
        <v>702</v>
      </c>
      <c r="FT18" s="840" t="s">
        <v>61</v>
      </c>
      <c r="FU18" s="840" t="s">
        <v>1936</v>
      </c>
      <c r="FV18" s="840" t="s">
        <v>1936</v>
      </c>
      <c r="FW18" s="841" t="s">
        <v>1936</v>
      </c>
      <c r="FX18" s="841" t="s">
        <v>61</v>
      </c>
      <c r="FY18" s="841" t="s">
        <v>62</v>
      </c>
      <c r="FZ18" s="841" t="s">
        <v>62</v>
      </c>
      <c r="GA18" s="841" t="s">
        <v>205</v>
      </c>
      <c r="GB18" s="841" t="s">
        <v>61</v>
      </c>
      <c r="GC18" s="841" t="s">
        <v>61</v>
      </c>
      <c r="GD18" s="841" t="s">
        <v>61</v>
      </c>
      <c r="GE18" s="841" t="s">
        <v>61</v>
      </c>
      <c r="GF18" s="841" t="s">
        <v>61</v>
      </c>
      <c r="GG18" s="841" t="s">
        <v>61</v>
      </c>
      <c r="GH18" s="841" t="s">
        <v>61</v>
      </c>
      <c r="GI18" s="841" t="s">
        <v>61</v>
      </c>
      <c r="GJ18" s="841" t="s">
        <v>62</v>
      </c>
      <c r="GK18" s="841" t="s">
        <v>62</v>
      </c>
      <c r="GL18" s="841" t="s">
        <v>205</v>
      </c>
      <c r="GM18" s="841">
        <v>2010</v>
      </c>
      <c r="GN18" s="841" t="s">
        <v>322</v>
      </c>
      <c r="GO18" s="841" t="s">
        <v>1936</v>
      </c>
      <c r="GP18" s="841">
        <v>2012</v>
      </c>
      <c r="GQ18" s="841" t="s">
        <v>61</v>
      </c>
      <c r="GR18" s="841" t="s">
        <v>62</v>
      </c>
      <c r="GS18" s="841" t="s">
        <v>62</v>
      </c>
      <c r="GT18" s="841" t="s">
        <v>62</v>
      </c>
      <c r="GU18" s="1304" t="s">
        <v>1936</v>
      </c>
      <c r="GV18" s="939"/>
      <c r="GW18" s="1307" t="s">
        <v>61</v>
      </c>
      <c r="GX18" s="892" t="s">
        <v>62</v>
      </c>
      <c r="GY18" s="892" t="s">
        <v>62</v>
      </c>
      <c r="GZ18" s="892" t="s">
        <v>62</v>
      </c>
      <c r="HA18" s="892" t="s">
        <v>62</v>
      </c>
      <c r="HB18" s="892" t="s">
        <v>61</v>
      </c>
      <c r="HC18" s="892" t="s">
        <v>61</v>
      </c>
      <c r="HD18" s="892" t="s">
        <v>62</v>
      </c>
      <c r="HE18" s="892" t="s">
        <v>61</v>
      </c>
      <c r="HF18" s="892" t="s">
        <v>62</v>
      </c>
      <c r="HG18" s="892" t="s">
        <v>538</v>
      </c>
      <c r="HH18" s="892" t="s">
        <v>703</v>
      </c>
      <c r="HI18" s="892" t="s">
        <v>1936</v>
      </c>
      <c r="HJ18" s="1311" t="s">
        <v>1936</v>
      </c>
      <c r="HK18" s="890" t="s">
        <v>704</v>
      </c>
      <c r="HL18" s="1315" t="s">
        <v>1151</v>
      </c>
    </row>
    <row r="19" spans="1:220" ht="39.950000000000003" customHeight="1">
      <c r="A19" s="1200" t="s">
        <v>1159</v>
      </c>
      <c r="B19" s="1207"/>
      <c r="C19" s="1204" t="s">
        <v>61</v>
      </c>
      <c r="D19" s="894" t="s">
        <v>1943</v>
      </c>
      <c r="E19" s="894" t="s">
        <v>61</v>
      </c>
      <c r="F19" s="894" t="s">
        <v>751</v>
      </c>
      <c r="G19" s="894" t="s">
        <v>61</v>
      </c>
      <c r="H19" s="894" t="s">
        <v>1944</v>
      </c>
      <c r="I19" s="894" t="s">
        <v>62</v>
      </c>
      <c r="J19" s="894" t="s">
        <v>428</v>
      </c>
      <c r="K19" s="894" t="s">
        <v>61</v>
      </c>
      <c r="L19" s="894" t="s">
        <v>519</v>
      </c>
      <c r="M19" s="894" t="s">
        <v>61</v>
      </c>
      <c r="N19" s="894" t="s">
        <v>520</v>
      </c>
      <c r="O19" s="894" t="s">
        <v>61</v>
      </c>
      <c r="P19" s="894" t="s">
        <v>753</v>
      </c>
      <c r="Q19" s="894" t="s">
        <v>62</v>
      </c>
      <c r="R19" s="894" t="s">
        <v>428</v>
      </c>
      <c r="S19" s="894" t="s">
        <v>61</v>
      </c>
      <c r="T19" s="894" t="s">
        <v>521</v>
      </c>
      <c r="U19" s="894" t="s">
        <v>61</v>
      </c>
      <c r="V19" s="894" t="s">
        <v>1945</v>
      </c>
      <c r="W19" s="894" t="s">
        <v>63</v>
      </c>
      <c r="X19" s="894" t="s">
        <v>61</v>
      </c>
      <c r="Y19" s="894" t="s">
        <v>61</v>
      </c>
      <c r="Z19" s="894" t="s">
        <v>1946</v>
      </c>
      <c r="AA19" s="1210" t="s">
        <v>428</v>
      </c>
      <c r="AB19" s="943"/>
      <c r="AC19" s="1295" t="s">
        <v>85</v>
      </c>
      <c r="AD19" s="835" t="s">
        <v>96</v>
      </c>
      <c r="AE19" s="836">
        <v>3507190</v>
      </c>
      <c r="AF19" s="835" t="s">
        <v>538</v>
      </c>
      <c r="AG19" s="835" t="s">
        <v>756</v>
      </c>
      <c r="AH19" s="835" t="s">
        <v>62</v>
      </c>
      <c r="AI19" s="836" t="s">
        <v>61</v>
      </c>
      <c r="AJ19" s="836">
        <v>3507190</v>
      </c>
      <c r="AK19" s="835" t="s">
        <v>538</v>
      </c>
      <c r="AL19" s="835" t="s">
        <v>757</v>
      </c>
      <c r="AM19" s="835" t="s">
        <v>428</v>
      </c>
      <c r="AN19" s="836">
        <v>0</v>
      </c>
      <c r="AO19" s="835" t="s">
        <v>428</v>
      </c>
      <c r="AP19" s="835" t="s">
        <v>428</v>
      </c>
      <c r="AQ19" s="835" t="s">
        <v>1936</v>
      </c>
      <c r="AR19" s="1223">
        <v>3507190</v>
      </c>
      <c r="AS19" s="835" t="s">
        <v>1936</v>
      </c>
      <c r="AT19" s="835" t="s">
        <v>61</v>
      </c>
      <c r="AU19" s="835" t="s">
        <v>61</v>
      </c>
      <c r="AV19" s="835" t="s">
        <v>530</v>
      </c>
      <c r="AW19" s="836">
        <v>2713756</v>
      </c>
      <c r="AX19" s="837" t="s">
        <v>538</v>
      </c>
      <c r="AY19" s="836" t="s">
        <v>1670</v>
      </c>
      <c r="AZ19" s="835" t="s">
        <v>428</v>
      </c>
      <c r="BA19" s="835" t="s">
        <v>62</v>
      </c>
      <c r="BB19" s="836" t="s">
        <v>1936</v>
      </c>
      <c r="BC19" s="836">
        <v>0</v>
      </c>
      <c r="BD19" s="837" t="s">
        <v>1936</v>
      </c>
      <c r="BE19" s="836" t="s">
        <v>1936</v>
      </c>
      <c r="BF19" s="835" t="s">
        <v>428</v>
      </c>
      <c r="BG19" s="1223">
        <v>2713756</v>
      </c>
      <c r="BH19" s="835" t="s">
        <v>1936</v>
      </c>
      <c r="BI19" s="835" t="s">
        <v>61</v>
      </c>
      <c r="BJ19" s="836" t="s">
        <v>1936</v>
      </c>
      <c r="BK19" s="836">
        <v>711</v>
      </c>
      <c r="BL19" s="836" t="s">
        <v>538</v>
      </c>
      <c r="BM19" s="836" t="s">
        <v>1936</v>
      </c>
      <c r="BN19" s="835" t="s">
        <v>1936</v>
      </c>
      <c r="BO19" s="835" t="s">
        <v>62</v>
      </c>
      <c r="BP19" s="836" t="s">
        <v>1936</v>
      </c>
      <c r="BQ19" s="837" t="s">
        <v>1936</v>
      </c>
      <c r="BR19" s="837" t="s">
        <v>1936</v>
      </c>
      <c r="BS19" s="836" t="s">
        <v>1936</v>
      </c>
      <c r="BT19" s="835" t="s">
        <v>62</v>
      </c>
      <c r="BU19" s="836">
        <v>0</v>
      </c>
      <c r="BV19" s="835" t="s">
        <v>1936</v>
      </c>
      <c r="BW19" s="836" t="s">
        <v>1936</v>
      </c>
      <c r="BX19" s="836" t="s">
        <v>1936</v>
      </c>
      <c r="BY19" s="1223">
        <v>711</v>
      </c>
      <c r="BZ19" s="836" t="s">
        <v>1936</v>
      </c>
      <c r="CA19" s="839">
        <v>0.99973807012573734</v>
      </c>
      <c r="CB19" s="835" t="s">
        <v>1936</v>
      </c>
      <c r="CC19" s="839">
        <v>1</v>
      </c>
      <c r="CD19" s="835" t="s">
        <v>114</v>
      </c>
      <c r="CE19" s="839">
        <v>0.77397204029436673</v>
      </c>
      <c r="CF19" s="835" t="s">
        <v>759</v>
      </c>
      <c r="CG19" s="835" t="s">
        <v>62</v>
      </c>
      <c r="CH19" s="835" t="s">
        <v>760</v>
      </c>
      <c r="CI19" s="835" t="s">
        <v>65</v>
      </c>
      <c r="CJ19" s="835" t="s">
        <v>220</v>
      </c>
      <c r="CK19" s="835" t="s">
        <v>62</v>
      </c>
      <c r="CL19" s="1280" t="s">
        <v>1936</v>
      </c>
      <c r="CM19" s="1278"/>
      <c r="CN19" s="1298" t="s">
        <v>61</v>
      </c>
      <c r="CO19" s="842" t="s">
        <v>61</v>
      </c>
      <c r="CP19" s="842" t="s">
        <v>61</v>
      </c>
      <c r="CQ19" s="842" t="s">
        <v>61</v>
      </c>
      <c r="CR19" s="842" t="s">
        <v>61</v>
      </c>
      <c r="CS19" s="842" t="s">
        <v>61</v>
      </c>
      <c r="CT19" s="842" t="s">
        <v>62</v>
      </c>
      <c r="CU19" s="842" t="s">
        <v>61</v>
      </c>
      <c r="CV19" s="842" t="s">
        <v>61</v>
      </c>
      <c r="CW19" s="842" t="s">
        <v>61</v>
      </c>
      <c r="CX19" s="842" t="s">
        <v>62</v>
      </c>
      <c r="CY19" s="842" t="s">
        <v>428</v>
      </c>
      <c r="CZ19" s="923" t="s">
        <v>61</v>
      </c>
      <c r="DA19" s="923" t="s">
        <v>62</v>
      </c>
      <c r="DB19" s="923" t="s">
        <v>61</v>
      </c>
      <c r="DC19" s="923" t="s">
        <v>61</v>
      </c>
      <c r="DD19" s="923" t="s">
        <v>61</v>
      </c>
      <c r="DE19" s="923" t="s">
        <v>61</v>
      </c>
      <c r="DF19" s="923" t="s">
        <v>62</v>
      </c>
      <c r="DG19" s="923" t="s">
        <v>61</v>
      </c>
      <c r="DH19" s="923" t="s">
        <v>61</v>
      </c>
      <c r="DI19" s="923" t="s">
        <v>61</v>
      </c>
      <c r="DJ19" s="923" t="s">
        <v>61</v>
      </c>
      <c r="DK19" s="923" t="s">
        <v>1936</v>
      </c>
      <c r="DL19" s="923" t="s">
        <v>61</v>
      </c>
      <c r="DM19" s="923" t="s">
        <v>61</v>
      </c>
      <c r="DN19" s="923" t="s">
        <v>61</v>
      </c>
      <c r="DO19" s="923" t="s">
        <v>61</v>
      </c>
      <c r="DP19" s="923" t="s">
        <v>61</v>
      </c>
      <c r="DQ19" s="923" t="s">
        <v>61</v>
      </c>
      <c r="DR19" s="923" t="s">
        <v>61</v>
      </c>
      <c r="DS19" s="923" t="s">
        <v>61</v>
      </c>
      <c r="DT19" s="923" t="s">
        <v>61</v>
      </c>
      <c r="DU19" s="923" t="s">
        <v>61</v>
      </c>
      <c r="DV19" s="923" t="s">
        <v>61</v>
      </c>
      <c r="DW19" s="923" t="s">
        <v>1936</v>
      </c>
      <c r="DX19" s="924" t="s">
        <v>61</v>
      </c>
      <c r="DY19" s="924" t="s">
        <v>62</v>
      </c>
      <c r="DZ19" s="924" t="s">
        <v>61</v>
      </c>
      <c r="EA19" s="924" t="s">
        <v>61</v>
      </c>
      <c r="EB19" s="924" t="s">
        <v>61</v>
      </c>
      <c r="EC19" s="924" t="s">
        <v>61</v>
      </c>
      <c r="ED19" s="924" t="s">
        <v>62</v>
      </c>
      <c r="EE19" s="924" t="s">
        <v>62</v>
      </c>
      <c r="EF19" s="924" t="s">
        <v>61</v>
      </c>
      <c r="EG19" s="924" t="s">
        <v>61</v>
      </c>
      <c r="EH19" s="924" t="s">
        <v>61</v>
      </c>
      <c r="EI19" s="924" t="s">
        <v>1936</v>
      </c>
      <c r="EJ19" s="1276" t="s">
        <v>428</v>
      </c>
      <c r="EK19" s="1159"/>
      <c r="EL19" s="1301" t="s">
        <v>61</v>
      </c>
      <c r="EM19" s="840" t="s">
        <v>761</v>
      </c>
      <c r="EN19" s="840" t="s">
        <v>428</v>
      </c>
      <c r="EO19" s="840" t="s">
        <v>61</v>
      </c>
      <c r="EP19" s="840" t="s">
        <v>61</v>
      </c>
      <c r="EQ19" s="840" t="s">
        <v>1936</v>
      </c>
      <c r="ER19" s="840" t="s">
        <v>762</v>
      </c>
      <c r="ES19" s="840" t="s">
        <v>66</v>
      </c>
      <c r="ET19" s="840" t="s">
        <v>66</v>
      </c>
      <c r="EU19" s="840" t="s">
        <v>1936</v>
      </c>
      <c r="EV19" s="840" t="s">
        <v>66</v>
      </c>
      <c r="EW19" s="840" t="s">
        <v>1936</v>
      </c>
      <c r="EX19" s="840" t="s">
        <v>199</v>
      </c>
      <c r="EY19" s="840" t="s">
        <v>66</v>
      </c>
      <c r="EZ19" s="840" t="s">
        <v>200</v>
      </c>
      <c r="FA19" s="840" t="s">
        <v>66</v>
      </c>
      <c r="FB19" s="840" t="s">
        <v>203</v>
      </c>
      <c r="FC19" s="840" t="s">
        <v>66</v>
      </c>
      <c r="FD19" s="840" t="s">
        <v>200</v>
      </c>
      <c r="FE19" s="840" t="s">
        <v>66</v>
      </c>
      <c r="FF19" s="840" t="s">
        <v>199</v>
      </c>
      <c r="FG19" s="840" t="s">
        <v>66</v>
      </c>
      <c r="FH19" s="840" t="s">
        <v>200</v>
      </c>
      <c r="FI19" s="840" t="s">
        <v>66</v>
      </c>
      <c r="FJ19" s="840" t="s">
        <v>203</v>
      </c>
      <c r="FK19" s="840" t="s">
        <v>66</v>
      </c>
      <c r="FL19" s="840" t="s">
        <v>205</v>
      </c>
      <c r="FM19" s="840" t="s">
        <v>66</v>
      </c>
      <c r="FN19" s="840" t="s">
        <v>1936</v>
      </c>
      <c r="FO19" s="840" t="s">
        <v>62</v>
      </c>
      <c r="FP19" s="840" t="s">
        <v>1936</v>
      </c>
      <c r="FQ19" s="840" t="s">
        <v>1936</v>
      </c>
      <c r="FR19" s="840" t="s">
        <v>62</v>
      </c>
      <c r="FS19" s="840" t="s">
        <v>1936</v>
      </c>
      <c r="FT19" s="840" t="s">
        <v>1936</v>
      </c>
      <c r="FU19" s="840" t="s">
        <v>62</v>
      </c>
      <c r="FV19" s="840" t="s">
        <v>1936</v>
      </c>
      <c r="FW19" s="841" t="s">
        <v>1936</v>
      </c>
      <c r="FX19" s="841" t="s">
        <v>62</v>
      </c>
      <c r="FY19" s="841" t="s">
        <v>62</v>
      </c>
      <c r="FZ19" s="841" t="s">
        <v>205</v>
      </c>
      <c r="GA19" s="841" t="s">
        <v>205</v>
      </c>
      <c r="GB19" s="841" t="s">
        <v>61</v>
      </c>
      <c r="GC19" s="841" t="s">
        <v>62</v>
      </c>
      <c r="GD19" s="841" t="s">
        <v>61</v>
      </c>
      <c r="GE19" s="841" t="s">
        <v>61</v>
      </c>
      <c r="GF19" s="841" t="s">
        <v>61</v>
      </c>
      <c r="GG19" s="841" t="s">
        <v>61</v>
      </c>
      <c r="GH19" s="841" t="s">
        <v>62</v>
      </c>
      <c r="GI19" s="841" t="s">
        <v>61</v>
      </c>
      <c r="GJ19" s="841" t="s">
        <v>61</v>
      </c>
      <c r="GK19" s="841" t="s">
        <v>66</v>
      </c>
      <c r="GL19" s="841" t="s">
        <v>1936</v>
      </c>
      <c r="GM19" s="841">
        <v>2013</v>
      </c>
      <c r="GN19" s="841" t="s">
        <v>763</v>
      </c>
      <c r="GO19" s="841" t="s">
        <v>1936</v>
      </c>
      <c r="GP19" s="841" t="s">
        <v>1936</v>
      </c>
      <c r="GQ19" s="841" t="s">
        <v>62</v>
      </c>
      <c r="GR19" s="841" t="s">
        <v>205</v>
      </c>
      <c r="GS19" s="841" t="s">
        <v>61</v>
      </c>
      <c r="GT19" s="841" t="s">
        <v>61</v>
      </c>
      <c r="GU19" s="1304" t="s">
        <v>1936</v>
      </c>
      <c r="GV19" s="938"/>
      <c r="GW19" s="1307" t="s">
        <v>205</v>
      </c>
      <c r="GX19" s="892" t="s">
        <v>62</v>
      </c>
      <c r="GY19" s="892" t="s">
        <v>205</v>
      </c>
      <c r="GZ19" s="892" t="s">
        <v>61</v>
      </c>
      <c r="HA19" s="892" t="s">
        <v>61</v>
      </c>
      <c r="HB19" s="892" t="s">
        <v>62</v>
      </c>
      <c r="HC19" s="892" t="s">
        <v>62</v>
      </c>
      <c r="HD19" s="892" t="s">
        <v>205</v>
      </c>
      <c r="HE19" s="892" t="s">
        <v>62</v>
      </c>
      <c r="HF19" s="892" t="s">
        <v>61</v>
      </c>
      <c r="HG19" s="892" t="s">
        <v>538</v>
      </c>
      <c r="HH19" s="892" t="s">
        <v>765</v>
      </c>
      <c r="HI19" s="892" t="s">
        <v>61</v>
      </c>
      <c r="HJ19" s="1311" t="s">
        <v>61</v>
      </c>
      <c r="HK19" s="890" t="s">
        <v>766</v>
      </c>
      <c r="HL19" s="1315" t="s">
        <v>1152</v>
      </c>
    </row>
    <row r="20" spans="1:220" ht="39.950000000000003" customHeight="1">
      <c r="A20" s="1200" t="s">
        <v>1251</v>
      </c>
      <c r="B20" s="1207"/>
      <c r="C20" s="1204" t="s">
        <v>61</v>
      </c>
      <c r="D20" s="894" t="s">
        <v>1226</v>
      </c>
      <c r="E20" s="894" t="s">
        <v>61</v>
      </c>
      <c r="F20" s="894" t="s">
        <v>1227</v>
      </c>
      <c r="G20" s="894" t="s">
        <v>61</v>
      </c>
      <c r="H20" s="894" t="s">
        <v>1228</v>
      </c>
      <c r="I20" s="894" t="s">
        <v>61</v>
      </c>
      <c r="J20" s="894" t="s">
        <v>1229</v>
      </c>
      <c r="K20" s="894" t="s">
        <v>61</v>
      </c>
      <c r="L20" s="894" t="s">
        <v>1230</v>
      </c>
      <c r="M20" s="894" t="s">
        <v>61</v>
      </c>
      <c r="N20" s="894" t="s">
        <v>220</v>
      </c>
      <c r="O20" s="894" t="s">
        <v>61</v>
      </c>
      <c r="P20" s="894" t="s">
        <v>1231</v>
      </c>
      <c r="Q20" s="894" t="s">
        <v>61</v>
      </c>
      <c r="R20" s="894" t="s">
        <v>1232</v>
      </c>
      <c r="S20" s="894" t="s">
        <v>61</v>
      </c>
      <c r="T20" s="894" t="s">
        <v>1233</v>
      </c>
      <c r="U20" s="894" t="s">
        <v>61</v>
      </c>
      <c r="V20" s="894" t="s">
        <v>1234</v>
      </c>
      <c r="W20" s="894" t="s">
        <v>60</v>
      </c>
      <c r="X20" s="894" t="s">
        <v>61</v>
      </c>
      <c r="Y20" s="894" t="s">
        <v>61</v>
      </c>
      <c r="Z20" s="894" t="s">
        <v>1235</v>
      </c>
      <c r="AA20" s="1210" t="s">
        <v>1236</v>
      </c>
      <c r="AB20" s="943"/>
      <c r="AC20" s="1295" t="s">
        <v>85</v>
      </c>
      <c r="AD20" s="835" t="s">
        <v>96</v>
      </c>
      <c r="AE20" s="836" t="s">
        <v>66</v>
      </c>
      <c r="AF20" s="835" t="s">
        <v>538</v>
      </c>
      <c r="AG20" s="835" t="s">
        <v>1237</v>
      </c>
      <c r="AH20" s="835" t="s">
        <v>61</v>
      </c>
      <c r="AI20" s="836" t="s">
        <v>62</v>
      </c>
      <c r="AJ20" s="836">
        <v>0</v>
      </c>
      <c r="AK20" s="835" t="s">
        <v>1936</v>
      </c>
      <c r="AL20" s="835" t="s">
        <v>1936</v>
      </c>
      <c r="AM20" s="835" t="s">
        <v>1936</v>
      </c>
      <c r="AN20" s="836">
        <v>0</v>
      </c>
      <c r="AO20" s="835" t="s">
        <v>1936</v>
      </c>
      <c r="AP20" s="835" t="s">
        <v>1936</v>
      </c>
      <c r="AQ20" s="835" t="s">
        <v>1936</v>
      </c>
      <c r="AR20" s="1223">
        <v>0</v>
      </c>
      <c r="AS20" s="835" t="s">
        <v>1936</v>
      </c>
      <c r="AT20" s="835" t="s">
        <v>62</v>
      </c>
      <c r="AU20" s="835" t="s">
        <v>62</v>
      </c>
      <c r="AV20" s="835" t="s">
        <v>1936</v>
      </c>
      <c r="AW20" s="836">
        <v>0</v>
      </c>
      <c r="AX20" s="837" t="s">
        <v>1936</v>
      </c>
      <c r="AY20" s="836" t="s">
        <v>1936</v>
      </c>
      <c r="AZ20" s="835" t="s">
        <v>1936</v>
      </c>
      <c r="BA20" s="835" t="s">
        <v>62</v>
      </c>
      <c r="BB20" s="836" t="s">
        <v>1936</v>
      </c>
      <c r="BC20" s="836">
        <v>0</v>
      </c>
      <c r="BD20" s="837" t="s">
        <v>1936</v>
      </c>
      <c r="BE20" s="836" t="s">
        <v>1936</v>
      </c>
      <c r="BF20" s="835" t="s">
        <v>1936</v>
      </c>
      <c r="BG20" s="1223">
        <v>0</v>
      </c>
      <c r="BH20" s="835" t="s">
        <v>1936</v>
      </c>
      <c r="BI20" s="835" t="s">
        <v>61</v>
      </c>
      <c r="BJ20" s="836" t="s">
        <v>1936</v>
      </c>
      <c r="BK20" s="836">
        <v>463202</v>
      </c>
      <c r="BL20" s="836" t="s">
        <v>1755</v>
      </c>
      <c r="BM20" s="836" t="s">
        <v>352</v>
      </c>
      <c r="BN20" s="835" t="s">
        <v>1936</v>
      </c>
      <c r="BO20" s="835" t="s">
        <v>62</v>
      </c>
      <c r="BP20" s="836">
        <v>0</v>
      </c>
      <c r="BQ20" s="837" t="s">
        <v>1936</v>
      </c>
      <c r="BR20" s="837" t="s">
        <v>1936</v>
      </c>
      <c r="BS20" s="836" t="s">
        <v>1936</v>
      </c>
      <c r="BT20" s="835" t="s">
        <v>62</v>
      </c>
      <c r="BU20" s="836">
        <v>0</v>
      </c>
      <c r="BV20" s="835" t="s">
        <v>1936</v>
      </c>
      <c r="BW20" s="836" t="s">
        <v>1936</v>
      </c>
      <c r="BX20" s="836" t="s">
        <v>1936</v>
      </c>
      <c r="BY20" s="1223">
        <v>463202</v>
      </c>
      <c r="BZ20" s="836" t="s">
        <v>1936</v>
      </c>
      <c r="CA20" s="839">
        <v>0</v>
      </c>
      <c r="CB20" s="835" t="s">
        <v>1238</v>
      </c>
      <c r="CC20" s="839">
        <v>0</v>
      </c>
      <c r="CD20" s="835" t="s">
        <v>101</v>
      </c>
      <c r="CE20" s="839" t="s">
        <v>66</v>
      </c>
      <c r="CF20" s="835" t="s">
        <v>114</v>
      </c>
      <c r="CG20" s="835" t="s">
        <v>62</v>
      </c>
      <c r="CH20" s="835" t="s">
        <v>1671</v>
      </c>
      <c r="CI20" s="835" t="s">
        <v>66</v>
      </c>
      <c r="CJ20" s="835" t="s">
        <v>1936</v>
      </c>
      <c r="CK20" s="835" t="s">
        <v>62</v>
      </c>
      <c r="CL20" s="1280" t="s">
        <v>1239</v>
      </c>
      <c r="CM20" s="1278"/>
      <c r="CN20" s="1298" t="s">
        <v>61</v>
      </c>
      <c r="CO20" s="842" t="s">
        <v>61</v>
      </c>
      <c r="CP20" s="842" t="s">
        <v>61</v>
      </c>
      <c r="CQ20" s="842" t="s">
        <v>61</v>
      </c>
      <c r="CR20" s="842" t="s">
        <v>61</v>
      </c>
      <c r="CS20" s="842" t="s">
        <v>61</v>
      </c>
      <c r="CT20" s="842" t="s">
        <v>61</v>
      </c>
      <c r="CU20" s="842" t="s">
        <v>61</v>
      </c>
      <c r="CV20" s="842" t="s">
        <v>62</v>
      </c>
      <c r="CW20" s="842" t="s">
        <v>62</v>
      </c>
      <c r="CX20" s="842" t="s">
        <v>62</v>
      </c>
      <c r="CY20" s="842" t="s">
        <v>1936</v>
      </c>
      <c r="CZ20" s="923" t="s">
        <v>61</v>
      </c>
      <c r="DA20" s="923" t="s">
        <v>61</v>
      </c>
      <c r="DB20" s="923" t="s">
        <v>61</v>
      </c>
      <c r="DC20" s="923" t="s">
        <v>61</v>
      </c>
      <c r="DD20" s="923" t="s">
        <v>61</v>
      </c>
      <c r="DE20" s="923" t="s">
        <v>61</v>
      </c>
      <c r="DF20" s="923" t="s">
        <v>61</v>
      </c>
      <c r="DG20" s="923" t="s">
        <v>61</v>
      </c>
      <c r="DH20" s="923" t="s">
        <v>61</v>
      </c>
      <c r="DI20" s="923" t="s">
        <v>61</v>
      </c>
      <c r="DJ20" s="923" t="s">
        <v>61</v>
      </c>
      <c r="DK20" s="923" t="s">
        <v>1936</v>
      </c>
      <c r="DL20" s="923" t="s">
        <v>61</v>
      </c>
      <c r="DM20" s="923" t="s">
        <v>61</v>
      </c>
      <c r="DN20" s="923" t="s">
        <v>61</v>
      </c>
      <c r="DO20" s="923" t="s">
        <v>61</v>
      </c>
      <c r="DP20" s="923" t="s">
        <v>61</v>
      </c>
      <c r="DQ20" s="923" t="s">
        <v>61</v>
      </c>
      <c r="DR20" s="923" t="s">
        <v>61</v>
      </c>
      <c r="DS20" s="923" t="s">
        <v>61</v>
      </c>
      <c r="DT20" s="923" t="s">
        <v>61</v>
      </c>
      <c r="DU20" s="923" t="s">
        <v>61</v>
      </c>
      <c r="DV20" s="923" t="s">
        <v>61</v>
      </c>
      <c r="DW20" s="923" t="s">
        <v>1936</v>
      </c>
      <c r="DX20" s="924" t="s">
        <v>61</v>
      </c>
      <c r="DY20" s="924" t="s">
        <v>61</v>
      </c>
      <c r="DZ20" s="924" t="s">
        <v>61</v>
      </c>
      <c r="EA20" s="924" t="s">
        <v>61</v>
      </c>
      <c r="EB20" s="924" t="s">
        <v>61</v>
      </c>
      <c r="EC20" s="924" t="s">
        <v>61</v>
      </c>
      <c r="ED20" s="924" t="s">
        <v>61</v>
      </c>
      <c r="EE20" s="924" t="s">
        <v>61</v>
      </c>
      <c r="EF20" s="924" t="s">
        <v>62</v>
      </c>
      <c r="EG20" s="924" t="s">
        <v>62</v>
      </c>
      <c r="EH20" s="924" t="s">
        <v>62</v>
      </c>
      <c r="EI20" s="924" t="s">
        <v>1936</v>
      </c>
      <c r="EJ20" s="1276" t="s">
        <v>1240</v>
      </c>
      <c r="EK20" s="1159"/>
      <c r="EL20" s="1301" t="s">
        <v>61</v>
      </c>
      <c r="EM20" s="840" t="s">
        <v>1241</v>
      </c>
      <c r="EN20" s="840" t="s">
        <v>1242</v>
      </c>
      <c r="EO20" s="840" t="s">
        <v>61</v>
      </c>
      <c r="EP20" s="840" t="s">
        <v>61</v>
      </c>
      <c r="EQ20" s="840" t="s">
        <v>61</v>
      </c>
      <c r="ER20" s="840" t="s">
        <v>1243</v>
      </c>
      <c r="ES20" s="840">
        <v>2.5000000000000001E-2</v>
      </c>
      <c r="ET20" s="840" t="s">
        <v>62</v>
      </c>
      <c r="EU20" s="840" t="s">
        <v>1936</v>
      </c>
      <c r="EV20" s="840" t="s">
        <v>61</v>
      </c>
      <c r="EW20" s="840" t="s">
        <v>1244</v>
      </c>
      <c r="EX20" s="840" t="s">
        <v>199</v>
      </c>
      <c r="EY20" s="840" t="s">
        <v>200</v>
      </c>
      <c r="EZ20" s="840" t="s">
        <v>187</v>
      </c>
      <c r="FA20" s="840" t="s">
        <v>200</v>
      </c>
      <c r="FB20" s="840" t="s">
        <v>202</v>
      </c>
      <c r="FC20" s="840" t="s">
        <v>202</v>
      </c>
      <c r="FD20" s="840" t="s">
        <v>202</v>
      </c>
      <c r="FE20" s="840" t="s">
        <v>202</v>
      </c>
      <c r="FF20" s="840" t="s">
        <v>199</v>
      </c>
      <c r="FG20" s="840" t="s">
        <v>199</v>
      </c>
      <c r="FH20" s="840" t="s">
        <v>200</v>
      </c>
      <c r="FI20" s="840" t="s">
        <v>204</v>
      </c>
      <c r="FJ20" s="840" t="s">
        <v>203</v>
      </c>
      <c r="FK20" s="840" t="s">
        <v>203</v>
      </c>
      <c r="FL20" s="840" t="s">
        <v>199</v>
      </c>
      <c r="FM20" s="840" t="s">
        <v>66</v>
      </c>
      <c r="FN20" s="840" t="s">
        <v>1936</v>
      </c>
      <c r="FO20" s="840" t="s">
        <v>62</v>
      </c>
      <c r="FP20" s="840" t="s">
        <v>1936</v>
      </c>
      <c r="FQ20" s="840" t="s">
        <v>1936</v>
      </c>
      <c r="FR20" s="840" t="s">
        <v>62</v>
      </c>
      <c r="FS20" s="840" t="s">
        <v>1936</v>
      </c>
      <c r="FT20" s="840" t="s">
        <v>1936</v>
      </c>
      <c r="FU20" s="840" t="s">
        <v>66</v>
      </c>
      <c r="FV20" s="840" t="s">
        <v>1936</v>
      </c>
      <c r="FW20" s="841" t="s">
        <v>1936</v>
      </c>
      <c r="FX20" s="841" t="s">
        <v>61</v>
      </c>
      <c r="FY20" s="841" t="s">
        <v>62</v>
      </c>
      <c r="FZ20" s="841" t="s">
        <v>61</v>
      </c>
      <c r="GA20" s="841" t="s">
        <v>1245</v>
      </c>
      <c r="GB20" s="841" t="s">
        <v>61</v>
      </c>
      <c r="GC20" s="841" t="s">
        <v>61</v>
      </c>
      <c r="GD20" s="841" t="s">
        <v>61</v>
      </c>
      <c r="GE20" s="841" t="s">
        <v>61</v>
      </c>
      <c r="GF20" s="841" t="s">
        <v>61</v>
      </c>
      <c r="GG20" s="841" t="s">
        <v>61</v>
      </c>
      <c r="GH20" s="841" t="s">
        <v>61</v>
      </c>
      <c r="GI20" s="841" t="s">
        <v>61</v>
      </c>
      <c r="GJ20" s="841" t="s">
        <v>61</v>
      </c>
      <c r="GK20" s="841" t="s">
        <v>62</v>
      </c>
      <c r="GL20" s="841" t="s">
        <v>205</v>
      </c>
      <c r="GM20" s="841">
        <v>2011</v>
      </c>
      <c r="GN20" s="841" t="s">
        <v>1246</v>
      </c>
      <c r="GO20" s="841" t="s">
        <v>1247</v>
      </c>
      <c r="GP20" s="841">
        <v>2013</v>
      </c>
      <c r="GQ20" s="841" t="s">
        <v>61</v>
      </c>
      <c r="GR20" s="841" t="s">
        <v>62</v>
      </c>
      <c r="GS20" s="841" t="s">
        <v>62</v>
      </c>
      <c r="GT20" s="841" t="s">
        <v>62</v>
      </c>
      <c r="GU20" s="1304" t="s">
        <v>1248</v>
      </c>
      <c r="GV20" s="938"/>
      <c r="GW20" s="1307" t="s">
        <v>62</v>
      </c>
      <c r="GX20" s="892" t="s">
        <v>62</v>
      </c>
      <c r="GY20" s="892" t="s">
        <v>62</v>
      </c>
      <c r="GZ20" s="892" t="s">
        <v>62</v>
      </c>
      <c r="HA20" s="892" t="s">
        <v>62</v>
      </c>
      <c r="HB20" s="892" t="s">
        <v>62</v>
      </c>
      <c r="HC20" s="892" t="s">
        <v>62</v>
      </c>
      <c r="HD20" s="892" t="s">
        <v>62</v>
      </c>
      <c r="HE20" s="892" t="s">
        <v>62</v>
      </c>
      <c r="HF20" s="892" t="s">
        <v>205</v>
      </c>
      <c r="HG20" s="892" t="s">
        <v>1932</v>
      </c>
      <c r="HH20" s="892" t="s">
        <v>1249</v>
      </c>
      <c r="HI20" s="892" t="s">
        <v>61</v>
      </c>
      <c r="HJ20" s="1311" t="s">
        <v>62</v>
      </c>
      <c r="HK20" s="890" t="s">
        <v>1250</v>
      </c>
      <c r="HL20" s="1315" t="s">
        <v>1151</v>
      </c>
    </row>
    <row r="21" spans="1:220" ht="39.950000000000003" customHeight="1">
      <c r="A21" s="1200" t="s">
        <v>1160</v>
      </c>
      <c r="B21" s="1207"/>
      <c r="C21" s="1204" t="s">
        <v>61</v>
      </c>
      <c r="D21" s="894" t="s">
        <v>1947</v>
      </c>
      <c r="E21" s="894" t="s">
        <v>61</v>
      </c>
      <c r="F21" s="894" t="s">
        <v>359</v>
      </c>
      <c r="G21" s="894" t="s">
        <v>61</v>
      </c>
      <c r="H21" s="894" t="s">
        <v>1948</v>
      </c>
      <c r="I21" s="894" t="s">
        <v>62</v>
      </c>
      <c r="J21" s="894" t="s">
        <v>1936</v>
      </c>
      <c r="K21" s="894" t="s">
        <v>61</v>
      </c>
      <c r="L21" s="894" t="s">
        <v>232</v>
      </c>
      <c r="M21" s="894" t="s">
        <v>61</v>
      </c>
      <c r="N21" s="894" t="s">
        <v>441</v>
      </c>
      <c r="O21" s="894" t="s">
        <v>61</v>
      </c>
      <c r="P21" s="894" t="s">
        <v>442</v>
      </c>
      <c r="Q21" s="894" t="s">
        <v>62</v>
      </c>
      <c r="R21" s="894" t="s">
        <v>1936</v>
      </c>
      <c r="S21" s="894" t="s">
        <v>62</v>
      </c>
      <c r="T21" s="894" t="s">
        <v>1936</v>
      </c>
      <c r="U21" s="894" t="s">
        <v>62</v>
      </c>
      <c r="V21" s="894" t="s">
        <v>1936</v>
      </c>
      <c r="W21" s="894" t="s">
        <v>64</v>
      </c>
      <c r="X21" s="894" t="s">
        <v>61</v>
      </c>
      <c r="Y21" s="894" t="s">
        <v>61</v>
      </c>
      <c r="Z21" s="894" t="s">
        <v>442</v>
      </c>
      <c r="AA21" s="1210" t="s">
        <v>1145</v>
      </c>
      <c r="AB21" s="943"/>
      <c r="AC21" s="1295" t="s">
        <v>94</v>
      </c>
      <c r="AD21" s="835" t="s">
        <v>93</v>
      </c>
      <c r="AE21" s="836">
        <v>4000000</v>
      </c>
      <c r="AF21" s="835" t="s">
        <v>1685</v>
      </c>
      <c r="AG21" s="835" t="s">
        <v>1146</v>
      </c>
      <c r="AH21" s="835" t="s">
        <v>62</v>
      </c>
      <c r="AI21" s="836" t="s">
        <v>62</v>
      </c>
      <c r="AJ21" s="836">
        <v>0</v>
      </c>
      <c r="AK21" s="835" t="s">
        <v>205</v>
      </c>
      <c r="AL21" s="835" t="s">
        <v>205</v>
      </c>
      <c r="AM21" s="835" t="s">
        <v>205</v>
      </c>
      <c r="AN21" s="836">
        <v>0</v>
      </c>
      <c r="AO21" s="835" t="s">
        <v>205</v>
      </c>
      <c r="AP21" s="835" t="s">
        <v>205</v>
      </c>
      <c r="AQ21" s="835" t="s">
        <v>205</v>
      </c>
      <c r="AR21" s="1223">
        <v>0</v>
      </c>
      <c r="AS21" s="835" t="s">
        <v>1936</v>
      </c>
      <c r="AT21" s="835" t="s">
        <v>62</v>
      </c>
      <c r="AU21" s="835" t="s">
        <v>62</v>
      </c>
      <c r="AV21" s="835" t="s">
        <v>205</v>
      </c>
      <c r="AW21" s="836">
        <v>0</v>
      </c>
      <c r="AX21" s="837" t="s">
        <v>205</v>
      </c>
      <c r="AY21" s="836" t="s">
        <v>205</v>
      </c>
      <c r="AZ21" s="835" t="s">
        <v>205</v>
      </c>
      <c r="BA21" s="835" t="s">
        <v>62</v>
      </c>
      <c r="BB21" s="836" t="s">
        <v>205</v>
      </c>
      <c r="BC21" s="836">
        <v>0</v>
      </c>
      <c r="BD21" s="837" t="s">
        <v>205</v>
      </c>
      <c r="BE21" s="836" t="s">
        <v>205</v>
      </c>
      <c r="BF21" s="835" t="s">
        <v>205</v>
      </c>
      <c r="BG21" s="1223">
        <v>0</v>
      </c>
      <c r="BH21" s="835" t="s">
        <v>1936</v>
      </c>
      <c r="BI21" s="835" t="s">
        <v>61</v>
      </c>
      <c r="BJ21" s="836" t="s">
        <v>1148</v>
      </c>
      <c r="BK21" s="836">
        <v>4488337</v>
      </c>
      <c r="BL21" s="836" t="s">
        <v>538</v>
      </c>
      <c r="BM21" s="836" t="s">
        <v>1147</v>
      </c>
      <c r="BN21" s="835" t="s">
        <v>1936</v>
      </c>
      <c r="BO21" s="835" t="s">
        <v>62</v>
      </c>
      <c r="BP21" s="836">
        <v>0</v>
      </c>
      <c r="BQ21" s="837" t="s">
        <v>205</v>
      </c>
      <c r="BR21" s="837" t="s">
        <v>205</v>
      </c>
      <c r="BS21" s="836" t="s">
        <v>205</v>
      </c>
      <c r="BT21" s="835" t="s">
        <v>62</v>
      </c>
      <c r="BU21" s="836">
        <v>0</v>
      </c>
      <c r="BV21" s="835" t="s">
        <v>205</v>
      </c>
      <c r="BW21" s="836" t="s">
        <v>205</v>
      </c>
      <c r="BX21" s="836" t="s">
        <v>205</v>
      </c>
      <c r="BY21" s="1223">
        <v>4488337</v>
      </c>
      <c r="BZ21" s="836" t="s">
        <v>1936</v>
      </c>
      <c r="CA21" s="839">
        <v>0</v>
      </c>
      <c r="CB21" s="835" t="s">
        <v>101</v>
      </c>
      <c r="CC21" s="839">
        <v>0</v>
      </c>
      <c r="CD21" s="835" t="s">
        <v>101</v>
      </c>
      <c r="CE21" s="839">
        <v>1.1220842499999999</v>
      </c>
      <c r="CF21" s="835" t="s">
        <v>114</v>
      </c>
      <c r="CG21" s="835" t="s">
        <v>1936</v>
      </c>
      <c r="CH21" s="835" t="s">
        <v>101</v>
      </c>
      <c r="CI21" s="835" t="s">
        <v>205</v>
      </c>
      <c r="CJ21" s="835" t="s">
        <v>1936</v>
      </c>
      <c r="CK21" s="835" t="s">
        <v>205</v>
      </c>
      <c r="CL21" s="1280" t="s">
        <v>1149</v>
      </c>
      <c r="CM21" s="1278"/>
      <c r="CN21" s="1298" t="s">
        <v>61</v>
      </c>
      <c r="CO21" s="842" t="s">
        <v>61</v>
      </c>
      <c r="CP21" s="842" t="s">
        <v>61</v>
      </c>
      <c r="CQ21" s="842" t="s">
        <v>61</v>
      </c>
      <c r="CR21" s="842" t="s">
        <v>61</v>
      </c>
      <c r="CS21" s="842" t="s">
        <v>61</v>
      </c>
      <c r="CT21" s="842" t="s">
        <v>61</v>
      </c>
      <c r="CU21" s="842" t="s">
        <v>61</v>
      </c>
      <c r="CV21" s="842" t="s">
        <v>61</v>
      </c>
      <c r="CW21" s="842" t="s">
        <v>61</v>
      </c>
      <c r="CX21" s="842" t="s">
        <v>61</v>
      </c>
      <c r="CY21" s="842" t="s">
        <v>1936</v>
      </c>
      <c r="CZ21" s="923" t="s">
        <v>61</v>
      </c>
      <c r="DA21" s="923" t="s">
        <v>61</v>
      </c>
      <c r="DB21" s="923" t="s">
        <v>61</v>
      </c>
      <c r="DC21" s="923" t="s">
        <v>61</v>
      </c>
      <c r="DD21" s="923" t="s">
        <v>61</v>
      </c>
      <c r="DE21" s="923" t="s">
        <v>61</v>
      </c>
      <c r="DF21" s="923" t="s">
        <v>61</v>
      </c>
      <c r="DG21" s="923" t="s">
        <v>61</v>
      </c>
      <c r="DH21" s="923" t="s">
        <v>61</v>
      </c>
      <c r="DI21" s="923" t="s">
        <v>61</v>
      </c>
      <c r="DJ21" s="923" t="s">
        <v>61</v>
      </c>
      <c r="DK21" s="923" t="s">
        <v>1936</v>
      </c>
      <c r="DL21" s="923" t="s">
        <v>61</v>
      </c>
      <c r="DM21" s="923" t="s">
        <v>61</v>
      </c>
      <c r="DN21" s="923" t="s">
        <v>61</v>
      </c>
      <c r="DO21" s="923" t="s">
        <v>61</v>
      </c>
      <c r="DP21" s="923" t="s">
        <v>61</v>
      </c>
      <c r="DQ21" s="923" t="s">
        <v>61</v>
      </c>
      <c r="DR21" s="923" t="s">
        <v>62</v>
      </c>
      <c r="DS21" s="923" t="s">
        <v>61</v>
      </c>
      <c r="DT21" s="923" t="s">
        <v>61</v>
      </c>
      <c r="DU21" s="923" t="s">
        <v>61</v>
      </c>
      <c r="DV21" s="923" t="s">
        <v>61</v>
      </c>
      <c r="DW21" s="923" t="s">
        <v>1936</v>
      </c>
      <c r="DX21" s="924" t="s">
        <v>61</v>
      </c>
      <c r="DY21" s="924" t="s">
        <v>62</v>
      </c>
      <c r="DZ21" s="924" t="s">
        <v>61</v>
      </c>
      <c r="EA21" s="924" t="s">
        <v>62</v>
      </c>
      <c r="EB21" s="924" t="s">
        <v>62</v>
      </c>
      <c r="EC21" s="924" t="s">
        <v>61</v>
      </c>
      <c r="ED21" s="924" t="s">
        <v>62</v>
      </c>
      <c r="EE21" s="924" t="s">
        <v>62</v>
      </c>
      <c r="EF21" s="924" t="s">
        <v>62</v>
      </c>
      <c r="EG21" s="924" t="s">
        <v>62</v>
      </c>
      <c r="EH21" s="924" t="s">
        <v>62</v>
      </c>
      <c r="EI21" s="924" t="s">
        <v>1936</v>
      </c>
      <c r="EJ21" s="1276" t="s">
        <v>1936</v>
      </c>
      <c r="EK21" s="1159"/>
      <c r="EL21" s="1301" t="s">
        <v>61</v>
      </c>
      <c r="EM21" s="840" t="s">
        <v>1949</v>
      </c>
      <c r="EN21" s="840" t="s">
        <v>424</v>
      </c>
      <c r="EO21" s="840" t="s">
        <v>61</v>
      </c>
      <c r="EP21" s="840" t="s">
        <v>61</v>
      </c>
      <c r="EQ21" s="840" t="s">
        <v>61</v>
      </c>
      <c r="ER21" s="840" t="s">
        <v>443</v>
      </c>
      <c r="ES21" s="840" t="s">
        <v>66</v>
      </c>
      <c r="ET21" s="840" t="s">
        <v>62</v>
      </c>
      <c r="EU21" s="840" t="s">
        <v>1936</v>
      </c>
      <c r="EV21" s="840" t="s">
        <v>61</v>
      </c>
      <c r="EW21" s="840" t="s">
        <v>444</v>
      </c>
      <c r="EX21" s="840" t="s">
        <v>199</v>
      </c>
      <c r="EY21" s="840" t="s">
        <v>200</v>
      </c>
      <c r="EZ21" s="840" t="s">
        <v>199</v>
      </c>
      <c r="FA21" s="840" t="s">
        <v>200</v>
      </c>
      <c r="FB21" s="840" t="s">
        <v>202</v>
      </c>
      <c r="FC21" s="840" t="s">
        <v>202</v>
      </c>
      <c r="FD21" s="840" t="s">
        <v>203</v>
      </c>
      <c r="FE21" s="840" t="s">
        <v>203</v>
      </c>
      <c r="FF21" s="840" t="s">
        <v>199</v>
      </c>
      <c r="FG21" s="840" t="s">
        <v>200</v>
      </c>
      <c r="FH21" s="840" t="s">
        <v>199</v>
      </c>
      <c r="FI21" s="840" t="s">
        <v>200</v>
      </c>
      <c r="FJ21" s="840" t="s">
        <v>201</v>
      </c>
      <c r="FK21" s="840" t="s">
        <v>201</v>
      </c>
      <c r="FL21" s="840" t="s">
        <v>199</v>
      </c>
      <c r="FM21" s="840" t="s">
        <v>200</v>
      </c>
      <c r="FN21" s="840" t="s">
        <v>1936</v>
      </c>
      <c r="FO21" s="840" t="s">
        <v>62</v>
      </c>
      <c r="FP21" s="840" t="s">
        <v>1936</v>
      </c>
      <c r="FQ21" s="840" t="s">
        <v>1936</v>
      </c>
      <c r="FR21" s="840" t="s">
        <v>62</v>
      </c>
      <c r="FS21" s="840" t="s">
        <v>1936</v>
      </c>
      <c r="FT21" s="840" t="s">
        <v>1936</v>
      </c>
      <c r="FU21" s="840" t="s">
        <v>62</v>
      </c>
      <c r="FV21" s="840" t="s">
        <v>1936</v>
      </c>
      <c r="FW21" s="841" t="s">
        <v>1936</v>
      </c>
      <c r="FX21" s="841" t="s">
        <v>61</v>
      </c>
      <c r="FY21" s="841" t="s">
        <v>62</v>
      </c>
      <c r="FZ21" s="841" t="s">
        <v>61</v>
      </c>
      <c r="GA21" s="841" t="s">
        <v>445</v>
      </c>
      <c r="GB21" s="841" t="s">
        <v>61</v>
      </c>
      <c r="GC21" s="841" t="s">
        <v>61</v>
      </c>
      <c r="GD21" s="841" t="s">
        <v>61</v>
      </c>
      <c r="GE21" s="841" t="s">
        <v>61</v>
      </c>
      <c r="GF21" s="841" t="s">
        <v>61</v>
      </c>
      <c r="GG21" s="841" t="s">
        <v>61</v>
      </c>
      <c r="GH21" s="841" t="s">
        <v>62</v>
      </c>
      <c r="GI21" s="841" t="s">
        <v>61</v>
      </c>
      <c r="GJ21" s="841" t="s">
        <v>61</v>
      </c>
      <c r="GK21" s="841" t="s">
        <v>62</v>
      </c>
      <c r="GL21" s="841" t="s">
        <v>205</v>
      </c>
      <c r="GM21" s="841">
        <v>2011</v>
      </c>
      <c r="GN21" s="841" t="s">
        <v>601</v>
      </c>
      <c r="GO21" s="841" t="s">
        <v>1936</v>
      </c>
      <c r="GP21" s="841">
        <v>2008</v>
      </c>
      <c r="GQ21" s="841" t="s">
        <v>61</v>
      </c>
      <c r="GR21" s="841" t="s">
        <v>62</v>
      </c>
      <c r="GS21" s="841" t="s">
        <v>61</v>
      </c>
      <c r="GT21" s="841" t="s">
        <v>62</v>
      </c>
      <c r="GU21" s="1304" t="s">
        <v>594</v>
      </c>
      <c r="GV21" s="938"/>
      <c r="GW21" s="1307" t="s">
        <v>62</v>
      </c>
      <c r="GX21" s="892" t="s">
        <v>62</v>
      </c>
      <c r="GY21" s="892" t="s">
        <v>62</v>
      </c>
      <c r="GZ21" s="892" t="s">
        <v>62</v>
      </c>
      <c r="HA21" s="892" t="s">
        <v>62</v>
      </c>
      <c r="HB21" s="892" t="s">
        <v>62</v>
      </c>
      <c r="HC21" s="892" t="s">
        <v>62</v>
      </c>
      <c r="HD21" s="892" t="s">
        <v>62</v>
      </c>
      <c r="HE21" s="892" t="s">
        <v>62</v>
      </c>
      <c r="HF21" s="892" t="s">
        <v>62</v>
      </c>
      <c r="HG21" s="892" t="s">
        <v>538</v>
      </c>
      <c r="HH21" s="892" t="s">
        <v>537</v>
      </c>
      <c r="HI21" s="892" t="s">
        <v>61</v>
      </c>
      <c r="HJ21" s="1311" t="s">
        <v>62</v>
      </c>
      <c r="HK21" s="890" t="s">
        <v>1936</v>
      </c>
      <c r="HL21" s="1315" t="s">
        <v>1152</v>
      </c>
    </row>
    <row r="22" spans="1:220" ht="39.950000000000003" customHeight="1">
      <c r="A22" s="1200" t="s">
        <v>1732</v>
      </c>
      <c r="B22" s="1207"/>
      <c r="C22" s="1204" t="s">
        <v>61</v>
      </c>
      <c r="D22" s="894" t="s">
        <v>1950</v>
      </c>
      <c r="E22" s="894" t="s">
        <v>61</v>
      </c>
      <c r="F22" s="894" t="s">
        <v>1951</v>
      </c>
      <c r="G22" s="894" t="s">
        <v>61</v>
      </c>
      <c r="H22" s="894" t="s">
        <v>1952</v>
      </c>
      <c r="I22" s="894" t="s">
        <v>61</v>
      </c>
      <c r="J22" s="894" t="s">
        <v>1708</v>
      </c>
      <c r="K22" s="894" t="s">
        <v>61</v>
      </c>
      <c r="L22" s="894" t="s">
        <v>1331</v>
      </c>
      <c r="M22" s="894" t="s">
        <v>61</v>
      </c>
      <c r="N22" s="894" t="s">
        <v>1709</v>
      </c>
      <c r="O22" s="894" t="s">
        <v>61</v>
      </c>
      <c r="P22" s="894" t="s">
        <v>1710</v>
      </c>
      <c r="Q22" s="894" t="s">
        <v>61</v>
      </c>
      <c r="R22" s="894" t="s">
        <v>537</v>
      </c>
      <c r="S22" s="894" t="s">
        <v>62</v>
      </c>
      <c r="T22" s="894" t="s">
        <v>1936</v>
      </c>
      <c r="U22" s="894" t="s">
        <v>61</v>
      </c>
      <c r="V22" s="894" t="s">
        <v>1711</v>
      </c>
      <c r="W22" s="894" t="s">
        <v>9</v>
      </c>
      <c r="X22" s="894" t="s">
        <v>61</v>
      </c>
      <c r="Y22" s="894" t="s">
        <v>62</v>
      </c>
      <c r="Z22" s="894" t="s">
        <v>1936</v>
      </c>
      <c r="AA22" s="1210" t="s">
        <v>1936</v>
      </c>
      <c r="AB22" s="943"/>
      <c r="AC22" s="1295" t="s">
        <v>85</v>
      </c>
      <c r="AD22" s="835" t="s">
        <v>96</v>
      </c>
      <c r="AE22" s="836">
        <v>2000000</v>
      </c>
      <c r="AF22" s="835" t="s">
        <v>1910</v>
      </c>
      <c r="AG22" s="835" t="s">
        <v>1911</v>
      </c>
      <c r="AH22" s="835" t="s">
        <v>61</v>
      </c>
      <c r="AI22" s="836" t="s">
        <v>61</v>
      </c>
      <c r="AJ22" s="836" t="s">
        <v>1912</v>
      </c>
      <c r="AK22" s="835" t="s">
        <v>1936</v>
      </c>
      <c r="AL22" s="835" t="s">
        <v>1936</v>
      </c>
      <c r="AM22" s="835" t="s">
        <v>1936</v>
      </c>
      <c r="AN22" s="836" t="s">
        <v>1912</v>
      </c>
      <c r="AO22" s="835" t="s">
        <v>1936</v>
      </c>
      <c r="AP22" s="835" t="s">
        <v>1936</v>
      </c>
      <c r="AQ22" s="835" t="s">
        <v>1936</v>
      </c>
      <c r="AR22" s="1223" t="s">
        <v>66</v>
      </c>
      <c r="AS22" s="835" t="s">
        <v>1936</v>
      </c>
      <c r="AT22" s="835" t="s">
        <v>62</v>
      </c>
      <c r="AU22" s="835" t="s">
        <v>62</v>
      </c>
      <c r="AV22" s="835" t="s">
        <v>428</v>
      </c>
      <c r="AW22" s="836">
        <v>0</v>
      </c>
      <c r="AX22" s="837" t="s">
        <v>428</v>
      </c>
      <c r="AY22" s="836" t="s">
        <v>428</v>
      </c>
      <c r="AZ22" s="835" t="s">
        <v>1936</v>
      </c>
      <c r="BA22" s="835" t="s">
        <v>62</v>
      </c>
      <c r="BB22" s="836" t="s">
        <v>1936</v>
      </c>
      <c r="BC22" s="836">
        <v>0</v>
      </c>
      <c r="BD22" s="837" t="s">
        <v>1936</v>
      </c>
      <c r="BE22" s="836" t="s">
        <v>1936</v>
      </c>
      <c r="BF22" s="835" t="s">
        <v>428</v>
      </c>
      <c r="BG22" s="1223">
        <v>0</v>
      </c>
      <c r="BH22" s="835" t="s">
        <v>1936</v>
      </c>
      <c r="BI22" s="835" t="s">
        <v>61</v>
      </c>
      <c r="BJ22" s="836" t="s">
        <v>220</v>
      </c>
      <c r="BK22" s="836">
        <v>1400000</v>
      </c>
      <c r="BL22" s="836" t="s">
        <v>1936</v>
      </c>
      <c r="BM22" s="836" t="s">
        <v>1936</v>
      </c>
      <c r="BN22" s="835" t="s">
        <v>1936</v>
      </c>
      <c r="BO22" s="835" t="s">
        <v>62</v>
      </c>
      <c r="BP22" s="836" t="s">
        <v>1936</v>
      </c>
      <c r="BQ22" s="837" t="s">
        <v>1936</v>
      </c>
      <c r="BR22" s="837" t="s">
        <v>1936</v>
      </c>
      <c r="BS22" s="836" t="s">
        <v>1936</v>
      </c>
      <c r="BT22" s="835" t="s">
        <v>62</v>
      </c>
      <c r="BU22" s="836">
        <v>0</v>
      </c>
      <c r="BV22" s="835" t="s">
        <v>1936</v>
      </c>
      <c r="BW22" s="836" t="s">
        <v>1936</v>
      </c>
      <c r="BX22" s="836" t="s">
        <v>1936</v>
      </c>
      <c r="BY22" s="1223">
        <v>1400000</v>
      </c>
      <c r="BZ22" s="836" t="s">
        <v>1936</v>
      </c>
      <c r="CA22" s="839">
        <v>0</v>
      </c>
      <c r="CB22" s="835" t="s">
        <v>1913</v>
      </c>
      <c r="CC22" s="839">
        <v>0</v>
      </c>
      <c r="CD22" s="835" t="s">
        <v>114</v>
      </c>
      <c r="CE22" s="839">
        <v>0.7</v>
      </c>
      <c r="CF22" s="835" t="s">
        <v>114</v>
      </c>
      <c r="CG22" s="835" t="s">
        <v>61</v>
      </c>
      <c r="CH22" s="835" t="s">
        <v>760</v>
      </c>
      <c r="CI22" s="835" t="s">
        <v>205</v>
      </c>
      <c r="CJ22" s="835" t="s">
        <v>428</v>
      </c>
      <c r="CK22" s="835" t="s">
        <v>1936</v>
      </c>
      <c r="CL22" s="1280" t="s">
        <v>1936</v>
      </c>
      <c r="CM22" s="1278"/>
      <c r="CN22" s="1298" t="s">
        <v>61</v>
      </c>
      <c r="CO22" s="842" t="s">
        <v>61</v>
      </c>
      <c r="CP22" s="842" t="s">
        <v>61</v>
      </c>
      <c r="CQ22" s="842" t="s">
        <v>61</v>
      </c>
      <c r="CR22" s="842" t="s">
        <v>61</v>
      </c>
      <c r="CS22" s="842" t="s">
        <v>61</v>
      </c>
      <c r="CT22" s="842" t="s">
        <v>62</v>
      </c>
      <c r="CU22" s="842" t="s">
        <v>62</v>
      </c>
      <c r="CV22" s="842" t="s">
        <v>61</v>
      </c>
      <c r="CW22" s="842" t="s">
        <v>61</v>
      </c>
      <c r="CX22" s="842" t="s">
        <v>62</v>
      </c>
      <c r="CY22" s="842" t="s">
        <v>1924</v>
      </c>
      <c r="CZ22" s="923" t="s">
        <v>61</v>
      </c>
      <c r="DA22" s="923" t="s">
        <v>62</v>
      </c>
      <c r="DB22" s="923" t="s">
        <v>61</v>
      </c>
      <c r="DC22" s="923" t="s">
        <v>61</v>
      </c>
      <c r="DD22" s="923" t="s">
        <v>61</v>
      </c>
      <c r="DE22" s="923" t="s">
        <v>61</v>
      </c>
      <c r="DF22" s="923" t="s">
        <v>62</v>
      </c>
      <c r="DG22" s="923" t="s">
        <v>62</v>
      </c>
      <c r="DH22" s="923" t="s">
        <v>61</v>
      </c>
      <c r="DI22" s="923" t="s">
        <v>61</v>
      </c>
      <c r="DJ22" s="923" t="s">
        <v>61</v>
      </c>
      <c r="DK22" s="923" t="s">
        <v>1936</v>
      </c>
      <c r="DL22" s="923" t="s">
        <v>61</v>
      </c>
      <c r="DM22" s="923" t="s">
        <v>62</v>
      </c>
      <c r="DN22" s="923" t="s">
        <v>61</v>
      </c>
      <c r="DO22" s="923" t="s">
        <v>62</v>
      </c>
      <c r="DP22" s="923" t="s">
        <v>61</v>
      </c>
      <c r="DQ22" s="923" t="s">
        <v>61</v>
      </c>
      <c r="DR22" s="923" t="s">
        <v>61</v>
      </c>
      <c r="DS22" s="923" t="s">
        <v>62</v>
      </c>
      <c r="DT22" s="923" t="s">
        <v>61</v>
      </c>
      <c r="DU22" s="923" t="s">
        <v>61</v>
      </c>
      <c r="DV22" s="923" t="s">
        <v>62</v>
      </c>
      <c r="DW22" s="923" t="s">
        <v>1712</v>
      </c>
      <c r="DX22" s="924" t="s">
        <v>61</v>
      </c>
      <c r="DY22" s="924" t="s">
        <v>62</v>
      </c>
      <c r="DZ22" s="924" t="s">
        <v>61</v>
      </c>
      <c r="EA22" s="924" t="s">
        <v>66</v>
      </c>
      <c r="EB22" s="924" t="s">
        <v>66</v>
      </c>
      <c r="EC22" s="924" t="s">
        <v>61</v>
      </c>
      <c r="ED22" s="924" t="s">
        <v>62</v>
      </c>
      <c r="EE22" s="924" t="s">
        <v>62</v>
      </c>
      <c r="EF22" s="924" t="s">
        <v>62</v>
      </c>
      <c r="EG22" s="924" t="s">
        <v>62</v>
      </c>
      <c r="EH22" s="924" t="s">
        <v>62</v>
      </c>
      <c r="EI22" s="924" t="s">
        <v>1936</v>
      </c>
      <c r="EJ22" s="1276" t="s">
        <v>1914</v>
      </c>
      <c r="EK22" s="1159"/>
      <c r="EL22" s="1301" t="s">
        <v>61</v>
      </c>
      <c r="EM22" s="840" t="s">
        <v>1713</v>
      </c>
      <c r="EN22" s="840" t="s">
        <v>1915</v>
      </c>
      <c r="EO22" s="840" t="s">
        <v>61</v>
      </c>
      <c r="EP22" s="840" t="s">
        <v>62</v>
      </c>
      <c r="EQ22" s="840" t="s">
        <v>61</v>
      </c>
      <c r="ER22" s="840" t="s">
        <v>1916</v>
      </c>
      <c r="ES22" s="840">
        <v>28800</v>
      </c>
      <c r="ET22" s="840" t="s">
        <v>61</v>
      </c>
      <c r="EU22" s="840" t="s">
        <v>1917</v>
      </c>
      <c r="EV22" s="840" t="s">
        <v>61</v>
      </c>
      <c r="EW22" s="840" t="s">
        <v>1923</v>
      </c>
      <c r="EX22" s="840" t="s">
        <v>199</v>
      </c>
      <c r="EY22" s="840" t="s">
        <v>201</v>
      </c>
      <c r="EZ22" s="840" t="s">
        <v>200</v>
      </c>
      <c r="FA22" s="840" t="s">
        <v>201</v>
      </c>
      <c r="FB22" s="840" t="s">
        <v>203</v>
      </c>
      <c r="FC22" s="840" t="s">
        <v>66</v>
      </c>
      <c r="FD22" s="840" t="s">
        <v>200</v>
      </c>
      <c r="FE22" s="840" t="s">
        <v>201</v>
      </c>
      <c r="FF22" s="840" t="s">
        <v>199</v>
      </c>
      <c r="FG22" s="840" t="s">
        <v>204</v>
      </c>
      <c r="FH22" s="840" t="s">
        <v>205</v>
      </c>
      <c r="FI22" s="840" t="s">
        <v>205</v>
      </c>
      <c r="FJ22" s="840" t="s">
        <v>1925</v>
      </c>
      <c r="FK22" s="840" t="s">
        <v>1925</v>
      </c>
      <c r="FL22" s="840" t="s">
        <v>200</v>
      </c>
      <c r="FM22" s="840" t="s">
        <v>205</v>
      </c>
      <c r="FN22" s="840" t="s">
        <v>1918</v>
      </c>
      <c r="FO22" s="840" t="s">
        <v>62</v>
      </c>
      <c r="FP22" s="840" t="s">
        <v>1936</v>
      </c>
      <c r="FQ22" s="840" t="s">
        <v>1936</v>
      </c>
      <c r="FR22" s="840" t="s">
        <v>62</v>
      </c>
      <c r="FS22" s="840" t="s">
        <v>1936</v>
      </c>
      <c r="FT22" s="840" t="s">
        <v>1936</v>
      </c>
      <c r="FU22" s="840" t="s">
        <v>61</v>
      </c>
      <c r="FV22" s="840" t="s">
        <v>1919</v>
      </c>
      <c r="FW22" s="841" t="s">
        <v>61</v>
      </c>
      <c r="FX22" s="841" t="s">
        <v>62</v>
      </c>
      <c r="FY22" s="841" t="s">
        <v>62</v>
      </c>
      <c r="FZ22" s="841" t="s">
        <v>205</v>
      </c>
      <c r="GA22" s="841" t="s">
        <v>205</v>
      </c>
      <c r="GB22" s="841" t="s">
        <v>61</v>
      </c>
      <c r="GC22" s="841" t="s">
        <v>61</v>
      </c>
      <c r="GD22" s="841" t="s">
        <v>61</v>
      </c>
      <c r="GE22" s="841" t="s">
        <v>62</v>
      </c>
      <c r="GF22" s="841" t="s">
        <v>61</v>
      </c>
      <c r="GG22" s="841" t="s">
        <v>61</v>
      </c>
      <c r="GH22" s="841" t="s">
        <v>61</v>
      </c>
      <c r="GI22" s="841" t="s">
        <v>62</v>
      </c>
      <c r="GJ22" s="841" t="s">
        <v>62</v>
      </c>
      <c r="GK22" s="841" t="s">
        <v>62</v>
      </c>
      <c r="GL22" s="841" t="s">
        <v>1936</v>
      </c>
      <c r="GM22" s="841">
        <v>2011</v>
      </c>
      <c r="GN22" s="841" t="s">
        <v>383</v>
      </c>
      <c r="GO22" s="841" t="s">
        <v>428</v>
      </c>
      <c r="GP22" s="841" t="s">
        <v>1926</v>
      </c>
      <c r="GQ22" s="841" t="s">
        <v>61</v>
      </c>
      <c r="GR22" s="841" t="s">
        <v>62</v>
      </c>
      <c r="GS22" s="841" t="s">
        <v>61</v>
      </c>
      <c r="GT22" s="841" t="s">
        <v>62</v>
      </c>
      <c r="GU22" s="1304" t="s">
        <v>594</v>
      </c>
      <c r="GV22" s="939"/>
      <c r="GW22" s="1307" t="s">
        <v>61</v>
      </c>
      <c r="GX22" s="892" t="s">
        <v>61</v>
      </c>
      <c r="GY22" s="892" t="s">
        <v>205</v>
      </c>
      <c r="GZ22" s="892" t="s">
        <v>61</v>
      </c>
      <c r="HA22" s="892" t="s">
        <v>62</v>
      </c>
      <c r="HB22" s="892" t="s">
        <v>61</v>
      </c>
      <c r="HC22" s="892" t="s">
        <v>61</v>
      </c>
      <c r="HD22" s="892" t="s">
        <v>205</v>
      </c>
      <c r="HE22" s="892" t="s">
        <v>205</v>
      </c>
      <c r="HF22" s="892" t="s">
        <v>61</v>
      </c>
      <c r="HG22" s="892" t="s">
        <v>538</v>
      </c>
      <c r="HH22" s="892" t="s">
        <v>1921</v>
      </c>
      <c r="HI22" s="892" t="s">
        <v>61</v>
      </c>
      <c r="HJ22" s="1311" t="s">
        <v>61</v>
      </c>
      <c r="HK22" s="890" t="s">
        <v>1922</v>
      </c>
      <c r="HL22" s="1315" t="s">
        <v>1152</v>
      </c>
    </row>
    <row r="23" spans="1:220" ht="39.950000000000003" customHeight="1">
      <c r="A23" s="1200" t="s">
        <v>1261</v>
      </c>
      <c r="B23" s="1207"/>
      <c r="C23" s="1204" t="s">
        <v>62</v>
      </c>
      <c r="D23" s="894" t="s">
        <v>1252</v>
      </c>
      <c r="E23" s="894" t="s">
        <v>205</v>
      </c>
      <c r="F23" s="894" t="s">
        <v>1936</v>
      </c>
      <c r="G23" s="894" t="s">
        <v>205</v>
      </c>
      <c r="H23" s="894" t="s">
        <v>1936</v>
      </c>
      <c r="I23" s="894" t="s">
        <v>205</v>
      </c>
      <c r="J23" s="894" t="s">
        <v>1936</v>
      </c>
      <c r="K23" s="894" t="s">
        <v>205</v>
      </c>
      <c r="L23" s="894" t="s">
        <v>1936</v>
      </c>
      <c r="M23" s="894" t="s">
        <v>205</v>
      </c>
      <c r="N23" s="894" t="s">
        <v>1936</v>
      </c>
      <c r="O23" s="894" t="s">
        <v>205</v>
      </c>
      <c r="P23" s="894" t="s">
        <v>1936</v>
      </c>
      <c r="Q23" s="894" t="s">
        <v>205</v>
      </c>
      <c r="R23" s="894" t="s">
        <v>1936</v>
      </c>
      <c r="S23" s="894" t="s">
        <v>205</v>
      </c>
      <c r="T23" s="894" t="s">
        <v>1936</v>
      </c>
      <c r="U23" s="894" t="s">
        <v>205</v>
      </c>
      <c r="V23" s="894" t="s">
        <v>1936</v>
      </c>
      <c r="W23" s="894" t="s">
        <v>205</v>
      </c>
      <c r="X23" s="894" t="s">
        <v>205</v>
      </c>
      <c r="Y23" s="894" t="s">
        <v>62</v>
      </c>
      <c r="Z23" s="894" t="s">
        <v>205</v>
      </c>
      <c r="AA23" s="1210" t="s">
        <v>205</v>
      </c>
      <c r="AB23" s="943"/>
      <c r="AC23" s="1295" t="s">
        <v>88</v>
      </c>
      <c r="AD23" s="835" t="s">
        <v>87</v>
      </c>
      <c r="AE23" s="836" t="s">
        <v>66</v>
      </c>
      <c r="AF23" s="835" t="s">
        <v>1936</v>
      </c>
      <c r="AG23" s="835" t="s">
        <v>1936</v>
      </c>
      <c r="AH23" s="835" t="s">
        <v>61</v>
      </c>
      <c r="AI23" s="836" t="s">
        <v>61</v>
      </c>
      <c r="AJ23" s="836" t="s">
        <v>1936</v>
      </c>
      <c r="AK23" s="835" t="s">
        <v>1936</v>
      </c>
      <c r="AL23" s="835" t="s">
        <v>1936</v>
      </c>
      <c r="AM23" s="835" t="s">
        <v>1253</v>
      </c>
      <c r="AN23" s="836" t="s">
        <v>388</v>
      </c>
      <c r="AO23" s="835" t="s">
        <v>1936</v>
      </c>
      <c r="AP23" s="835" t="s">
        <v>1936</v>
      </c>
      <c r="AQ23" s="835" t="s">
        <v>1936</v>
      </c>
      <c r="AR23" s="838" t="s">
        <v>66</v>
      </c>
      <c r="AS23" s="835" t="s">
        <v>1253</v>
      </c>
      <c r="AT23" s="835" t="s">
        <v>61</v>
      </c>
      <c r="AU23" s="835" t="s">
        <v>61</v>
      </c>
      <c r="AV23" s="835" t="s">
        <v>1254</v>
      </c>
      <c r="AW23" s="836" t="s">
        <v>1936</v>
      </c>
      <c r="AX23" s="837" t="s">
        <v>1936</v>
      </c>
      <c r="AY23" s="836" t="s">
        <v>1936</v>
      </c>
      <c r="AZ23" s="835" t="s">
        <v>1253</v>
      </c>
      <c r="BA23" s="835" t="s">
        <v>62</v>
      </c>
      <c r="BB23" s="836" t="s">
        <v>388</v>
      </c>
      <c r="BC23" s="836" t="s">
        <v>1936</v>
      </c>
      <c r="BD23" s="837" t="s">
        <v>1936</v>
      </c>
      <c r="BE23" s="836" t="s">
        <v>1936</v>
      </c>
      <c r="BF23" s="835" t="s">
        <v>1936</v>
      </c>
      <c r="BG23" s="838" t="s">
        <v>66</v>
      </c>
      <c r="BH23" s="835" t="s">
        <v>1936</v>
      </c>
      <c r="BI23" s="835" t="s">
        <v>62</v>
      </c>
      <c r="BJ23" s="836" t="s">
        <v>1936</v>
      </c>
      <c r="BK23" s="836" t="s">
        <v>1936</v>
      </c>
      <c r="BL23" s="836" t="s">
        <v>1936</v>
      </c>
      <c r="BM23" s="836" t="s">
        <v>1936</v>
      </c>
      <c r="BN23" s="835" t="s">
        <v>1936</v>
      </c>
      <c r="BO23" s="835" t="s">
        <v>62</v>
      </c>
      <c r="BP23" s="836" t="s">
        <v>1936</v>
      </c>
      <c r="BQ23" s="837" t="s">
        <v>1936</v>
      </c>
      <c r="BR23" s="837" t="s">
        <v>1936</v>
      </c>
      <c r="BS23" s="836" t="s">
        <v>1936</v>
      </c>
      <c r="BT23" s="835" t="s">
        <v>62</v>
      </c>
      <c r="BU23" s="836" t="s">
        <v>1936</v>
      </c>
      <c r="BV23" s="835" t="s">
        <v>1936</v>
      </c>
      <c r="BW23" s="836" t="s">
        <v>1936</v>
      </c>
      <c r="BX23" s="836" t="s">
        <v>1936</v>
      </c>
      <c r="BY23" s="838">
        <v>0</v>
      </c>
      <c r="BZ23" s="836" t="s">
        <v>1936</v>
      </c>
      <c r="CA23" s="839" t="s">
        <v>1936</v>
      </c>
      <c r="CB23" s="835" t="s">
        <v>1733</v>
      </c>
      <c r="CC23" s="839" t="s">
        <v>1936</v>
      </c>
      <c r="CD23" s="835" t="s">
        <v>1733</v>
      </c>
      <c r="CE23" s="839" t="s">
        <v>1936</v>
      </c>
      <c r="CF23" s="835" t="s">
        <v>1733</v>
      </c>
      <c r="CG23" s="835" t="s">
        <v>1936</v>
      </c>
      <c r="CH23" s="835" t="s">
        <v>1936</v>
      </c>
      <c r="CI23" s="835" t="s">
        <v>1</v>
      </c>
      <c r="CJ23" s="835" t="s">
        <v>1255</v>
      </c>
      <c r="CK23" s="835" t="s">
        <v>61</v>
      </c>
      <c r="CL23" s="1280" t="s">
        <v>1256</v>
      </c>
      <c r="CM23" s="1278"/>
      <c r="CN23" s="1298" t="s">
        <v>61</v>
      </c>
      <c r="CO23" s="842" t="s">
        <v>61</v>
      </c>
      <c r="CP23" s="842" t="s">
        <v>61</v>
      </c>
      <c r="CQ23" s="842" t="s">
        <v>62</v>
      </c>
      <c r="CR23" s="842" t="s">
        <v>61</v>
      </c>
      <c r="CS23" s="842" t="s">
        <v>61</v>
      </c>
      <c r="CT23" s="842" t="s">
        <v>61</v>
      </c>
      <c r="CU23" s="842" t="s">
        <v>61</v>
      </c>
      <c r="CV23" s="842" t="s">
        <v>61</v>
      </c>
      <c r="CW23" s="842" t="s">
        <v>61</v>
      </c>
      <c r="CX23" s="842" t="s">
        <v>62</v>
      </c>
      <c r="CY23" s="842" t="s">
        <v>1936</v>
      </c>
      <c r="CZ23" s="923" t="s">
        <v>61</v>
      </c>
      <c r="DA23" s="923" t="s">
        <v>62</v>
      </c>
      <c r="DB23" s="923" t="s">
        <v>62</v>
      </c>
      <c r="DC23" s="923" t="s">
        <v>62</v>
      </c>
      <c r="DD23" s="923" t="s">
        <v>61</v>
      </c>
      <c r="DE23" s="923" t="s">
        <v>61</v>
      </c>
      <c r="DF23" s="923" t="s">
        <v>62</v>
      </c>
      <c r="DG23" s="923" t="s">
        <v>61</v>
      </c>
      <c r="DH23" s="923" t="s">
        <v>61</v>
      </c>
      <c r="DI23" s="923" t="s">
        <v>61</v>
      </c>
      <c r="DJ23" s="923" t="s">
        <v>62</v>
      </c>
      <c r="DK23" s="923" t="s">
        <v>1936</v>
      </c>
      <c r="DL23" s="923" t="s">
        <v>61</v>
      </c>
      <c r="DM23" s="923" t="s">
        <v>62</v>
      </c>
      <c r="DN23" s="923" t="s">
        <v>61</v>
      </c>
      <c r="DO23" s="923" t="s">
        <v>62</v>
      </c>
      <c r="DP23" s="923" t="s">
        <v>61</v>
      </c>
      <c r="DQ23" s="923" t="s">
        <v>61</v>
      </c>
      <c r="DR23" s="923" t="s">
        <v>62</v>
      </c>
      <c r="DS23" s="923" t="s">
        <v>61</v>
      </c>
      <c r="DT23" s="923" t="s">
        <v>61</v>
      </c>
      <c r="DU23" s="923" t="s">
        <v>61</v>
      </c>
      <c r="DV23" s="923" t="s">
        <v>61</v>
      </c>
      <c r="DW23" s="923" t="s">
        <v>1936</v>
      </c>
      <c r="DX23" s="924" t="s">
        <v>61</v>
      </c>
      <c r="DY23" s="924" t="s">
        <v>61</v>
      </c>
      <c r="DZ23" s="924" t="s">
        <v>61</v>
      </c>
      <c r="EA23" s="924" t="s">
        <v>62</v>
      </c>
      <c r="EB23" s="924" t="s">
        <v>61</v>
      </c>
      <c r="EC23" s="924" t="s">
        <v>61</v>
      </c>
      <c r="ED23" s="924" t="s">
        <v>62</v>
      </c>
      <c r="EE23" s="924" t="s">
        <v>61</v>
      </c>
      <c r="EF23" s="924" t="s">
        <v>62</v>
      </c>
      <c r="EG23" s="924" t="s">
        <v>62</v>
      </c>
      <c r="EH23" s="924" t="s">
        <v>62</v>
      </c>
      <c r="EI23" s="924" t="s">
        <v>1936</v>
      </c>
      <c r="EJ23" s="1276" t="s">
        <v>1936</v>
      </c>
      <c r="EK23" s="1159"/>
      <c r="EL23" s="1301" t="s">
        <v>61</v>
      </c>
      <c r="EM23" s="840" t="s">
        <v>1257</v>
      </c>
      <c r="EN23" s="840" t="s">
        <v>1936</v>
      </c>
      <c r="EO23" s="840" t="s">
        <v>61</v>
      </c>
      <c r="EP23" s="840" t="s">
        <v>61</v>
      </c>
      <c r="EQ23" s="840" t="s">
        <v>62</v>
      </c>
      <c r="ER23" s="840" t="s">
        <v>205</v>
      </c>
      <c r="ES23" s="840" t="s">
        <v>205</v>
      </c>
      <c r="ET23" s="840" t="s">
        <v>62</v>
      </c>
      <c r="EU23" s="840" t="s">
        <v>1936</v>
      </c>
      <c r="EV23" s="840" t="s">
        <v>61</v>
      </c>
      <c r="EW23" s="840" t="s">
        <v>1258</v>
      </c>
      <c r="EX23" s="840" t="s">
        <v>199</v>
      </c>
      <c r="EY23" s="840" t="s">
        <v>1259</v>
      </c>
      <c r="EZ23" s="840" t="s">
        <v>205</v>
      </c>
      <c r="FA23" s="840" t="s">
        <v>203</v>
      </c>
      <c r="FB23" s="840" t="s">
        <v>205</v>
      </c>
      <c r="FC23" s="840" t="s">
        <v>205</v>
      </c>
      <c r="FD23" s="840" t="s">
        <v>187</v>
      </c>
      <c r="FE23" s="840" t="s">
        <v>202</v>
      </c>
      <c r="FF23" s="840" t="s">
        <v>199</v>
      </c>
      <c r="FG23" s="840" t="s">
        <v>448</v>
      </c>
      <c r="FH23" s="840" t="s">
        <v>199</v>
      </c>
      <c r="FI23" s="840" t="s">
        <v>448</v>
      </c>
      <c r="FJ23" s="840" t="s">
        <v>203</v>
      </c>
      <c r="FK23" s="840" t="s">
        <v>203</v>
      </c>
      <c r="FL23" s="840" t="s">
        <v>199</v>
      </c>
      <c r="FM23" s="840" t="s">
        <v>205</v>
      </c>
      <c r="FN23" s="840" t="s">
        <v>1936</v>
      </c>
      <c r="FO23" s="840" t="s">
        <v>62</v>
      </c>
      <c r="FP23" s="840" t="s">
        <v>1936</v>
      </c>
      <c r="FQ23" s="840" t="s">
        <v>1936</v>
      </c>
      <c r="FR23" s="840" t="s">
        <v>62</v>
      </c>
      <c r="FS23" s="840" t="s">
        <v>1936</v>
      </c>
      <c r="FT23" s="840" t="s">
        <v>1936</v>
      </c>
      <c r="FU23" s="840" t="s">
        <v>62</v>
      </c>
      <c r="FV23" s="840" t="s">
        <v>1936</v>
      </c>
      <c r="FW23" s="841" t="s">
        <v>1936</v>
      </c>
      <c r="FX23" s="841" t="s">
        <v>62</v>
      </c>
      <c r="FY23" s="841" t="s">
        <v>62</v>
      </c>
      <c r="FZ23" s="841" t="s">
        <v>205</v>
      </c>
      <c r="GA23" s="841" t="s">
        <v>205</v>
      </c>
      <c r="GB23" s="841" t="s">
        <v>61</v>
      </c>
      <c r="GC23" s="841" t="s">
        <v>62</v>
      </c>
      <c r="GD23" s="841" t="s">
        <v>62</v>
      </c>
      <c r="GE23" s="841" t="s">
        <v>62</v>
      </c>
      <c r="GF23" s="841" t="s">
        <v>61</v>
      </c>
      <c r="GG23" s="841" t="s">
        <v>61</v>
      </c>
      <c r="GH23" s="841" t="s">
        <v>62</v>
      </c>
      <c r="GI23" s="841" t="s">
        <v>61</v>
      </c>
      <c r="GJ23" s="841" t="s">
        <v>62</v>
      </c>
      <c r="GK23" s="841" t="s">
        <v>62</v>
      </c>
      <c r="GL23" s="841" t="s">
        <v>205</v>
      </c>
      <c r="GM23" s="841">
        <v>2011</v>
      </c>
      <c r="GN23" s="841" t="s">
        <v>1260</v>
      </c>
      <c r="GO23" s="841" t="s">
        <v>1936</v>
      </c>
      <c r="GP23" s="841" t="s">
        <v>205</v>
      </c>
      <c r="GQ23" s="841" t="s">
        <v>205</v>
      </c>
      <c r="GR23" s="841" t="s">
        <v>205</v>
      </c>
      <c r="GS23" s="841" t="s">
        <v>205</v>
      </c>
      <c r="GT23" s="841" t="s">
        <v>205</v>
      </c>
      <c r="GU23" s="1304" t="s">
        <v>593</v>
      </c>
      <c r="GV23" s="938"/>
      <c r="GW23" s="1307" t="s">
        <v>1936</v>
      </c>
      <c r="GX23" s="892" t="s">
        <v>1936</v>
      </c>
      <c r="GY23" s="892" t="s">
        <v>1936</v>
      </c>
      <c r="GZ23" s="892" t="s">
        <v>1936</v>
      </c>
      <c r="HA23" s="892" t="s">
        <v>1936</v>
      </c>
      <c r="HB23" s="892" t="s">
        <v>1936</v>
      </c>
      <c r="HC23" s="892" t="s">
        <v>1936</v>
      </c>
      <c r="HD23" s="892" t="s">
        <v>1936</v>
      </c>
      <c r="HE23" s="892" t="s">
        <v>1936</v>
      </c>
      <c r="HF23" s="892" t="s">
        <v>1936</v>
      </c>
      <c r="HG23" s="892" t="s">
        <v>1936</v>
      </c>
      <c r="HH23" s="892" t="s">
        <v>1936</v>
      </c>
      <c r="HI23" s="892" t="s">
        <v>62</v>
      </c>
      <c r="HJ23" s="1311" t="s">
        <v>62</v>
      </c>
      <c r="HK23" s="890" t="s">
        <v>1936</v>
      </c>
      <c r="HL23" s="1315" t="s">
        <v>45</v>
      </c>
    </row>
    <row r="24" spans="1:220" ht="39.950000000000003" customHeight="1">
      <c r="A24" s="1200" t="s">
        <v>1161</v>
      </c>
      <c r="B24" s="1207"/>
      <c r="C24" s="1204" t="s">
        <v>61</v>
      </c>
      <c r="D24" s="894" t="s">
        <v>770</v>
      </c>
      <c r="E24" s="894" t="s">
        <v>61</v>
      </c>
      <c r="F24" s="894" t="s">
        <v>450</v>
      </c>
      <c r="G24" s="894" t="s">
        <v>61</v>
      </c>
      <c r="H24" s="894" t="s">
        <v>771</v>
      </c>
      <c r="I24" s="894" t="s">
        <v>62</v>
      </c>
      <c r="J24" s="894" t="s">
        <v>1936</v>
      </c>
      <c r="K24" s="894" t="s">
        <v>61</v>
      </c>
      <c r="L24" s="894" t="s">
        <v>451</v>
      </c>
      <c r="M24" s="894" t="s">
        <v>61</v>
      </c>
      <c r="N24" s="894" t="s">
        <v>220</v>
      </c>
      <c r="O24" s="894" t="s">
        <v>61</v>
      </c>
      <c r="P24" s="894" t="s">
        <v>772</v>
      </c>
      <c r="Q24" s="894" t="s">
        <v>61</v>
      </c>
      <c r="R24" s="894" t="s">
        <v>773</v>
      </c>
      <c r="S24" s="894" t="s">
        <v>62</v>
      </c>
      <c r="T24" s="894" t="s">
        <v>1936</v>
      </c>
      <c r="U24" s="894" t="s">
        <v>62</v>
      </c>
      <c r="V24" s="894" t="s">
        <v>1936</v>
      </c>
      <c r="W24" s="894" t="s">
        <v>64</v>
      </c>
      <c r="X24" s="894" t="s">
        <v>62</v>
      </c>
      <c r="Y24" s="894" t="s">
        <v>61</v>
      </c>
      <c r="Z24" s="894" t="s">
        <v>774</v>
      </c>
      <c r="AA24" s="1210" t="s">
        <v>775</v>
      </c>
      <c r="AB24" s="943"/>
      <c r="AC24" s="1295" t="s">
        <v>91</v>
      </c>
      <c r="AD24" s="835" t="s">
        <v>90</v>
      </c>
      <c r="AE24" s="836">
        <v>20506630</v>
      </c>
      <c r="AF24" s="835" t="s">
        <v>720</v>
      </c>
      <c r="AG24" s="835" t="s">
        <v>776</v>
      </c>
      <c r="AH24" s="835" t="s">
        <v>61</v>
      </c>
      <c r="AI24" s="836" t="s">
        <v>61</v>
      </c>
      <c r="AJ24" s="836">
        <v>6214336.7000000002</v>
      </c>
      <c r="AK24" s="835" t="s">
        <v>720</v>
      </c>
      <c r="AL24" s="835" t="s">
        <v>277</v>
      </c>
      <c r="AM24" s="835" t="s">
        <v>777</v>
      </c>
      <c r="AN24" s="836">
        <v>9142290</v>
      </c>
      <c r="AO24" s="835" t="s">
        <v>720</v>
      </c>
      <c r="AP24" s="835" t="s">
        <v>1667</v>
      </c>
      <c r="AQ24" s="835" t="s">
        <v>1668</v>
      </c>
      <c r="AR24" s="1223">
        <v>15356626.699999999</v>
      </c>
      <c r="AS24" s="835" t="s">
        <v>1936</v>
      </c>
      <c r="AT24" s="835" t="s">
        <v>61</v>
      </c>
      <c r="AU24" s="835" t="s">
        <v>61</v>
      </c>
      <c r="AV24" s="835" t="s">
        <v>779</v>
      </c>
      <c r="AW24" s="836">
        <v>6214336.7000000002</v>
      </c>
      <c r="AX24" s="837" t="s">
        <v>720</v>
      </c>
      <c r="AY24" s="836" t="s">
        <v>277</v>
      </c>
      <c r="AZ24" s="835" t="s">
        <v>778</v>
      </c>
      <c r="BA24" s="835" t="s">
        <v>61</v>
      </c>
      <c r="BB24" s="836" t="s">
        <v>780</v>
      </c>
      <c r="BC24" s="836">
        <v>3672000</v>
      </c>
      <c r="BD24" s="837" t="s">
        <v>720</v>
      </c>
      <c r="BE24" s="836" t="s">
        <v>277</v>
      </c>
      <c r="BF24" s="835" t="s">
        <v>1936</v>
      </c>
      <c r="BG24" s="1223">
        <v>9886336.6999999993</v>
      </c>
      <c r="BH24" s="835" t="s">
        <v>1936</v>
      </c>
      <c r="BI24" s="835" t="s">
        <v>61</v>
      </c>
      <c r="BJ24" s="836" t="s">
        <v>783</v>
      </c>
      <c r="BK24" s="836">
        <v>9504685</v>
      </c>
      <c r="BL24" s="836" t="s">
        <v>720</v>
      </c>
      <c r="BM24" s="836" t="s">
        <v>781</v>
      </c>
      <c r="BN24" s="835" t="s">
        <v>782</v>
      </c>
      <c r="BO24" s="835" t="s">
        <v>62</v>
      </c>
      <c r="BP24" s="836">
        <v>0</v>
      </c>
      <c r="BQ24" s="837" t="s">
        <v>720</v>
      </c>
      <c r="BR24" s="837" t="s">
        <v>1936</v>
      </c>
      <c r="BS24" s="836" t="s">
        <v>1936</v>
      </c>
      <c r="BT24" s="835" t="s">
        <v>62</v>
      </c>
      <c r="BU24" s="836">
        <v>0</v>
      </c>
      <c r="BV24" s="835" t="s">
        <v>720</v>
      </c>
      <c r="BW24" s="836" t="s">
        <v>1936</v>
      </c>
      <c r="BX24" s="836" t="s">
        <v>1936</v>
      </c>
      <c r="BY24" s="1223">
        <v>9504685</v>
      </c>
      <c r="BZ24" s="836" t="s">
        <v>1936</v>
      </c>
      <c r="CA24" s="839">
        <v>0.50984093839676325</v>
      </c>
      <c r="CB24" s="835" t="s">
        <v>101</v>
      </c>
      <c r="CC24" s="839">
        <v>0.62857829837011325</v>
      </c>
      <c r="CD24" s="835" t="s">
        <v>101</v>
      </c>
      <c r="CE24" s="839">
        <v>0.94559767743407863</v>
      </c>
      <c r="CF24" s="835" t="s">
        <v>784</v>
      </c>
      <c r="CG24" s="835" t="s">
        <v>1936</v>
      </c>
      <c r="CH24" s="835" t="s">
        <v>101</v>
      </c>
      <c r="CI24" s="835" t="s">
        <v>1</v>
      </c>
      <c r="CJ24" s="835" t="s">
        <v>785</v>
      </c>
      <c r="CK24" s="835" t="s">
        <v>61</v>
      </c>
      <c r="CL24" s="1280" t="s">
        <v>1936</v>
      </c>
      <c r="CM24" s="1278"/>
      <c r="CN24" s="1298" t="s">
        <v>61</v>
      </c>
      <c r="CO24" s="842" t="s">
        <v>61</v>
      </c>
      <c r="CP24" s="842" t="s">
        <v>61</v>
      </c>
      <c r="CQ24" s="842" t="s">
        <v>61</v>
      </c>
      <c r="CR24" s="842" t="s">
        <v>61</v>
      </c>
      <c r="CS24" s="842" t="s">
        <v>61</v>
      </c>
      <c r="CT24" s="842" t="s">
        <v>61</v>
      </c>
      <c r="CU24" s="842" t="s">
        <v>61</v>
      </c>
      <c r="CV24" s="842" t="s">
        <v>61</v>
      </c>
      <c r="CW24" s="842" t="s">
        <v>61</v>
      </c>
      <c r="CX24" s="842" t="s">
        <v>62</v>
      </c>
      <c r="CY24" s="842" t="s">
        <v>1936</v>
      </c>
      <c r="CZ24" s="923" t="s">
        <v>61</v>
      </c>
      <c r="DA24" s="923" t="s">
        <v>61</v>
      </c>
      <c r="DB24" s="923" t="s">
        <v>61</v>
      </c>
      <c r="DC24" s="923" t="s">
        <v>61</v>
      </c>
      <c r="DD24" s="923" t="s">
        <v>61</v>
      </c>
      <c r="DE24" s="923" t="s">
        <v>61</v>
      </c>
      <c r="DF24" s="923" t="s">
        <v>61</v>
      </c>
      <c r="DG24" s="923" t="s">
        <v>61</v>
      </c>
      <c r="DH24" s="923" t="s">
        <v>61</v>
      </c>
      <c r="DI24" s="923" t="s">
        <v>61</v>
      </c>
      <c r="DJ24" s="923" t="s">
        <v>61</v>
      </c>
      <c r="DK24" s="923" t="s">
        <v>1936</v>
      </c>
      <c r="DL24" s="923" t="s">
        <v>61</v>
      </c>
      <c r="DM24" s="923" t="s">
        <v>61</v>
      </c>
      <c r="DN24" s="923" t="s">
        <v>61</v>
      </c>
      <c r="DO24" s="923" t="s">
        <v>61</v>
      </c>
      <c r="DP24" s="923" t="s">
        <v>61</v>
      </c>
      <c r="DQ24" s="923" t="s">
        <v>61</v>
      </c>
      <c r="DR24" s="923" t="s">
        <v>61</v>
      </c>
      <c r="DS24" s="923" t="s">
        <v>61</v>
      </c>
      <c r="DT24" s="923" t="s">
        <v>61</v>
      </c>
      <c r="DU24" s="923" t="s">
        <v>61</v>
      </c>
      <c r="DV24" s="923" t="s">
        <v>62</v>
      </c>
      <c r="DW24" s="923" t="s">
        <v>1936</v>
      </c>
      <c r="DX24" s="924" t="s">
        <v>61</v>
      </c>
      <c r="DY24" s="924" t="s">
        <v>62</v>
      </c>
      <c r="DZ24" s="924" t="s">
        <v>61</v>
      </c>
      <c r="EA24" s="924" t="s">
        <v>61</v>
      </c>
      <c r="EB24" s="924" t="s">
        <v>61</v>
      </c>
      <c r="EC24" s="924" t="s">
        <v>61</v>
      </c>
      <c r="ED24" s="924" t="s">
        <v>62</v>
      </c>
      <c r="EE24" s="924" t="s">
        <v>62</v>
      </c>
      <c r="EF24" s="924" t="s">
        <v>61</v>
      </c>
      <c r="EG24" s="924" t="s">
        <v>61</v>
      </c>
      <c r="EH24" s="924" t="s">
        <v>62</v>
      </c>
      <c r="EI24" s="924" t="s">
        <v>1936</v>
      </c>
      <c r="EJ24" s="1276" t="s">
        <v>1936</v>
      </c>
      <c r="EK24" s="1159"/>
      <c r="EL24" s="1301" t="s">
        <v>61</v>
      </c>
      <c r="EM24" s="840" t="s">
        <v>371</v>
      </c>
      <c r="EN24" s="840" t="s">
        <v>786</v>
      </c>
      <c r="EO24" s="840" t="s">
        <v>61</v>
      </c>
      <c r="EP24" s="840" t="s">
        <v>61</v>
      </c>
      <c r="EQ24" s="840" t="s">
        <v>61</v>
      </c>
      <c r="ER24" s="840" t="s">
        <v>787</v>
      </c>
      <c r="ES24" s="840" t="s">
        <v>788</v>
      </c>
      <c r="ET24" s="840" t="s">
        <v>62</v>
      </c>
      <c r="EU24" s="840" t="s">
        <v>1936</v>
      </c>
      <c r="EV24" s="840" t="s">
        <v>61</v>
      </c>
      <c r="EW24" s="840" t="s">
        <v>789</v>
      </c>
      <c r="EX24" s="840" t="s">
        <v>199</v>
      </c>
      <c r="EY24" s="840" t="s">
        <v>202</v>
      </c>
      <c r="EZ24" s="840" t="s">
        <v>202</v>
      </c>
      <c r="FA24" s="840" t="s">
        <v>202</v>
      </c>
      <c r="FB24" s="840" t="s">
        <v>202</v>
      </c>
      <c r="FC24" s="840" t="s">
        <v>202</v>
      </c>
      <c r="FD24" s="840" t="s">
        <v>202</v>
      </c>
      <c r="FE24" s="840" t="s">
        <v>202</v>
      </c>
      <c r="FF24" s="840" t="s">
        <v>199</v>
      </c>
      <c r="FG24" s="840" t="s">
        <v>202</v>
      </c>
      <c r="FH24" s="840" t="s">
        <v>202</v>
      </c>
      <c r="FI24" s="840" t="s">
        <v>202</v>
      </c>
      <c r="FJ24" s="840" t="s">
        <v>204</v>
      </c>
      <c r="FK24" s="840" t="s">
        <v>204</v>
      </c>
      <c r="FL24" s="840" t="s">
        <v>202</v>
      </c>
      <c r="FM24" s="840" t="s">
        <v>202</v>
      </c>
      <c r="FN24" s="840" t="s">
        <v>1936</v>
      </c>
      <c r="FO24" s="840" t="s">
        <v>62</v>
      </c>
      <c r="FP24" s="840" t="s">
        <v>1936</v>
      </c>
      <c r="FQ24" s="840" t="s">
        <v>1936</v>
      </c>
      <c r="FR24" s="840" t="s">
        <v>62</v>
      </c>
      <c r="FS24" s="840" t="s">
        <v>1936</v>
      </c>
      <c r="FT24" s="840" t="s">
        <v>1936</v>
      </c>
      <c r="FU24" s="840" t="s">
        <v>62</v>
      </c>
      <c r="FV24" s="840" t="s">
        <v>1936</v>
      </c>
      <c r="FW24" s="841" t="s">
        <v>1936</v>
      </c>
      <c r="FX24" s="841" t="s">
        <v>62</v>
      </c>
      <c r="FY24" s="841" t="s">
        <v>62</v>
      </c>
      <c r="FZ24" s="841" t="s">
        <v>205</v>
      </c>
      <c r="GA24" s="841" t="s">
        <v>205</v>
      </c>
      <c r="GB24" s="841" t="s">
        <v>61</v>
      </c>
      <c r="GC24" s="841" t="s">
        <v>61</v>
      </c>
      <c r="GD24" s="841" t="s">
        <v>61</v>
      </c>
      <c r="GE24" s="841" t="s">
        <v>61</v>
      </c>
      <c r="GF24" s="841" t="s">
        <v>61</v>
      </c>
      <c r="GG24" s="841" t="s">
        <v>61</v>
      </c>
      <c r="GH24" s="841" t="s">
        <v>61</v>
      </c>
      <c r="GI24" s="841" t="s">
        <v>61</v>
      </c>
      <c r="GJ24" s="841" t="s">
        <v>62</v>
      </c>
      <c r="GK24" s="841" t="s">
        <v>62</v>
      </c>
      <c r="GL24" s="841" t="s">
        <v>205</v>
      </c>
      <c r="GM24" s="841">
        <v>2010</v>
      </c>
      <c r="GN24" s="841" t="s">
        <v>452</v>
      </c>
      <c r="GO24" s="841" t="s">
        <v>790</v>
      </c>
      <c r="GP24" s="841">
        <v>2005</v>
      </c>
      <c r="GQ24" s="841" t="s">
        <v>62</v>
      </c>
      <c r="GR24" s="841" t="s">
        <v>62</v>
      </c>
      <c r="GS24" s="841" t="s">
        <v>61</v>
      </c>
      <c r="GT24" s="841" t="s">
        <v>62</v>
      </c>
      <c r="GU24" s="1304" t="s">
        <v>1936</v>
      </c>
      <c r="GV24" s="939"/>
      <c r="GW24" s="1307" t="s">
        <v>61</v>
      </c>
      <c r="GX24" s="892" t="s">
        <v>62</v>
      </c>
      <c r="GY24" s="892" t="s">
        <v>61</v>
      </c>
      <c r="GZ24" s="892" t="s">
        <v>62</v>
      </c>
      <c r="HA24" s="892" t="s">
        <v>61</v>
      </c>
      <c r="HB24" s="892" t="s">
        <v>61</v>
      </c>
      <c r="HC24" s="892" t="s">
        <v>62</v>
      </c>
      <c r="HD24" s="892" t="s">
        <v>61</v>
      </c>
      <c r="HE24" s="892" t="s">
        <v>61</v>
      </c>
      <c r="HF24" s="892" t="s">
        <v>61</v>
      </c>
      <c r="HG24" s="892" t="s">
        <v>1933</v>
      </c>
      <c r="HH24" s="892" t="s">
        <v>453</v>
      </c>
      <c r="HI24" s="892" t="s">
        <v>61</v>
      </c>
      <c r="HJ24" s="1311" t="s">
        <v>62</v>
      </c>
      <c r="HK24" s="890" t="s">
        <v>791</v>
      </c>
      <c r="HL24" s="1315" t="s">
        <v>1151</v>
      </c>
    </row>
    <row r="25" spans="1:220" ht="39.950000000000003" customHeight="1">
      <c r="A25" s="1200" t="s">
        <v>1162</v>
      </c>
      <c r="B25" s="1207"/>
      <c r="C25" s="1204" t="s">
        <v>61</v>
      </c>
      <c r="D25" s="894" t="s">
        <v>792</v>
      </c>
      <c r="E25" s="894" t="s">
        <v>61</v>
      </c>
      <c r="F25" s="894" t="s">
        <v>793</v>
      </c>
      <c r="G25" s="894" t="s">
        <v>61</v>
      </c>
      <c r="H25" s="894" t="s">
        <v>1953</v>
      </c>
      <c r="I25" s="894" t="s">
        <v>61</v>
      </c>
      <c r="J25" s="894" t="s">
        <v>454</v>
      </c>
      <c r="K25" s="894" t="s">
        <v>61</v>
      </c>
      <c r="L25" s="894" t="s">
        <v>232</v>
      </c>
      <c r="M25" s="894" t="s">
        <v>61</v>
      </c>
      <c r="N25" s="894" t="s">
        <v>349</v>
      </c>
      <c r="O25" s="894" t="s">
        <v>61</v>
      </c>
      <c r="P25" s="894" t="s">
        <v>795</v>
      </c>
      <c r="Q25" s="894" t="s">
        <v>61</v>
      </c>
      <c r="R25" s="894" t="s">
        <v>455</v>
      </c>
      <c r="S25" s="894" t="s">
        <v>61</v>
      </c>
      <c r="T25" s="894" t="s">
        <v>456</v>
      </c>
      <c r="U25" s="894" t="s">
        <v>62</v>
      </c>
      <c r="V25" s="894" t="s">
        <v>1936</v>
      </c>
      <c r="W25" s="894" t="s">
        <v>63</v>
      </c>
      <c r="X25" s="894" t="s">
        <v>61</v>
      </c>
      <c r="Y25" s="894" t="s">
        <v>61</v>
      </c>
      <c r="Z25" s="894" t="s">
        <v>796</v>
      </c>
      <c r="AA25" s="1210" t="s">
        <v>797</v>
      </c>
      <c r="AB25" s="943"/>
      <c r="AC25" s="1295" t="s">
        <v>91</v>
      </c>
      <c r="AD25" s="835" t="s">
        <v>90</v>
      </c>
      <c r="AE25" s="836">
        <v>2161775</v>
      </c>
      <c r="AF25" s="835" t="s">
        <v>538</v>
      </c>
      <c r="AG25" s="835" t="s">
        <v>1792</v>
      </c>
      <c r="AH25" s="835" t="s">
        <v>61</v>
      </c>
      <c r="AI25" s="836" t="s">
        <v>61</v>
      </c>
      <c r="AJ25" s="836">
        <v>40000</v>
      </c>
      <c r="AK25" s="835" t="s">
        <v>720</v>
      </c>
      <c r="AL25" s="835" t="s">
        <v>799</v>
      </c>
      <c r="AM25" s="835" t="s">
        <v>1936</v>
      </c>
      <c r="AN25" s="836">
        <v>0</v>
      </c>
      <c r="AO25" s="835" t="s">
        <v>1936</v>
      </c>
      <c r="AP25" s="835" t="s">
        <v>1936</v>
      </c>
      <c r="AQ25" s="835" t="s">
        <v>1936</v>
      </c>
      <c r="AR25" s="1223">
        <v>40000</v>
      </c>
      <c r="AS25" s="835" t="s">
        <v>1936</v>
      </c>
      <c r="AT25" s="835" t="s">
        <v>62</v>
      </c>
      <c r="AU25" s="835" t="s">
        <v>62</v>
      </c>
      <c r="AV25" s="835" t="s">
        <v>1936</v>
      </c>
      <c r="AW25" s="836" t="s">
        <v>1936</v>
      </c>
      <c r="AX25" s="837" t="s">
        <v>1936</v>
      </c>
      <c r="AY25" s="836" t="s">
        <v>1936</v>
      </c>
      <c r="AZ25" s="835" t="s">
        <v>1936</v>
      </c>
      <c r="BA25" s="835" t="s">
        <v>62</v>
      </c>
      <c r="BB25" s="836" t="s">
        <v>1936</v>
      </c>
      <c r="BC25" s="836" t="s">
        <v>1936</v>
      </c>
      <c r="BD25" s="837" t="s">
        <v>1936</v>
      </c>
      <c r="BE25" s="836" t="s">
        <v>1936</v>
      </c>
      <c r="BF25" s="835" t="s">
        <v>1936</v>
      </c>
      <c r="BG25" s="1223">
        <v>0</v>
      </c>
      <c r="BH25" s="835" t="s">
        <v>1936</v>
      </c>
      <c r="BI25" s="835" t="s">
        <v>61</v>
      </c>
      <c r="BJ25" s="836" t="s">
        <v>1665</v>
      </c>
      <c r="BK25" s="836">
        <v>2748700</v>
      </c>
      <c r="BL25" s="836" t="s">
        <v>538</v>
      </c>
      <c r="BM25" s="836" t="s">
        <v>800</v>
      </c>
      <c r="BN25" s="835" t="s">
        <v>1936</v>
      </c>
      <c r="BO25" s="835" t="s">
        <v>62</v>
      </c>
      <c r="BP25" s="836" t="s">
        <v>1936</v>
      </c>
      <c r="BQ25" s="837" t="s">
        <v>1936</v>
      </c>
      <c r="BR25" s="837" t="s">
        <v>1936</v>
      </c>
      <c r="BS25" s="836" t="s">
        <v>1936</v>
      </c>
      <c r="BT25" s="835" t="s">
        <v>62</v>
      </c>
      <c r="BU25" s="836" t="s">
        <v>1936</v>
      </c>
      <c r="BV25" s="835" t="s">
        <v>1936</v>
      </c>
      <c r="BW25" s="836" t="s">
        <v>1936</v>
      </c>
      <c r="BX25" s="836" t="s">
        <v>1936</v>
      </c>
      <c r="BY25" s="1223">
        <v>2748700</v>
      </c>
      <c r="BZ25" s="836" t="s">
        <v>1936</v>
      </c>
      <c r="CA25" s="839">
        <v>0</v>
      </c>
      <c r="CB25" s="835" t="s">
        <v>801</v>
      </c>
      <c r="CC25" s="839">
        <v>0</v>
      </c>
      <c r="CD25" s="835" t="s">
        <v>447</v>
      </c>
      <c r="CE25" s="839">
        <v>0</v>
      </c>
      <c r="CF25" s="835" t="s">
        <v>447</v>
      </c>
      <c r="CG25" s="835" t="s">
        <v>61</v>
      </c>
      <c r="CH25" s="835" t="s">
        <v>447</v>
      </c>
      <c r="CI25" s="835" t="s">
        <v>205</v>
      </c>
      <c r="CJ25" s="835" t="s">
        <v>1936</v>
      </c>
      <c r="CK25" s="835" t="s">
        <v>205</v>
      </c>
      <c r="CL25" s="1280" t="s">
        <v>802</v>
      </c>
      <c r="CM25" s="1278"/>
      <c r="CN25" s="1298" t="s">
        <v>61</v>
      </c>
      <c r="CO25" s="842" t="s">
        <v>61</v>
      </c>
      <c r="CP25" s="842" t="s">
        <v>61</v>
      </c>
      <c r="CQ25" s="842" t="s">
        <v>61</v>
      </c>
      <c r="CR25" s="842" t="s">
        <v>61</v>
      </c>
      <c r="CS25" s="842" t="s">
        <v>61</v>
      </c>
      <c r="CT25" s="842" t="s">
        <v>61</v>
      </c>
      <c r="CU25" s="842" t="s">
        <v>61</v>
      </c>
      <c r="CV25" s="842" t="s">
        <v>62</v>
      </c>
      <c r="CW25" s="842" t="s">
        <v>61</v>
      </c>
      <c r="CX25" s="842" t="s">
        <v>62</v>
      </c>
      <c r="CY25" s="842" t="s">
        <v>62</v>
      </c>
      <c r="CZ25" s="923" t="s">
        <v>61</v>
      </c>
      <c r="DA25" s="923" t="s">
        <v>61</v>
      </c>
      <c r="DB25" s="923" t="s">
        <v>61</v>
      </c>
      <c r="DC25" s="923" t="s">
        <v>61</v>
      </c>
      <c r="DD25" s="923" t="s">
        <v>61</v>
      </c>
      <c r="DE25" s="923" t="s">
        <v>61</v>
      </c>
      <c r="DF25" s="923" t="s">
        <v>61</v>
      </c>
      <c r="DG25" s="923" t="s">
        <v>61</v>
      </c>
      <c r="DH25" s="923" t="s">
        <v>62</v>
      </c>
      <c r="DI25" s="923" t="s">
        <v>61</v>
      </c>
      <c r="DJ25" s="923" t="s">
        <v>61</v>
      </c>
      <c r="DK25" s="923" t="s">
        <v>62</v>
      </c>
      <c r="DL25" s="923" t="s">
        <v>61</v>
      </c>
      <c r="DM25" s="923" t="s">
        <v>61</v>
      </c>
      <c r="DN25" s="923" t="s">
        <v>61</v>
      </c>
      <c r="DO25" s="923" t="s">
        <v>61</v>
      </c>
      <c r="DP25" s="923" t="s">
        <v>61</v>
      </c>
      <c r="DQ25" s="923" t="s">
        <v>61</v>
      </c>
      <c r="DR25" s="923" t="s">
        <v>61</v>
      </c>
      <c r="DS25" s="923" t="s">
        <v>61</v>
      </c>
      <c r="DT25" s="923" t="s">
        <v>62</v>
      </c>
      <c r="DU25" s="923" t="s">
        <v>61</v>
      </c>
      <c r="DV25" s="923" t="s">
        <v>61</v>
      </c>
      <c r="DW25" s="923" t="s">
        <v>62</v>
      </c>
      <c r="DX25" s="924" t="s">
        <v>61</v>
      </c>
      <c r="DY25" s="924" t="s">
        <v>61</v>
      </c>
      <c r="DZ25" s="924" t="s">
        <v>61</v>
      </c>
      <c r="EA25" s="924" t="s">
        <v>61</v>
      </c>
      <c r="EB25" s="924" t="s">
        <v>61</v>
      </c>
      <c r="EC25" s="924" t="s">
        <v>61</v>
      </c>
      <c r="ED25" s="924" t="s">
        <v>62</v>
      </c>
      <c r="EE25" s="924" t="s">
        <v>62</v>
      </c>
      <c r="EF25" s="924" t="s">
        <v>62</v>
      </c>
      <c r="EG25" s="924" t="s">
        <v>62</v>
      </c>
      <c r="EH25" s="924" t="s">
        <v>62</v>
      </c>
      <c r="EI25" s="924" t="s">
        <v>62</v>
      </c>
      <c r="EJ25" s="1276" t="s">
        <v>803</v>
      </c>
      <c r="EK25" s="1159"/>
      <c r="EL25" s="1301" t="s">
        <v>61</v>
      </c>
      <c r="EM25" s="840" t="s">
        <v>371</v>
      </c>
      <c r="EN25" s="840" t="s">
        <v>804</v>
      </c>
      <c r="EO25" s="840" t="s">
        <v>61</v>
      </c>
      <c r="EP25" s="840" t="s">
        <v>61</v>
      </c>
      <c r="EQ25" s="840" t="s">
        <v>62</v>
      </c>
      <c r="ER25" s="840" t="s">
        <v>205</v>
      </c>
      <c r="ES25" s="840" t="s">
        <v>205</v>
      </c>
      <c r="ET25" s="840" t="s">
        <v>61</v>
      </c>
      <c r="EU25" s="840" t="s">
        <v>457</v>
      </c>
      <c r="EV25" s="840" t="s">
        <v>61</v>
      </c>
      <c r="EW25" s="840" t="s">
        <v>457</v>
      </c>
      <c r="EX25" s="840" t="s">
        <v>199</v>
      </c>
      <c r="EY25" s="840" t="s">
        <v>200</v>
      </c>
      <c r="EZ25" s="840" t="s">
        <v>199</v>
      </c>
      <c r="FA25" s="840" t="s">
        <v>200</v>
      </c>
      <c r="FB25" s="840" t="s">
        <v>805</v>
      </c>
      <c r="FC25" s="840" t="s">
        <v>205</v>
      </c>
      <c r="FD25" s="840" t="s">
        <v>805</v>
      </c>
      <c r="FE25" s="840" t="s">
        <v>205</v>
      </c>
      <c r="FF25" s="840" t="s">
        <v>199</v>
      </c>
      <c r="FG25" s="840" t="s">
        <v>200</v>
      </c>
      <c r="FH25" s="840" t="s">
        <v>805</v>
      </c>
      <c r="FI25" s="840" t="s">
        <v>200</v>
      </c>
      <c r="FJ25" s="840" t="s">
        <v>203</v>
      </c>
      <c r="FK25" s="840" t="s">
        <v>203</v>
      </c>
      <c r="FL25" s="840" t="s">
        <v>805</v>
      </c>
      <c r="FM25" s="840" t="s">
        <v>205</v>
      </c>
      <c r="FN25" s="840" t="s">
        <v>806</v>
      </c>
      <c r="FO25" s="840" t="s">
        <v>62</v>
      </c>
      <c r="FP25" s="840" t="s">
        <v>1936</v>
      </c>
      <c r="FQ25" s="840" t="s">
        <v>1936</v>
      </c>
      <c r="FR25" s="840" t="s">
        <v>62</v>
      </c>
      <c r="FS25" s="840" t="s">
        <v>1936</v>
      </c>
      <c r="FT25" s="840" t="s">
        <v>1936</v>
      </c>
      <c r="FU25" s="840" t="s">
        <v>62</v>
      </c>
      <c r="FV25" s="840" t="s">
        <v>1936</v>
      </c>
      <c r="FW25" s="841" t="s">
        <v>1936</v>
      </c>
      <c r="FX25" s="841" t="s">
        <v>62</v>
      </c>
      <c r="FY25" s="841" t="s">
        <v>62</v>
      </c>
      <c r="FZ25" s="841" t="s">
        <v>205</v>
      </c>
      <c r="GA25" s="841" t="s">
        <v>205</v>
      </c>
      <c r="GB25" s="841" t="s">
        <v>61</v>
      </c>
      <c r="GC25" s="841" t="s">
        <v>61</v>
      </c>
      <c r="GD25" s="841" t="s">
        <v>61</v>
      </c>
      <c r="GE25" s="841" t="s">
        <v>62</v>
      </c>
      <c r="GF25" s="841" t="s">
        <v>61</v>
      </c>
      <c r="GG25" s="841" t="s">
        <v>61</v>
      </c>
      <c r="GH25" s="841" t="s">
        <v>61</v>
      </c>
      <c r="GI25" s="841" t="s">
        <v>61</v>
      </c>
      <c r="GJ25" s="841" t="s">
        <v>62</v>
      </c>
      <c r="GK25" s="841" t="s">
        <v>61</v>
      </c>
      <c r="GL25" s="841" t="s">
        <v>603</v>
      </c>
      <c r="GM25" s="841">
        <v>2011</v>
      </c>
      <c r="GN25" s="841" t="s">
        <v>458</v>
      </c>
      <c r="GO25" s="841" t="s">
        <v>1936</v>
      </c>
      <c r="GP25" s="841">
        <v>2008</v>
      </c>
      <c r="GQ25" s="841" t="s">
        <v>62</v>
      </c>
      <c r="GR25" s="841" t="s">
        <v>62</v>
      </c>
      <c r="GS25" s="841" t="s">
        <v>61</v>
      </c>
      <c r="GT25" s="841" t="s">
        <v>62</v>
      </c>
      <c r="GU25" s="1304" t="s">
        <v>1936</v>
      </c>
      <c r="GV25" s="939"/>
      <c r="GW25" s="1307" t="s">
        <v>61</v>
      </c>
      <c r="GX25" s="892" t="s">
        <v>62</v>
      </c>
      <c r="GY25" s="892" t="s">
        <v>62</v>
      </c>
      <c r="GZ25" s="892" t="s">
        <v>62</v>
      </c>
      <c r="HA25" s="892" t="s">
        <v>61</v>
      </c>
      <c r="HB25" s="892" t="s">
        <v>62</v>
      </c>
      <c r="HC25" s="892" t="s">
        <v>62</v>
      </c>
      <c r="HD25" s="892" t="s">
        <v>62</v>
      </c>
      <c r="HE25" s="892" t="s">
        <v>61</v>
      </c>
      <c r="HF25" s="892" t="s">
        <v>61</v>
      </c>
      <c r="HG25" s="892" t="s">
        <v>1936</v>
      </c>
      <c r="HH25" s="892" t="s">
        <v>807</v>
      </c>
      <c r="HI25" s="892" t="s">
        <v>61</v>
      </c>
      <c r="HJ25" s="1311" t="s">
        <v>62</v>
      </c>
      <c r="HK25" s="890" t="s">
        <v>808</v>
      </c>
      <c r="HL25" s="1315" t="s">
        <v>1151</v>
      </c>
    </row>
    <row r="26" spans="1:220" ht="39.950000000000003" customHeight="1">
      <c r="A26" s="1200" t="s">
        <v>1163</v>
      </c>
      <c r="B26" s="1207"/>
      <c r="C26" s="1204" t="s">
        <v>61</v>
      </c>
      <c r="D26" s="894" t="s">
        <v>809</v>
      </c>
      <c r="E26" s="894" t="s">
        <v>61</v>
      </c>
      <c r="F26" s="894" t="s">
        <v>359</v>
      </c>
      <c r="G26" s="894" t="s">
        <v>61</v>
      </c>
      <c r="H26" s="894" t="s">
        <v>1290</v>
      </c>
      <c r="I26" s="894" t="s">
        <v>61</v>
      </c>
      <c r="J26" s="894" t="s">
        <v>1291</v>
      </c>
      <c r="K26" s="894" t="s">
        <v>62</v>
      </c>
      <c r="L26" s="894" t="s">
        <v>1936</v>
      </c>
      <c r="M26" s="894" t="s">
        <v>61</v>
      </c>
      <c r="N26" s="894" t="s">
        <v>220</v>
      </c>
      <c r="O26" s="894" t="s">
        <v>61</v>
      </c>
      <c r="P26" s="894" t="s">
        <v>1292</v>
      </c>
      <c r="Q26" s="894" t="s">
        <v>61</v>
      </c>
      <c r="R26" s="894" t="s">
        <v>460</v>
      </c>
      <c r="S26" s="894" t="s">
        <v>62</v>
      </c>
      <c r="T26" s="894" t="s">
        <v>1936</v>
      </c>
      <c r="U26" s="894" t="s">
        <v>62</v>
      </c>
      <c r="V26" s="894" t="s">
        <v>1936</v>
      </c>
      <c r="W26" s="894" t="s">
        <v>60</v>
      </c>
      <c r="X26" s="894" t="s">
        <v>61</v>
      </c>
      <c r="Y26" s="894" t="s">
        <v>62</v>
      </c>
      <c r="Z26" s="894" t="s">
        <v>205</v>
      </c>
      <c r="AA26" s="1210" t="s">
        <v>205</v>
      </c>
      <c r="AB26" s="943"/>
      <c r="AC26" s="1295" t="s">
        <v>85</v>
      </c>
      <c r="AD26" s="835" t="s">
        <v>95</v>
      </c>
      <c r="AE26" s="836">
        <v>4020233</v>
      </c>
      <c r="AF26" s="835" t="s">
        <v>538</v>
      </c>
      <c r="AG26" s="835" t="s">
        <v>1293</v>
      </c>
      <c r="AH26" s="835" t="s">
        <v>61</v>
      </c>
      <c r="AI26" s="836" t="s">
        <v>61</v>
      </c>
      <c r="AJ26" s="836">
        <v>45454</v>
      </c>
      <c r="AK26" s="835" t="s">
        <v>538</v>
      </c>
      <c r="AL26" s="835" t="s">
        <v>810</v>
      </c>
      <c r="AM26" s="835" t="s">
        <v>1936</v>
      </c>
      <c r="AN26" s="836">
        <v>0</v>
      </c>
      <c r="AO26" s="835" t="s">
        <v>538</v>
      </c>
      <c r="AP26" s="835" t="s">
        <v>1936</v>
      </c>
      <c r="AQ26" s="835" t="s">
        <v>1936</v>
      </c>
      <c r="AR26" s="1223">
        <v>45454</v>
      </c>
      <c r="AS26" s="835" t="s">
        <v>1936</v>
      </c>
      <c r="AT26" s="835" t="s">
        <v>61</v>
      </c>
      <c r="AU26" s="835" t="s">
        <v>61</v>
      </c>
      <c r="AV26" s="835" t="s">
        <v>811</v>
      </c>
      <c r="AW26" s="836">
        <v>45454</v>
      </c>
      <c r="AX26" s="837" t="s">
        <v>538</v>
      </c>
      <c r="AY26" s="836" t="s">
        <v>810</v>
      </c>
      <c r="AZ26" s="835" t="s">
        <v>1294</v>
      </c>
      <c r="BA26" s="835" t="s">
        <v>62</v>
      </c>
      <c r="BB26" s="836" t="s">
        <v>205</v>
      </c>
      <c r="BC26" s="836">
        <v>0</v>
      </c>
      <c r="BD26" s="837" t="s">
        <v>538</v>
      </c>
      <c r="BE26" s="836" t="s">
        <v>1936</v>
      </c>
      <c r="BF26" s="835" t="s">
        <v>1295</v>
      </c>
      <c r="BG26" s="1223">
        <v>45454</v>
      </c>
      <c r="BH26" s="835" t="s">
        <v>1936</v>
      </c>
      <c r="BI26" s="835" t="s">
        <v>61</v>
      </c>
      <c r="BJ26" s="836" t="s">
        <v>1297</v>
      </c>
      <c r="BK26" s="836">
        <v>6283050</v>
      </c>
      <c r="BL26" s="836" t="s">
        <v>538</v>
      </c>
      <c r="BM26" s="836" t="s">
        <v>1296</v>
      </c>
      <c r="BN26" s="835" t="s">
        <v>1295</v>
      </c>
      <c r="BO26" s="835" t="s">
        <v>61</v>
      </c>
      <c r="BP26" s="836">
        <v>69000</v>
      </c>
      <c r="BQ26" s="837" t="s">
        <v>538</v>
      </c>
      <c r="BR26" s="837" t="s">
        <v>352</v>
      </c>
      <c r="BS26" s="836" t="s">
        <v>1936</v>
      </c>
      <c r="BT26" s="835" t="s">
        <v>62</v>
      </c>
      <c r="BU26" s="836">
        <v>0</v>
      </c>
      <c r="BV26" s="835" t="s">
        <v>1936</v>
      </c>
      <c r="BW26" s="836" t="s">
        <v>1936</v>
      </c>
      <c r="BX26" s="836" t="s">
        <v>1936</v>
      </c>
      <c r="BY26" s="1223">
        <v>6352050</v>
      </c>
      <c r="BZ26" s="836" t="s">
        <v>1298</v>
      </c>
      <c r="CA26" s="839">
        <v>7.1049584337891779E-3</v>
      </c>
      <c r="CB26" s="835" t="s">
        <v>101</v>
      </c>
      <c r="CC26" s="839">
        <v>1</v>
      </c>
      <c r="CD26" s="835" t="s">
        <v>101</v>
      </c>
      <c r="CE26" s="839">
        <v>1.5913266718620538</v>
      </c>
      <c r="CF26" s="835" t="s">
        <v>114</v>
      </c>
      <c r="CG26" s="835" t="s">
        <v>1936</v>
      </c>
      <c r="CH26" s="835" t="s">
        <v>101</v>
      </c>
      <c r="CI26" s="835" t="s">
        <v>1</v>
      </c>
      <c r="CJ26" s="835" t="s">
        <v>812</v>
      </c>
      <c r="CK26" s="835" t="s">
        <v>62</v>
      </c>
      <c r="CL26" s="1280" t="s">
        <v>813</v>
      </c>
      <c r="CM26" s="1278"/>
      <c r="CN26" s="1298" t="s">
        <v>61</v>
      </c>
      <c r="CO26" s="842" t="s">
        <v>61</v>
      </c>
      <c r="CP26" s="842" t="s">
        <v>61</v>
      </c>
      <c r="CQ26" s="842" t="s">
        <v>62</v>
      </c>
      <c r="CR26" s="842" t="s">
        <v>62</v>
      </c>
      <c r="CS26" s="842" t="s">
        <v>61</v>
      </c>
      <c r="CT26" s="842" t="s">
        <v>62</v>
      </c>
      <c r="CU26" s="842" t="s">
        <v>61</v>
      </c>
      <c r="CV26" s="842" t="s">
        <v>205</v>
      </c>
      <c r="CW26" s="842" t="s">
        <v>205</v>
      </c>
      <c r="CX26" s="842" t="s">
        <v>61</v>
      </c>
      <c r="CY26" s="842" t="s">
        <v>1936</v>
      </c>
      <c r="CZ26" s="923" t="s">
        <v>61</v>
      </c>
      <c r="DA26" s="923" t="s">
        <v>61</v>
      </c>
      <c r="DB26" s="923" t="s">
        <v>61</v>
      </c>
      <c r="DC26" s="923" t="s">
        <v>61</v>
      </c>
      <c r="DD26" s="923" t="s">
        <v>61</v>
      </c>
      <c r="DE26" s="923" t="s">
        <v>61</v>
      </c>
      <c r="DF26" s="923" t="s">
        <v>62</v>
      </c>
      <c r="DG26" s="923" t="s">
        <v>61</v>
      </c>
      <c r="DH26" s="923" t="s">
        <v>61</v>
      </c>
      <c r="DI26" s="923" t="s">
        <v>61</v>
      </c>
      <c r="DJ26" s="923" t="s">
        <v>61</v>
      </c>
      <c r="DK26" s="923" t="s">
        <v>345</v>
      </c>
      <c r="DL26" s="923" t="s">
        <v>61</v>
      </c>
      <c r="DM26" s="923" t="s">
        <v>61</v>
      </c>
      <c r="DN26" s="923" t="s">
        <v>61</v>
      </c>
      <c r="DO26" s="923" t="s">
        <v>61</v>
      </c>
      <c r="DP26" s="923" t="s">
        <v>61</v>
      </c>
      <c r="DQ26" s="923" t="s">
        <v>61</v>
      </c>
      <c r="DR26" s="923" t="s">
        <v>61</v>
      </c>
      <c r="DS26" s="923" t="s">
        <v>61</v>
      </c>
      <c r="DT26" s="923" t="s">
        <v>61</v>
      </c>
      <c r="DU26" s="923" t="s">
        <v>61</v>
      </c>
      <c r="DV26" s="923" t="s">
        <v>61</v>
      </c>
      <c r="DW26" s="923" t="s">
        <v>1936</v>
      </c>
      <c r="DX26" s="924" t="s">
        <v>61</v>
      </c>
      <c r="DY26" s="924" t="s">
        <v>62</v>
      </c>
      <c r="DZ26" s="924" t="s">
        <v>61</v>
      </c>
      <c r="EA26" s="924" t="s">
        <v>61</v>
      </c>
      <c r="EB26" s="924" t="s">
        <v>61</v>
      </c>
      <c r="EC26" s="924" t="s">
        <v>61</v>
      </c>
      <c r="ED26" s="924" t="s">
        <v>61</v>
      </c>
      <c r="EE26" s="924" t="s">
        <v>62</v>
      </c>
      <c r="EF26" s="924" t="s">
        <v>62</v>
      </c>
      <c r="EG26" s="924" t="s">
        <v>62</v>
      </c>
      <c r="EH26" s="924" t="s">
        <v>61</v>
      </c>
      <c r="EI26" s="924" t="s">
        <v>1936</v>
      </c>
      <c r="EJ26" s="1276" t="s">
        <v>814</v>
      </c>
      <c r="EK26" s="1159"/>
      <c r="EL26" s="1301" t="s">
        <v>61</v>
      </c>
      <c r="EM26" s="840" t="s">
        <v>1954</v>
      </c>
      <c r="EN26" s="840" t="s">
        <v>548</v>
      </c>
      <c r="EO26" s="840" t="s">
        <v>61</v>
      </c>
      <c r="EP26" s="840" t="s">
        <v>61</v>
      </c>
      <c r="EQ26" s="840" t="s">
        <v>61</v>
      </c>
      <c r="ER26" s="840" t="s">
        <v>461</v>
      </c>
      <c r="ES26" s="840" t="s">
        <v>462</v>
      </c>
      <c r="ET26" s="840" t="s">
        <v>61</v>
      </c>
      <c r="EU26" s="840" t="s">
        <v>815</v>
      </c>
      <c r="EV26" s="840" t="s">
        <v>61</v>
      </c>
      <c r="EW26" s="840" t="s">
        <v>1955</v>
      </c>
      <c r="EX26" s="840" t="s">
        <v>199</v>
      </c>
      <c r="EY26" s="840" t="s">
        <v>199</v>
      </c>
      <c r="EZ26" s="840" t="s">
        <v>199</v>
      </c>
      <c r="FA26" s="840" t="s">
        <v>199</v>
      </c>
      <c r="FB26" s="840" t="s">
        <v>187</v>
      </c>
      <c r="FC26" s="840" t="s">
        <v>187</v>
      </c>
      <c r="FD26" s="840" t="s">
        <v>187</v>
      </c>
      <c r="FE26" s="840" t="s">
        <v>187</v>
      </c>
      <c r="FF26" s="840" t="s">
        <v>199</v>
      </c>
      <c r="FG26" s="840" t="s">
        <v>199</v>
      </c>
      <c r="FH26" s="840" t="s">
        <v>187</v>
      </c>
      <c r="FI26" s="840" t="s">
        <v>187</v>
      </c>
      <c r="FJ26" s="840" t="s">
        <v>203</v>
      </c>
      <c r="FK26" s="840" t="s">
        <v>203</v>
      </c>
      <c r="FL26" s="840" t="s">
        <v>199</v>
      </c>
      <c r="FM26" s="840" t="s">
        <v>199</v>
      </c>
      <c r="FN26" s="840" t="s">
        <v>816</v>
      </c>
      <c r="FO26" s="840" t="s">
        <v>62</v>
      </c>
      <c r="FP26" s="840" t="s">
        <v>1936</v>
      </c>
      <c r="FQ26" s="840" t="s">
        <v>1936</v>
      </c>
      <c r="FR26" s="840" t="s">
        <v>62</v>
      </c>
      <c r="FS26" s="840" t="s">
        <v>1936</v>
      </c>
      <c r="FT26" s="840" t="s">
        <v>1936</v>
      </c>
      <c r="FU26" s="840" t="s">
        <v>62</v>
      </c>
      <c r="FV26" s="840" t="s">
        <v>1936</v>
      </c>
      <c r="FW26" s="841" t="s">
        <v>1936</v>
      </c>
      <c r="FX26" s="841" t="s">
        <v>62</v>
      </c>
      <c r="FY26" s="841" t="s">
        <v>62</v>
      </c>
      <c r="FZ26" s="841" t="s">
        <v>205</v>
      </c>
      <c r="GA26" s="841" t="s">
        <v>205</v>
      </c>
      <c r="GB26" s="841" t="s">
        <v>61</v>
      </c>
      <c r="GC26" s="841" t="s">
        <v>61</v>
      </c>
      <c r="GD26" s="841" t="s">
        <v>61</v>
      </c>
      <c r="GE26" s="841" t="s">
        <v>61</v>
      </c>
      <c r="GF26" s="841" t="s">
        <v>61</v>
      </c>
      <c r="GG26" s="841" t="s">
        <v>61</v>
      </c>
      <c r="GH26" s="841" t="s">
        <v>61</v>
      </c>
      <c r="GI26" s="841" t="s">
        <v>61</v>
      </c>
      <c r="GJ26" s="841" t="s">
        <v>61</v>
      </c>
      <c r="GK26" s="841" t="s">
        <v>61</v>
      </c>
      <c r="GL26" s="841" t="s">
        <v>345</v>
      </c>
      <c r="GM26" s="841">
        <v>41640</v>
      </c>
      <c r="GN26" s="841" t="s">
        <v>1956</v>
      </c>
      <c r="GO26" s="841" t="s">
        <v>817</v>
      </c>
      <c r="GP26" s="841">
        <v>2007</v>
      </c>
      <c r="GQ26" s="841" t="s">
        <v>61</v>
      </c>
      <c r="GR26" s="841" t="s">
        <v>61</v>
      </c>
      <c r="GS26" s="841" t="s">
        <v>61</v>
      </c>
      <c r="GT26" s="841" t="s">
        <v>62</v>
      </c>
      <c r="GU26" s="1304" t="s">
        <v>1936</v>
      </c>
      <c r="GV26" s="938"/>
      <c r="GW26" s="1307" t="s">
        <v>61</v>
      </c>
      <c r="GX26" s="892" t="s">
        <v>62</v>
      </c>
      <c r="GY26" s="892" t="s">
        <v>62</v>
      </c>
      <c r="GZ26" s="892" t="s">
        <v>61</v>
      </c>
      <c r="HA26" s="892" t="s">
        <v>61</v>
      </c>
      <c r="HB26" s="892" t="s">
        <v>62</v>
      </c>
      <c r="HC26" s="892" t="s">
        <v>62</v>
      </c>
      <c r="HD26" s="892" t="s">
        <v>205</v>
      </c>
      <c r="HE26" s="892" t="s">
        <v>62</v>
      </c>
      <c r="HF26" s="892" t="s">
        <v>61</v>
      </c>
      <c r="HG26" s="892" t="s">
        <v>538</v>
      </c>
      <c r="HH26" s="892" t="s">
        <v>1299</v>
      </c>
      <c r="HI26" s="892" t="s">
        <v>61</v>
      </c>
      <c r="HJ26" s="1311" t="s">
        <v>62</v>
      </c>
      <c r="HK26" s="890" t="s">
        <v>818</v>
      </c>
      <c r="HL26" s="1315" t="s">
        <v>1151</v>
      </c>
    </row>
    <row r="27" spans="1:220" ht="39.950000000000003" customHeight="1">
      <c r="A27" s="1200" t="s">
        <v>1164</v>
      </c>
      <c r="B27" s="1207"/>
      <c r="C27" s="1204" t="s">
        <v>61</v>
      </c>
      <c r="D27" s="894" t="s">
        <v>463</v>
      </c>
      <c r="E27" s="894" t="s">
        <v>61</v>
      </c>
      <c r="F27" s="894" t="s">
        <v>819</v>
      </c>
      <c r="G27" s="894" t="s">
        <v>61</v>
      </c>
      <c r="H27" s="894" t="s">
        <v>464</v>
      </c>
      <c r="I27" s="894" t="s">
        <v>61</v>
      </c>
      <c r="J27" s="894" t="s">
        <v>465</v>
      </c>
      <c r="K27" s="894" t="s">
        <v>61</v>
      </c>
      <c r="L27" s="894" t="s">
        <v>361</v>
      </c>
      <c r="M27" s="894" t="s">
        <v>61</v>
      </c>
      <c r="N27" s="894" t="s">
        <v>441</v>
      </c>
      <c r="O27" s="894" t="s">
        <v>61</v>
      </c>
      <c r="P27" s="894" t="s">
        <v>466</v>
      </c>
      <c r="Q27" s="894" t="s">
        <v>61</v>
      </c>
      <c r="R27" s="894" t="s">
        <v>467</v>
      </c>
      <c r="S27" s="894" t="s">
        <v>61</v>
      </c>
      <c r="T27" s="894" t="s">
        <v>468</v>
      </c>
      <c r="U27" s="894" t="s">
        <v>61</v>
      </c>
      <c r="V27" s="894" t="s">
        <v>469</v>
      </c>
      <c r="W27" s="894" t="s">
        <v>64</v>
      </c>
      <c r="X27" s="894" t="s">
        <v>62</v>
      </c>
      <c r="Y27" s="894" t="s">
        <v>62</v>
      </c>
      <c r="Z27" s="894" t="s">
        <v>205</v>
      </c>
      <c r="AA27" s="1210" t="s">
        <v>205</v>
      </c>
      <c r="AB27" s="943"/>
      <c r="AC27" s="1295" t="s">
        <v>91</v>
      </c>
      <c r="AD27" s="835" t="s">
        <v>90</v>
      </c>
      <c r="AE27" s="836">
        <v>4873900</v>
      </c>
      <c r="AF27" s="835" t="s">
        <v>720</v>
      </c>
      <c r="AG27" s="835" t="s">
        <v>820</v>
      </c>
      <c r="AH27" s="835" t="s">
        <v>62</v>
      </c>
      <c r="AI27" s="836" t="s">
        <v>62</v>
      </c>
      <c r="AJ27" s="836">
        <v>0</v>
      </c>
      <c r="AK27" s="835" t="s">
        <v>205</v>
      </c>
      <c r="AL27" s="835" t="s">
        <v>205</v>
      </c>
      <c r="AM27" s="835" t="s">
        <v>205</v>
      </c>
      <c r="AN27" s="836">
        <v>0</v>
      </c>
      <c r="AO27" s="835" t="s">
        <v>1936</v>
      </c>
      <c r="AP27" s="835" t="s">
        <v>1936</v>
      </c>
      <c r="AQ27" s="835" t="s">
        <v>1936</v>
      </c>
      <c r="AR27" s="1223">
        <v>0</v>
      </c>
      <c r="AS27" s="835" t="s">
        <v>1936</v>
      </c>
      <c r="AT27" s="835" t="s">
        <v>62</v>
      </c>
      <c r="AU27" s="835" t="s">
        <v>62</v>
      </c>
      <c r="AV27" s="835" t="s">
        <v>205</v>
      </c>
      <c r="AW27" s="836">
        <v>0</v>
      </c>
      <c r="AX27" s="837" t="s">
        <v>1936</v>
      </c>
      <c r="AY27" s="836" t="s">
        <v>1936</v>
      </c>
      <c r="AZ27" s="835" t="s">
        <v>1936</v>
      </c>
      <c r="BA27" s="835" t="s">
        <v>62</v>
      </c>
      <c r="BB27" s="836" t="s">
        <v>205</v>
      </c>
      <c r="BC27" s="836">
        <v>0</v>
      </c>
      <c r="BD27" s="837" t="s">
        <v>1936</v>
      </c>
      <c r="BE27" s="836" t="s">
        <v>1936</v>
      </c>
      <c r="BF27" s="835" t="s">
        <v>1936</v>
      </c>
      <c r="BG27" s="1223">
        <v>0</v>
      </c>
      <c r="BH27" s="835" t="s">
        <v>1936</v>
      </c>
      <c r="BI27" s="835" t="s">
        <v>61</v>
      </c>
      <c r="BJ27" s="836" t="s">
        <v>243</v>
      </c>
      <c r="BK27" s="836">
        <v>4076143</v>
      </c>
      <c r="BL27" s="836" t="s">
        <v>720</v>
      </c>
      <c r="BM27" s="836" t="s">
        <v>352</v>
      </c>
      <c r="BN27" s="835" t="s">
        <v>823</v>
      </c>
      <c r="BO27" s="835" t="s">
        <v>61</v>
      </c>
      <c r="BP27" s="836">
        <v>300002.40000000002</v>
      </c>
      <c r="BQ27" s="837" t="s">
        <v>720</v>
      </c>
      <c r="BR27" s="837" t="s">
        <v>824</v>
      </c>
      <c r="BS27" s="836" t="s">
        <v>825</v>
      </c>
      <c r="BT27" s="835" t="s">
        <v>61</v>
      </c>
      <c r="BU27" s="836">
        <v>679800</v>
      </c>
      <c r="BV27" s="835" t="s">
        <v>720</v>
      </c>
      <c r="BW27" s="836" t="s">
        <v>824</v>
      </c>
      <c r="BX27" s="836" t="s">
        <v>826</v>
      </c>
      <c r="BY27" s="1223">
        <v>5055945.4000000004</v>
      </c>
      <c r="BZ27" s="836" t="s">
        <v>1936</v>
      </c>
      <c r="CA27" s="839">
        <v>0</v>
      </c>
      <c r="CB27" s="835" t="s">
        <v>101</v>
      </c>
      <c r="CC27" s="839">
        <v>0</v>
      </c>
      <c r="CD27" s="835" t="s">
        <v>827</v>
      </c>
      <c r="CE27" s="839">
        <v>1.0373510740885123</v>
      </c>
      <c r="CF27" s="835" t="s">
        <v>1936</v>
      </c>
      <c r="CG27" s="835" t="s">
        <v>62</v>
      </c>
      <c r="CH27" s="835" t="s">
        <v>1672</v>
      </c>
      <c r="CI27" s="835" t="s">
        <v>205</v>
      </c>
      <c r="CJ27" s="835" t="s">
        <v>205</v>
      </c>
      <c r="CK27" s="835" t="s">
        <v>205</v>
      </c>
      <c r="CL27" s="1280" t="s">
        <v>828</v>
      </c>
      <c r="CM27" s="1278"/>
      <c r="CN27" s="1298" t="s">
        <v>61</v>
      </c>
      <c r="CO27" s="842" t="s">
        <v>61</v>
      </c>
      <c r="CP27" s="842" t="s">
        <v>61</v>
      </c>
      <c r="CQ27" s="842" t="s">
        <v>61</v>
      </c>
      <c r="CR27" s="842" t="s">
        <v>61</v>
      </c>
      <c r="CS27" s="842" t="s">
        <v>61</v>
      </c>
      <c r="CT27" s="842" t="s">
        <v>61</v>
      </c>
      <c r="CU27" s="842" t="s">
        <v>61</v>
      </c>
      <c r="CV27" s="842" t="s">
        <v>61</v>
      </c>
      <c r="CW27" s="842" t="s">
        <v>61</v>
      </c>
      <c r="CX27" s="842" t="s">
        <v>62</v>
      </c>
      <c r="CY27" s="842" t="s">
        <v>1936</v>
      </c>
      <c r="CZ27" s="923" t="s">
        <v>61</v>
      </c>
      <c r="DA27" s="923" t="s">
        <v>61</v>
      </c>
      <c r="DB27" s="923" t="s">
        <v>61</v>
      </c>
      <c r="DC27" s="923" t="s">
        <v>61</v>
      </c>
      <c r="DD27" s="923" t="s">
        <v>61</v>
      </c>
      <c r="DE27" s="923" t="s">
        <v>61</v>
      </c>
      <c r="DF27" s="923" t="s">
        <v>61</v>
      </c>
      <c r="DG27" s="923" t="s">
        <v>61</v>
      </c>
      <c r="DH27" s="923" t="s">
        <v>61</v>
      </c>
      <c r="DI27" s="923" t="s">
        <v>61</v>
      </c>
      <c r="DJ27" s="923" t="s">
        <v>61</v>
      </c>
      <c r="DK27" s="923" t="s">
        <v>1936</v>
      </c>
      <c r="DL27" s="923" t="s">
        <v>61</v>
      </c>
      <c r="DM27" s="923" t="s">
        <v>61</v>
      </c>
      <c r="DN27" s="923" t="s">
        <v>61</v>
      </c>
      <c r="DO27" s="923" t="s">
        <v>61</v>
      </c>
      <c r="DP27" s="923" t="s">
        <v>61</v>
      </c>
      <c r="DQ27" s="923" t="s">
        <v>61</v>
      </c>
      <c r="DR27" s="923" t="s">
        <v>61</v>
      </c>
      <c r="DS27" s="923" t="s">
        <v>61</v>
      </c>
      <c r="DT27" s="923" t="s">
        <v>61</v>
      </c>
      <c r="DU27" s="923" t="s">
        <v>61</v>
      </c>
      <c r="DV27" s="923" t="s">
        <v>61</v>
      </c>
      <c r="DW27" s="923" t="s">
        <v>1936</v>
      </c>
      <c r="DX27" s="924" t="s">
        <v>61</v>
      </c>
      <c r="DY27" s="924" t="s">
        <v>61</v>
      </c>
      <c r="DZ27" s="924" t="s">
        <v>61</v>
      </c>
      <c r="EA27" s="924" t="s">
        <v>61</v>
      </c>
      <c r="EB27" s="924" t="s">
        <v>62</v>
      </c>
      <c r="EC27" s="924" t="s">
        <v>61</v>
      </c>
      <c r="ED27" s="924" t="s">
        <v>61</v>
      </c>
      <c r="EE27" s="924" t="s">
        <v>62</v>
      </c>
      <c r="EF27" s="924" t="s">
        <v>62</v>
      </c>
      <c r="EG27" s="924" t="s">
        <v>62</v>
      </c>
      <c r="EH27" s="924" t="s">
        <v>62</v>
      </c>
      <c r="EI27" s="924" t="s">
        <v>1936</v>
      </c>
      <c r="EJ27" s="1276" t="s">
        <v>829</v>
      </c>
      <c r="EK27" s="1159"/>
      <c r="EL27" s="1301" t="s">
        <v>61</v>
      </c>
      <c r="EM27" s="840" t="s">
        <v>470</v>
      </c>
      <c r="EN27" s="840" t="s">
        <v>316</v>
      </c>
      <c r="EO27" s="840" t="s">
        <v>61</v>
      </c>
      <c r="EP27" s="840" t="s">
        <v>61</v>
      </c>
      <c r="EQ27" s="840" t="s">
        <v>61</v>
      </c>
      <c r="ER27" s="840" t="s">
        <v>830</v>
      </c>
      <c r="ES27" s="840" t="s">
        <v>831</v>
      </c>
      <c r="ET27" s="840" t="s">
        <v>61</v>
      </c>
      <c r="EU27" s="840" t="s">
        <v>832</v>
      </c>
      <c r="EV27" s="840" t="s">
        <v>61</v>
      </c>
      <c r="EW27" s="840" t="s">
        <v>833</v>
      </c>
      <c r="EX27" s="840" t="s">
        <v>199</v>
      </c>
      <c r="EY27" s="840" t="s">
        <v>199</v>
      </c>
      <c r="EZ27" s="840" t="s">
        <v>199</v>
      </c>
      <c r="FA27" s="840" t="s">
        <v>201</v>
      </c>
      <c r="FB27" s="840" t="s">
        <v>201</v>
      </c>
      <c r="FC27" s="840" t="s">
        <v>201</v>
      </c>
      <c r="FD27" s="840" t="s">
        <v>202</v>
      </c>
      <c r="FE27" s="840" t="s">
        <v>202</v>
      </c>
      <c r="FF27" s="840" t="s">
        <v>199</v>
      </c>
      <c r="FG27" s="840" t="s">
        <v>199</v>
      </c>
      <c r="FH27" s="840" t="s">
        <v>201</v>
      </c>
      <c r="FI27" s="840" t="s">
        <v>201</v>
      </c>
      <c r="FJ27" s="840" t="s">
        <v>834</v>
      </c>
      <c r="FK27" s="840" t="s">
        <v>834</v>
      </c>
      <c r="FL27" s="840" t="s">
        <v>199</v>
      </c>
      <c r="FM27" s="840" t="s">
        <v>199</v>
      </c>
      <c r="FN27" s="840" t="s">
        <v>835</v>
      </c>
      <c r="FO27" s="840" t="s">
        <v>62</v>
      </c>
      <c r="FP27" s="840" t="s">
        <v>1936</v>
      </c>
      <c r="FQ27" s="840" t="s">
        <v>1936</v>
      </c>
      <c r="FR27" s="840" t="s">
        <v>62</v>
      </c>
      <c r="FS27" s="840" t="s">
        <v>1936</v>
      </c>
      <c r="FT27" s="840" t="s">
        <v>1936</v>
      </c>
      <c r="FU27" s="840" t="s">
        <v>62</v>
      </c>
      <c r="FV27" s="840" t="s">
        <v>1936</v>
      </c>
      <c r="FW27" s="841" t="s">
        <v>1936</v>
      </c>
      <c r="FX27" s="841" t="s">
        <v>62</v>
      </c>
      <c r="FY27" s="841" t="s">
        <v>62</v>
      </c>
      <c r="FZ27" s="841" t="s">
        <v>205</v>
      </c>
      <c r="GA27" s="841" t="s">
        <v>205</v>
      </c>
      <c r="GB27" s="841" t="s">
        <v>61</v>
      </c>
      <c r="GC27" s="841" t="s">
        <v>61</v>
      </c>
      <c r="GD27" s="841" t="s">
        <v>61</v>
      </c>
      <c r="GE27" s="841" t="s">
        <v>61</v>
      </c>
      <c r="GF27" s="841" t="s">
        <v>61</v>
      </c>
      <c r="GG27" s="841" t="s">
        <v>61</v>
      </c>
      <c r="GH27" s="841" t="s">
        <v>62</v>
      </c>
      <c r="GI27" s="841" t="s">
        <v>61</v>
      </c>
      <c r="GJ27" s="841" t="s">
        <v>62</v>
      </c>
      <c r="GK27" s="841" t="s">
        <v>62</v>
      </c>
      <c r="GL27" s="841" t="s">
        <v>205</v>
      </c>
      <c r="GM27" s="841">
        <v>2011</v>
      </c>
      <c r="GN27" s="841" t="s">
        <v>471</v>
      </c>
      <c r="GO27" s="841" t="s">
        <v>1936</v>
      </c>
      <c r="GP27" s="841">
        <v>2012</v>
      </c>
      <c r="GQ27" s="841" t="s">
        <v>61</v>
      </c>
      <c r="GR27" s="841" t="s">
        <v>61</v>
      </c>
      <c r="GS27" s="841" t="s">
        <v>61</v>
      </c>
      <c r="GT27" s="841" t="s">
        <v>62</v>
      </c>
      <c r="GU27" s="1304" t="s">
        <v>1936</v>
      </c>
      <c r="GV27" s="938"/>
      <c r="GW27" s="1307" t="s">
        <v>62</v>
      </c>
      <c r="GX27" s="892" t="s">
        <v>62</v>
      </c>
      <c r="GY27" s="892" t="s">
        <v>62</v>
      </c>
      <c r="GZ27" s="892" t="s">
        <v>62</v>
      </c>
      <c r="HA27" s="892" t="s">
        <v>62</v>
      </c>
      <c r="HB27" s="892" t="s">
        <v>62</v>
      </c>
      <c r="HC27" s="892" t="s">
        <v>62</v>
      </c>
      <c r="HD27" s="892" t="s">
        <v>62</v>
      </c>
      <c r="HE27" s="892" t="s">
        <v>62</v>
      </c>
      <c r="HF27" s="892" t="s">
        <v>62</v>
      </c>
      <c r="HG27" s="892" t="s">
        <v>720</v>
      </c>
      <c r="HH27" s="892" t="s">
        <v>837</v>
      </c>
      <c r="HI27" s="892" t="s">
        <v>61</v>
      </c>
      <c r="HJ27" s="1311" t="s">
        <v>62</v>
      </c>
      <c r="HK27" s="890" t="s">
        <v>838</v>
      </c>
      <c r="HL27" s="1315" t="s">
        <v>1151</v>
      </c>
    </row>
    <row r="28" spans="1:220" ht="39.950000000000003" customHeight="1">
      <c r="A28" s="1200" t="s">
        <v>1289</v>
      </c>
      <c r="B28" s="1207"/>
      <c r="C28" s="1204" t="s">
        <v>61</v>
      </c>
      <c r="D28" s="894" t="s">
        <v>1263</v>
      </c>
      <c r="E28" s="894" t="s">
        <v>61</v>
      </c>
      <c r="F28" s="894" t="s">
        <v>1264</v>
      </c>
      <c r="G28" s="894" t="s">
        <v>61</v>
      </c>
      <c r="H28" s="894" t="s">
        <v>1265</v>
      </c>
      <c r="I28" s="894" t="s">
        <v>61</v>
      </c>
      <c r="J28" s="894" t="s">
        <v>1266</v>
      </c>
      <c r="K28" s="894" t="s">
        <v>61</v>
      </c>
      <c r="L28" s="894" t="s">
        <v>1267</v>
      </c>
      <c r="M28" s="894" t="s">
        <v>61</v>
      </c>
      <c r="N28" s="894" t="s">
        <v>349</v>
      </c>
      <c r="O28" s="894" t="s">
        <v>61</v>
      </c>
      <c r="P28" s="894" t="s">
        <v>1268</v>
      </c>
      <c r="Q28" s="894" t="s">
        <v>61</v>
      </c>
      <c r="R28" s="894" t="s">
        <v>1269</v>
      </c>
      <c r="S28" s="894" t="s">
        <v>61</v>
      </c>
      <c r="T28" s="894" t="s">
        <v>1270</v>
      </c>
      <c r="U28" s="894" t="s">
        <v>61</v>
      </c>
      <c r="V28" s="894" t="s">
        <v>1271</v>
      </c>
      <c r="W28" s="894" t="s">
        <v>64</v>
      </c>
      <c r="X28" s="894" t="s">
        <v>61</v>
      </c>
      <c r="Y28" s="894" t="s">
        <v>61</v>
      </c>
      <c r="Z28" s="894" t="s">
        <v>1683</v>
      </c>
      <c r="AA28" s="1210" t="s">
        <v>1272</v>
      </c>
      <c r="AB28" s="943"/>
      <c r="AC28" s="1295" t="s">
        <v>85</v>
      </c>
      <c r="AD28" s="835" t="s">
        <v>96</v>
      </c>
      <c r="AE28" s="836" t="s">
        <v>66</v>
      </c>
      <c r="AF28" s="835" t="s">
        <v>205</v>
      </c>
      <c r="AG28" s="835" t="s">
        <v>205</v>
      </c>
      <c r="AH28" s="835" t="s">
        <v>62</v>
      </c>
      <c r="AI28" s="836" t="s">
        <v>61</v>
      </c>
      <c r="AJ28" s="836">
        <v>1000000</v>
      </c>
      <c r="AK28" s="835" t="s">
        <v>538</v>
      </c>
      <c r="AL28" s="835" t="s">
        <v>1936</v>
      </c>
      <c r="AM28" s="835" t="s">
        <v>1273</v>
      </c>
      <c r="AN28" s="836" t="s">
        <v>1936</v>
      </c>
      <c r="AO28" s="835" t="s">
        <v>1936</v>
      </c>
      <c r="AP28" s="835" t="s">
        <v>1936</v>
      </c>
      <c r="AQ28" s="835" t="s">
        <v>1274</v>
      </c>
      <c r="AR28" s="1223">
        <v>1000000</v>
      </c>
      <c r="AS28" s="835" t="s">
        <v>1936</v>
      </c>
      <c r="AT28" s="835" t="s">
        <v>62</v>
      </c>
      <c r="AU28" s="835" t="s">
        <v>62</v>
      </c>
      <c r="AV28" s="835" t="s">
        <v>1936</v>
      </c>
      <c r="AW28" s="836">
        <v>0</v>
      </c>
      <c r="AX28" s="837" t="s">
        <v>538</v>
      </c>
      <c r="AY28" s="836" t="s">
        <v>1275</v>
      </c>
      <c r="AZ28" s="835" t="s">
        <v>1276</v>
      </c>
      <c r="BA28" s="835" t="s">
        <v>62</v>
      </c>
      <c r="BB28" s="836" t="s">
        <v>1936</v>
      </c>
      <c r="BC28" s="836">
        <v>0</v>
      </c>
      <c r="BD28" s="837" t="s">
        <v>1936</v>
      </c>
      <c r="BE28" s="836" t="s">
        <v>1936</v>
      </c>
      <c r="BF28" s="835" t="s">
        <v>1936</v>
      </c>
      <c r="BG28" s="1223">
        <v>0</v>
      </c>
      <c r="BH28" s="835" t="s">
        <v>1936</v>
      </c>
      <c r="BI28" s="835" t="s">
        <v>61</v>
      </c>
      <c r="BJ28" s="836" t="s">
        <v>232</v>
      </c>
      <c r="BK28" s="836">
        <v>2878941</v>
      </c>
      <c r="BL28" s="836" t="s">
        <v>538</v>
      </c>
      <c r="BM28" s="836" t="s">
        <v>386</v>
      </c>
      <c r="BN28" s="835" t="s">
        <v>1756</v>
      </c>
      <c r="BO28" s="835" t="s">
        <v>62</v>
      </c>
      <c r="BP28" s="836" t="s">
        <v>1936</v>
      </c>
      <c r="BQ28" s="837" t="s">
        <v>1936</v>
      </c>
      <c r="BR28" s="837" t="s">
        <v>1936</v>
      </c>
      <c r="BS28" s="836" t="s">
        <v>1936</v>
      </c>
      <c r="BT28" s="835" t="s">
        <v>62</v>
      </c>
      <c r="BU28" s="836" t="s">
        <v>1936</v>
      </c>
      <c r="BV28" s="835" t="s">
        <v>1936</v>
      </c>
      <c r="BW28" s="836" t="s">
        <v>1936</v>
      </c>
      <c r="BX28" s="836" t="s">
        <v>1936</v>
      </c>
      <c r="BY28" s="1223">
        <v>2878941</v>
      </c>
      <c r="BZ28" s="836" t="s">
        <v>1277</v>
      </c>
      <c r="CA28" s="839">
        <v>0</v>
      </c>
      <c r="CB28" s="835" t="s">
        <v>101</v>
      </c>
      <c r="CC28" s="839">
        <v>0</v>
      </c>
      <c r="CD28" s="835" t="s">
        <v>101</v>
      </c>
      <c r="CE28" s="839" t="s">
        <v>66</v>
      </c>
      <c r="CF28" s="835" t="s">
        <v>1684</v>
      </c>
      <c r="CG28" s="835" t="s">
        <v>66</v>
      </c>
      <c r="CH28" s="835" t="s">
        <v>101</v>
      </c>
      <c r="CI28" s="835" t="s">
        <v>205</v>
      </c>
      <c r="CJ28" s="835" t="s">
        <v>1936</v>
      </c>
      <c r="CK28" s="835" t="s">
        <v>62</v>
      </c>
      <c r="CL28" s="1280" t="s">
        <v>1278</v>
      </c>
      <c r="CM28" s="1278"/>
      <c r="CN28" s="1298" t="s">
        <v>61</v>
      </c>
      <c r="CO28" s="842" t="s">
        <v>61</v>
      </c>
      <c r="CP28" s="842" t="s">
        <v>61</v>
      </c>
      <c r="CQ28" s="842" t="s">
        <v>61</v>
      </c>
      <c r="CR28" s="842" t="s">
        <v>61</v>
      </c>
      <c r="CS28" s="842" t="s">
        <v>61</v>
      </c>
      <c r="CT28" s="842" t="s">
        <v>61</v>
      </c>
      <c r="CU28" s="842" t="s">
        <v>61</v>
      </c>
      <c r="CV28" s="842" t="s">
        <v>62</v>
      </c>
      <c r="CW28" s="842" t="s">
        <v>61</v>
      </c>
      <c r="CX28" s="842" t="s">
        <v>61</v>
      </c>
      <c r="CY28" s="842" t="s">
        <v>62</v>
      </c>
      <c r="CZ28" s="923" t="s">
        <v>61</v>
      </c>
      <c r="DA28" s="923" t="s">
        <v>61</v>
      </c>
      <c r="DB28" s="923" t="s">
        <v>61</v>
      </c>
      <c r="DC28" s="923" t="s">
        <v>61</v>
      </c>
      <c r="DD28" s="923" t="s">
        <v>61</v>
      </c>
      <c r="DE28" s="923" t="s">
        <v>61</v>
      </c>
      <c r="DF28" s="923" t="s">
        <v>61</v>
      </c>
      <c r="DG28" s="923" t="s">
        <v>62</v>
      </c>
      <c r="DH28" s="923" t="s">
        <v>61</v>
      </c>
      <c r="DI28" s="923" t="s">
        <v>61</v>
      </c>
      <c r="DJ28" s="923" t="s">
        <v>61</v>
      </c>
      <c r="DK28" s="923" t="s">
        <v>1936</v>
      </c>
      <c r="DL28" s="923" t="s">
        <v>61</v>
      </c>
      <c r="DM28" s="923" t="s">
        <v>61</v>
      </c>
      <c r="DN28" s="923" t="s">
        <v>61</v>
      </c>
      <c r="DO28" s="923" t="s">
        <v>61</v>
      </c>
      <c r="DP28" s="923" t="s">
        <v>61</v>
      </c>
      <c r="DQ28" s="923" t="s">
        <v>61</v>
      </c>
      <c r="DR28" s="923" t="s">
        <v>61</v>
      </c>
      <c r="DS28" s="923" t="s">
        <v>62</v>
      </c>
      <c r="DT28" s="923" t="s">
        <v>62</v>
      </c>
      <c r="DU28" s="923" t="s">
        <v>61</v>
      </c>
      <c r="DV28" s="923" t="s">
        <v>61</v>
      </c>
      <c r="DW28" s="923" t="s">
        <v>62</v>
      </c>
      <c r="DX28" s="924" t="s">
        <v>61</v>
      </c>
      <c r="DY28" s="924" t="s">
        <v>61</v>
      </c>
      <c r="DZ28" s="924" t="s">
        <v>61</v>
      </c>
      <c r="EA28" s="924" t="s">
        <v>61</v>
      </c>
      <c r="EB28" s="924" t="s">
        <v>61</v>
      </c>
      <c r="EC28" s="924" t="s">
        <v>61</v>
      </c>
      <c r="ED28" s="924" t="s">
        <v>61</v>
      </c>
      <c r="EE28" s="924" t="s">
        <v>62</v>
      </c>
      <c r="EF28" s="924" t="s">
        <v>62</v>
      </c>
      <c r="EG28" s="924" t="s">
        <v>62</v>
      </c>
      <c r="EH28" s="924" t="s">
        <v>61</v>
      </c>
      <c r="EI28" s="924" t="s">
        <v>62</v>
      </c>
      <c r="EJ28" s="1276" t="s">
        <v>1936</v>
      </c>
      <c r="EK28" s="1159"/>
      <c r="EL28" s="1301" t="s">
        <v>61</v>
      </c>
      <c r="EM28" s="840" t="s">
        <v>1279</v>
      </c>
      <c r="EN28" s="840" t="s">
        <v>1936</v>
      </c>
      <c r="EO28" s="840" t="s">
        <v>62</v>
      </c>
      <c r="EP28" s="840" t="s">
        <v>61</v>
      </c>
      <c r="EQ28" s="840" t="s">
        <v>61</v>
      </c>
      <c r="ER28" s="840" t="s">
        <v>1280</v>
      </c>
      <c r="ES28" s="840" t="s">
        <v>66</v>
      </c>
      <c r="ET28" s="840" t="s">
        <v>62</v>
      </c>
      <c r="EU28" s="840" t="s">
        <v>1936</v>
      </c>
      <c r="EV28" s="840" t="s">
        <v>62</v>
      </c>
      <c r="EW28" s="840" t="s">
        <v>1936</v>
      </c>
      <c r="EX28" s="840" t="s">
        <v>199</v>
      </c>
      <c r="EY28" s="840" t="s">
        <v>199</v>
      </c>
      <c r="EZ28" s="840" t="s">
        <v>201</v>
      </c>
      <c r="FA28" s="840" t="s">
        <v>201</v>
      </c>
      <c r="FB28" s="840" t="s">
        <v>201</v>
      </c>
      <c r="FC28" s="840" t="s">
        <v>201</v>
      </c>
      <c r="FD28" s="840" t="s">
        <v>201</v>
      </c>
      <c r="FE28" s="840" t="s">
        <v>200</v>
      </c>
      <c r="FF28" s="840" t="s">
        <v>199</v>
      </c>
      <c r="FG28" s="840" t="s">
        <v>199</v>
      </c>
      <c r="FH28" s="840" t="s">
        <v>205</v>
      </c>
      <c r="FI28" s="840" t="s">
        <v>66</v>
      </c>
      <c r="FJ28" s="840" t="s">
        <v>203</v>
      </c>
      <c r="FK28" s="840" t="s">
        <v>200</v>
      </c>
      <c r="FL28" s="840" t="s">
        <v>199</v>
      </c>
      <c r="FM28" s="840" t="s">
        <v>199</v>
      </c>
      <c r="FN28" s="840" t="s">
        <v>1281</v>
      </c>
      <c r="FO28" s="840" t="s">
        <v>62</v>
      </c>
      <c r="FP28" s="840" t="s">
        <v>1936</v>
      </c>
      <c r="FQ28" s="840" t="s">
        <v>1936</v>
      </c>
      <c r="FR28" s="840" t="s">
        <v>62</v>
      </c>
      <c r="FS28" s="840" t="s">
        <v>1936</v>
      </c>
      <c r="FT28" s="840" t="s">
        <v>1936</v>
      </c>
      <c r="FU28" s="840" t="s">
        <v>62</v>
      </c>
      <c r="FV28" s="840" t="s">
        <v>1936</v>
      </c>
      <c r="FW28" s="841" t="s">
        <v>1936</v>
      </c>
      <c r="FX28" s="841" t="s">
        <v>61</v>
      </c>
      <c r="FY28" s="841" t="s">
        <v>61</v>
      </c>
      <c r="FZ28" s="841" t="s">
        <v>61</v>
      </c>
      <c r="GA28" s="841" t="s">
        <v>1282</v>
      </c>
      <c r="GB28" s="841" t="s">
        <v>61</v>
      </c>
      <c r="GC28" s="841" t="s">
        <v>61</v>
      </c>
      <c r="GD28" s="841" t="s">
        <v>61</v>
      </c>
      <c r="GE28" s="841" t="s">
        <v>61</v>
      </c>
      <c r="GF28" s="841" t="s">
        <v>61</v>
      </c>
      <c r="GG28" s="841" t="s">
        <v>61</v>
      </c>
      <c r="GH28" s="841" t="s">
        <v>61</v>
      </c>
      <c r="GI28" s="841" t="s">
        <v>62</v>
      </c>
      <c r="GJ28" s="841" t="s">
        <v>61</v>
      </c>
      <c r="GK28" s="841" t="s">
        <v>61</v>
      </c>
      <c r="GL28" s="841" t="s">
        <v>1936</v>
      </c>
      <c r="GM28" s="841">
        <v>2012</v>
      </c>
      <c r="GN28" s="841" t="s">
        <v>1284</v>
      </c>
      <c r="GO28" s="841" t="s">
        <v>1285</v>
      </c>
      <c r="GP28" s="841">
        <v>2013</v>
      </c>
      <c r="GQ28" s="841" t="s">
        <v>62</v>
      </c>
      <c r="GR28" s="841" t="s">
        <v>62</v>
      </c>
      <c r="GS28" s="841" t="s">
        <v>62</v>
      </c>
      <c r="GT28" s="841" t="s">
        <v>62</v>
      </c>
      <c r="GU28" s="1304" t="s">
        <v>1286</v>
      </c>
      <c r="GV28" s="938"/>
      <c r="GW28" s="1307" t="s">
        <v>61</v>
      </c>
      <c r="GX28" s="892" t="s">
        <v>61</v>
      </c>
      <c r="GY28" s="892" t="s">
        <v>62</v>
      </c>
      <c r="GZ28" s="892" t="s">
        <v>61</v>
      </c>
      <c r="HA28" s="892" t="s">
        <v>61</v>
      </c>
      <c r="HB28" s="892" t="s">
        <v>62</v>
      </c>
      <c r="HC28" s="892" t="s">
        <v>61</v>
      </c>
      <c r="HD28" s="892" t="s">
        <v>61</v>
      </c>
      <c r="HE28" s="892" t="s">
        <v>205</v>
      </c>
      <c r="HF28" s="892" t="s">
        <v>62</v>
      </c>
      <c r="HG28" s="892" t="s">
        <v>538</v>
      </c>
      <c r="HH28" s="892" t="s">
        <v>1287</v>
      </c>
      <c r="HI28" s="892" t="s">
        <v>61</v>
      </c>
      <c r="HJ28" s="1311" t="s">
        <v>61</v>
      </c>
      <c r="HK28" s="890" t="s">
        <v>1288</v>
      </c>
      <c r="HL28" s="1315" t="s">
        <v>1151</v>
      </c>
    </row>
    <row r="29" spans="1:220" ht="39.950000000000003" customHeight="1">
      <c r="A29" s="1200" t="s">
        <v>1165</v>
      </c>
      <c r="B29" s="1207"/>
      <c r="C29" s="1204" t="s">
        <v>62</v>
      </c>
      <c r="D29" s="894" t="s">
        <v>205</v>
      </c>
      <c r="E29" s="894" t="s">
        <v>205</v>
      </c>
      <c r="F29" s="894" t="s">
        <v>1936</v>
      </c>
      <c r="G29" s="894" t="s">
        <v>205</v>
      </c>
      <c r="H29" s="894" t="s">
        <v>1936</v>
      </c>
      <c r="I29" s="894" t="s">
        <v>205</v>
      </c>
      <c r="J29" s="894" t="s">
        <v>1936</v>
      </c>
      <c r="K29" s="894" t="s">
        <v>205</v>
      </c>
      <c r="L29" s="894" t="s">
        <v>1936</v>
      </c>
      <c r="M29" s="894" t="s">
        <v>205</v>
      </c>
      <c r="N29" s="894" t="s">
        <v>1936</v>
      </c>
      <c r="O29" s="894" t="s">
        <v>205</v>
      </c>
      <c r="P29" s="894" t="s">
        <v>1936</v>
      </c>
      <c r="Q29" s="894" t="s">
        <v>205</v>
      </c>
      <c r="R29" s="894" t="s">
        <v>1936</v>
      </c>
      <c r="S29" s="894" t="s">
        <v>205</v>
      </c>
      <c r="T29" s="894" t="s">
        <v>1936</v>
      </c>
      <c r="U29" s="894" t="s">
        <v>205</v>
      </c>
      <c r="V29" s="894" t="s">
        <v>1936</v>
      </c>
      <c r="W29" s="894" t="s">
        <v>205</v>
      </c>
      <c r="X29" s="894" t="s">
        <v>205</v>
      </c>
      <c r="Y29" s="894" t="s">
        <v>66</v>
      </c>
      <c r="Z29" s="894" t="s">
        <v>1936</v>
      </c>
      <c r="AA29" s="1210" t="s">
        <v>1936</v>
      </c>
      <c r="AB29" s="943"/>
      <c r="AC29" s="1295" t="s">
        <v>85</v>
      </c>
      <c r="AD29" s="835" t="s">
        <v>96</v>
      </c>
      <c r="AE29" s="836">
        <v>1133021</v>
      </c>
      <c r="AF29" s="835" t="s">
        <v>538</v>
      </c>
      <c r="AG29" s="835" t="s">
        <v>1666</v>
      </c>
      <c r="AH29" s="835" t="s">
        <v>62</v>
      </c>
      <c r="AI29" s="836" t="s">
        <v>62</v>
      </c>
      <c r="AJ29" s="836">
        <v>0</v>
      </c>
      <c r="AK29" s="835" t="s">
        <v>1936</v>
      </c>
      <c r="AL29" s="835" t="s">
        <v>1936</v>
      </c>
      <c r="AM29" s="835" t="s">
        <v>1936</v>
      </c>
      <c r="AN29" s="836">
        <v>0</v>
      </c>
      <c r="AO29" s="835" t="s">
        <v>1936</v>
      </c>
      <c r="AP29" s="835" t="s">
        <v>1936</v>
      </c>
      <c r="AQ29" s="835" t="s">
        <v>1936</v>
      </c>
      <c r="AR29" s="838">
        <v>0</v>
      </c>
      <c r="AS29" s="835" t="s">
        <v>1936</v>
      </c>
      <c r="AT29" s="835" t="s">
        <v>62</v>
      </c>
      <c r="AU29" s="835" t="s">
        <v>1936</v>
      </c>
      <c r="AV29" s="835" t="s">
        <v>1936</v>
      </c>
      <c r="AW29" s="836">
        <v>0</v>
      </c>
      <c r="AX29" s="837" t="s">
        <v>1936</v>
      </c>
      <c r="AY29" s="836" t="s">
        <v>1936</v>
      </c>
      <c r="AZ29" s="835" t="s">
        <v>1936</v>
      </c>
      <c r="BA29" s="835" t="s">
        <v>1936</v>
      </c>
      <c r="BB29" s="836" t="s">
        <v>1936</v>
      </c>
      <c r="BC29" s="836">
        <v>0</v>
      </c>
      <c r="BD29" s="837" t="s">
        <v>1936</v>
      </c>
      <c r="BE29" s="836" t="s">
        <v>1936</v>
      </c>
      <c r="BF29" s="835" t="s">
        <v>1936</v>
      </c>
      <c r="BG29" s="838">
        <v>0</v>
      </c>
      <c r="BH29" s="835" t="s">
        <v>1936</v>
      </c>
      <c r="BI29" s="835" t="s">
        <v>61</v>
      </c>
      <c r="BJ29" s="836" t="s">
        <v>1005</v>
      </c>
      <c r="BK29" s="836">
        <v>643482</v>
      </c>
      <c r="BL29" s="836" t="s">
        <v>538</v>
      </c>
      <c r="BM29" s="836" t="s">
        <v>220</v>
      </c>
      <c r="BN29" s="835" t="s">
        <v>1936</v>
      </c>
      <c r="BO29" s="835" t="s">
        <v>62</v>
      </c>
      <c r="BP29" s="836">
        <v>0</v>
      </c>
      <c r="BQ29" s="837" t="s">
        <v>1936</v>
      </c>
      <c r="BR29" s="837" t="s">
        <v>1936</v>
      </c>
      <c r="BS29" s="836" t="s">
        <v>1936</v>
      </c>
      <c r="BT29" s="835" t="s">
        <v>62</v>
      </c>
      <c r="BU29" s="836">
        <v>0</v>
      </c>
      <c r="BV29" s="835" t="s">
        <v>1936</v>
      </c>
      <c r="BW29" s="836" t="s">
        <v>1936</v>
      </c>
      <c r="BX29" s="836" t="s">
        <v>1936</v>
      </c>
      <c r="BY29" s="838">
        <v>643482</v>
      </c>
      <c r="BZ29" s="836" t="s">
        <v>1936</v>
      </c>
      <c r="CA29" s="839">
        <v>0</v>
      </c>
      <c r="CB29" s="835" t="s">
        <v>101</v>
      </c>
      <c r="CC29" s="839">
        <v>0</v>
      </c>
      <c r="CD29" s="835" t="s">
        <v>101</v>
      </c>
      <c r="CE29" s="839">
        <v>0.56793475143002647</v>
      </c>
      <c r="CF29" s="835" t="s">
        <v>1006</v>
      </c>
      <c r="CG29" s="835" t="s">
        <v>1936</v>
      </c>
      <c r="CH29" s="835" t="s">
        <v>101</v>
      </c>
      <c r="CI29" s="835" t="s">
        <v>205</v>
      </c>
      <c r="CJ29" s="835" t="s">
        <v>1936</v>
      </c>
      <c r="CK29" s="835" t="s">
        <v>1936</v>
      </c>
      <c r="CL29" s="1280" t="s">
        <v>1936</v>
      </c>
      <c r="CM29" s="1278"/>
      <c r="CN29" s="1298" t="s">
        <v>61</v>
      </c>
      <c r="CO29" s="842" t="s">
        <v>61</v>
      </c>
      <c r="CP29" s="842" t="s">
        <v>61</v>
      </c>
      <c r="CQ29" s="842" t="s">
        <v>61</v>
      </c>
      <c r="CR29" s="842" t="s">
        <v>61</v>
      </c>
      <c r="CS29" s="842" t="s">
        <v>61</v>
      </c>
      <c r="CT29" s="842" t="s">
        <v>62</v>
      </c>
      <c r="CU29" s="842" t="s">
        <v>61</v>
      </c>
      <c r="CV29" s="842" t="s">
        <v>62</v>
      </c>
      <c r="CW29" s="842" t="s">
        <v>61</v>
      </c>
      <c r="CX29" s="842" t="s">
        <v>62</v>
      </c>
      <c r="CY29" s="842" t="s">
        <v>1936</v>
      </c>
      <c r="CZ29" s="923" t="s">
        <v>61</v>
      </c>
      <c r="DA29" s="923" t="s">
        <v>61</v>
      </c>
      <c r="DB29" s="923" t="s">
        <v>61</v>
      </c>
      <c r="DC29" s="923" t="s">
        <v>61</v>
      </c>
      <c r="DD29" s="923" t="s">
        <v>61</v>
      </c>
      <c r="DE29" s="923" t="s">
        <v>61</v>
      </c>
      <c r="DF29" s="923" t="s">
        <v>61</v>
      </c>
      <c r="DG29" s="923" t="s">
        <v>62</v>
      </c>
      <c r="DH29" s="923" t="s">
        <v>62</v>
      </c>
      <c r="DI29" s="923" t="s">
        <v>61</v>
      </c>
      <c r="DJ29" s="923" t="s">
        <v>62</v>
      </c>
      <c r="DK29" s="923" t="s">
        <v>1936</v>
      </c>
      <c r="DL29" s="923" t="s">
        <v>61</v>
      </c>
      <c r="DM29" s="923" t="s">
        <v>61</v>
      </c>
      <c r="DN29" s="923" t="s">
        <v>61</v>
      </c>
      <c r="DO29" s="923" t="s">
        <v>61</v>
      </c>
      <c r="DP29" s="923" t="s">
        <v>61</v>
      </c>
      <c r="DQ29" s="923" t="s">
        <v>61</v>
      </c>
      <c r="DR29" s="923" t="s">
        <v>61</v>
      </c>
      <c r="DS29" s="923" t="s">
        <v>61</v>
      </c>
      <c r="DT29" s="923" t="s">
        <v>62</v>
      </c>
      <c r="DU29" s="923" t="s">
        <v>62</v>
      </c>
      <c r="DV29" s="923" t="s">
        <v>62</v>
      </c>
      <c r="DW29" s="923" t="s">
        <v>1936</v>
      </c>
      <c r="DX29" s="924" t="s">
        <v>205</v>
      </c>
      <c r="DY29" s="924" t="s">
        <v>205</v>
      </c>
      <c r="DZ29" s="924" t="s">
        <v>205</v>
      </c>
      <c r="EA29" s="924" t="s">
        <v>205</v>
      </c>
      <c r="EB29" s="924" t="s">
        <v>205</v>
      </c>
      <c r="EC29" s="924" t="s">
        <v>205</v>
      </c>
      <c r="ED29" s="924" t="s">
        <v>205</v>
      </c>
      <c r="EE29" s="924" t="s">
        <v>205</v>
      </c>
      <c r="EF29" s="924" t="s">
        <v>205</v>
      </c>
      <c r="EG29" s="924" t="s">
        <v>205</v>
      </c>
      <c r="EH29" s="924" t="s">
        <v>205</v>
      </c>
      <c r="EI29" s="924" t="s">
        <v>1936</v>
      </c>
      <c r="EJ29" s="1276" t="s">
        <v>1936</v>
      </c>
      <c r="EK29" s="1159"/>
      <c r="EL29" s="1301" t="s">
        <v>61</v>
      </c>
      <c r="EM29" s="840" t="s">
        <v>1008</v>
      </c>
      <c r="EN29" s="840" t="s">
        <v>536</v>
      </c>
      <c r="EO29" s="840" t="s">
        <v>61</v>
      </c>
      <c r="EP29" s="840" t="s">
        <v>62</v>
      </c>
      <c r="EQ29" s="840" t="s">
        <v>62</v>
      </c>
      <c r="ER29" s="840" t="s">
        <v>205</v>
      </c>
      <c r="ES29" s="840" t="s">
        <v>205</v>
      </c>
      <c r="ET29" s="840" t="s">
        <v>62</v>
      </c>
      <c r="EU29" s="840" t="s">
        <v>1936</v>
      </c>
      <c r="EV29" s="840" t="s">
        <v>62</v>
      </c>
      <c r="EW29" s="840" t="s">
        <v>1936</v>
      </c>
      <c r="EX29" s="840" t="s">
        <v>201</v>
      </c>
      <c r="EY29" s="840" t="s">
        <v>201</v>
      </c>
      <c r="EZ29" s="840" t="s">
        <v>202</v>
      </c>
      <c r="FA29" s="840" t="s">
        <v>201</v>
      </c>
      <c r="FB29" s="840" t="s">
        <v>201</v>
      </c>
      <c r="FC29" s="840" t="s">
        <v>201</v>
      </c>
      <c r="FD29" s="840" t="s">
        <v>201</v>
      </c>
      <c r="FE29" s="840" t="s">
        <v>201</v>
      </c>
      <c r="FF29" s="840" t="s">
        <v>199</v>
      </c>
      <c r="FG29" s="840" t="s">
        <v>201</v>
      </c>
      <c r="FH29" s="840" t="s">
        <v>205</v>
      </c>
      <c r="FI29" s="840" t="s">
        <v>201</v>
      </c>
      <c r="FJ29" s="840" t="s">
        <v>203</v>
      </c>
      <c r="FK29" s="840" t="s">
        <v>203</v>
      </c>
      <c r="FL29" s="840" t="s">
        <v>205</v>
      </c>
      <c r="FM29" s="840" t="s">
        <v>205</v>
      </c>
      <c r="FN29" s="840" t="s">
        <v>1936</v>
      </c>
      <c r="FO29" s="840" t="s">
        <v>62</v>
      </c>
      <c r="FP29" s="840" t="s">
        <v>1936</v>
      </c>
      <c r="FQ29" s="840" t="s">
        <v>1936</v>
      </c>
      <c r="FR29" s="840" t="s">
        <v>62</v>
      </c>
      <c r="FS29" s="840" t="s">
        <v>1936</v>
      </c>
      <c r="FT29" s="840" t="s">
        <v>1936</v>
      </c>
      <c r="FU29" s="840" t="s">
        <v>62</v>
      </c>
      <c r="FV29" s="840" t="s">
        <v>1936</v>
      </c>
      <c r="FW29" s="841" t="s">
        <v>1936</v>
      </c>
      <c r="FX29" s="841" t="s">
        <v>62</v>
      </c>
      <c r="FY29" s="841" t="s">
        <v>62</v>
      </c>
      <c r="FZ29" s="841" t="s">
        <v>205</v>
      </c>
      <c r="GA29" s="841" t="s">
        <v>205</v>
      </c>
      <c r="GB29" s="841" t="s">
        <v>61</v>
      </c>
      <c r="GC29" s="841" t="s">
        <v>61</v>
      </c>
      <c r="GD29" s="841" t="s">
        <v>61</v>
      </c>
      <c r="GE29" s="841" t="s">
        <v>62</v>
      </c>
      <c r="GF29" s="841" t="s">
        <v>61</v>
      </c>
      <c r="GG29" s="841" t="s">
        <v>61</v>
      </c>
      <c r="GH29" s="841" t="s">
        <v>61</v>
      </c>
      <c r="GI29" s="841" t="s">
        <v>62</v>
      </c>
      <c r="GJ29" s="841" t="s">
        <v>62</v>
      </c>
      <c r="GK29" s="841" t="s">
        <v>62</v>
      </c>
      <c r="GL29" s="841" t="s">
        <v>1936</v>
      </c>
      <c r="GM29" s="841">
        <v>2014</v>
      </c>
      <c r="GN29" s="841" t="s">
        <v>474</v>
      </c>
      <c r="GO29" s="841" t="s">
        <v>1009</v>
      </c>
      <c r="GP29" s="841">
        <v>2011</v>
      </c>
      <c r="GQ29" s="841" t="s">
        <v>62</v>
      </c>
      <c r="GR29" s="841" t="s">
        <v>62</v>
      </c>
      <c r="GS29" s="841" t="s">
        <v>62</v>
      </c>
      <c r="GT29" s="841" t="s">
        <v>62</v>
      </c>
      <c r="GU29" s="1304" t="s">
        <v>1936</v>
      </c>
      <c r="GV29" s="938"/>
      <c r="GW29" s="1307" t="s">
        <v>62</v>
      </c>
      <c r="GX29" s="892" t="s">
        <v>62</v>
      </c>
      <c r="GY29" s="892" t="s">
        <v>62</v>
      </c>
      <c r="GZ29" s="892" t="s">
        <v>61</v>
      </c>
      <c r="HA29" s="892" t="s">
        <v>62</v>
      </c>
      <c r="HB29" s="892" t="s">
        <v>62</v>
      </c>
      <c r="HC29" s="892" t="s">
        <v>62</v>
      </c>
      <c r="HD29" s="892" t="s">
        <v>62</v>
      </c>
      <c r="HE29" s="892" t="s">
        <v>205</v>
      </c>
      <c r="HF29" s="892" t="s">
        <v>205</v>
      </c>
      <c r="HG29" s="892" t="s">
        <v>538</v>
      </c>
      <c r="HH29" s="892" t="s">
        <v>1010</v>
      </c>
      <c r="HI29" s="892" t="s">
        <v>61</v>
      </c>
      <c r="HJ29" s="1311" t="s">
        <v>62</v>
      </c>
      <c r="HK29" s="890" t="s">
        <v>1011</v>
      </c>
      <c r="HL29" s="1315" t="s">
        <v>1151</v>
      </c>
    </row>
    <row r="30" spans="1:220" ht="39.950000000000003" customHeight="1">
      <c r="A30" s="1200" t="s">
        <v>1321</v>
      </c>
      <c r="B30" s="1207"/>
      <c r="C30" s="1204" t="s">
        <v>61</v>
      </c>
      <c r="D30" s="894" t="s">
        <v>1300</v>
      </c>
      <c r="E30" s="894" t="s">
        <v>61</v>
      </c>
      <c r="F30" s="894" t="s">
        <v>1647</v>
      </c>
      <c r="G30" s="894" t="s">
        <v>62</v>
      </c>
      <c r="H30" s="894" t="s">
        <v>1936</v>
      </c>
      <c r="I30" s="894" t="s">
        <v>62</v>
      </c>
      <c r="J30" s="894" t="s">
        <v>1936</v>
      </c>
      <c r="K30" s="894" t="s">
        <v>61</v>
      </c>
      <c r="L30" s="894" t="s">
        <v>232</v>
      </c>
      <c r="M30" s="894" t="s">
        <v>61</v>
      </c>
      <c r="N30" s="894" t="s">
        <v>220</v>
      </c>
      <c r="O30" s="894" t="s">
        <v>61</v>
      </c>
      <c r="P30" s="894" t="s">
        <v>1301</v>
      </c>
      <c r="Q30" s="894" t="s">
        <v>61</v>
      </c>
      <c r="R30" s="894" t="s">
        <v>1957</v>
      </c>
      <c r="S30" s="894" t="s">
        <v>62</v>
      </c>
      <c r="T30" s="894" t="s">
        <v>1936</v>
      </c>
      <c r="U30" s="894" t="s">
        <v>62</v>
      </c>
      <c r="V30" s="894" t="s">
        <v>1936</v>
      </c>
      <c r="W30" s="894" t="s">
        <v>63</v>
      </c>
      <c r="X30" s="894" t="s">
        <v>62</v>
      </c>
      <c r="Y30" s="894" t="s">
        <v>61</v>
      </c>
      <c r="Z30" s="894" t="s">
        <v>1303</v>
      </c>
      <c r="AA30" s="1210" t="s">
        <v>1304</v>
      </c>
      <c r="AB30" s="943"/>
      <c r="AC30" s="1295" t="s">
        <v>85</v>
      </c>
      <c r="AD30" s="835" t="s">
        <v>96</v>
      </c>
      <c r="AE30" s="836">
        <v>7622227</v>
      </c>
      <c r="AF30" s="835" t="s">
        <v>538</v>
      </c>
      <c r="AG30" s="835" t="s">
        <v>1305</v>
      </c>
      <c r="AH30" s="835" t="s">
        <v>61</v>
      </c>
      <c r="AI30" s="836" t="s">
        <v>61</v>
      </c>
      <c r="AJ30" s="836">
        <v>0</v>
      </c>
      <c r="AK30" s="835" t="s">
        <v>1936</v>
      </c>
      <c r="AL30" s="835" t="s">
        <v>1936</v>
      </c>
      <c r="AM30" s="835" t="s">
        <v>1936</v>
      </c>
      <c r="AN30" s="836">
        <v>513000</v>
      </c>
      <c r="AO30" s="835" t="s">
        <v>538</v>
      </c>
      <c r="AP30" s="835" t="s">
        <v>1306</v>
      </c>
      <c r="AQ30" s="835" t="s">
        <v>1307</v>
      </c>
      <c r="AR30" s="1223">
        <v>513000</v>
      </c>
      <c r="AS30" s="835" t="s">
        <v>1936</v>
      </c>
      <c r="AT30" s="835" t="s">
        <v>61</v>
      </c>
      <c r="AU30" s="835" t="s">
        <v>62</v>
      </c>
      <c r="AV30" s="835" t="s">
        <v>1936</v>
      </c>
      <c r="AW30" s="836">
        <v>0</v>
      </c>
      <c r="AX30" s="837" t="s">
        <v>1936</v>
      </c>
      <c r="AY30" s="836" t="s">
        <v>1936</v>
      </c>
      <c r="AZ30" s="835" t="s">
        <v>1936</v>
      </c>
      <c r="BA30" s="835" t="s">
        <v>61</v>
      </c>
      <c r="BB30" s="836" t="s">
        <v>1309</v>
      </c>
      <c r="BC30" s="836">
        <v>2750000</v>
      </c>
      <c r="BD30" s="837" t="s">
        <v>538</v>
      </c>
      <c r="BE30" s="836" t="s">
        <v>1308</v>
      </c>
      <c r="BF30" s="835" t="s">
        <v>1936</v>
      </c>
      <c r="BG30" s="1223">
        <v>2750000</v>
      </c>
      <c r="BH30" s="835" t="s">
        <v>1936</v>
      </c>
      <c r="BI30" s="835" t="s">
        <v>61</v>
      </c>
      <c r="BJ30" s="836" t="s">
        <v>243</v>
      </c>
      <c r="BK30" s="836">
        <v>6048259</v>
      </c>
      <c r="BL30" s="836" t="s">
        <v>538</v>
      </c>
      <c r="BM30" s="836" t="s">
        <v>1310</v>
      </c>
      <c r="BN30" s="835" t="s">
        <v>1936</v>
      </c>
      <c r="BO30" s="835" t="s">
        <v>62</v>
      </c>
      <c r="BP30" s="836">
        <v>0</v>
      </c>
      <c r="BQ30" s="837" t="s">
        <v>538</v>
      </c>
      <c r="BR30" s="837" t="s">
        <v>1311</v>
      </c>
      <c r="BS30" s="836" t="s">
        <v>1936</v>
      </c>
      <c r="BT30" s="835" t="s">
        <v>62</v>
      </c>
      <c r="BU30" s="836">
        <v>0</v>
      </c>
      <c r="BV30" s="835" t="s">
        <v>538</v>
      </c>
      <c r="BW30" s="836" t="s">
        <v>1311</v>
      </c>
      <c r="BX30" s="836" t="s">
        <v>1936</v>
      </c>
      <c r="BY30" s="1223">
        <v>6048259</v>
      </c>
      <c r="BZ30" s="836" t="s">
        <v>1936</v>
      </c>
      <c r="CA30" s="839">
        <v>0.3125618375180817</v>
      </c>
      <c r="CB30" s="835" t="s">
        <v>1312</v>
      </c>
      <c r="CC30" s="839">
        <v>0</v>
      </c>
      <c r="CD30" s="835" t="s">
        <v>101</v>
      </c>
      <c r="CE30" s="839">
        <v>1.1542898158241679</v>
      </c>
      <c r="CF30" s="835" t="s">
        <v>114</v>
      </c>
      <c r="CG30" s="835" t="s">
        <v>62</v>
      </c>
      <c r="CH30" s="835" t="s">
        <v>1936</v>
      </c>
      <c r="CI30" s="835" t="s">
        <v>205</v>
      </c>
      <c r="CJ30" s="835" t="s">
        <v>205</v>
      </c>
      <c r="CK30" s="835" t="s">
        <v>205</v>
      </c>
      <c r="CL30" s="1280" t="s">
        <v>1936</v>
      </c>
      <c r="CM30" s="1278"/>
      <c r="CN30" s="1298" t="s">
        <v>61</v>
      </c>
      <c r="CO30" s="842" t="s">
        <v>61</v>
      </c>
      <c r="CP30" s="842" t="s">
        <v>61</v>
      </c>
      <c r="CQ30" s="842" t="s">
        <v>61</v>
      </c>
      <c r="CR30" s="842" t="s">
        <v>61</v>
      </c>
      <c r="CS30" s="842" t="s">
        <v>61</v>
      </c>
      <c r="CT30" s="842" t="s">
        <v>61</v>
      </c>
      <c r="CU30" s="842" t="s">
        <v>61</v>
      </c>
      <c r="CV30" s="842" t="s">
        <v>61</v>
      </c>
      <c r="CW30" s="842" t="s">
        <v>62</v>
      </c>
      <c r="CX30" s="842" t="s">
        <v>62</v>
      </c>
      <c r="CY30" s="842" t="s">
        <v>1936</v>
      </c>
      <c r="CZ30" s="923" t="s">
        <v>61</v>
      </c>
      <c r="DA30" s="923" t="s">
        <v>61</v>
      </c>
      <c r="DB30" s="923" t="s">
        <v>61</v>
      </c>
      <c r="DC30" s="923" t="s">
        <v>61</v>
      </c>
      <c r="DD30" s="923" t="s">
        <v>61</v>
      </c>
      <c r="DE30" s="923" t="s">
        <v>61</v>
      </c>
      <c r="DF30" s="923" t="s">
        <v>61</v>
      </c>
      <c r="DG30" s="923" t="s">
        <v>62</v>
      </c>
      <c r="DH30" s="923" t="s">
        <v>61</v>
      </c>
      <c r="DI30" s="923" t="s">
        <v>61</v>
      </c>
      <c r="DJ30" s="923" t="s">
        <v>62</v>
      </c>
      <c r="DK30" s="923" t="s">
        <v>1936</v>
      </c>
      <c r="DL30" s="923" t="s">
        <v>61</v>
      </c>
      <c r="DM30" s="923" t="s">
        <v>61</v>
      </c>
      <c r="DN30" s="923" t="s">
        <v>62</v>
      </c>
      <c r="DO30" s="923" t="s">
        <v>62</v>
      </c>
      <c r="DP30" s="923" t="s">
        <v>62</v>
      </c>
      <c r="DQ30" s="923" t="s">
        <v>61</v>
      </c>
      <c r="DR30" s="923" t="s">
        <v>61</v>
      </c>
      <c r="DS30" s="923" t="s">
        <v>62</v>
      </c>
      <c r="DT30" s="923" t="s">
        <v>62</v>
      </c>
      <c r="DU30" s="923" t="s">
        <v>62</v>
      </c>
      <c r="DV30" s="923" t="s">
        <v>62</v>
      </c>
      <c r="DW30" s="923" t="s">
        <v>1936</v>
      </c>
      <c r="DX30" s="924" t="s">
        <v>61</v>
      </c>
      <c r="DY30" s="924" t="s">
        <v>61</v>
      </c>
      <c r="DZ30" s="924" t="s">
        <v>61</v>
      </c>
      <c r="EA30" s="924" t="s">
        <v>61</v>
      </c>
      <c r="EB30" s="924" t="s">
        <v>61</v>
      </c>
      <c r="EC30" s="924" t="s">
        <v>61</v>
      </c>
      <c r="ED30" s="924" t="s">
        <v>61</v>
      </c>
      <c r="EE30" s="924" t="s">
        <v>61</v>
      </c>
      <c r="EF30" s="924" t="s">
        <v>61</v>
      </c>
      <c r="EG30" s="924" t="s">
        <v>62</v>
      </c>
      <c r="EH30" s="924" t="s">
        <v>62</v>
      </c>
      <c r="EI30" s="924" t="s">
        <v>1936</v>
      </c>
      <c r="EJ30" s="1276" t="s">
        <v>1313</v>
      </c>
      <c r="EK30" s="1159"/>
      <c r="EL30" s="1301" t="s">
        <v>61</v>
      </c>
      <c r="EM30" s="840" t="s">
        <v>1314</v>
      </c>
      <c r="EN30" s="840" t="s">
        <v>1315</v>
      </c>
      <c r="EO30" s="840" t="s">
        <v>61</v>
      </c>
      <c r="EP30" s="840" t="s">
        <v>61</v>
      </c>
      <c r="EQ30" s="840" t="s">
        <v>62</v>
      </c>
      <c r="ER30" s="840" t="s">
        <v>1316</v>
      </c>
      <c r="ES30" s="840" t="s">
        <v>205</v>
      </c>
      <c r="ET30" s="840" t="s">
        <v>62</v>
      </c>
      <c r="EU30" s="840" t="s">
        <v>1936</v>
      </c>
      <c r="EV30" s="840" t="s">
        <v>61</v>
      </c>
      <c r="EW30" s="840" t="s">
        <v>1317</v>
      </c>
      <c r="EX30" s="840" t="s">
        <v>202</v>
      </c>
      <c r="EY30" s="840" t="s">
        <v>202</v>
      </c>
      <c r="EZ30" s="840" t="s">
        <v>202</v>
      </c>
      <c r="FA30" s="840" t="s">
        <v>202</v>
      </c>
      <c r="FB30" s="840" t="s">
        <v>204</v>
      </c>
      <c r="FC30" s="840" t="s">
        <v>204</v>
      </c>
      <c r="FD30" s="840" t="s">
        <v>204</v>
      </c>
      <c r="FE30" s="840" t="s">
        <v>204</v>
      </c>
      <c r="FF30" s="840" t="s">
        <v>199</v>
      </c>
      <c r="FG30" s="840" t="s">
        <v>199</v>
      </c>
      <c r="FH30" s="840" t="s">
        <v>205</v>
      </c>
      <c r="FI30" s="840" t="s">
        <v>66</v>
      </c>
      <c r="FJ30" s="840" t="s">
        <v>204</v>
      </c>
      <c r="FK30" s="840" t="s">
        <v>66</v>
      </c>
      <c r="FL30" s="840" t="s">
        <v>205</v>
      </c>
      <c r="FM30" s="840" t="s">
        <v>66</v>
      </c>
      <c r="FN30" s="840" t="s">
        <v>1318</v>
      </c>
      <c r="FO30" s="840" t="s">
        <v>62</v>
      </c>
      <c r="FP30" s="840" t="s">
        <v>1936</v>
      </c>
      <c r="FQ30" s="840" t="s">
        <v>1936</v>
      </c>
      <c r="FR30" s="840" t="s">
        <v>62</v>
      </c>
      <c r="FS30" s="840" t="s">
        <v>1936</v>
      </c>
      <c r="FT30" s="840" t="s">
        <v>1936</v>
      </c>
      <c r="FU30" s="840" t="s">
        <v>62</v>
      </c>
      <c r="FV30" s="840" t="s">
        <v>1936</v>
      </c>
      <c r="FW30" s="841" t="s">
        <v>1936</v>
      </c>
      <c r="FX30" s="841" t="s">
        <v>62</v>
      </c>
      <c r="FY30" s="841" t="s">
        <v>62</v>
      </c>
      <c r="FZ30" s="841" t="s">
        <v>205</v>
      </c>
      <c r="GA30" s="841" t="s">
        <v>205</v>
      </c>
      <c r="GB30" s="841" t="s">
        <v>61</v>
      </c>
      <c r="GC30" s="841" t="s">
        <v>61</v>
      </c>
      <c r="GD30" s="841" t="s">
        <v>61</v>
      </c>
      <c r="GE30" s="841" t="s">
        <v>61</v>
      </c>
      <c r="GF30" s="841" t="s">
        <v>61</v>
      </c>
      <c r="GG30" s="841" t="s">
        <v>61</v>
      </c>
      <c r="GH30" s="841" t="s">
        <v>61</v>
      </c>
      <c r="GI30" s="841" t="s">
        <v>61</v>
      </c>
      <c r="GJ30" s="841" t="s">
        <v>62</v>
      </c>
      <c r="GK30" s="841" t="s">
        <v>62</v>
      </c>
      <c r="GL30" s="841" t="s">
        <v>205</v>
      </c>
      <c r="GM30" s="841">
        <v>2007</v>
      </c>
      <c r="GN30" s="841" t="s">
        <v>1319</v>
      </c>
      <c r="GO30" s="841" t="s">
        <v>1936</v>
      </c>
      <c r="GP30" s="841">
        <v>2011</v>
      </c>
      <c r="GQ30" s="841" t="s">
        <v>62</v>
      </c>
      <c r="GR30" s="841" t="s">
        <v>62</v>
      </c>
      <c r="GS30" s="841" t="s">
        <v>62</v>
      </c>
      <c r="GT30" s="841" t="s">
        <v>62</v>
      </c>
      <c r="GU30" s="1304" t="s">
        <v>1320</v>
      </c>
      <c r="GV30" s="939"/>
      <c r="GW30" s="1307" t="s">
        <v>61</v>
      </c>
      <c r="GX30" s="892" t="s">
        <v>62</v>
      </c>
      <c r="GY30" s="892" t="s">
        <v>62</v>
      </c>
      <c r="GZ30" s="892" t="s">
        <v>62</v>
      </c>
      <c r="HA30" s="892" t="s">
        <v>61</v>
      </c>
      <c r="HB30" s="892" t="s">
        <v>61</v>
      </c>
      <c r="HC30" s="892" t="s">
        <v>62</v>
      </c>
      <c r="HD30" s="892" t="s">
        <v>61</v>
      </c>
      <c r="HE30" s="892" t="s">
        <v>205</v>
      </c>
      <c r="HF30" s="892" t="s">
        <v>205</v>
      </c>
      <c r="HG30" s="892" t="s">
        <v>538</v>
      </c>
      <c r="HH30" s="892" t="s">
        <v>396</v>
      </c>
      <c r="HI30" s="892" t="s">
        <v>61</v>
      </c>
      <c r="HJ30" s="1311" t="s">
        <v>62</v>
      </c>
      <c r="HK30" s="890" t="s">
        <v>1936</v>
      </c>
      <c r="HL30" s="1315" t="s">
        <v>1151</v>
      </c>
    </row>
    <row r="31" spans="1:220" ht="39.950000000000003" customHeight="1">
      <c r="A31" s="1200" t="s">
        <v>1166</v>
      </c>
      <c r="B31" s="1207"/>
      <c r="C31" s="1204" t="s">
        <v>61</v>
      </c>
      <c r="D31" s="894" t="s">
        <v>475</v>
      </c>
      <c r="E31" s="894" t="s">
        <v>61</v>
      </c>
      <c r="F31" s="894" t="s">
        <v>476</v>
      </c>
      <c r="G31" s="894" t="s">
        <v>61</v>
      </c>
      <c r="H31" s="894" t="s">
        <v>477</v>
      </c>
      <c r="I31" s="894" t="s">
        <v>62</v>
      </c>
      <c r="J31" s="894" t="s">
        <v>1936</v>
      </c>
      <c r="K31" s="894" t="s">
        <v>61</v>
      </c>
      <c r="L31" s="894" t="s">
        <v>478</v>
      </c>
      <c r="M31" s="894" t="s">
        <v>61</v>
      </c>
      <c r="N31" s="894" t="s">
        <v>441</v>
      </c>
      <c r="O31" s="894" t="s">
        <v>61</v>
      </c>
      <c r="P31" s="894" t="s">
        <v>479</v>
      </c>
      <c r="Q31" s="894" t="s">
        <v>61</v>
      </c>
      <c r="R31" s="894" t="s">
        <v>607</v>
      </c>
      <c r="S31" s="894" t="s">
        <v>61</v>
      </c>
      <c r="T31" s="894" t="s">
        <v>480</v>
      </c>
      <c r="U31" s="894" t="s">
        <v>62</v>
      </c>
      <c r="V31" s="894" t="s">
        <v>1936</v>
      </c>
      <c r="W31" s="894" t="s">
        <v>64</v>
      </c>
      <c r="X31" s="894" t="s">
        <v>61</v>
      </c>
      <c r="Y31" s="894" t="s">
        <v>61</v>
      </c>
      <c r="Z31" s="894" t="s">
        <v>481</v>
      </c>
      <c r="AA31" s="1210" t="s">
        <v>342</v>
      </c>
      <c r="AB31" s="943"/>
      <c r="AC31" s="1295" t="s">
        <v>91</v>
      </c>
      <c r="AD31" s="835" t="s">
        <v>90</v>
      </c>
      <c r="AE31" s="836">
        <v>3575133</v>
      </c>
      <c r="AF31" s="835" t="s">
        <v>720</v>
      </c>
      <c r="AG31" s="835" t="s">
        <v>481</v>
      </c>
      <c r="AH31" s="835" t="s">
        <v>61</v>
      </c>
      <c r="AI31" s="836" t="s">
        <v>61</v>
      </c>
      <c r="AJ31" s="836">
        <v>2736830</v>
      </c>
      <c r="AK31" s="835" t="s">
        <v>720</v>
      </c>
      <c r="AL31" s="835" t="s">
        <v>608</v>
      </c>
      <c r="AM31" s="835" t="s">
        <v>1936</v>
      </c>
      <c r="AN31" s="836">
        <v>838303</v>
      </c>
      <c r="AO31" s="835" t="s">
        <v>720</v>
      </c>
      <c r="AP31" s="835" t="s">
        <v>608</v>
      </c>
      <c r="AQ31" s="835" t="s">
        <v>1936</v>
      </c>
      <c r="AR31" s="1223">
        <v>3575133</v>
      </c>
      <c r="AS31" s="835" t="s">
        <v>1936</v>
      </c>
      <c r="AT31" s="835" t="s">
        <v>61</v>
      </c>
      <c r="AU31" s="835" t="s">
        <v>61</v>
      </c>
      <c r="AV31" s="835" t="s">
        <v>1669</v>
      </c>
      <c r="AW31" s="836">
        <v>2048987</v>
      </c>
      <c r="AX31" s="837" t="s">
        <v>720</v>
      </c>
      <c r="AY31" s="836" t="s">
        <v>608</v>
      </c>
      <c r="AZ31" s="835" t="s">
        <v>1936</v>
      </c>
      <c r="BA31" s="835" t="s">
        <v>61</v>
      </c>
      <c r="BB31" s="836" t="s">
        <v>482</v>
      </c>
      <c r="BC31" s="836">
        <v>716919</v>
      </c>
      <c r="BD31" s="837" t="s">
        <v>720</v>
      </c>
      <c r="BE31" s="836" t="s">
        <v>608</v>
      </c>
      <c r="BF31" s="835" t="s">
        <v>1936</v>
      </c>
      <c r="BG31" s="1223">
        <v>2765906</v>
      </c>
      <c r="BH31" s="835" t="s">
        <v>1936</v>
      </c>
      <c r="BI31" s="835" t="s">
        <v>62</v>
      </c>
      <c r="BJ31" s="836" t="s">
        <v>1936</v>
      </c>
      <c r="BK31" s="836" t="s">
        <v>1936</v>
      </c>
      <c r="BL31" s="836" t="s">
        <v>1936</v>
      </c>
      <c r="BM31" s="836" t="s">
        <v>1936</v>
      </c>
      <c r="BN31" s="835" t="s">
        <v>1936</v>
      </c>
      <c r="BO31" s="835" t="s">
        <v>61</v>
      </c>
      <c r="BP31" s="836">
        <v>144603</v>
      </c>
      <c r="BQ31" s="837" t="s">
        <v>720</v>
      </c>
      <c r="BR31" s="837" t="s">
        <v>609</v>
      </c>
      <c r="BS31" s="836" t="s">
        <v>1936</v>
      </c>
      <c r="BT31" s="835" t="s">
        <v>66</v>
      </c>
      <c r="BU31" s="836">
        <v>0</v>
      </c>
      <c r="BV31" s="835" t="s">
        <v>1936</v>
      </c>
      <c r="BW31" s="836" t="s">
        <v>1936</v>
      </c>
      <c r="BX31" s="836" t="s">
        <v>1936</v>
      </c>
      <c r="BY31" s="1223">
        <v>144603</v>
      </c>
      <c r="BZ31" s="836" t="s">
        <v>1936</v>
      </c>
      <c r="CA31" s="839">
        <v>0.95031693769028025</v>
      </c>
      <c r="CB31" s="835" t="s">
        <v>101</v>
      </c>
      <c r="CC31" s="839">
        <v>0.74080138659809847</v>
      </c>
      <c r="CD31" s="835" t="s">
        <v>101</v>
      </c>
      <c r="CE31" s="839">
        <v>0.81409810488169254</v>
      </c>
      <c r="CF31" s="835" t="s">
        <v>114</v>
      </c>
      <c r="CG31" s="835" t="s">
        <v>62</v>
      </c>
      <c r="CH31" s="835" t="s">
        <v>101</v>
      </c>
      <c r="CI31" s="835" t="s">
        <v>481</v>
      </c>
      <c r="CJ31" s="835" t="s">
        <v>481</v>
      </c>
      <c r="CK31" s="835" t="s">
        <v>61</v>
      </c>
      <c r="CL31" s="1280" t="s">
        <v>1936</v>
      </c>
      <c r="CM31" s="1278"/>
      <c r="CN31" s="1298" t="s">
        <v>61</v>
      </c>
      <c r="CO31" s="842" t="s">
        <v>61</v>
      </c>
      <c r="CP31" s="842" t="s">
        <v>61</v>
      </c>
      <c r="CQ31" s="842" t="s">
        <v>61</v>
      </c>
      <c r="CR31" s="842" t="s">
        <v>61</v>
      </c>
      <c r="CS31" s="842" t="s">
        <v>61</v>
      </c>
      <c r="CT31" s="842" t="s">
        <v>61</v>
      </c>
      <c r="CU31" s="842" t="s">
        <v>61</v>
      </c>
      <c r="CV31" s="842" t="s">
        <v>61</v>
      </c>
      <c r="CW31" s="842" t="s">
        <v>61</v>
      </c>
      <c r="CX31" s="842" t="s">
        <v>62</v>
      </c>
      <c r="CY31" s="842" t="s">
        <v>1936</v>
      </c>
      <c r="CZ31" s="923" t="s">
        <v>61</v>
      </c>
      <c r="DA31" s="923" t="s">
        <v>62</v>
      </c>
      <c r="DB31" s="923" t="s">
        <v>61</v>
      </c>
      <c r="DC31" s="923" t="s">
        <v>61</v>
      </c>
      <c r="DD31" s="923" t="s">
        <v>61</v>
      </c>
      <c r="DE31" s="923" t="s">
        <v>61</v>
      </c>
      <c r="DF31" s="923" t="s">
        <v>62</v>
      </c>
      <c r="DG31" s="923" t="s">
        <v>62</v>
      </c>
      <c r="DH31" s="923" t="s">
        <v>61</v>
      </c>
      <c r="DI31" s="923" t="s">
        <v>61</v>
      </c>
      <c r="DJ31" s="923" t="s">
        <v>62</v>
      </c>
      <c r="DK31" s="923" t="s">
        <v>1936</v>
      </c>
      <c r="DL31" s="923" t="s">
        <v>61</v>
      </c>
      <c r="DM31" s="923" t="s">
        <v>62</v>
      </c>
      <c r="DN31" s="923" t="s">
        <v>61</v>
      </c>
      <c r="DO31" s="923" t="s">
        <v>61</v>
      </c>
      <c r="DP31" s="923" t="s">
        <v>61</v>
      </c>
      <c r="DQ31" s="923" t="s">
        <v>61</v>
      </c>
      <c r="DR31" s="923" t="s">
        <v>62</v>
      </c>
      <c r="DS31" s="923" t="s">
        <v>61</v>
      </c>
      <c r="DT31" s="923" t="s">
        <v>61</v>
      </c>
      <c r="DU31" s="923" t="s">
        <v>61</v>
      </c>
      <c r="DV31" s="923" t="s">
        <v>62</v>
      </c>
      <c r="DW31" s="923" t="s">
        <v>1936</v>
      </c>
      <c r="DX31" s="924" t="s">
        <v>61</v>
      </c>
      <c r="DY31" s="924" t="s">
        <v>62</v>
      </c>
      <c r="DZ31" s="924" t="s">
        <v>61</v>
      </c>
      <c r="EA31" s="924" t="s">
        <v>61</v>
      </c>
      <c r="EB31" s="924" t="s">
        <v>61</v>
      </c>
      <c r="EC31" s="924" t="s">
        <v>61</v>
      </c>
      <c r="ED31" s="924" t="s">
        <v>62</v>
      </c>
      <c r="EE31" s="924" t="s">
        <v>61</v>
      </c>
      <c r="EF31" s="924" t="s">
        <v>61</v>
      </c>
      <c r="EG31" s="924" t="s">
        <v>61</v>
      </c>
      <c r="EH31" s="924" t="s">
        <v>62</v>
      </c>
      <c r="EI31" s="924" t="s">
        <v>1936</v>
      </c>
      <c r="EJ31" s="1276" t="s">
        <v>1936</v>
      </c>
      <c r="EK31" s="1159"/>
      <c r="EL31" s="1301" t="s">
        <v>61</v>
      </c>
      <c r="EM31" s="840" t="s">
        <v>483</v>
      </c>
      <c r="EN31" s="840" t="s">
        <v>484</v>
      </c>
      <c r="EO31" s="840" t="s">
        <v>61</v>
      </c>
      <c r="EP31" s="840" t="s">
        <v>61</v>
      </c>
      <c r="EQ31" s="840" t="s">
        <v>61</v>
      </c>
      <c r="ER31" s="840" t="s">
        <v>224</v>
      </c>
      <c r="ES31" s="840" t="s">
        <v>485</v>
      </c>
      <c r="ET31" s="840" t="s">
        <v>62</v>
      </c>
      <c r="EU31" s="840" t="s">
        <v>1936</v>
      </c>
      <c r="EV31" s="840" t="s">
        <v>61</v>
      </c>
      <c r="EW31" s="840" t="s">
        <v>1936</v>
      </c>
      <c r="EX31" s="840" t="s">
        <v>487</v>
      </c>
      <c r="EY31" s="840" t="s">
        <v>488</v>
      </c>
      <c r="EZ31" s="840" t="s">
        <v>840</v>
      </c>
      <c r="FA31" s="840" t="s">
        <v>551</v>
      </c>
      <c r="FB31" s="840" t="s">
        <v>489</v>
      </c>
      <c r="FC31" s="840" t="s">
        <v>489</v>
      </c>
      <c r="FD31" s="840" t="s">
        <v>489</v>
      </c>
      <c r="FE31" s="840" t="s">
        <v>489</v>
      </c>
      <c r="FF31" s="840" t="s">
        <v>841</v>
      </c>
      <c r="FG31" s="840" t="s">
        <v>488</v>
      </c>
      <c r="FH31" s="840" t="s">
        <v>205</v>
      </c>
      <c r="FI31" s="840" t="s">
        <v>488</v>
      </c>
      <c r="FJ31" s="840" t="s">
        <v>490</v>
      </c>
      <c r="FK31" s="840" t="s">
        <v>490</v>
      </c>
      <c r="FL31" s="840" t="s">
        <v>205</v>
      </c>
      <c r="FM31" s="840" t="s">
        <v>205</v>
      </c>
      <c r="FN31" s="840" t="s">
        <v>388</v>
      </c>
      <c r="FO31" s="840" t="s">
        <v>62</v>
      </c>
      <c r="FP31" s="840" t="s">
        <v>1936</v>
      </c>
      <c r="FQ31" s="840" t="s">
        <v>1936</v>
      </c>
      <c r="FR31" s="840" t="s">
        <v>62</v>
      </c>
      <c r="FS31" s="840" t="s">
        <v>1936</v>
      </c>
      <c r="FT31" s="840" t="s">
        <v>1936</v>
      </c>
      <c r="FU31" s="840" t="s">
        <v>62</v>
      </c>
      <c r="FV31" s="840" t="s">
        <v>1936</v>
      </c>
      <c r="FW31" s="841" t="s">
        <v>1936</v>
      </c>
      <c r="FX31" s="841" t="s">
        <v>62</v>
      </c>
      <c r="FY31" s="841" t="s">
        <v>62</v>
      </c>
      <c r="FZ31" s="841" t="s">
        <v>205</v>
      </c>
      <c r="GA31" s="841" t="s">
        <v>205</v>
      </c>
      <c r="GB31" s="841" t="s">
        <v>61</v>
      </c>
      <c r="GC31" s="841" t="s">
        <v>61</v>
      </c>
      <c r="GD31" s="841" t="s">
        <v>61</v>
      </c>
      <c r="GE31" s="841" t="s">
        <v>61</v>
      </c>
      <c r="GF31" s="841" t="s">
        <v>61</v>
      </c>
      <c r="GG31" s="841" t="s">
        <v>61</v>
      </c>
      <c r="GH31" s="841" t="s">
        <v>61</v>
      </c>
      <c r="GI31" s="841" t="s">
        <v>61</v>
      </c>
      <c r="GJ31" s="841" t="s">
        <v>62</v>
      </c>
      <c r="GK31" s="841" t="s">
        <v>62</v>
      </c>
      <c r="GL31" s="841" t="s">
        <v>1936</v>
      </c>
      <c r="GM31" s="841">
        <v>2011</v>
      </c>
      <c r="GN31" s="841" t="s">
        <v>491</v>
      </c>
      <c r="GO31" s="841" t="s">
        <v>1936</v>
      </c>
      <c r="GP31" s="841">
        <v>2003</v>
      </c>
      <c r="GQ31" s="841" t="s">
        <v>61</v>
      </c>
      <c r="GR31" s="841" t="s">
        <v>62</v>
      </c>
      <c r="GS31" s="841" t="s">
        <v>61</v>
      </c>
      <c r="GT31" s="841" t="s">
        <v>62</v>
      </c>
      <c r="GU31" s="1304" t="s">
        <v>1936</v>
      </c>
      <c r="GV31" s="939"/>
      <c r="GW31" s="1307" t="s">
        <v>62</v>
      </c>
      <c r="GX31" s="892" t="s">
        <v>62</v>
      </c>
      <c r="GY31" s="892" t="s">
        <v>205</v>
      </c>
      <c r="GZ31" s="892" t="s">
        <v>62</v>
      </c>
      <c r="HA31" s="892" t="s">
        <v>62</v>
      </c>
      <c r="HB31" s="892" t="s">
        <v>62</v>
      </c>
      <c r="HC31" s="892" t="s">
        <v>62</v>
      </c>
      <c r="HD31" s="892" t="s">
        <v>205</v>
      </c>
      <c r="HE31" s="892" t="s">
        <v>205</v>
      </c>
      <c r="HF31" s="892" t="s">
        <v>205</v>
      </c>
      <c r="HG31" s="892" t="s">
        <v>720</v>
      </c>
      <c r="HH31" s="892" t="s">
        <v>610</v>
      </c>
      <c r="HI31" s="892" t="s">
        <v>62</v>
      </c>
      <c r="HJ31" s="1311" t="s">
        <v>62</v>
      </c>
      <c r="HK31" s="890" t="s">
        <v>492</v>
      </c>
      <c r="HL31" s="1315" t="s">
        <v>45</v>
      </c>
    </row>
    <row r="32" spans="1:220" ht="39.950000000000003" customHeight="1">
      <c r="A32" s="1200" t="s">
        <v>1703</v>
      </c>
      <c r="B32" s="1207"/>
      <c r="C32" s="1204" t="s">
        <v>61</v>
      </c>
      <c r="D32" s="894" t="s">
        <v>1958</v>
      </c>
      <c r="E32" s="894" t="s">
        <v>61</v>
      </c>
      <c r="F32" s="894" t="s">
        <v>1959</v>
      </c>
      <c r="G32" s="894" t="s">
        <v>62</v>
      </c>
      <c r="H32" s="894" t="s">
        <v>1936</v>
      </c>
      <c r="I32" s="894" t="s">
        <v>62</v>
      </c>
      <c r="J32" s="894" t="s">
        <v>428</v>
      </c>
      <c r="K32" s="894" t="s">
        <v>61</v>
      </c>
      <c r="L32" s="894" t="s">
        <v>232</v>
      </c>
      <c r="M32" s="894" t="s">
        <v>61</v>
      </c>
      <c r="N32" s="894" t="s">
        <v>1689</v>
      </c>
      <c r="O32" s="894" t="s">
        <v>61</v>
      </c>
      <c r="P32" s="894" t="s">
        <v>1690</v>
      </c>
      <c r="Q32" s="894" t="s">
        <v>61</v>
      </c>
      <c r="R32" s="894" t="s">
        <v>337</v>
      </c>
      <c r="S32" s="894" t="s">
        <v>62</v>
      </c>
      <c r="T32" s="894" t="s">
        <v>1936</v>
      </c>
      <c r="U32" s="894" t="s">
        <v>61</v>
      </c>
      <c r="V32" s="894" t="s">
        <v>1691</v>
      </c>
      <c r="W32" s="894" t="s">
        <v>64</v>
      </c>
      <c r="X32" s="894" t="s">
        <v>66</v>
      </c>
      <c r="Y32" s="894" t="s">
        <v>61</v>
      </c>
      <c r="Z32" s="894" t="s">
        <v>1692</v>
      </c>
      <c r="AA32" s="1210" t="s">
        <v>1693</v>
      </c>
      <c r="AB32" s="943"/>
      <c r="AC32" s="1295" t="s">
        <v>85</v>
      </c>
      <c r="AD32" s="835" t="s">
        <v>96</v>
      </c>
      <c r="AE32" s="836" t="s">
        <v>66</v>
      </c>
      <c r="AF32" s="835" t="s">
        <v>66</v>
      </c>
      <c r="AG32" s="835" t="s">
        <v>1694</v>
      </c>
      <c r="AH32" s="835" t="s">
        <v>61</v>
      </c>
      <c r="AI32" s="836" t="s">
        <v>61</v>
      </c>
      <c r="AJ32" s="836">
        <v>979470</v>
      </c>
      <c r="AK32" s="835" t="s">
        <v>538</v>
      </c>
      <c r="AL32" s="835" t="s">
        <v>1695</v>
      </c>
      <c r="AM32" s="835" t="s">
        <v>428</v>
      </c>
      <c r="AN32" s="836">
        <v>190000</v>
      </c>
      <c r="AO32" s="835" t="s">
        <v>538</v>
      </c>
      <c r="AP32" s="835" t="s">
        <v>428</v>
      </c>
      <c r="AQ32" s="835" t="s">
        <v>1696</v>
      </c>
      <c r="AR32" s="1223">
        <v>1169470</v>
      </c>
      <c r="AS32" s="835" t="s">
        <v>1936</v>
      </c>
      <c r="AT32" s="835" t="s">
        <v>61</v>
      </c>
      <c r="AU32" s="835" t="s">
        <v>61</v>
      </c>
      <c r="AV32" s="835" t="s">
        <v>530</v>
      </c>
      <c r="AW32" s="836">
        <v>742173</v>
      </c>
      <c r="AX32" s="837" t="s">
        <v>538</v>
      </c>
      <c r="AY32" s="836" t="s">
        <v>524</v>
      </c>
      <c r="AZ32" s="835" t="s">
        <v>428</v>
      </c>
      <c r="BA32" s="835" t="s">
        <v>62</v>
      </c>
      <c r="BB32" s="836" t="s">
        <v>1936</v>
      </c>
      <c r="BC32" s="836">
        <v>712987</v>
      </c>
      <c r="BD32" s="837" t="s">
        <v>538</v>
      </c>
      <c r="BE32" s="836" t="s">
        <v>524</v>
      </c>
      <c r="BF32" s="835" t="s">
        <v>428</v>
      </c>
      <c r="BG32" s="1223">
        <v>1455160</v>
      </c>
      <c r="BH32" s="835" t="s">
        <v>1936</v>
      </c>
      <c r="BI32" s="835" t="s">
        <v>62</v>
      </c>
      <c r="BJ32" s="836" t="s">
        <v>1936</v>
      </c>
      <c r="BK32" s="836">
        <v>0</v>
      </c>
      <c r="BL32" s="836" t="s">
        <v>1936</v>
      </c>
      <c r="BM32" s="836" t="s">
        <v>1936</v>
      </c>
      <c r="BN32" s="835" t="s">
        <v>1936</v>
      </c>
      <c r="BO32" s="835" t="s">
        <v>61</v>
      </c>
      <c r="BP32" s="836">
        <v>91822</v>
      </c>
      <c r="BQ32" s="837" t="s">
        <v>538</v>
      </c>
      <c r="BR32" s="837" t="s">
        <v>1936</v>
      </c>
      <c r="BS32" s="836" t="s">
        <v>1936</v>
      </c>
      <c r="BT32" s="835" t="s">
        <v>62</v>
      </c>
      <c r="BU32" s="836">
        <v>0</v>
      </c>
      <c r="BV32" s="835" t="s">
        <v>1936</v>
      </c>
      <c r="BW32" s="836" t="s">
        <v>1936</v>
      </c>
      <c r="BX32" s="836" t="s">
        <v>1936</v>
      </c>
      <c r="BY32" s="1223">
        <v>91822</v>
      </c>
      <c r="BZ32" s="836" t="s">
        <v>1936</v>
      </c>
      <c r="CA32" s="839">
        <v>0.94064442895909584</v>
      </c>
      <c r="CB32" s="835" t="s">
        <v>101</v>
      </c>
      <c r="CC32" s="839">
        <v>0.51002845047967238</v>
      </c>
      <c r="CD32" s="835" t="s">
        <v>114</v>
      </c>
      <c r="CE32" s="839" t="s">
        <v>66</v>
      </c>
      <c r="CF32" s="835" t="s">
        <v>114</v>
      </c>
      <c r="CG32" s="835" t="s">
        <v>66</v>
      </c>
      <c r="CH32" s="835" t="s">
        <v>760</v>
      </c>
      <c r="CI32" s="835" t="s">
        <v>65</v>
      </c>
      <c r="CJ32" s="835" t="s">
        <v>220</v>
      </c>
      <c r="CK32" s="835" t="s">
        <v>205</v>
      </c>
      <c r="CL32" s="1280" t="s">
        <v>428</v>
      </c>
      <c r="CM32" s="1278"/>
      <c r="CN32" s="1298" t="s">
        <v>61</v>
      </c>
      <c r="CO32" s="842" t="s">
        <v>61</v>
      </c>
      <c r="CP32" s="842" t="s">
        <v>61</v>
      </c>
      <c r="CQ32" s="842" t="s">
        <v>61</v>
      </c>
      <c r="CR32" s="842" t="s">
        <v>61</v>
      </c>
      <c r="CS32" s="842" t="s">
        <v>61</v>
      </c>
      <c r="CT32" s="842" t="s">
        <v>62</v>
      </c>
      <c r="CU32" s="842" t="s">
        <v>61</v>
      </c>
      <c r="CV32" s="842" t="s">
        <v>61</v>
      </c>
      <c r="CW32" s="842" t="s">
        <v>61</v>
      </c>
      <c r="CX32" s="842" t="s">
        <v>62</v>
      </c>
      <c r="CY32" s="842" t="s">
        <v>428</v>
      </c>
      <c r="CZ32" s="923" t="s">
        <v>61</v>
      </c>
      <c r="DA32" s="923" t="s">
        <v>62</v>
      </c>
      <c r="DB32" s="923" t="s">
        <v>61</v>
      </c>
      <c r="DC32" s="923" t="s">
        <v>62</v>
      </c>
      <c r="DD32" s="923" t="s">
        <v>61</v>
      </c>
      <c r="DE32" s="923" t="s">
        <v>61</v>
      </c>
      <c r="DF32" s="923" t="s">
        <v>62</v>
      </c>
      <c r="DG32" s="923" t="s">
        <v>62</v>
      </c>
      <c r="DH32" s="923" t="s">
        <v>61</v>
      </c>
      <c r="DI32" s="923" t="s">
        <v>61</v>
      </c>
      <c r="DJ32" s="923" t="s">
        <v>61</v>
      </c>
      <c r="DK32" s="923" t="s">
        <v>1936</v>
      </c>
      <c r="DL32" s="923" t="s">
        <v>61</v>
      </c>
      <c r="DM32" s="923" t="s">
        <v>62</v>
      </c>
      <c r="DN32" s="923" t="s">
        <v>61</v>
      </c>
      <c r="DO32" s="923" t="s">
        <v>61</v>
      </c>
      <c r="DP32" s="923" t="s">
        <v>61</v>
      </c>
      <c r="DQ32" s="923" t="s">
        <v>61</v>
      </c>
      <c r="DR32" s="923" t="s">
        <v>62</v>
      </c>
      <c r="DS32" s="923" t="s">
        <v>61</v>
      </c>
      <c r="DT32" s="923" t="s">
        <v>61</v>
      </c>
      <c r="DU32" s="923" t="s">
        <v>61</v>
      </c>
      <c r="DV32" s="923" t="s">
        <v>62</v>
      </c>
      <c r="DW32" s="923" t="s">
        <v>1936</v>
      </c>
      <c r="DX32" s="924" t="s">
        <v>61</v>
      </c>
      <c r="DY32" s="924" t="s">
        <v>62</v>
      </c>
      <c r="DZ32" s="924" t="s">
        <v>61</v>
      </c>
      <c r="EA32" s="924" t="s">
        <v>61</v>
      </c>
      <c r="EB32" s="924" t="s">
        <v>61</v>
      </c>
      <c r="EC32" s="924" t="s">
        <v>61</v>
      </c>
      <c r="ED32" s="924" t="s">
        <v>62</v>
      </c>
      <c r="EE32" s="924" t="s">
        <v>62</v>
      </c>
      <c r="EF32" s="924" t="s">
        <v>61</v>
      </c>
      <c r="EG32" s="924" t="s">
        <v>61</v>
      </c>
      <c r="EH32" s="924" t="s">
        <v>62</v>
      </c>
      <c r="EI32" s="924" t="s">
        <v>1936</v>
      </c>
      <c r="EJ32" s="1276" t="s">
        <v>428</v>
      </c>
      <c r="EK32" s="1159"/>
      <c r="EL32" s="1301" t="s">
        <v>61</v>
      </c>
      <c r="EM32" s="840" t="s">
        <v>1697</v>
      </c>
      <c r="EN32" s="840" t="s">
        <v>66</v>
      </c>
      <c r="EO32" s="840" t="s">
        <v>61</v>
      </c>
      <c r="EP32" s="840" t="s">
        <v>61</v>
      </c>
      <c r="EQ32" s="840" t="s">
        <v>61</v>
      </c>
      <c r="ER32" s="840" t="s">
        <v>1698</v>
      </c>
      <c r="ES32" s="840" t="s">
        <v>66</v>
      </c>
      <c r="ET32" s="840" t="s">
        <v>62</v>
      </c>
      <c r="EU32" s="840" t="s">
        <v>428</v>
      </c>
      <c r="EV32" s="840" t="s">
        <v>61</v>
      </c>
      <c r="EW32" s="840" t="s">
        <v>1936</v>
      </c>
      <c r="EX32" s="840" t="s">
        <v>199</v>
      </c>
      <c r="EY32" s="840" t="s">
        <v>202</v>
      </c>
      <c r="EZ32" s="840" t="s">
        <v>199</v>
      </c>
      <c r="FA32" s="840" t="s">
        <v>202</v>
      </c>
      <c r="FB32" s="840" t="s">
        <v>205</v>
      </c>
      <c r="FC32" s="840" t="s">
        <v>66</v>
      </c>
      <c r="FD32" s="840" t="s">
        <v>200</v>
      </c>
      <c r="FE32" s="840" t="s">
        <v>202</v>
      </c>
      <c r="FF32" s="840" t="s">
        <v>199</v>
      </c>
      <c r="FG32" s="840" t="s">
        <v>200</v>
      </c>
      <c r="FH32" s="840" t="s">
        <v>205</v>
      </c>
      <c r="FI32" s="840" t="s">
        <v>66</v>
      </c>
      <c r="FJ32" s="840" t="s">
        <v>187</v>
      </c>
      <c r="FK32" s="840" t="s">
        <v>187</v>
      </c>
      <c r="FL32" s="840" t="s">
        <v>199</v>
      </c>
      <c r="FM32" s="840" t="s">
        <v>205</v>
      </c>
      <c r="FN32" s="840" t="s">
        <v>1700</v>
      </c>
      <c r="FO32" s="840" t="s">
        <v>62</v>
      </c>
      <c r="FP32" s="840" t="s">
        <v>1936</v>
      </c>
      <c r="FQ32" s="840" t="s">
        <v>1936</v>
      </c>
      <c r="FR32" s="840" t="s">
        <v>62</v>
      </c>
      <c r="FS32" s="840" t="s">
        <v>1936</v>
      </c>
      <c r="FT32" s="840" t="s">
        <v>1936</v>
      </c>
      <c r="FU32" s="840" t="s">
        <v>62</v>
      </c>
      <c r="FV32" s="840" t="s">
        <v>1936</v>
      </c>
      <c r="FW32" s="841" t="s">
        <v>1936</v>
      </c>
      <c r="FX32" s="841" t="s">
        <v>62</v>
      </c>
      <c r="FY32" s="841" t="s">
        <v>62</v>
      </c>
      <c r="FZ32" s="841" t="s">
        <v>205</v>
      </c>
      <c r="GA32" s="841" t="s">
        <v>205</v>
      </c>
      <c r="GB32" s="841" t="s">
        <v>62</v>
      </c>
      <c r="GC32" s="841" t="s">
        <v>61</v>
      </c>
      <c r="GD32" s="841" t="s">
        <v>61</v>
      </c>
      <c r="GE32" s="841" t="s">
        <v>62</v>
      </c>
      <c r="GF32" s="841" t="s">
        <v>61</v>
      </c>
      <c r="GG32" s="841" t="s">
        <v>61</v>
      </c>
      <c r="GH32" s="841" t="s">
        <v>62</v>
      </c>
      <c r="GI32" s="841" t="s">
        <v>62</v>
      </c>
      <c r="GJ32" s="841" t="s">
        <v>61</v>
      </c>
      <c r="GK32" s="841" t="s">
        <v>62</v>
      </c>
      <c r="GL32" s="841" t="s">
        <v>205</v>
      </c>
      <c r="GM32" s="841">
        <v>2011</v>
      </c>
      <c r="GN32" s="841" t="s">
        <v>1701</v>
      </c>
      <c r="GO32" s="841" t="s">
        <v>1702</v>
      </c>
      <c r="GP32" s="841" t="s">
        <v>1784</v>
      </c>
      <c r="GQ32" s="841" t="s">
        <v>61</v>
      </c>
      <c r="GR32" s="841" t="s">
        <v>62</v>
      </c>
      <c r="GS32" s="841" t="s">
        <v>62</v>
      </c>
      <c r="GT32" s="841" t="s">
        <v>62</v>
      </c>
      <c r="GU32" s="1304" t="s">
        <v>1785</v>
      </c>
      <c r="GV32" s="939"/>
      <c r="GW32" s="1307" t="s">
        <v>62</v>
      </c>
      <c r="GX32" s="892" t="s">
        <v>62</v>
      </c>
      <c r="GY32" s="892" t="s">
        <v>205</v>
      </c>
      <c r="GZ32" s="892" t="s">
        <v>62</v>
      </c>
      <c r="HA32" s="892" t="s">
        <v>205</v>
      </c>
      <c r="HB32" s="892" t="s">
        <v>62</v>
      </c>
      <c r="HC32" s="892" t="s">
        <v>62</v>
      </c>
      <c r="HD32" s="892" t="s">
        <v>205</v>
      </c>
      <c r="HE32" s="892" t="s">
        <v>205</v>
      </c>
      <c r="HF32" s="892" t="s">
        <v>62</v>
      </c>
      <c r="HG32" s="892" t="s">
        <v>538</v>
      </c>
      <c r="HH32" s="892" t="s">
        <v>1694</v>
      </c>
      <c r="HI32" s="892" t="s">
        <v>62</v>
      </c>
      <c r="HJ32" s="1311" t="s">
        <v>62</v>
      </c>
      <c r="HK32" s="890" t="s">
        <v>1936</v>
      </c>
      <c r="HL32" s="1315" t="s">
        <v>1152</v>
      </c>
    </row>
    <row r="33" spans="1:220" ht="39.950000000000003" customHeight="1">
      <c r="A33" s="1200" t="s">
        <v>1782</v>
      </c>
      <c r="B33" s="1207"/>
      <c r="C33" s="1204" t="s">
        <v>61</v>
      </c>
      <c r="D33" s="894" t="s">
        <v>1757</v>
      </c>
      <c r="E33" s="894" t="s">
        <v>61</v>
      </c>
      <c r="F33" s="894" t="s">
        <v>1758</v>
      </c>
      <c r="G33" s="894" t="s">
        <v>61</v>
      </c>
      <c r="H33" s="894" t="s">
        <v>1864</v>
      </c>
      <c r="I33" s="894" t="s">
        <v>61</v>
      </c>
      <c r="J33" s="894" t="s">
        <v>1759</v>
      </c>
      <c r="K33" s="894" t="s">
        <v>61</v>
      </c>
      <c r="L33" s="894" t="s">
        <v>1760</v>
      </c>
      <c r="M33" s="894" t="s">
        <v>61</v>
      </c>
      <c r="N33" s="894" t="s">
        <v>1761</v>
      </c>
      <c r="O33" s="894" t="s">
        <v>61</v>
      </c>
      <c r="P33" s="894" t="s">
        <v>1762</v>
      </c>
      <c r="Q33" s="894" t="s">
        <v>61</v>
      </c>
      <c r="R33" s="894" t="s">
        <v>1763</v>
      </c>
      <c r="S33" s="894" t="s">
        <v>61</v>
      </c>
      <c r="T33" s="894" t="s">
        <v>1764</v>
      </c>
      <c r="U33" s="894" t="s">
        <v>61</v>
      </c>
      <c r="V33" s="894" t="s">
        <v>1765</v>
      </c>
      <c r="W33" s="894" t="s">
        <v>60</v>
      </c>
      <c r="X33" s="894" t="s">
        <v>61</v>
      </c>
      <c r="Y33" s="894" t="s">
        <v>61</v>
      </c>
      <c r="Z33" s="894" t="s">
        <v>220</v>
      </c>
      <c r="AA33" s="1210" t="s">
        <v>1766</v>
      </c>
      <c r="AB33" s="943"/>
      <c r="AC33" s="1295" t="s">
        <v>85</v>
      </c>
      <c r="AD33" s="835" t="s">
        <v>96</v>
      </c>
      <c r="AE33" s="836">
        <v>2314404</v>
      </c>
      <c r="AF33" s="835" t="s">
        <v>538</v>
      </c>
      <c r="AG33" s="835" t="s">
        <v>1767</v>
      </c>
      <c r="AH33" s="835" t="s">
        <v>62</v>
      </c>
      <c r="AI33" s="836" t="s">
        <v>61</v>
      </c>
      <c r="AJ33" s="836">
        <v>88000</v>
      </c>
      <c r="AK33" s="835" t="s">
        <v>1936</v>
      </c>
      <c r="AL33" s="835" t="s">
        <v>1936</v>
      </c>
      <c r="AM33" s="835" t="s">
        <v>1768</v>
      </c>
      <c r="AN33" s="836">
        <v>0</v>
      </c>
      <c r="AO33" s="835" t="s">
        <v>1936</v>
      </c>
      <c r="AP33" s="835" t="s">
        <v>1936</v>
      </c>
      <c r="AQ33" s="835" t="s">
        <v>1936</v>
      </c>
      <c r="AR33" s="1223">
        <v>88000</v>
      </c>
      <c r="AS33" s="835" t="s">
        <v>1936</v>
      </c>
      <c r="AT33" s="835" t="s">
        <v>62</v>
      </c>
      <c r="AU33" s="835" t="s">
        <v>62</v>
      </c>
      <c r="AV33" s="835" t="s">
        <v>1936</v>
      </c>
      <c r="AW33" s="836">
        <v>0</v>
      </c>
      <c r="AX33" s="837" t="s">
        <v>1936</v>
      </c>
      <c r="AY33" s="836" t="s">
        <v>1936</v>
      </c>
      <c r="AZ33" s="835" t="s">
        <v>1783</v>
      </c>
      <c r="BA33" s="835" t="s">
        <v>62</v>
      </c>
      <c r="BB33" s="836" t="s">
        <v>1936</v>
      </c>
      <c r="BC33" s="836">
        <v>0</v>
      </c>
      <c r="BD33" s="837" t="s">
        <v>1936</v>
      </c>
      <c r="BE33" s="836" t="s">
        <v>1936</v>
      </c>
      <c r="BF33" s="835" t="s">
        <v>1936</v>
      </c>
      <c r="BG33" s="1223">
        <v>0</v>
      </c>
      <c r="BH33" s="835" t="s">
        <v>1936</v>
      </c>
      <c r="BI33" s="835" t="s">
        <v>61</v>
      </c>
      <c r="BJ33" s="836" t="s">
        <v>1770</v>
      </c>
      <c r="BK33" s="836">
        <v>2540000</v>
      </c>
      <c r="BL33" s="836" t="s">
        <v>538</v>
      </c>
      <c r="BM33" s="836" t="s">
        <v>1769</v>
      </c>
      <c r="BN33" s="835" t="s">
        <v>1936</v>
      </c>
      <c r="BO33" s="835" t="s">
        <v>62</v>
      </c>
      <c r="BP33" s="836">
        <v>0</v>
      </c>
      <c r="BQ33" s="837" t="s">
        <v>1936</v>
      </c>
      <c r="BR33" s="837" t="s">
        <v>1936</v>
      </c>
      <c r="BS33" s="836" t="s">
        <v>1936</v>
      </c>
      <c r="BT33" s="835" t="s">
        <v>62</v>
      </c>
      <c r="BU33" s="836" t="s">
        <v>1936</v>
      </c>
      <c r="BV33" s="835" t="s">
        <v>1936</v>
      </c>
      <c r="BW33" s="836" t="s">
        <v>1936</v>
      </c>
      <c r="BX33" s="836" t="s">
        <v>1936</v>
      </c>
      <c r="BY33" s="1223">
        <v>2540000</v>
      </c>
      <c r="BZ33" s="836" t="s">
        <v>1936</v>
      </c>
      <c r="CA33" s="839">
        <v>0</v>
      </c>
      <c r="CB33" s="835" t="s">
        <v>1771</v>
      </c>
      <c r="CC33" s="839">
        <v>0</v>
      </c>
      <c r="CD33" s="835" t="s">
        <v>1772</v>
      </c>
      <c r="CE33" s="839">
        <v>1.0974747710425665</v>
      </c>
      <c r="CF33" s="835" t="s">
        <v>1773</v>
      </c>
      <c r="CG33" s="835" t="s">
        <v>1936</v>
      </c>
      <c r="CH33" s="835" t="s">
        <v>101</v>
      </c>
      <c r="CI33" s="835" t="s">
        <v>1936</v>
      </c>
      <c r="CJ33" s="835" t="s">
        <v>1936</v>
      </c>
      <c r="CK33" s="835" t="s">
        <v>1936</v>
      </c>
      <c r="CL33" s="1280" t="s">
        <v>1936</v>
      </c>
      <c r="CM33" s="1278"/>
      <c r="CN33" s="1298" t="s">
        <v>61</v>
      </c>
      <c r="CO33" s="842" t="s">
        <v>61</v>
      </c>
      <c r="CP33" s="842" t="s">
        <v>61</v>
      </c>
      <c r="CQ33" s="842" t="s">
        <v>62</v>
      </c>
      <c r="CR33" s="842" t="s">
        <v>61</v>
      </c>
      <c r="CS33" s="842" t="s">
        <v>61</v>
      </c>
      <c r="CT33" s="842" t="s">
        <v>61</v>
      </c>
      <c r="CU33" s="842" t="s">
        <v>61</v>
      </c>
      <c r="CV33" s="842" t="s">
        <v>66</v>
      </c>
      <c r="CW33" s="842" t="s">
        <v>61</v>
      </c>
      <c r="CX33" s="842" t="s">
        <v>66</v>
      </c>
      <c r="CY33" s="842" t="s">
        <v>1936</v>
      </c>
      <c r="CZ33" s="923" t="s">
        <v>61</v>
      </c>
      <c r="DA33" s="923" t="s">
        <v>61</v>
      </c>
      <c r="DB33" s="923" t="s">
        <v>61</v>
      </c>
      <c r="DC33" s="923" t="s">
        <v>61</v>
      </c>
      <c r="DD33" s="923" t="s">
        <v>61</v>
      </c>
      <c r="DE33" s="923" t="s">
        <v>61</v>
      </c>
      <c r="DF33" s="923" t="s">
        <v>61</v>
      </c>
      <c r="DG33" s="923" t="s">
        <v>62</v>
      </c>
      <c r="DH33" s="923" t="s">
        <v>61</v>
      </c>
      <c r="DI33" s="923" t="s">
        <v>61</v>
      </c>
      <c r="DJ33" s="923" t="s">
        <v>62</v>
      </c>
      <c r="DK33" s="923" t="s">
        <v>1936</v>
      </c>
      <c r="DL33" s="923" t="s">
        <v>61</v>
      </c>
      <c r="DM33" s="923" t="s">
        <v>61</v>
      </c>
      <c r="DN33" s="923" t="s">
        <v>61</v>
      </c>
      <c r="DO33" s="923" t="s">
        <v>61</v>
      </c>
      <c r="DP33" s="923" t="s">
        <v>61</v>
      </c>
      <c r="DQ33" s="923" t="s">
        <v>61</v>
      </c>
      <c r="DR33" s="923" t="s">
        <v>61</v>
      </c>
      <c r="DS33" s="923" t="s">
        <v>66</v>
      </c>
      <c r="DT33" s="923" t="s">
        <v>62</v>
      </c>
      <c r="DU33" s="923" t="s">
        <v>62</v>
      </c>
      <c r="DV33" s="923" t="s">
        <v>61</v>
      </c>
      <c r="DW33" s="923" t="s">
        <v>1936</v>
      </c>
      <c r="DX33" s="924" t="s">
        <v>61</v>
      </c>
      <c r="DY33" s="924" t="s">
        <v>61</v>
      </c>
      <c r="DZ33" s="924" t="s">
        <v>61</v>
      </c>
      <c r="EA33" s="924" t="s">
        <v>62</v>
      </c>
      <c r="EB33" s="924" t="s">
        <v>62</v>
      </c>
      <c r="EC33" s="924" t="s">
        <v>61</v>
      </c>
      <c r="ED33" s="924" t="s">
        <v>61</v>
      </c>
      <c r="EE33" s="924" t="s">
        <v>944</v>
      </c>
      <c r="EF33" s="924" t="s">
        <v>62</v>
      </c>
      <c r="EG33" s="924" t="s">
        <v>62</v>
      </c>
      <c r="EH33" s="924" t="s">
        <v>62</v>
      </c>
      <c r="EI33" s="924" t="s">
        <v>1936</v>
      </c>
      <c r="EJ33" s="1276" t="s">
        <v>1936</v>
      </c>
      <c r="EK33" s="1159"/>
      <c r="EL33" s="1301" t="s">
        <v>61</v>
      </c>
      <c r="EM33" s="840" t="s">
        <v>498</v>
      </c>
      <c r="EN33" s="840" t="s">
        <v>1774</v>
      </c>
      <c r="EO33" s="840" t="s">
        <v>61</v>
      </c>
      <c r="EP33" s="840" t="s">
        <v>61</v>
      </c>
      <c r="EQ33" s="1285" t="s">
        <v>66</v>
      </c>
      <c r="ER33" s="840" t="s">
        <v>1936</v>
      </c>
      <c r="ES33" s="840" t="s">
        <v>1936</v>
      </c>
      <c r="ET33" s="840" t="s">
        <v>62</v>
      </c>
      <c r="EU33" s="840" t="s">
        <v>1936</v>
      </c>
      <c r="EV33" s="840" t="s">
        <v>62</v>
      </c>
      <c r="EW33" s="840" t="s">
        <v>1936</v>
      </c>
      <c r="EX33" s="840" t="s">
        <v>1680</v>
      </c>
      <c r="EY33" s="840" t="s">
        <v>199</v>
      </c>
      <c r="EZ33" s="840" t="s">
        <v>199</v>
      </c>
      <c r="FA33" s="840" t="s">
        <v>200</v>
      </c>
      <c r="FB33" s="840" t="s">
        <v>200</v>
      </c>
      <c r="FC33" s="840" t="s">
        <v>1775</v>
      </c>
      <c r="FD33" s="840" t="s">
        <v>202</v>
      </c>
      <c r="FE33" s="840" t="s">
        <v>1775</v>
      </c>
      <c r="FF33" s="840" t="s">
        <v>199</v>
      </c>
      <c r="FG33" s="840" t="s">
        <v>199</v>
      </c>
      <c r="FH33" s="840" t="s">
        <v>806</v>
      </c>
      <c r="FI33" s="840" t="s">
        <v>1028</v>
      </c>
      <c r="FJ33" s="840" t="s">
        <v>1028</v>
      </c>
      <c r="FK33" s="840" t="s">
        <v>1028</v>
      </c>
      <c r="FL33" s="840" t="s">
        <v>66</v>
      </c>
      <c r="FM33" s="840" t="s">
        <v>350</v>
      </c>
      <c r="FN33" s="840" t="s">
        <v>1793</v>
      </c>
      <c r="FO33" s="840" t="s">
        <v>62</v>
      </c>
      <c r="FP33" s="840" t="s">
        <v>1936</v>
      </c>
      <c r="FQ33" s="840" t="s">
        <v>1936</v>
      </c>
      <c r="FR33" s="840" t="s">
        <v>62</v>
      </c>
      <c r="FS33" s="840" t="s">
        <v>1936</v>
      </c>
      <c r="FT33" s="840" t="s">
        <v>1936</v>
      </c>
      <c r="FU33" s="840" t="s">
        <v>62</v>
      </c>
      <c r="FV33" s="840" t="s">
        <v>1936</v>
      </c>
      <c r="FW33" s="841" t="s">
        <v>1936</v>
      </c>
      <c r="FX33" s="841" t="s">
        <v>62</v>
      </c>
      <c r="FY33" s="841" t="s">
        <v>62</v>
      </c>
      <c r="FZ33" s="841" t="s">
        <v>1936</v>
      </c>
      <c r="GA33" s="841" t="s">
        <v>1936</v>
      </c>
      <c r="GB33" s="841" t="s">
        <v>61</v>
      </c>
      <c r="GC33" s="841" t="s">
        <v>61</v>
      </c>
      <c r="GD33" s="841" t="s">
        <v>61</v>
      </c>
      <c r="GE33" s="841" t="s">
        <v>61</v>
      </c>
      <c r="GF33" s="841" t="s">
        <v>61</v>
      </c>
      <c r="GG33" s="841" t="s">
        <v>61</v>
      </c>
      <c r="GH33" s="841" t="s">
        <v>61</v>
      </c>
      <c r="GI33" s="841" t="s">
        <v>61</v>
      </c>
      <c r="GJ33" s="841" t="s">
        <v>62</v>
      </c>
      <c r="GK33" s="841" t="s">
        <v>62</v>
      </c>
      <c r="GL33" s="841" t="s">
        <v>1936</v>
      </c>
      <c r="GM33" s="841">
        <v>2006</v>
      </c>
      <c r="GN33" s="841" t="s">
        <v>546</v>
      </c>
      <c r="GO33" s="841" t="s">
        <v>1776</v>
      </c>
      <c r="GP33" s="841" t="s">
        <v>1344</v>
      </c>
      <c r="GQ33" s="841" t="s">
        <v>61</v>
      </c>
      <c r="GR33" s="841" t="s">
        <v>62</v>
      </c>
      <c r="GS33" s="841" t="s">
        <v>61</v>
      </c>
      <c r="GT33" s="841" t="s">
        <v>62</v>
      </c>
      <c r="GU33" s="1304" t="s">
        <v>1778</v>
      </c>
      <c r="GV33" s="939"/>
      <c r="GW33" s="1307" t="s">
        <v>61</v>
      </c>
      <c r="GX33" s="892" t="s">
        <v>62</v>
      </c>
      <c r="GY33" s="892" t="s">
        <v>62</v>
      </c>
      <c r="GZ33" s="892" t="s">
        <v>62</v>
      </c>
      <c r="HA33" s="892" t="s">
        <v>61</v>
      </c>
      <c r="HB33" s="892" t="s">
        <v>62</v>
      </c>
      <c r="HC33" s="892" t="s">
        <v>62</v>
      </c>
      <c r="HD33" s="892" t="s">
        <v>61</v>
      </c>
      <c r="HE33" s="892" t="s">
        <v>205</v>
      </c>
      <c r="HF33" s="892" t="s">
        <v>205</v>
      </c>
      <c r="HG33" s="892" t="s">
        <v>538</v>
      </c>
      <c r="HH33" s="892" t="s">
        <v>1781</v>
      </c>
      <c r="HI33" s="892" t="s">
        <v>61</v>
      </c>
      <c r="HJ33" s="1311" t="s">
        <v>62</v>
      </c>
      <c r="HK33" s="890" t="s">
        <v>1936</v>
      </c>
      <c r="HL33" s="1315" t="s">
        <v>1151</v>
      </c>
    </row>
    <row r="34" spans="1:220" ht="39.950000000000003" customHeight="1">
      <c r="A34" s="1200" t="s">
        <v>1167</v>
      </c>
      <c r="B34" s="1207"/>
      <c r="C34" s="1204" t="s">
        <v>61</v>
      </c>
      <c r="D34" s="894" t="s">
        <v>493</v>
      </c>
      <c r="E34" s="894" t="s">
        <v>61</v>
      </c>
      <c r="F34" s="894" t="s">
        <v>376</v>
      </c>
      <c r="G34" s="894" t="s">
        <v>61</v>
      </c>
      <c r="H34" s="894" t="s">
        <v>842</v>
      </c>
      <c r="I34" s="894" t="s">
        <v>61</v>
      </c>
      <c r="J34" s="894" t="s">
        <v>494</v>
      </c>
      <c r="K34" s="894" t="s">
        <v>61</v>
      </c>
      <c r="L34" s="894" t="s">
        <v>843</v>
      </c>
      <c r="M34" s="894" t="s">
        <v>61</v>
      </c>
      <c r="N34" s="894" t="s">
        <v>220</v>
      </c>
      <c r="O34" s="894" t="s">
        <v>61</v>
      </c>
      <c r="P34" s="894" t="s">
        <v>1960</v>
      </c>
      <c r="Q34" s="894" t="s">
        <v>61</v>
      </c>
      <c r="R34" s="894" t="s">
        <v>496</v>
      </c>
      <c r="S34" s="894" t="s">
        <v>61</v>
      </c>
      <c r="T34" s="894" t="s">
        <v>497</v>
      </c>
      <c r="U34" s="894" t="s">
        <v>61</v>
      </c>
      <c r="V34" s="894" t="s">
        <v>844</v>
      </c>
      <c r="W34" s="894" t="s">
        <v>60</v>
      </c>
      <c r="X34" s="894" t="s">
        <v>62</v>
      </c>
      <c r="Y34" s="894" t="s">
        <v>61</v>
      </c>
      <c r="Z34" s="894" t="s">
        <v>845</v>
      </c>
      <c r="AA34" s="1210" t="s">
        <v>846</v>
      </c>
      <c r="AB34" s="943"/>
      <c r="AC34" s="1295" t="s">
        <v>85</v>
      </c>
      <c r="AD34" s="835" t="s">
        <v>96</v>
      </c>
      <c r="AE34" s="836">
        <v>14636208.24</v>
      </c>
      <c r="AF34" s="835" t="s">
        <v>538</v>
      </c>
      <c r="AG34" s="835" t="s">
        <v>386</v>
      </c>
      <c r="AH34" s="835" t="s">
        <v>61</v>
      </c>
      <c r="AI34" s="836" t="s">
        <v>61</v>
      </c>
      <c r="AJ34" s="836">
        <v>3000000</v>
      </c>
      <c r="AK34" s="835" t="s">
        <v>538</v>
      </c>
      <c r="AL34" s="835" t="s">
        <v>277</v>
      </c>
      <c r="AM34" s="835" t="s">
        <v>847</v>
      </c>
      <c r="AN34" s="836">
        <v>12200000</v>
      </c>
      <c r="AO34" s="835" t="s">
        <v>538</v>
      </c>
      <c r="AP34" s="835" t="s">
        <v>848</v>
      </c>
      <c r="AQ34" s="835" t="s">
        <v>849</v>
      </c>
      <c r="AR34" s="1223">
        <v>15200000</v>
      </c>
      <c r="AS34" s="835" t="s">
        <v>1936</v>
      </c>
      <c r="AT34" s="835" t="s">
        <v>61</v>
      </c>
      <c r="AU34" s="835" t="s">
        <v>61</v>
      </c>
      <c r="AV34" s="835" t="s">
        <v>851</v>
      </c>
      <c r="AW34" s="836">
        <v>3000000</v>
      </c>
      <c r="AX34" s="837" t="s">
        <v>538</v>
      </c>
      <c r="AY34" s="836" t="s">
        <v>850</v>
      </c>
      <c r="AZ34" s="835" t="s">
        <v>1936</v>
      </c>
      <c r="BA34" s="835" t="s">
        <v>61</v>
      </c>
      <c r="BB34" s="836" t="s">
        <v>853</v>
      </c>
      <c r="BC34" s="836">
        <v>8000000</v>
      </c>
      <c r="BD34" s="837" t="s">
        <v>538</v>
      </c>
      <c r="BE34" s="836" t="s">
        <v>852</v>
      </c>
      <c r="BF34" s="835" t="s">
        <v>1936</v>
      </c>
      <c r="BG34" s="1223">
        <v>11000000</v>
      </c>
      <c r="BH34" s="835" t="s">
        <v>1936</v>
      </c>
      <c r="BI34" s="835" t="s">
        <v>62</v>
      </c>
      <c r="BJ34" s="836" t="s">
        <v>1936</v>
      </c>
      <c r="BK34" s="836">
        <v>0</v>
      </c>
      <c r="BL34" s="836" t="s">
        <v>1936</v>
      </c>
      <c r="BM34" s="836" t="s">
        <v>1936</v>
      </c>
      <c r="BN34" s="835" t="s">
        <v>1936</v>
      </c>
      <c r="BO34" s="835" t="s">
        <v>62</v>
      </c>
      <c r="BP34" s="836">
        <v>0</v>
      </c>
      <c r="BQ34" s="837" t="s">
        <v>1936</v>
      </c>
      <c r="BR34" s="837" t="s">
        <v>1936</v>
      </c>
      <c r="BS34" s="836" t="s">
        <v>1936</v>
      </c>
      <c r="BT34" s="835" t="s">
        <v>62</v>
      </c>
      <c r="BU34" s="836">
        <v>0</v>
      </c>
      <c r="BV34" s="835" t="s">
        <v>1936</v>
      </c>
      <c r="BW34" s="836" t="s">
        <v>1936</v>
      </c>
      <c r="BX34" s="836" t="s">
        <v>1936</v>
      </c>
      <c r="BY34" s="1223">
        <v>0</v>
      </c>
      <c r="BZ34" s="836" t="s">
        <v>1936</v>
      </c>
      <c r="CA34" s="839">
        <v>1</v>
      </c>
      <c r="CB34" s="835" t="s">
        <v>101</v>
      </c>
      <c r="CC34" s="839">
        <v>0.27272727272727271</v>
      </c>
      <c r="CD34" s="835" t="s">
        <v>101</v>
      </c>
      <c r="CE34" s="839">
        <v>0.75156077445916414</v>
      </c>
      <c r="CF34" s="835" t="s">
        <v>101</v>
      </c>
      <c r="CG34" s="835" t="s">
        <v>62</v>
      </c>
      <c r="CH34" s="835" t="s">
        <v>101</v>
      </c>
      <c r="CI34" s="835" t="s">
        <v>65</v>
      </c>
      <c r="CJ34" s="835" t="s">
        <v>220</v>
      </c>
      <c r="CK34" s="835" t="s">
        <v>62</v>
      </c>
      <c r="CL34" s="1280" t="s">
        <v>706</v>
      </c>
      <c r="CM34" s="1278"/>
      <c r="CN34" s="1298" t="s">
        <v>61</v>
      </c>
      <c r="CO34" s="842" t="s">
        <v>61</v>
      </c>
      <c r="CP34" s="842" t="s">
        <v>61</v>
      </c>
      <c r="CQ34" s="842" t="s">
        <v>61</v>
      </c>
      <c r="CR34" s="842" t="s">
        <v>61</v>
      </c>
      <c r="CS34" s="842" t="s">
        <v>61</v>
      </c>
      <c r="CT34" s="842" t="s">
        <v>61</v>
      </c>
      <c r="CU34" s="842" t="s">
        <v>61</v>
      </c>
      <c r="CV34" s="842" t="s">
        <v>61</v>
      </c>
      <c r="CW34" s="842" t="s">
        <v>61</v>
      </c>
      <c r="CX34" s="842" t="s">
        <v>61</v>
      </c>
      <c r="CY34" s="842" t="s">
        <v>62</v>
      </c>
      <c r="CZ34" s="923" t="s">
        <v>61</v>
      </c>
      <c r="DA34" s="923" t="s">
        <v>61</v>
      </c>
      <c r="DB34" s="923" t="s">
        <v>61</v>
      </c>
      <c r="DC34" s="923" t="s">
        <v>61</v>
      </c>
      <c r="DD34" s="923" t="s">
        <v>61</v>
      </c>
      <c r="DE34" s="923" t="s">
        <v>61</v>
      </c>
      <c r="DF34" s="923" t="s">
        <v>61</v>
      </c>
      <c r="DG34" s="923" t="s">
        <v>62</v>
      </c>
      <c r="DH34" s="923" t="s">
        <v>61</v>
      </c>
      <c r="DI34" s="923" t="s">
        <v>61</v>
      </c>
      <c r="DJ34" s="923" t="s">
        <v>62</v>
      </c>
      <c r="DK34" s="923" t="s">
        <v>62</v>
      </c>
      <c r="DL34" s="923" t="s">
        <v>61</v>
      </c>
      <c r="DM34" s="923" t="s">
        <v>61</v>
      </c>
      <c r="DN34" s="923" t="s">
        <v>61</v>
      </c>
      <c r="DO34" s="923" t="s">
        <v>61</v>
      </c>
      <c r="DP34" s="923" t="s">
        <v>61</v>
      </c>
      <c r="DQ34" s="923" t="s">
        <v>61</v>
      </c>
      <c r="DR34" s="923" t="s">
        <v>61</v>
      </c>
      <c r="DS34" s="923" t="s">
        <v>61</v>
      </c>
      <c r="DT34" s="923" t="s">
        <v>61</v>
      </c>
      <c r="DU34" s="923" t="s">
        <v>61</v>
      </c>
      <c r="DV34" s="923" t="s">
        <v>61</v>
      </c>
      <c r="DW34" s="923" t="s">
        <v>62</v>
      </c>
      <c r="DX34" s="924" t="s">
        <v>61</v>
      </c>
      <c r="DY34" s="924" t="s">
        <v>61</v>
      </c>
      <c r="DZ34" s="924" t="s">
        <v>61</v>
      </c>
      <c r="EA34" s="924" t="s">
        <v>61</v>
      </c>
      <c r="EB34" s="924" t="s">
        <v>61</v>
      </c>
      <c r="EC34" s="924" t="s">
        <v>61</v>
      </c>
      <c r="ED34" s="924" t="s">
        <v>61</v>
      </c>
      <c r="EE34" s="924" t="s">
        <v>61</v>
      </c>
      <c r="EF34" s="924" t="s">
        <v>62</v>
      </c>
      <c r="EG34" s="924" t="s">
        <v>62</v>
      </c>
      <c r="EH34" s="924" t="s">
        <v>61</v>
      </c>
      <c r="EI34" s="924" t="s">
        <v>62</v>
      </c>
      <c r="EJ34" s="1276" t="s">
        <v>1936</v>
      </c>
      <c r="EK34" s="1159"/>
      <c r="EL34" s="1301" t="s">
        <v>61</v>
      </c>
      <c r="EM34" s="840" t="s">
        <v>498</v>
      </c>
      <c r="EN34" s="840" t="s">
        <v>499</v>
      </c>
      <c r="EO34" s="840" t="s">
        <v>61</v>
      </c>
      <c r="EP34" s="840" t="s">
        <v>61</v>
      </c>
      <c r="EQ34" s="840" t="s">
        <v>62</v>
      </c>
      <c r="ER34" s="840" t="s">
        <v>205</v>
      </c>
      <c r="ES34" s="840" t="s">
        <v>205</v>
      </c>
      <c r="ET34" s="840" t="s">
        <v>62</v>
      </c>
      <c r="EU34" s="840" t="s">
        <v>205</v>
      </c>
      <c r="EV34" s="840" t="s">
        <v>61</v>
      </c>
      <c r="EW34" s="840" t="s">
        <v>500</v>
      </c>
      <c r="EX34" s="840" t="s">
        <v>199</v>
      </c>
      <c r="EY34" s="840" t="s">
        <v>501</v>
      </c>
      <c r="EZ34" s="840" t="s">
        <v>502</v>
      </c>
      <c r="FA34" s="840" t="s">
        <v>502</v>
      </c>
      <c r="FB34" s="840" t="s">
        <v>502</v>
      </c>
      <c r="FC34" s="840" t="s">
        <v>502</v>
      </c>
      <c r="FD34" s="840" t="s">
        <v>502</v>
      </c>
      <c r="FE34" s="840" t="s">
        <v>502</v>
      </c>
      <c r="FF34" s="840" t="s">
        <v>199</v>
      </c>
      <c r="FG34" s="840" t="s">
        <v>501</v>
      </c>
      <c r="FH34" s="840" t="s">
        <v>205</v>
      </c>
      <c r="FI34" s="840" t="s">
        <v>501</v>
      </c>
      <c r="FJ34" s="840" t="s">
        <v>203</v>
      </c>
      <c r="FK34" s="840" t="s">
        <v>203</v>
      </c>
      <c r="FL34" s="840" t="s">
        <v>205</v>
      </c>
      <c r="FM34" s="840" t="s">
        <v>501</v>
      </c>
      <c r="FN34" s="840" t="s">
        <v>854</v>
      </c>
      <c r="FO34" s="840" t="s">
        <v>62</v>
      </c>
      <c r="FP34" s="840" t="s">
        <v>205</v>
      </c>
      <c r="FQ34" s="840" t="s">
        <v>205</v>
      </c>
      <c r="FR34" s="840" t="s">
        <v>62</v>
      </c>
      <c r="FS34" s="840" t="s">
        <v>205</v>
      </c>
      <c r="FT34" s="840" t="s">
        <v>205</v>
      </c>
      <c r="FU34" s="840" t="s">
        <v>62</v>
      </c>
      <c r="FV34" s="840" t="s">
        <v>205</v>
      </c>
      <c r="FW34" s="841" t="s">
        <v>205</v>
      </c>
      <c r="FX34" s="841" t="s">
        <v>62</v>
      </c>
      <c r="FY34" s="841" t="s">
        <v>62</v>
      </c>
      <c r="FZ34" s="841" t="s">
        <v>205</v>
      </c>
      <c r="GA34" s="841" t="s">
        <v>205</v>
      </c>
      <c r="GB34" s="841" t="s">
        <v>61</v>
      </c>
      <c r="GC34" s="841" t="s">
        <v>61</v>
      </c>
      <c r="GD34" s="841" t="s">
        <v>61</v>
      </c>
      <c r="GE34" s="841" t="s">
        <v>61</v>
      </c>
      <c r="GF34" s="841" t="s">
        <v>61</v>
      </c>
      <c r="GG34" s="841" t="s">
        <v>61</v>
      </c>
      <c r="GH34" s="841" t="s">
        <v>61</v>
      </c>
      <c r="GI34" s="841" t="s">
        <v>62</v>
      </c>
      <c r="GJ34" s="841" t="s">
        <v>66</v>
      </c>
      <c r="GK34" s="841" t="s">
        <v>66</v>
      </c>
      <c r="GL34" s="841" t="s">
        <v>66</v>
      </c>
      <c r="GM34" s="841">
        <v>2011</v>
      </c>
      <c r="GN34" s="841" t="s">
        <v>503</v>
      </c>
      <c r="GO34" s="841" t="s">
        <v>388</v>
      </c>
      <c r="GP34" s="841">
        <v>2004</v>
      </c>
      <c r="GQ34" s="841" t="s">
        <v>62</v>
      </c>
      <c r="GR34" s="841" t="s">
        <v>62</v>
      </c>
      <c r="GS34" s="841" t="s">
        <v>62</v>
      </c>
      <c r="GT34" s="841" t="s">
        <v>62</v>
      </c>
      <c r="GU34" s="1304" t="s">
        <v>1822</v>
      </c>
      <c r="GV34" s="939"/>
      <c r="GW34" s="1307" t="s">
        <v>62</v>
      </c>
      <c r="GX34" s="892" t="s">
        <v>62</v>
      </c>
      <c r="GY34" s="892" t="s">
        <v>62</v>
      </c>
      <c r="GZ34" s="892" t="s">
        <v>62</v>
      </c>
      <c r="HA34" s="892" t="s">
        <v>62</v>
      </c>
      <c r="HB34" s="892" t="s">
        <v>62</v>
      </c>
      <c r="HC34" s="892" t="s">
        <v>62</v>
      </c>
      <c r="HD34" s="892" t="s">
        <v>62</v>
      </c>
      <c r="HE34" s="892" t="s">
        <v>205</v>
      </c>
      <c r="HF34" s="892" t="s">
        <v>62</v>
      </c>
      <c r="HG34" s="892" t="s">
        <v>538</v>
      </c>
      <c r="HH34" s="892" t="s">
        <v>855</v>
      </c>
      <c r="HI34" s="892" t="s">
        <v>61</v>
      </c>
      <c r="HJ34" s="1311" t="s">
        <v>62</v>
      </c>
      <c r="HK34" s="890" t="s">
        <v>856</v>
      </c>
      <c r="HL34" s="1315" t="s">
        <v>1151</v>
      </c>
    </row>
    <row r="35" spans="1:220" ht="39.950000000000003" customHeight="1">
      <c r="A35" s="1200" t="s">
        <v>1168</v>
      </c>
      <c r="B35" s="1207"/>
      <c r="C35" s="1204" t="s">
        <v>61</v>
      </c>
      <c r="D35" s="894" t="s">
        <v>857</v>
      </c>
      <c r="E35" s="894" t="s">
        <v>61</v>
      </c>
      <c r="F35" s="894" t="s">
        <v>390</v>
      </c>
      <c r="G35" s="894" t="s">
        <v>61</v>
      </c>
      <c r="H35" s="894" t="s">
        <v>391</v>
      </c>
      <c r="I35" s="894" t="s">
        <v>62</v>
      </c>
      <c r="J35" s="894" t="s">
        <v>1936</v>
      </c>
      <c r="K35" s="894" t="s">
        <v>61</v>
      </c>
      <c r="L35" s="894" t="s">
        <v>361</v>
      </c>
      <c r="M35" s="894" t="s">
        <v>61</v>
      </c>
      <c r="N35" s="894" t="s">
        <v>220</v>
      </c>
      <c r="O35" s="894" t="s">
        <v>61</v>
      </c>
      <c r="P35" s="894" t="s">
        <v>392</v>
      </c>
      <c r="Q35" s="894" t="s">
        <v>61</v>
      </c>
      <c r="R35" s="894" t="s">
        <v>1878</v>
      </c>
      <c r="S35" s="894" t="s">
        <v>61</v>
      </c>
      <c r="T35" s="894" t="s">
        <v>858</v>
      </c>
      <c r="U35" s="894" t="s">
        <v>62</v>
      </c>
      <c r="V35" s="894" t="s">
        <v>1936</v>
      </c>
      <c r="W35" s="894" t="s">
        <v>9</v>
      </c>
      <c r="X35" s="894" t="s">
        <v>61</v>
      </c>
      <c r="Y35" s="894" t="s">
        <v>62</v>
      </c>
      <c r="Z35" s="894" t="s">
        <v>205</v>
      </c>
      <c r="AA35" s="1210" t="s">
        <v>205</v>
      </c>
      <c r="AB35" s="943"/>
      <c r="AC35" s="1295" t="s">
        <v>91</v>
      </c>
      <c r="AD35" s="835" t="s">
        <v>90</v>
      </c>
      <c r="AE35" s="836">
        <v>43000000</v>
      </c>
      <c r="AF35" s="835" t="s">
        <v>720</v>
      </c>
      <c r="AG35" s="835" t="s">
        <v>859</v>
      </c>
      <c r="AH35" s="835" t="s">
        <v>61</v>
      </c>
      <c r="AI35" s="836" t="s">
        <v>61</v>
      </c>
      <c r="AJ35" s="836">
        <v>6100000</v>
      </c>
      <c r="AK35" s="835" t="s">
        <v>720</v>
      </c>
      <c r="AL35" s="835" t="s">
        <v>860</v>
      </c>
      <c r="AM35" s="835" t="s">
        <v>861</v>
      </c>
      <c r="AN35" s="836">
        <v>0</v>
      </c>
      <c r="AO35" s="835" t="s">
        <v>720</v>
      </c>
      <c r="AP35" s="835" t="s">
        <v>1936</v>
      </c>
      <c r="AQ35" s="835" t="s">
        <v>1936</v>
      </c>
      <c r="AR35" s="1223">
        <v>6100000</v>
      </c>
      <c r="AS35" s="835" t="s">
        <v>1936</v>
      </c>
      <c r="AT35" s="835" t="s">
        <v>62</v>
      </c>
      <c r="AU35" s="835" t="s">
        <v>62</v>
      </c>
      <c r="AV35" s="835" t="s">
        <v>1936</v>
      </c>
      <c r="AW35" s="836">
        <v>0</v>
      </c>
      <c r="AX35" s="837" t="s">
        <v>720</v>
      </c>
      <c r="AY35" s="836" t="s">
        <v>1936</v>
      </c>
      <c r="AZ35" s="835" t="s">
        <v>862</v>
      </c>
      <c r="BA35" s="835" t="s">
        <v>62</v>
      </c>
      <c r="BB35" s="836" t="s">
        <v>205</v>
      </c>
      <c r="BC35" s="836">
        <v>0</v>
      </c>
      <c r="BD35" s="837" t="s">
        <v>720</v>
      </c>
      <c r="BE35" s="836" t="s">
        <v>1936</v>
      </c>
      <c r="BF35" s="835" t="s">
        <v>1936</v>
      </c>
      <c r="BG35" s="1223">
        <v>0</v>
      </c>
      <c r="BH35" s="835" t="s">
        <v>1936</v>
      </c>
      <c r="BI35" s="835" t="s">
        <v>61</v>
      </c>
      <c r="BJ35" s="836" t="s">
        <v>232</v>
      </c>
      <c r="BK35" s="836">
        <v>20000000</v>
      </c>
      <c r="BL35" s="836" t="s">
        <v>720</v>
      </c>
      <c r="BM35" s="836" t="s">
        <v>863</v>
      </c>
      <c r="BN35" s="835" t="s">
        <v>1936</v>
      </c>
      <c r="BO35" s="835" t="s">
        <v>62</v>
      </c>
      <c r="BP35" s="836">
        <v>0</v>
      </c>
      <c r="BQ35" s="837" t="s">
        <v>720</v>
      </c>
      <c r="BR35" s="837" t="s">
        <v>1936</v>
      </c>
      <c r="BS35" s="836" t="s">
        <v>1936</v>
      </c>
      <c r="BT35" s="835" t="s">
        <v>62</v>
      </c>
      <c r="BU35" s="836">
        <v>0</v>
      </c>
      <c r="BV35" s="835" t="s">
        <v>720</v>
      </c>
      <c r="BW35" s="836" t="s">
        <v>1936</v>
      </c>
      <c r="BX35" s="836" t="s">
        <v>1936</v>
      </c>
      <c r="BY35" s="1223">
        <v>20000000</v>
      </c>
      <c r="BZ35" s="836" t="s">
        <v>1936</v>
      </c>
      <c r="CA35" s="839">
        <v>0</v>
      </c>
      <c r="CB35" s="835" t="s">
        <v>101</v>
      </c>
      <c r="CC35" s="839">
        <v>0</v>
      </c>
      <c r="CD35" s="835" t="s">
        <v>101</v>
      </c>
      <c r="CE35" s="839">
        <v>0.46511627906976744</v>
      </c>
      <c r="CF35" s="835" t="s">
        <v>864</v>
      </c>
      <c r="CG35" s="835" t="s">
        <v>61</v>
      </c>
      <c r="CH35" s="835" t="s">
        <v>101</v>
      </c>
      <c r="CI35" s="835" t="s">
        <v>205</v>
      </c>
      <c r="CJ35" s="835" t="s">
        <v>205</v>
      </c>
      <c r="CK35" s="835" t="s">
        <v>205</v>
      </c>
      <c r="CL35" s="1280" t="s">
        <v>1936</v>
      </c>
      <c r="CM35" s="1278"/>
      <c r="CN35" s="1298" t="s">
        <v>61</v>
      </c>
      <c r="CO35" s="842" t="s">
        <v>61</v>
      </c>
      <c r="CP35" s="842" t="s">
        <v>61</v>
      </c>
      <c r="CQ35" s="842" t="s">
        <v>61</v>
      </c>
      <c r="CR35" s="842" t="s">
        <v>61</v>
      </c>
      <c r="CS35" s="842" t="s">
        <v>61</v>
      </c>
      <c r="CT35" s="842" t="s">
        <v>62</v>
      </c>
      <c r="CU35" s="842" t="s">
        <v>61</v>
      </c>
      <c r="CV35" s="842" t="s">
        <v>61</v>
      </c>
      <c r="CW35" s="842" t="s">
        <v>61</v>
      </c>
      <c r="CX35" s="842" t="s">
        <v>62</v>
      </c>
      <c r="CY35" s="842" t="s">
        <v>1936</v>
      </c>
      <c r="CZ35" s="923" t="s">
        <v>61</v>
      </c>
      <c r="DA35" s="923" t="s">
        <v>61</v>
      </c>
      <c r="DB35" s="923" t="s">
        <v>61</v>
      </c>
      <c r="DC35" s="923" t="s">
        <v>61</v>
      </c>
      <c r="DD35" s="923" t="s">
        <v>61</v>
      </c>
      <c r="DE35" s="923" t="s">
        <v>61</v>
      </c>
      <c r="DF35" s="923" t="s">
        <v>62</v>
      </c>
      <c r="DG35" s="923" t="s">
        <v>61</v>
      </c>
      <c r="DH35" s="923" t="s">
        <v>61</v>
      </c>
      <c r="DI35" s="923" t="s">
        <v>61</v>
      </c>
      <c r="DJ35" s="923" t="s">
        <v>62</v>
      </c>
      <c r="DK35" s="923" t="s">
        <v>1936</v>
      </c>
      <c r="DL35" s="923" t="s">
        <v>61</v>
      </c>
      <c r="DM35" s="923" t="s">
        <v>62</v>
      </c>
      <c r="DN35" s="923" t="s">
        <v>61</v>
      </c>
      <c r="DO35" s="923" t="s">
        <v>61</v>
      </c>
      <c r="DP35" s="923" t="s">
        <v>61</v>
      </c>
      <c r="DQ35" s="923" t="s">
        <v>61</v>
      </c>
      <c r="DR35" s="923" t="s">
        <v>61</v>
      </c>
      <c r="DS35" s="923" t="s">
        <v>61</v>
      </c>
      <c r="DT35" s="923" t="s">
        <v>61</v>
      </c>
      <c r="DU35" s="923" t="s">
        <v>61</v>
      </c>
      <c r="DV35" s="923" t="s">
        <v>61</v>
      </c>
      <c r="DW35" s="923" t="s">
        <v>1936</v>
      </c>
      <c r="DX35" s="924" t="s">
        <v>61</v>
      </c>
      <c r="DY35" s="924" t="s">
        <v>62</v>
      </c>
      <c r="DZ35" s="924" t="s">
        <v>61</v>
      </c>
      <c r="EA35" s="924" t="s">
        <v>61</v>
      </c>
      <c r="EB35" s="924" t="s">
        <v>61</v>
      </c>
      <c r="EC35" s="924" t="s">
        <v>61</v>
      </c>
      <c r="ED35" s="924" t="s">
        <v>62</v>
      </c>
      <c r="EE35" s="924" t="s">
        <v>61</v>
      </c>
      <c r="EF35" s="924" t="s">
        <v>62</v>
      </c>
      <c r="EG35" s="924" t="s">
        <v>61</v>
      </c>
      <c r="EH35" s="924" t="s">
        <v>61</v>
      </c>
      <c r="EI35" s="924" t="s">
        <v>1936</v>
      </c>
      <c r="EJ35" s="1276" t="s">
        <v>1936</v>
      </c>
      <c r="EK35" s="1159"/>
      <c r="EL35" s="1301" t="s">
        <v>61</v>
      </c>
      <c r="EM35" s="840" t="s">
        <v>665</v>
      </c>
      <c r="EN35" s="840" t="s">
        <v>865</v>
      </c>
      <c r="EO35" s="840" t="s">
        <v>61</v>
      </c>
      <c r="EP35" s="840" t="s">
        <v>61</v>
      </c>
      <c r="EQ35" s="840" t="s">
        <v>61</v>
      </c>
      <c r="ER35" s="840" t="s">
        <v>393</v>
      </c>
      <c r="ES35" s="840" t="s">
        <v>866</v>
      </c>
      <c r="ET35" s="840" t="s">
        <v>62</v>
      </c>
      <c r="EU35" s="840" t="s">
        <v>867</v>
      </c>
      <c r="EV35" s="840" t="s">
        <v>61</v>
      </c>
      <c r="EW35" s="840" t="s">
        <v>394</v>
      </c>
      <c r="EX35" s="840" t="s">
        <v>199</v>
      </c>
      <c r="EY35" s="840" t="s">
        <v>199</v>
      </c>
      <c r="EZ35" s="840" t="s">
        <v>199</v>
      </c>
      <c r="FA35" s="840" t="s">
        <v>199</v>
      </c>
      <c r="FB35" s="840" t="s">
        <v>203</v>
      </c>
      <c r="FC35" s="840" t="s">
        <v>203</v>
      </c>
      <c r="FD35" s="840" t="s">
        <v>187</v>
      </c>
      <c r="FE35" s="840" t="s">
        <v>187</v>
      </c>
      <c r="FF35" s="840" t="s">
        <v>199</v>
      </c>
      <c r="FG35" s="840" t="s">
        <v>199</v>
      </c>
      <c r="FH35" s="840" t="s">
        <v>187</v>
      </c>
      <c r="FI35" s="840" t="s">
        <v>200</v>
      </c>
      <c r="FJ35" s="840" t="s">
        <v>203</v>
      </c>
      <c r="FK35" s="840" t="s">
        <v>203</v>
      </c>
      <c r="FL35" s="840" t="s">
        <v>205</v>
      </c>
      <c r="FM35" s="840" t="s">
        <v>205</v>
      </c>
      <c r="FN35" s="840" t="s">
        <v>1936</v>
      </c>
      <c r="FO35" s="840" t="s">
        <v>61</v>
      </c>
      <c r="FP35" s="840" t="s">
        <v>868</v>
      </c>
      <c r="FQ35" s="840" t="s">
        <v>62</v>
      </c>
      <c r="FR35" s="840" t="s">
        <v>61</v>
      </c>
      <c r="FS35" s="840" t="s">
        <v>868</v>
      </c>
      <c r="FT35" s="840" t="s">
        <v>62</v>
      </c>
      <c r="FU35" s="840" t="s">
        <v>62</v>
      </c>
      <c r="FV35" s="840" t="s">
        <v>205</v>
      </c>
      <c r="FW35" s="841" t="s">
        <v>205</v>
      </c>
      <c r="FX35" s="841" t="s">
        <v>62</v>
      </c>
      <c r="FY35" s="841" t="s">
        <v>61</v>
      </c>
      <c r="FZ35" s="841" t="s">
        <v>61</v>
      </c>
      <c r="GA35" s="841" t="s">
        <v>395</v>
      </c>
      <c r="GB35" s="841" t="s">
        <v>61</v>
      </c>
      <c r="GC35" s="841" t="s">
        <v>61</v>
      </c>
      <c r="GD35" s="841" t="s">
        <v>61</v>
      </c>
      <c r="GE35" s="841" t="s">
        <v>61</v>
      </c>
      <c r="GF35" s="841" t="s">
        <v>61</v>
      </c>
      <c r="GG35" s="841" t="s">
        <v>61</v>
      </c>
      <c r="GH35" s="841" t="s">
        <v>61</v>
      </c>
      <c r="GI35" s="841" t="s">
        <v>61</v>
      </c>
      <c r="GJ35" s="841" t="s">
        <v>62</v>
      </c>
      <c r="GK35" s="841" t="s">
        <v>66</v>
      </c>
      <c r="GL35" s="841" t="s">
        <v>66</v>
      </c>
      <c r="GM35" s="841">
        <v>2011</v>
      </c>
      <c r="GN35" s="841" t="s">
        <v>869</v>
      </c>
      <c r="GO35" s="841" t="s">
        <v>870</v>
      </c>
      <c r="GP35" s="841">
        <v>2004</v>
      </c>
      <c r="GQ35" s="841" t="s">
        <v>61</v>
      </c>
      <c r="GR35" s="841" t="s">
        <v>61</v>
      </c>
      <c r="GS35" s="841" t="s">
        <v>61</v>
      </c>
      <c r="GT35" s="841" t="s">
        <v>62</v>
      </c>
      <c r="GU35" s="1304" t="s">
        <v>871</v>
      </c>
      <c r="GV35" s="939"/>
      <c r="GW35" s="1307" t="s">
        <v>61</v>
      </c>
      <c r="GX35" s="892" t="s">
        <v>62</v>
      </c>
      <c r="GY35" s="892" t="s">
        <v>62</v>
      </c>
      <c r="GZ35" s="892" t="s">
        <v>62</v>
      </c>
      <c r="HA35" s="892" t="s">
        <v>62</v>
      </c>
      <c r="HB35" s="892" t="s">
        <v>61</v>
      </c>
      <c r="HC35" s="892" t="s">
        <v>62</v>
      </c>
      <c r="HD35" s="892" t="s">
        <v>205</v>
      </c>
      <c r="HE35" s="892" t="s">
        <v>61</v>
      </c>
      <c r="HF35" s="892" t="s">
        <v>205</v>
      </c>
      <c r="HG35" s="892" t="s">
        <v>1934</v>
      </c>
      <c r="HH35" s="892" t="s">
        <v>396</v>
      </c>
      <c r="HI35" s="892" t="s">
        <v>62</v>
      </c>
      <c r="HJ35" s="1311" t="s">
        <v>62</v>
      </c>
      <c r="HK35" s="890" t="s">
        <v>872</v>
      </c>
      <c r="HL35" s="1315" t="s">
        <v>45</v>
      </c>
    </row>
    <row r="36" spans="1:220" ht="39.950000000000003" customHeight="1">
      <c r="A36" s="1200" t="s">
        <v>1169</v>
      </c>
      <c r="B36" s="1207"/>
      <c r="C36" s="1204" t="s">
        <v>61</v>
      </c>
      <c r="D36" s="894" t="s">
        <v>1961</v>
      </c>
      <c r="E36" s="894" t="s">
        <v>61</v>
      </c>
      <c r="F36" s="894" t="s">
        <v>526</v>
      </c>
      <c r="G36" s="894" t="s">
        <v>61</v>
      </c>
      <c r="H36" s="894" t="s">
        <v>1962</v>
      </c>
      <c r="I36" s="894" t="s">
        <v>61</v>
      </c>
      <c r="J36" s="894" t="s">
        <v>527</v>
      </c>
      <c r="K36" s="894" t="s">
        <v>61</v>
      </c>
      <c r="L36" s="894" t="s">
        <v>874</v>
      </c>
      <c r="M36" s="894" t="s">
        <v>61</v>
      </c>
      <c r="N36" s="894" t="s">
        <v>1650</v>
      </c>
      <c r="O36" s="894" t="s">
        <v>61</v>
      </c>
      <c r="P36" s="894" t="s">
        <v>528</v>
      </c>
      <c r="Q36" s="894" t="s">
        <v>62</v>
      </c>
      <c r="R36" s="894" t="s">
        <v>1963</v>
      </c>
      <c r="S36" s="894" t="s">
        <v>62</v>
      </c>
      <c r="T36" s="894" t="s">
        <v>1936</v>
      </c>
      <c r="U36" s="894" t="s">
        <v>61</v>
      </c>
      <c r="V36" s="894" t="s">
        <v>1964</v>
      </c>
      <c r="W36" s="894" t="s">
        <v>64</v>
      </c>
      <c r="X36" s="894" t="s">
        <v>61</v>
      </c>
      <c r="Y36" s="894" t="s">
        <v>61</v>
      </c>
      <c r="Z36" s="894" t="s">
        <v>524</v>
      </c>
      <c r="AA36" s="1210" t="s">
        <v>529</v>
      </c>
      <c r="AB36" s="943"/>
      <c r="AC36" s="1295" t="s">
        <v>85</v>
      </c>
      <c r="AD36" s="835" t="s">
        <v>96</v>
      </c>
      <c r="AE36" s="836">
        <v>1315000</v>
      </c>
      <c r="AF36" s="835" t="s">
        <v>538</v>
      </c>
      <c r="AG36" s="835" t="s">
        <v>877</v>
      </c>
      <c r="AH36" s="835" t="s">
        <v>61</v>
      </c>
      <c r="AI36" s="836" t="s">
        <v>61</v>
      </c>
      <c r="AJ36" s="836">
        <v>1315000</v>
      </c>
      <c r="AK36" s="835" t="s">
        <v>538</v>
      </c>
      <c r="AL36" s="835" t="s">
        <v>524</v>
      </c>
      <c r="AM36" s="835" t="s">
        <v>878</v>
      </c>
      <c r="AN36" s="836">
        <v>0</v>
      </c>
      <c r="AO36" s="835" t="s">
        <v>1936</v>
      </c>
      <c r="AP36" s="835" t="s">
        <v>1936</v>
      </c>
      <c r="AQ36" s="835" t="s">
        <v>1936</v>
      </c>
      <c r="AR36" s="1223">
        <v>1315000</v>
      </c>
      <c r="AS36" s="835" t="s">
        <v>1936</v>
      </c>
      <c r="AT36" s="835" t="s">
        <v>61</v>
      </c>
      <c r="AU36" s="835" t="s">
        <v>61</v>
      </c>
      <c r="AV36" s="835" t="s">
        <v>530</v>
      </c>
      <c r="AW36" s="836">
        <v>371000</v>
      </c>
      <c r="AX36" s="837" t="s">
        <v>538</v>
      </c>
      <c r="AY36" s="836" t="s">
        <v>381</v>
      </c>
      <c r="AZ36" s="835" t="s">
        <v>879</v>
      </c>
      <c r="BA36" s="835" t="s">
        <v>62</v>
      </c>
      <c r="BB36" s="836" t="s">
        <v>1936</v>
      </c>
      <c r="BC36" s="836">
        <v>0</v>
      </c>
      <c r="BD36" s="837" t="s">
        <v>1936</v>
      </c>
      <c r="BE36" s="836" t="s">
        <v>1936</v>
      </c>
      <c r="BF36" s="835" t="s">
        <v>428</v>
      </c>
      <c r="BG36" s="1223">
        <v>371000</v>
      </c>
      <c r="BH36" s="835" t="s">
        <v>1936</v>
      </c>
      <c r="BI36" s="835" t="s">
        <v>62</v>
      </c>
      <c r="BJ36" s="836" t="s">
        <v>1936</v>
      </c>
      <c r="BK36" s="836">
        <v>0</v>
      </c>
      <c r="BL36" s="836" t="s">
        <v>1936</v>
      </c>
      <c r="BM36" s="836" t="s">
        <v>1936</v>
      </c>
      <c r="BN36" s="835" t="s">
        <v>1936</v>
      </c>
      <c r="BO36" s="835" t="s">
        <v>62</v>
      </c>
      <c r="BP36" s="836" t="s">
        <v>1936</v>
      </c>
      <c r="BQ36" s="837" t="s">
        <v>1936</v>
      </c>
      <c r="BR36" s="837" t="s">
        <v>1936</v>
      </c>
      <c r="BS36" s="836" t="s">
        <v>1936</v>
      </c>
      <c r="BT36" s="835" t="s">
        <v>62</v>
      </c>
      <c r="BU36" s="836">
        <v>0</v>
      </c>
      <c r="BV36" s="835" t="s">
        <v>1936</v>
      </c>
      <c r="BW36" s="836" t="s">
        <v>1936</v>
      </c>
      <c r="BX36" s="836" t="s">
        <v>1936</v>
      </c>
      <c r="BY36" s="1223">
        <v>0</v>
      </c>
      <c r="BZ36" s="836" t="s">
        <v>1936</v>
      </c>
      <c r="CA36" s="839">
        <v>1</v>
      </c>
      <c r="CB36" s="835" t="s">
        <v>881</v>
      </c>
      <c r="CC36" s="839">
        <v>1</v>
      </c>
      <c r="CD36" s="835" t="s">
        <v>114</v>
      </c>
      <c r="CE36" s="839">
        <v>0.28212927756653994</v>
      </c>
      <c r="CF36" s="835" t="s">
        <v>114</v>
      </c>
      <c r="CG36" s="835" t="s">
        <v>61</v>
      </c>
      <c r="CH36" s="835" t="s">
        <v>882</v>
      </c>
      <c r="CI36" s="835" t="s">
        <v>65</v>
      </c>
      <c r="CJ36" s="835" t="s">
        <v>220</v>
      </c>
      <c r="CK36" s="835" t="s">
        <v>62</v>
      </c>
      <c r="CL36" s="1280" t="s">
        <v>883</v>
      </c>
      <c r="CM36" s="1278"/>
      <c r="CN36" s="1298" t="s">
        <v>61</v>
      </c>
      <c r="CO36" s="842" t="s">
        <v>61</v>
      </c>
      <c r="CP36" s="842" t="s">
        <v>62</v>
      </c>
      <c r="CQ36" s="842" t="s">
        <v>62</v>
      </c>
      <c r="CR36" s="842" t="s">
        <v>61</v>
      </c>
      <c r="CS36" s="842" t="s">
        <v>61</v>
      </c>
      <c r="CT36" s="842" t="s">
        <v>62</v>
      </c>
      <c r="CU36" s="842" t="s">
        <v>61</v>
      </c>
      <c r="CV36" s="842" t="s">
        <v>62</v>
      </c>
      <c r="CW36" s="842" t="s">
        <v>61</v>
      </c>
      <c r="CX36" s="842" t="s">
        <v>62</v>
      </c>
      <c r="CY36" s="842" t="s">
        <v>1936</v>
      </c>
      <c r="CZ36" s="923" t="s">
        <v>61</v>
      </c>
      <c r="DA36" s="923" t="s">
        <v>62</v>
      </c>
      <c r="DB36" s="923" t="s">
        <v>61</v>
      </c>
      <c r="DC36" s="923" t="s">
        <v>62</v>
      </c>
      <c r="DD36" s="923" t="s">
        <v>61</v>
      </c>
      <c r="DE36" s="923" t="s">
        <v>61</v>
      </c>
      <c r="DF36" s="923" t="s">
        <v>62</v>
      </c>
      <c r="DG36" s="923" t="s">
        <v>61</v>
      </c>
      <c r="DH36" s="923" t="s">
        <v>62</v>
      </c>
      <c r="DI36" s="923" t="s">
        <v>61</v>
      </c>
      <c r="DJ36" s="923" t="s">
        <v>62</v>
      </c>
      <c r="DK36" s="923" t="s">
        <v>1936</v>
      </c>
      <c r="DL36" s="923" t="s">
        <v>61</v>
      </c>
      <c r="DM36" s="923" t="s">
        <v>62</v>
      </c>
      <c r="DN36" s="923" t="s">
        <v>61</v>
      </c>
      <c r="DO36" s="923" t="s">
        <v>62</v>
      </c>
      <c r="DP36" s="923" t="s">
        <v>61</v>
      </c>
      <c r="DQ36" s="923" t="s">
        <v>61</v>
      </c>
      <c r="DR36" s="923" t="s">
        <v>61</v>
      </c>
      <c r="DS36" s="923" t="s">
        <v>61</v>
      </c>
      <c r="DT36" s="923" t="s">
        <v>61</v>
      </c>
      <c r="DU36" s="923" t="s">
        <v>61</v>
      </c>
      <c r="DV36" s="923" t="s">
        <v>62</v>
      </c>
      <c r="DW36" s="923" t="s">
        <v>1936</v>
      </c>
      <c r="DX36" s="924" t="s">
        <v>61</v>
      </c>
      <c r="DY36" s="924" t="s">
        <v>62</v>
      </c>
      <c r="DZ36" s="924" t="s">
        <v>62</v>
      </c>
      <c r="EA36" s="924" t="s">
        <v>62</v>
      </c>
      <c r="EB36" s="924" t="s">
        <v>62</v>
      </c>
      <c r="EC36" s="924" t="s">
        <v>61</v>
      </c>
      <c r="ED36" s="924" t="s">
        <v>62</v>
      </c>
      <c r="EE36" s="924" t="s">
        <v>61</v>
      </c>
      <c r="EF36" s="924" t="s">
        <v>62</v>
      </c>
      <c r="EG36" s="924" t="s">
        <v>61</v>
      </c>
      <c r="EH36" s="924" t="s">
        <v>62</v>
      </c>
      <c r="EI36" s="924" t="s">
        <v>1936</v>
      </c>
      <c r="EJ36" s="1276" t="s">
        <v>884</v>
      </c>
      <c r="EK36" s="1159"/>
      <c r="EL36" s="1301" t="s">
        <v>61</v>
      </c>
      <c r="EM36" s="840" t="s">
        <v>531</v>
      </c>
      <c r="EN36" s="840" t="s">
        <v>536</v>
      </c>
      <c r="EO36" s="840" t="s">
        <v>61</v>
      </c>
      <c r="EP36" s="840" t="s">
        <v>61</v>
      </c>
      <c r="EQ36" s="840" t="s">
        <v>61</v>
      </c>
      <c r="ER36" s="840" t="s">
        <v>532</v>
      </c>
      <c r="ES36" s="840" t="s">
        <v>885</v>
      </c>
      <c r="ET36" s="840" t="s">
        <v>62</v>
      </c>
      <c r="EU36" s="840" t="s">
        <v>1936</v>
      </c>
      <c r="EV36" s="840" t="s">
        <v>62</v>
      </c>
      <c r="EW36" s="840" t="s">
        <v>1936</v>
      </c>
      <c r="EX36" s="840" t="s">
        <v>200</v>
      </c>
      <c r="EY36" s="840" t="s">
        <v>533</v>
      </c>
      <c r="EZ36" s="840" t="s">
        <v>200</v>
      </c>
      <c r="FA36" s="840" t="s">
        <v>533</v>
      </c>
      <c r="FB36" s="840" t="s">
        <v>205</v>
      </c>
      <c r="FC36" s="840" t="s">
        <v>205</v>
      </c>
      <c r="FD36" s="840" t="s">
        <v>200</v>
      </c>
      <c r="FE36" s="840" t="s">
        <v>66</v>
      </c>
      <c r="FF36" s="840" t="s">
        <v>199</v>
      </c>
      <c r="FG36" s="840" t="s">
        <v>200</v>
      </c>
      <c r="FH36" s="840" t="s">
        <v>200</v>
      </c>
      <c r="FI36" s="840" t="s">
        <v>533</v>
      </c>
      <c r="FJ36" s="840" t="s">
        <v>203</v>
      </c>
      <c r="FK36" s="840" t="s">
        <v>203</v>
      </c>
      <c r="FL36" s="840" t="s">
        <v>205</v>
      </c>
      <c r="FM36" s="840" t="s">
        <v>205</v>
      </c>
      <c r="FN36" s="840" t="s">
        <v>1936</v>
      </c>
      <c r="FO36" s="840" t="s">
        <v>62</v>
      </c>
      <c r="FP36" s="840" t="s">
        <v>1936</v>
      </c>
      <c r="FQ36" s="840" t="s">
        <v>1936</v>
      </c>
      <c r="FR36" s="840" t="s">
        <v>62</v>
      </c>
      <c r="FS36" s="840" t="s">
        <v>1936</v>
      </c>
      <c r="FT36" s="840" t="s">
        <v>1936</v>
      </c>
      <c r="FU36" s="840" t="s">
        <v>62</v>
      </c>
      <c r="FV36" s="840" t="s">
        <v>1936</v>
      </c>
      <c r="FW36" s="841" t="s">
        <v>1936</v>
      </c>
      <c r="FX36" s="841" t="s">
        <v>62</v>
      </c>
      <c r="FY36" s="841" t="s">
        <v>62</v>
      </c>
      <c r="FZ36" s="841" t="s">
        <v>205</v>
      </c>
      <c r="GA36" s="841" t="s">
        <v>205</v>
      </c>
      <c r="GB36" s="841" t="s">
        <v>61</v>
      </c>
      <c r="GC36" s="841" t="s">
        <v>62</v>
      </c>
      <c r="GD36" s="841" t="s">
        <v>61</v>
      </c>
      <c r="GE36" s="841" t="s">
        <v>62</v>
      </c>
      <c r="GF36" s="841" t="s">
        <v>61</v>
      </c>
      <c r="GG36" s="841" t="s">
        <v>61</v>
      </c>
      <c r="GH36" s="841" t="s">
        <v>62</v>
      </c>
      <c r="GI36" s="841" t="s">
        <v>61</v>
      </c>
      <c r="GJ36" s="841" t="s">
        <v>62</v>
      </c>
      <c r="GK36" s="841" t="s">
        <v>62</v>
      </c>
      <c r="GL36" s="841" t="s">
        <v>1936</v>
      </c>
      <c r="GM36" s="841">
        <v>2011</v>
      </c>
      <c r="GN36" s="841" t="s">
        <v>534</v>
      </c>
      <c r="GO36" s="841" t="s">
        <v>886</v>
      </c>
      <c r="GP36" s="841" t="s">
        <v>205</v>
      </c>
      <c r="GQ36" s="841" t="s">
        <v>205</v>
      </c>
      <c r="GR36" s="841" t="s">
        <v>205</v>
      </c>
      <c r="GS36" s="841" t="s">
        <v>205</v>
      </c>
      <c r="GT36" s="841" t="s">
        <v>205</v>
      </c>
      <c r="GU36" s="1304" t="s">
        <v>593</v>
      </c>
      <c r="GV36" s="938"/>
      <c r="GW36" s="1307" t="s">
        <v>61</v>
      </c>
      <c r="GX36" s="892" t="s">
        <v>62</v>
      </c>
      <c r="GY36" s="892" t="s">
        <v>66</v>
      </c>
      <c r="GZ36" s="892" t="s">
        <v>61</v>
      </c>
      <c r="HA36" s="892" t="s">
        <v>205</v>
      </c>
      <c r="HB36" s="892" t="s">
        <v>62</v>
      </c>
      <c r="HC36" s="892" t="s">
        <v>61</v>
      </c>
      <c r="HD36" s="892" t="s">
        <v>205</v>
      </c>
      <c r="HE36" s="892" t="s">
        <v>61</v>
      </c>
      <c r="HF36" s="892" t="s">
        <v>205</v>
      </c>
      <c r="HG36" s="892" t="s">
        <v>538</v>
      </c>
      <c r="HH36" s="892" t="s">
        <v>535</v>
      </c>
      <c r="HI36" s="892" t="s">
        <v>61</v>
      </c>
      <c r="HJ36" s="1311" t="s">
        <v>61</v>
      </c>
      <c r="HK36" s="890" t="s">
        <v>887</v>
      </c>
      <c r="HL36" s="1315" t="s">
        <v>1152</v>
      </c>
    </row>
    <row r="37" spans="1:220" ht="39.950000000000003" customHeight="1">
      <c r="A37" s="1200" t="s">
        <v>1170</v>
      </c>
      <c r="B37" s="1207"/>
      <c r="C37" s="1204" t="s">
        <v>62</v>
      </c>
      <c r="D37" s="894" t="s">
        <v>205</v>
      </c>
      <c r="E37" s="894" t="s">
        <v>205</v>
      </c>
      <c r="F37" s="894" t="s">
        <v>428</v>
      </c>
      <c r="G37" s="894" t="s">
        <v>205</v>
      </c>
      <c r="H37" s="894" t="s">
        <v>428</v>
      </c>
      <c r="I37" s="894" t="s">
        <v>205</v>
      </c>
      <c r="J37" s="894" t="s">
        <v>428</v>
      </c>
      <c r="K37" s="894" t="s">
        <v>205</v>
      </c>
      <c r="L37" s="894" t="s">
        <v>428</v>
      </c>
      <c r="M37" s="894" t="s">
        <v>205</v>
      </c>
      <c r="N37" s="894" t="s">
        <v>428</v>
      </c>
      <c r="O37" s="894" t="s">
        <v>205</v>
      </c>
      <c r="P37" s="894" t="s">
        <v>428</v>
      </c>
      <c r="Q37" s="894" t="s">
        <v>205</v>
      </c>
      <c r="R37" s="894" t="s">
        <v>428</v>
      </c>
      <c r="S37" s="894" t="s">
        <v>205</v>
      </c>
      <c r="T37" s="894" t="s">
        <v>1936</v>
      </c>
      <c r="U37" s="894" t="s">
        <v>205</v>
      </c>
      <c r="V37" s="894" t="s">
        <v>428</v>
      </c>
      <c r="W37" s="894" t="s">
        <v>205</v>
      </c>
      <c r="X37" s="894" t="s">
        <v>205</v>
      </c>
      <c r="Y37" s="894" t="s">
        <v>205</v>
      </c>
      <c r="Z37" s="894" t="s">
        <v>205</v>
      </c>
      <c r="AA37" s="894" t="s">
        <v>205</v>
      </c>
      <c r="AB37" s="943"/>
      <c r="AC37" s="1295" t="s">
        <v>85</v>
      </c>
      <c r="AD37" s="835" t="s">
        <v>96</v>
      </c>
      <c r="AE37" s="836">
        <v>9600000</v>
      </c>
      <c r="AF37" s="835" t="s">
        <v>538</v>
      </c>
      <c r="AG37" s="835" t="s">
        <v>1965</v>
      </c>
      <c r="AH37" s="835" t="s">
        <v>61</v>
      </c>
      <c r="AI37" s="836" t="s">
        <v>61</v>
      </c>
      <c r="AJ37" s="836">
        <v>9616747</v>
      </c>
      <c r="AK37" s="835" t="s">
        <v>538</v>
      </c>
      <c r="AL37" s="835" t="s">
        <v>890</v>
      </c>
      <c r="AM37" s="835" t="s">
        <v>428</v>
      </c>
      <c r="AN37" s="836">
        <v>0</v>
      </c>
      <c r="AO37" s="835" t="s">
        <v>428</v>
      </c>
      <c r="AP37" s="835" t="s">
        <v>428</v>
      </c>
      <c r="AQ37" s="835" t="s">
        <v>1936</v>
      </c>
      <c r="AR37" s="838">
        <v>9616747</v>
      </c>
      <c r="AS37" s="835" t="s">
        <v>1936</v>
      </c>
      <c r="AT37" s="835" t="s">
        <v>61</v>
      </c>
      <c r="AU37" s="835" t="s">
        <v>61</v>
      </c>
      <c r="AV37" s="835" t="s">
        <v>530</v>
      </c>
      <c r="AW37" s="836">
        <v>9616296</v>
      </c>
      <c r="AX37" s="837" t="s">
        <v>538</v>
      </c>
      <c r="AY37" s="836" t="s">
        <v>891</v>
      </c>
      <c r="AZ37" s="835" t="s">
        <v>428</v>
      </c>
      <c r="BA37" s="835" t="s">
        <v>62</v>
      </c>
      <c r="BB37" s="836" t="s">
        <v>1936</v>
      </c>
      <c r="BC37" s="836" t="s">
        <v>1936</v>
      </c>
      <c r="BD37" s="837" t="s">
        <v>1936</v>
      </c>
      <c r="BE37" s="836" t="s">
        <v>1936</v>
      </c>
      <c r="BF37" s="835" t="s">
        <v>1936</v>
      </c>
      <c r="BG37" s="838">
        <v>9616296</v>
      </c>
      <c r="BH37" s="835" t="s">
        <v>1936</v>
      </c>
      <c r="BI37" s="835" t="s">
        <v>61</v>
      </c>
      <c r="BJ37" s="836" t="s">
        <v>892</v>
      </c>
      <c r="BK37" s="836">
        <v>452935</v>
      </c>
      <c r="BL37" s="836" t="s">
        <v>1682</v>
      </c>
      <c r="BM37" s="836" t="s">
        <v>1936</v>
      </c>
      <c r="BN37" s="835" t="s">
        <v>1936</v>
      </c>
      <c r="BO37" s="835" t="s">
        <v>62</v>
      </c>
      <c r="BP37" s="836" t="s">
        <v>1936</v>
      </c>
      <c r="BQ37" s="837" t="s">
        <v>1936</v>
      </c>
      <c r="BR37" s="837" t="s">
        <v>1936</v>
      </c>
      <c r="BS37" s="836" t="s">
        <v>1936</v>
      </c>
      <c r="BT37" s="835" t="s">
        <v>62</v>
      </c>
      <c r="BU37" s="836">
        <v>0</v>
      </c>
      <c r="BV37" s="835" t="s">
        <v>1936</v>
      </c>
      <c r="BW37" s="836" t="s">
        <v>1936</v>
      </c>
      <c r="BX37" s="836" t="s">
        <v>1936</v>
      </c>
      <c r="BY37" s="838">
        <v>452935</v>
      </c>
      <c r="BZ37" s="836" t="s">
        <v>1678</v>
      </c>
      <c r="CA37" s="839">
        <v>1</v>
      </c>
      <c r="CB37" s="835" t="s">
        <v>893</v>
      </c>
      <c r="CC37" s="839">
        <v>1</v>
      </c>
      <c r="CD37" s="835" t="s">
        <v>114</v>
      </c>
      <c r="CE37" s="839">
        <v>1.0488782291666667</v>
      </c>
      <c r="CF37" s="835" t="s">
        <v>894</v>
      </c>
      <c r="CG37" s="835" t="s">
        <v>62</v>
      </c>
      <c r="CH37" s="835" t="s">
        <v>895</v>
      </c>
      <c r="CI37" s="835" t="s">
        <v>65</v>
      </c>
      <c r="CJ37" s="835" t="s">
        <v>896</v>
      </c>
      <c r="CK37" s="835" t="s">
        <v>62</v>
      </c>
      <c r="CL37" s="1280" t="s">
        <v>428</v>
      </c>
      <c r="CM37" s="1278"/>
      <c r="CN37" s="1298" t="s">
        <v>61</v>
      </c>
      <c r="CO37" s="842" t="s">
        <v>61</v>
      </c>
      <c r="CP37" s="842" t="s">
        <v>61</v>
      </c>
      <c r="CQ37" s="842" t="s">
        <v>61</v>
      </c>
      <c r="CR37" s="842" t="s">
        <v>61</v>
      </c>
      <c r="CS37" s="842" t="s">
        <v>61</v>
      </c>
      <c r="CT37" s="842" t="s">
        <v>61</v>
      </c>
      <c r="CU37" s="842" t="s">
        <v>61</v>
      </c>
      <c r="CV37" s="842" t="s">
        <v>61</v>
      </c>
      <c r="CW37" s="842" t="s">
        <v>61</v>
      </c>
      <c r="CX37" s="842" t="s">
        <v>66</v>
      </c>
      <c r="CY37" s="842" t="s">
        <v>428</v>
      </c>
      <c r="CZ37" s="923" t="s">
        <v>61</v>
      </c>
      <c r="DA37" s="923" t="s">
        <v>62</v>
      </c>
      <c r="DB37" s="923" t="s">
        <v>61</v>
      </c>
      <c r="DC37" s="923" t="s">
        <v>61</v>
      </c>
      <c r="DD37" s="923" t="s">
        <v>61</v>
      </c>
      <c r="DE37" s="923" t="s">
        <v>61</v>
      </c>
      <c r="DF37" s="923" t="s">
        <v>61</v>
      </c>
      <c r="DG37" s="923" t="s">
        <v>62</v>
      </c>
      <c r="DH37" s="923" t="s">
        <v>61</v>
      </c>
      <c r="DI37" s="923" t="s">
        <v>61</v>
      </c>
      <c r="DJ37" s="923" t="s">
        <v>61</v>
      </c>
      <c r="DK37" s="923" t="s">
        <v>1936</v>
      </c>
      <c r="DL37" s="923" t="s">
        <v>61</v>
      </c>
      <c r="DM37" s="923" t="s">
        <v>61</v>
      </c>
      <c r="DN37" s="923" t="s">
        <v>61</v>
      </c>
      <c r="DO37" s="923" t="s">
        <v>66</v>
      </c>
      <c r="DP37" s="923" t="s">
        <v>61</v>
      </c>
      <c r="DQ37" s="923" t="s">
        <v>61</v>
      </c>
      <c r="DR37" s="923" t="s">
        <v>62</v>
      </c>
      <c r="DS37" s="923" t="s">
        <v>61</v>
      </c>
      <c r="DT37" s="923" t="s">
        <v>61</v>
      </c>
      <c r="DU37" s="923" t="s">
        <v>61</v>
      </c>
      <c r="DV37" s="923" t="s">
        <v>62</v>
      </c>
      <c r="DW37" s="923" t="s">
        <v>1936</v>
      </c>
      <c r="DX37" s="924" t="s">
        <v>62</v>
      </c>
      <c r="DY37" s="924" t="s">
        <v>62</v>
      </c>
      <c r="DZ37" s="924" t="s">
        <v>62</v>
      </c>
      <c r="EA37" s="924" t="s">
        <v>62</v>
      </c>
      <c r="EB37" s="924" t="s">
        <v>62</v>
      </c>
      <c r="EC37" s="924" t="s">
        <v>61</v>
      </c>
      <c r="ED37" s="924" t="s">
        <v>66</v>
      </c>
      <c r="EE37" s="924" t="s">
        <v>66</v>
      </c>
      <c r="EF37" s="924" t="s">
        <v>205</v>
      </c>
      <c r="EG37" s="924" t="s">
        <v>205</v>
      </c>
      <c r="EH37" s="924" t="s">
        <v>62</v>
      </c>
      <c r="EI37" s="924" t="s">
        <v>1936</v>
      </c>
      <c r="EJ37" s="1276" t="s">
        <v>897</v>
      </c>
      <c r="EK37" s="1159"/>
      <c r="EL37" s="1301" t="s">
        <v>61</v>
      </c>
      <c r="EM37" s="840" t="s">
        <v>898</v>
      </c>
      <c r="EN37" s="840" t="s">
        <v>899</v>
      </c>
      <c r="EO37" s="840" t="s">
        <v>61</v>
      </c>
      <c r="EP37" s="840" t="s">
        <v>61</v>
      </c>
      <c r="EQ37" s="840" t="s">
        <v>61</v>
      </c>
      <c r="ER37" s="840" t="s">
        <v>317</v>
      </c>
      <c r="ES37" s="840">
        <v>0.18</v>
      </c>
      <c r="ET37" s="840" t="s">
        <v>62</v>
      </c>
      <c r="EU37" s="840" t="s">
        <v>1936</v>
      </c>
      <c r="EV37" s="840" t="s">
        <v>62</v>
      </c>
      <c r="EW37" s="840" t="s">
        <v>1936</v>
      </c>
      <c r="EX37" s="840" t="s">
        <v>187</v>
      </c>
      <c r="EY37" s="840" t="s">
        <v>448</v>
      </c>
      <c r="EZ37" s="840" t="s">
        <v>187</v>
      </c>
      <c r="FA37" s="840" t="s">
        <v>448</v>
      </c>
      <c r="FB37" s="840" t="s">
        <v>900</v>
      </c>
      <c r="FC37" s="840" t="s">
        <v>203</v>
      </c>
      <c r="FD37" s="840" t="s">
        <v>900</v>
      </c>
      <c r="FE37" s="840" t="s">
        <v>900</v>
      </c>
      <c r="FF37" s="840" t="s">
        <v>187</v>
      </c>
      <c r="FG37" s="840" t="s">
        <v>448</v>
      </c>
      <c r="FH37" s="840" t="s">
        <v>205</v>
      </c>
      <c r="FI37" s="840" t="s">
        <v>448</v>
      </c>
      <c r="FJ37" s="840" t="s">
        <v>203</v>
      </c>
      <c r="FK37" s="840" t="s">
        <v>203</v>
      </c>
      <c r="FL37" s="840" t="s">
        <v>900</v>
      </c>
      <c r="FM37" s="840" t="s">
        <v>205</v>
      </c>
      <c r="FN37" s="840" t="s">
        <v>901</v>
      </c>
      <c r="FO37" s="840" t="s">
        <v>62</v>
      </c>
      <c r="FP37" s="840" t="s">
        <v>1936</v>
      </c>
      <c r="FQ37" s="840" t="s">
        <v>1936</v>
      </c>
      <c r="FR37" s="840" t="s">
        <v>61</v>
      </c>
      <c r="FS37" s="840" t="s">
        <v>902</v>
      </c>
      <c r="FT37" s="840" t="s">
        <v>61</v>
      </c>
      <c r="FU37" s="840" t="s">
        <v>62</v>
      </c>
      <c r="FV37" s="840" t="s">
        <v>1936</v>
      </c>
      <c r="FW37" s="841" t="s">
        <v>1936</v>
      </c>
      <c r="FX37" s="841" t="s">
        <v>62</v>
      </c>
      <c r="FY37" s="841" t="s">
        <v>62</v>
      </c>
      <c r="FZ37" s="841" t="s">
        <v>1936</v>
      </c>
      <c r="GA37" s="841" t="s">
        <v>1936</v>
      </c>
      <c r="GB37" s="841" t="s">
        <v>61</v>
      </c>
      <c r="GC37" s="841" t="s">
        <v>61</v>
      </c>
      <c r="GD37" s="841" t="s">
        <v>61</v>
      </c>
      <c r="GE37" s="841" t="s">
        <v>61</v>
      </c>
      <c r="GF37" s="841" t="s">
        <v>61</v>
      </c>
      <c r="GG37" s="841" t="s">
        <v>61</v>
      </c>
      <c r="GH37" s="841" t="s">
        <v>62</v>
      </c>
      <c r="GI37" s="841" t="s">
        <v>61</v>
      </c>
      <c r="GJ37" s="841" t="s">
        <v>62</v>
      </c>
      <c r="GK37" s="841" t="s">
        <v>66</v>
      </c>
      <c r="GL37" s="841" t="s">
        <v>1936</v>
      </c>
      <c r="GM37" s="841">
        <v>2012</v>
      </c>
      <c r="GN37" s="841" t="s">
        <v>1966</v>
      </c>
      <c r="GO37" s="841" t="s">
        <v>904</v>
      </c>
      <c r="GP37" s="841" t="s">
        <v>1936</v>
      </c>
      <c r="GQ37" s="841" t="s">
        <v>1936</v>
      </c>
      <c r="GR37" s="841" t="s">
        <v>1936</v>
      </c>
      <c r="GS37" s="841" t="s">
        <v>1936</v>
      </c>
      <c r="GT37" s="841" t="s">
        <v>1936</v>
      </c>
      <c r="GU37" s="1304" t="s">
        <v>1936</v>
      </c>
      <c r="GV37" s="938"/>
      <c r="GW37" s="1307" t="s">
        <v>62</v>
      </c>
      <c r="GX37" s="892" t="s">
        <v>62</v>
      </c>
      <c r="GY37" s="892" t="s">
        <v>205</v>
      </c>
      <c r="GZ37" s="892" t="s">
        <v>62</v>
      </c>
      <c r="HA37" s="892" t="s">
        <v>205</v>
      </c>
      <c r="HB37" s="892" t="s">
        <v>62</v>
      </c>
      <c r="HC37" s="892" t="s">
        <v>62</v>
      </c>
      <c r="HD37" s="892" t="s">
        <v>205</v>
      </c>
      <c r="HE37" s="892" t="s">
        <v>205</v>
      </c>
      <c r="HF37" s="892" t="s">
        <v>66</v>
      </c>
      <c r="HG37" s="892" t="s">
        <v>538</v>
      </c>
      <c r="HH37" s="892" t="s">
        <v>905</v>
      </c>
      <c r="HI37" s="892" t="s">
        <v>62</v>
      </c>
      <c r="HJ37" s="1311" t="s">
        <v>62</v>
      </c>
      <c r="HK37" s="890" t="s">
        <v>906</v>
      </c>
      <c r="HL37" s="1315" t="s">
        <v>1152</v>
      </c>
    </row>
    <row r="38" spans="1:220" ht="39.950000000000003" customHeight="1">
      <c r="A38" s="1200" t="s">
        <v>1171</v>
      </c>
      <c r="B38" s="1207"/>
      <c r="C38" s="1204" t="s">
        <v>61</v>
      </c>
      <c r="D38" s="894" t="s">
        <v>400</v>
      </c>
      <c r="E38" s="894" t="s">
        <v>61</v>
      </c>
      <c r="F38" s="894" t="s">
        <v>401</v>
      </c>
      <c r="G38" s="894" t="s">
        <v>61</v>
      </c>
      <c r="H38" s="894" t="s">
        <v>402</v>
      </c>
      <c r="I38" s="894" t="s">
        <v>61</v>
      </c>
      <c r="J38" s="894" t="s">
        <v>907</v>
      </c>
      <c r="K38" s="894" t="s">
        <v>61</v>
      </c>
      <c r="L38" s="894" t="s">
        <v>908</v>
      </c>
      <c r="M38" s="894" t="s">
        <v>61</v>
      </c>
      <c r="N38" s="894" t="s">
        <v>220</v>
      </c>
      <c r="O38" s="894" t="s">
        <v>61</v>
      </c>
      <c r="P38" s="894" t="s">
        <v>909</v>
      </c>
      <c r="Q38" s="894" t="s">
        <v>61</v>
      </c>
      <c r="R38" s="894" t="s">
        <v>910</v>
      </c>
      <c r="S38" s="894" t="s">
        <v>62</v>
      </c>
      <c r="T38" s="894" t="s">
        <v>1936</v>
      </c>
      <c r="U38" s="894" t="s">
        <v>62</v>
      </c>
      <c r="V38" s="894" t="s">
        <v>1936</v>
      </c>
      <c r="W38" s="894" t="s">
        <v>9</v>
      </c>
      <c r="X38" s="894" t="s">
        <v>61</v>
      </c>
      <c r="Y38" s="894" t="s">
        <v>61</v>
      </c>
      <c r="Z38" s="894" t="s">
        <v>403</v>
      </c>
      <c r="AA38" s="1210" t="s">
        <v>404</v>
      </c>
      <c r="AB38" s="943"/>
      <c r="AC38" s="1295" t="s">
        <v>85</v>
      </c>
      <c r="AD38" s="835" t="s">
        <v>96</v>
      </c>
      <c r="AE38" s="836">
        <v>11895408.369999999</v>
      </c>
      <c r="AF38" s="835" t="s">
        <v>538</v>
      </c>
      <c r="AG38" s="835" t="s">
        <v>911</v>
      </c>
      <c r="AH38" s="835" t="s">
        <v>62</v>
      </c>
      <c r="AI38" s="836" t="s">
        <v>61</v>
      </c>
      <c r="AJ38" s="836">
        <v>11895408.369999999</v>
      </c>
      <c r="AK38" s="835" t="s">
        <v>538</v>
      </c>
      <c r="AL38" s="835" t="s">
        <v>405</v>
      </c>
      <c r="AM38" s="835" t="s">
        <v>912</v>
      </c>
      <c r="AN38" s="836">
        <v>0</v>
      </c>
      <c r="AO38" s="835" t="s">
        <v>1936</v>
      </c>
      <c r="AP38" s="835" t="s">
        <v>1936</v>
      </c>
      <c r="AQ38" s="835" t="s">
        <v>1936</v>
      </c>
      <c r="AR38" s="1223">
        <v>11895408.369999999</v>
      </c>
      <c r="AS38" s="835" t="s">
        <v>1936</v>
      </c>
      <c r="AT38" s="835" t="s">
        <v>61</v>
      </c>
      <c r="AU38" s="835" t="s">
        <v>61</v>
      </c>
      <c r="AV38" s="835" t="s">
        <v>1936</v>
      </c>
      <c r="AW38" s="836">
        <v>9343640.4000000004</v>
      </c>
      <c r="AX38" s="837" t="s">
        <v>538</v>
      </c>
      <c r="AY38" s="836" t="s">
        <v>406</v>
      </c>
      <c r="AZ38" s="835" t="s">
        <v>913</v>
      </c>
      <c r="BA38" s="835" t="s">
        <v>62</v>
      </c>
      <c r="BB38" s="836" t="s">
        <v>1936</v>
      </c>
      <c r="BC38" s="836">
        <v>0</v>
      </c>
      <c r="BD38" s="837" t="s">
        <v>1936</v>
      </c>
      <c r="BE38" s="836" t="s">
        <v>1936</v>
      </c>
      <c r="BF38" s="835" t="s">
        <v>1936</v>
      </c>
      <c r="BG38" s="1223">
        <v>9343640.4000000004</v>
      </c>
      <c r="BH38" s="835" t="s">
        <v>1936</v>
      </c>
      <c r="BI38" s="835" t="s">
        <v>61</v>
      </c>
      <c r="BJ38" s="836" t="s">
        <v>220</v>
      </c>
      <c r="BK38" s="836">
        <v>2058386.0465116301</v>
      </c>
      <c r="BL38" s="836" t="s">
        <v>538</v>
      </c>
      <c r="BM38" s="836" t="s">
        <v>914</v>
      </c>
      <c r="BN38" s="835" t="s">
        <v>1936</v>
      </c>
      <c r="BO38" s="835" t="s">
        <v>66</v>
      </c>
      <c r="BP38" s="836" t="s">
        <v>1936</v>
      </c>
      <c r="BQ38" s="837" t="s">
        <v>1936</v>
      </c>
      <c r="BR38" s="837" t="s">
        <v>1936</v>
      </c>
      <c r="BS38" s="836" t="s">
        <v>1936</v>
      </c>
      <c r="BT38" s="835" t="s">
        <v>66</v>
      </c>
      <c r="BU38" s="836" t="s">
        <v>1936</v>
      </c>
      <c r="BV38" s="835" t="s">
        <v>1936</v>
      </c>
      <c r="BW38" s="836" t="s">
        <v>1936</v>
      </c>
      <c r="BX38" s="836" t="s">
        <v>1936</v>
      </c>
      <c r="BY38" s="1223">
        <v>2058386.0465116301</v>
      </c>
      <c r="BZ38" s="836" t="s">
        <v>1936</v>
      </c>
      <c r="CA38" s="839">
        <v>0.81947191087761606</v>
      </c>
      <c r="CB38" s="835" t="s">
        <v>101</v>
      </c>
      <c r="CC38" s="839">
        <v>1</v>
      </c>
      <c r="CD38" s="835" t="s">
        <v>101</v>
      </c>
      <c r="CE38" s="839">
        <v>0.95852333033536963</v>
      </c>
      <c r="CF38" s="835" t="s">
        <v>101</v>
      </c>
      <c r="CG38" s="835" t="s">
        <v>1936</v>
      </c>
      <c r="CH38" s="835" t="s">
        <v>101</v>
      </c>
      <c r="CI38" s="835" t="s">
        <v>1</v>
      </c>
      <c r="CJ38" s="835" t="s">
        <v>915</v>
      </c>
      <c r="CK38" s="835" t="s">
        <v>62</v>
      </c>
      <c r="CL38" s="1280" t="s">
        <v>1936</v>
      </c>
      <c r="CM38" s="1278"/>
      <c r="CN38" s="1298" t="s">
        <v>61</v>
      </c>
      <c r="CO38" s="842" t="s">
        <v>61</v>
      </c>
      <c r="CP38" s="842" t="s">
        <v>61</v>
      </c>
      <c r="CQ38" s="842" t="s">
        <v>61</v>
      </c>
      <c r="CR38" s="842" t="s">
        <v>61</v>
      </c>
      <c r="CS38" s="842" t="s">
        <v>61</v>
      </c>
      <c r="CT38" s="842" t="s">
        <v>62</v>
      </c>
      <c r="CU38" s="842" t="s">
        <v>66</v>
      </c>
      <c r="CV38" s="842" t="s">
        <v>61</v>
      </c>
      <c r="CW38" s="842" t="s">
        <v>61</v>
      </c>
      <c r="CX38" s="842" t="s">
        <v>61</v>
      </c>
      <c r="CY38" s="842" t="s">
        <v>407</v>
      </c>
      <c r="CZ38" s="923" t="s">
        <v>61</v>
      </c>
      <c r="DA38" s="923" t="s">
        <v>61</v>
      </c>
      <c r="DB38" s="923" t="s">
        <v>61</v>
      </c>
      <c r="DC38" s="923" t="s">
        <v>61</v>
      </c>
      <c r="DD38" s="923" t="s">
        <v>61</v>
      </c>
      <c r="DE38" s="923" t="s">
        <v>61</v>
      </c>
      <c r="DF38" s="923" t="s">
        <v>62</v>
      </c>
      <c r="DG38" s="923" t="s">
        <v>62</v>
      </c>
      <c r="DH38" s="923" t="s">
        <v>61</v>
      </c>
      <c r="DI38" s="923" t="s">
        <v>61</v>
      </c>
      <c r="DJ38" s="923" t="s">
        <v>61</v>
      </c>
      <c r="DK38" s="923" t="s">
        <v>1936</v>
      </c>
      <c r="DL38" s="923" t="s">
        <v>61</v>
      </c>
      <c r="DM38" s="923" t="s">
        <v>61</v>
      </c>
      <c r="DN38" s="923" t="s">
        <v>61</v>
      </c>
      <c r="DO38" s="923" t="s">
        <v>66</v>
      </c>
      <c r="DP38" s="923" t="s">
        <v>61</v>
      </c>
      <c r="DQ38" s="923" t="s">
        <v>61</v>
      </c>
      <c r="DR38" s="923" t="s">
        <v>66</v>
      </c>
      <c r="DS38" s="923" t="s">
        <v>66</v>
      </c>
      <c r="DT38" s="923" t="s">
        <v>61</v>
      </c>
      <c r="DU38" s="923" t="s">
        <v>61</v>
      </c>
      <c r="DV38" s="923" t="s">
        <v>61</v>
      </c>
      <c r="DW38" s="923" t="s">
        <v>1936</v>
      </c>
      <c r="DX38" s="924" t="s">
        <v>61</v>
      </c>
      <c r="DY38" s="924" t="s">
        <v>61</v>
      </c>
      <c r="DZ38" s="924" t="s">
        <v>61</v>
      </c>
      <c r="EA38" s="924" t="s">
        <v>62</v>
      </c>
      <c r="EB38" s="924" t="s">
        <v>61</v>
      </c>
      <c r="EC38" s="924" t="s">
        <v>61</v>
      </c>
      <c r="ED38" s="924" t="s">
        <v>66</v>
      </c>
      <c r="EE38" s="924" t="s">
        <v>66</v>
      </c>
      <c r="EF38" s="924" t="s">
        <v>62</v>
      </c>
      <c r="EG38" s="924" t="s">
        <v>62</v>
      </c>
      <c r="EH38" s="924" t="s">
        <v>66</v>
      </c>
      <c r="EI38" s="924" t="s">
        <v>350</v>
      </c>
      <c r="EJ38" s="1276" t="s">
        <v>916</v>
      </c>
      <c r="EK38" s="1159"/>
      <c r="EL38" s="1301" t="s">
        <v>61</v>
      </c>
      <c r="EM38" s="840" t="s">
        <v>408</v>
      </c>
      <c r="EN38" s="840" t="s">
        <v>409</v>
      </c>
      <c r="EO38" s="840" t="s">
        <v>61</v>
      </c>
      <c r="EP38" s="840" t="s">
        <v>61</v>
      </c>
      <c r="EQ38" s="840" t="s">
        <v>61</v>
      </c>
      <c r="ER38" s="840" t="s">
        <v>410</v>
      </c>
      <c r="ES38" s="840" t="s">
        <v>66</v>
      </c>
      <c r="ET38" s="840" t="s">
        <v>62</v>
      </c>
      <c r="EU38" s="840" t="s">
        <v>205</v>
      </c>
      <c r="EV38" s="840" t="s">
        <v>61</v>
      </c>
      <c r="EW38" s="840" t="s">
        <v>411</v>
      </c>
      <c r="EX38" s="840" t="s">
        <v>201</v>
      </c>
      <c r="EY38" s="840" t="s">
        <v>201</v>
      </c>
      <c r="EZ38" s="840" t="s">
        <v>201</v>
      </c>
      <c r="FA38" s="840" t="s">
        <v>201</v>
      </c>
      <c r="FB38" s="840" t="s">
        <v>203</v>
      </c>
      <c r="FC38" s="840" t="s">
        <v>66</v>
      </c>
      <c r="FD38" s="840" t="s">
        <v>201</v>
      </c>
      <c r="FE38" s="840" t="s">
        <v>201</v>
      </c>
      <c r="FF38" s="840" t="s">
        <v>199</v>
      </c>
      <c r="FG38" s="840" t="s">
        <v>201</v>
      </c>
      <c r="FH38" s="840" t="s">
        <v>205</v>
      </c>
      <c r="FI38" s="840" t="s">
        <v>205</v>
      </c>
      <c r="FJ38" s="840" t="s">
        <v>203</v>
      </c>
      <c r="FK38" s="840" t="s">
        <v>203</v>
      </c>
      <c r="FL38" s="840" t="s">
        <v>199</v>
      </c>
      <c r="FM38" s="840" t="s">
        <v>201</v>
      </c>
      <c r="FN38" s="840" t="s">
        <v>412</v>
      </c>
      <c r="FO38" s="840" t="s">
        <v>62</v>
      </c>
      <c r="FP38" s="840" t="s">
        <v>205</v>
      </c>
      <c r="FQ38" s="840" t="s">
        <v>205</v>
      </c>
      <c r="FR38" s="840" t="s">
        <v>62</v>
      </c>
      <c r="FS38" s="840" t="s">
        <v>205</v>
      </c>
      <c r="FT38" s="840" t="s">
        <v>205</v>
      </c>
      <c r="FU38" s="840" t="s">
        <v>62</v>
      </c>
      <c r="FV38" s="840" t="s">
        <v>205</v>
      </c>
      <c r="FW38" s="841" t="s">
        <v>205</v>
      </c>
      <c r="FX38" s="841" t="s">
        <v>62</v>
      </c>
      <c r="FY38" s="841" t="s">
        <v>62</v>
      </c>
      <c r="FZ38" s="841" t="s">
        <v>205</v>
      </c>
      <c r="GA38" s="841" t="s">
        <v>205</v>
      </c>
      <c r="GB38" s="841" t="s">
        <v>61</v>
      </c>
      <c r="GC38" s="841" t="s">
        <v>61</v>
      </c>
      <c r="GD38" s="841" t="s">
        <v>61</v>
      </c>
      <c r="GE38" s="841" t="s">
        <v>62</v>
      </c>
      <c r="GF38" s="841" t="s">
        <v>61</v>
      </c>
      <c r="GG38" s="841" t="s">
        <v>61</v>
      </c>
      <c r="GH38" s="841" t="s">
        <v>62</v>
      </c>
      <c r="GI38" s="841" t="s">
        <v>62</v>
      </c>
      <c r="GJ38" s="841" t="s">
        <v>61</v>
      </c>
      <c r="GK38" s="841" t="s">
        <v>62</v>
      </c>
      <c r="GL38" s="841" t="s">
        <v>205</v>
      </c>
      <c r="GM38" s="841">
        <v>2008</v>
      </c>
      <c r="GN38" s="841" t="s">
        <v>413</v>
      </c>
      <c r="GO38" s="841" t="s">
        <v>414</v>
      </c>
      <c r="GP38" s="841" t="s">
        <v>205</v>
      </c>
      <c r="GQ38" s="841" t="s">
        <v>205</v>
      </c>
      <c r="GR38" s="841" t="s">
        <v>205</v>
      </c>
      <c r="GS38" s="841" t="s">
        <v>205</v>
      </c>
      <c r="GT38" s="841" t="s">
        <v>205</v>
      </c>
      <c r="GU38" s="1304" t="s">
        <v>593</v>
      </c>
      <c r="GV38" s="938"/>
      <c r="GW38" s="1307" t="s">
        <v>62</v>
      </c>
      <c r="GX38" s="892" t="s">
        <v>62</v>
      </c>
      <c r="GY38" s="892" t="s">
        <v>62</v>
      </c>
      <c r="GZ38" s="892" t="s">
        <v>62</v>
      </c>
      <c r="HA38" s="892" t="s">
        <v>205</v>
      </c>
      <c r="HB38" s="892" t="s">
        <v>62</v>
      </c>
      <c r="HC38" s="892" t="s">
        <v>62</v>
      </c>
      <c r="HD38" s="892" t="s">
        <v>205</v>
      </c>
      <c r="HE38" s="892" t="s">
        <v>205</v>
      </c>
      <c r="HF38" s="892" t="s">
        <v>62</v>
      </c>
      <c r="HG38" s="892" t="s">
        <v>538</v>
      </c>
      <c r="HH38" s="892" t="s">
        <v>917</v>
      </c>
      <c r="HI38" s="892" t="s">
        <v>61</v>
      </c>
      <c r="HJ38" s="1311" t="s">
        <v>62</v>
      </c>
      <c r="HK38" s="890" t="s">
        <v>918</v>
      </c>
      <c r="HL38" s="1315" t="s">
        <v>45</v>
      </c>
    </row>
    <row r="39" spans="1:220" ht="39.950000000000003" customHeight="1">
      <c r="A39" s="1200" t="s">
        <v>1326</v>
      </c>
      <c r="B39" s="1207"/>
      <c r="C39" s="1204" t="s">
        <v>62</v>
      </c>
      <c r="D39" s="894" t="s">
        <v>205</v>
      </c>
      <c r="E39" s="894" t="s">
        <v>205</v>
      </c>
      <c r="F39" s="894" t="s">
        <v>1936</v>
      </c>
      <c r="G39" s="894" t="s">
        <v>205</v>
      </c>
      <c r="H39" s="894" t="s">
        <v>1936</v>
      </c>
      <c r="I39" s="894" t="s">
        <v>205</v>
      </c>
      <c r="J39" s="894" t="s">
        <v>1936</v>
      </c>
      <c r="K39" s="894" t="s">
        <v>205</v>
      </c>
      <c r="L39" s="894" t="s">
        <v>1936</v>
      </c>
      <c r="M39" s="894" t="s">
        <v>205</v>
      </c>
      <c r="N39" s="894" t="s">
        <v>1936</v>
      </c>
      <c r="O39" s="894" t="s">
        <v>205</v>
      </c>
      <c r="P39" s="894" t="s">
        <v>1936</v>
      </c>
      <c r="Q39" s="894" t="s">
        <v>205</v>
      </c>
      <c r="R39" s="894" t="s">
        <v>1936</v>
      </c>
      <c r="S39" s="894" t="s">
        <v>205</v>
      </c>
      <c r="T39" s="894" t="s">
        <v>1936</v>
      </c>
      <c r="U39" s="894" t="s">
        <v>205</v>
      </c>
      <c r="V39" s="894" t="s">
        <v>1936</v>
      </c>
      <c r="W39" s="894" t="s">
        <v>205</v>
      </c>
      <c r="X39" s="894" t="s">
        <v>205</v>
      </c>
      <c r="Y39" s="894" t="s">
        <v>205</v>
      </c>
      <c r="Z39" s="894" t="s">
        <v>205</v>
      </c>
      <c r="AA39" s="1210" t="s">
        <v>205</v>
      </c>
      <c r="AB39" s="943"/>
      <c r="AC39" s="1295" t="s">
        <v>85</v>
      </c>
      <c r="AD39" s="835" t="s">
        <v>96</v>
      </c>
      <c r="AE39" s="836" t="s">
        <v>205</v>
      </c>
      <c r="AF39" s="835" t="s">
        <v>205</v>
      </c>
      <c r="AG39" s="835" t="s">
        <v>205</v>
      </c>
      <c r="AH39" s="835" t="s">
        <v>62</v>
      </c>
      <c r="AI39" s="836" t="s">
        <v>62</v>
      </c>
      <c r="AJ39" s="836">
        <v>0</v>
      </c>
      <c r="AK39" s="835" t="s">
        <v>1936</v>
      </c>
      <c r="AL39" s="835" t="s">
        <v>1936</v>
      </c>
      <c r="AM39" s="835" t="s">
        <v>1936</v>
      </c>
      <c r="AN39" s="836">
        <v>0</v>
      </c>
      <c r="AO39" s="835" t="s">
        <v>1936</v>
      </c>
      <c r="AP39" s="835" t="s">
        <v>1936</v>
      </c>
      <c r="AQ39" s="835" t="s">
        <v>1936</v>
      </c>
      <c r="AR39" s="838">
        <v>0</v>
      </c>
      <c r="AS39" s="835" t="s">
        <v>1936</v>
      </c>
      <c r="AT39" s="835" t="s">
        <v>937</v>
      </c>
      <c r="AU39" s="835" t="s">
        <v>62</v>
      </c>
      <c r="AV39" s="835" t="s">
        <v>1936</v>
      </c>
      <c r="AW39" s="836">
        <v>0</v>
      </c>
      <c r="AX39" s="837" t="s">
        <v>1936</v>
      </c>
      <c r="AY39" s="836" t="s">
        <v>1936</v>
      </c>
      <c r="AZ39" s="835" t="s">
        <v>1936</v>
      </c>
      <c r="BA39" s="835" t="s">
        <v>62</v>
      </c>
      <c r="BB39" s="836" t="s">
        <v>1936</v>
      </c>
      <c r="BC39" s="836">
        <v>0</v>
      </c>
      <c r="BD39" s="837" t="s">
        <v>1936</v>
      </c>
      <c r="BE39" s="836" t="s">
        <v>1936</v>
      </c>
      <c r="BF39" s="835" t="s">
        <v>1936</v>
      </c>
      <c r="BG39" s="838">
        <v>0</v>
      </c>
      <c r="BH39" s="835" t="s">
        <v>1936</v>
      </c>
      <c r="BI39" s="835" t="s">
        <v>62</v>
      </c>
      <c r="BJ39" s="836" t="s">
        <v>1936</v>
      </c>
      <c r="BK39" s="836">
        <v>0</v>
      </c>
      <c r="BL39" s="836" t="s">
        <v>1936</v>
      </c>
      <c r="BM39" s="836" t="s">
        <v>1936</v>
      </c>
      <c r="BN39" s="835" t="s">
        <v>1936</v>
      </c>
      <c r="BO39" s="835" t="s">
        <v>62</v>
      </c>
      <c r="BP39" s="836">
        <v>0</v>
      </c>
      <c r="BQ39" s="837" t="s">
        <v>1936</v>
      </c>
      <c r="BR39" s="837" t="s">
        <v>1936</v>
      </c>
      <c r="BS39" s="836" t="s">
        <v>1936</v>
      </c>
      <c r="BT39" s="835" t="s">
        <v>62</v>
      </c>
      <c r="BU39" s="836">
        <v>0</v>
      </c>
      <c r="BV39" s="835" t="s">
        <v>1936</v>
      </c>
      <c r="BW39" s="836" t="s">
        <v>1936</v>
      </c>
      <c r="BX39" s="836" t="s">
        <v>1936</v>
      </c>
      <c r="BY39" s="838">
        <v>0</v>
      </c>
      <c r="BZ39" s="836" t="s">
        <v>1936</v>
      </c>
      <c r="CA39" s="839" t="s">
        <v>66</v>
      </c>
      <c r="CB39" s="835" t="s">
        <v>101</v>
      </c>
      <c r="CC39" s="839" t="s">
        <v>66</v>
      </c>
      <c r="CD39" s="835" t="s">
        <v>101</v>
      </c>
      <c r="CE39" s="839" t="s">
        <v>66</v>
      </c>
      <c r="CF39" s="835" t="s">
        <v>114</v>
      </c>
      <c r="CG39" s="835" t="s">
        <v>1936</v>
      </c>
      <c r="CH39" s="835" t="s">
        <v>101</v>
      </c>
      <c r="CI39" s="835" t="s">
        <v>1936</v>
      </c>
      <c r="CJ39" s="835" t="s">
        <v>1936</v>
      </c>
      <c r="CK39" s="835" t="s">
        <v>1936</v>
      </c>
      <c r="CL39" s="1280" t="s">
        <v>1936</v>
      </c>
      <c r="CM39" s="1278"/>
      <c r="CN39" s="1298" t="s">
        <v>61</v>
      </c>
      <c r="CO39" s="842" t="s">
        <v>61</v>
      </c>
      <c r="CP39" s="842" t="s">
        <v>61</v>
      </c>
      <c r="CQ39" s="842" t="s">
        <v>61</v>
      </c>
      <c r="CR39" s="842" t="s">
        <v>61</v>
      </c>
      <c r="CS39" s="842" t="s">
        <v>61</v>
      </c>
      <c r="CT39" s="842" t="s">
        <v>62</v>
      </c>
      <c r="CU39" s="842" t="s">
        <v>61</v>
      </c>
      <c r="CV39" s="842" t="s">
        <v>61</v>
      </c>
      <c r="CW39" s="842" t="s">
        <v>61</v>
      </c>
      <c r="CX39" s="842" t="s">
        <v>61</v>
      </c>
      <c r="CY39" s="842" t="s">
        <v>1936</v>
      </c>
      <c r="CZ39" s="923" t="s">
        <v>61</v>
      </c>
      <c r="DA39" s="923" t="s">
        <v>61</v>
      </c>
      <c r="DB39" s="923" t="s">
        <v>61</v>
      </c>
      <c r="DC39" s="923" t="s">
        <v>61</v>
      </c>
      <c r="DD39" s="923" t="s">
        <v>61</v>
      </c>
      <c r="DE39" s="923" t="s">
        <v>61</v>
      </c>
      <c r="DF39" s="923" t="s">
        <v>62</v>
      </c>
      <c r="DG39" s="923" t="s">
        <v>61</v>
      </c>
      <c r="DH39" s="923" t="s">
        <v>62</v>
      </c>
      <c r="DI39" s="923" t="s">
        <v>61</v>
      </c>
      <c r="DJ39" s="923" t="s">
        <v>61</v>
      </c>
      <c r="DK39" s="923" t="s">
        <v>1936</v>
      </c>
      <c r="DL39" s="923" t="s">
        <v>62</v>
      </c>
      <c r="DM39" s="923" t="s">
        <v>62</v>
      </c>
      <c r="DN39" s="923" t="s">
        <v>62</v>
      </c>
      <c r="DO39" s="923" t="s">
        <v>62</v>
      </c>
      <c r="DP39" s="923" t="s">
        <v>62</v>
      </c>
      <c r="DQ39" s="923" t="s">
        <v>61</v>
      </c>
      <c r="DR39" s="923" t="s">
        <v>62</v>
      </c>
      <c r="DS39" s="923" t="s">
        <v>62</v>
      </c>
      <c r="DT39" s="923" t="s">
        <v>62</v>
      </c>
      <c r="DU39" s="923" t="s">
        <v>62</v>
      </c>
      <c r="DV39" s="923" t="s">
        <v>62</v>
      </c>
      <c r="DW39" s="923" t="s">
        <v>1936</v>
      </c>
      <c r="DX39" s="924" t="s">
        <v>62</v>
      </c>
      <c r="DY39" s="924" t="s">
        <v>62</v>
      </c>
      <c r="DZ39" s="924" t="s">
        <v>62</v>
      </c>
      <c r="EA39" s="924" t="s">
        <v>62</v>
      </c>
      <c r="EB39" s="924" t="s">
        <v>62</v>
      </c>
      <c r="EC39" s="924" t="s">
        <v>61</v>
      </c>
      <c r="ED39" s="924" t="s">
        <v>62</v>
      </c>
      <c r="EE39" s="924" t="s">
        <v>62</v>
      </c>
      <c r="EF39" s="924" t="s">
        <v>62</v>
      </c>
      <c r="EG39" s="924" t="s">
        <v>62</v>
      </c>
      <c r="EH39" s="924" t="s">
        <v>62</v>
      </c>
      <c r="EI39" s="924" t="s">
        <v>1936</v>
      </c>
      <c r="EJ39" s="1276" t="s">
        <v>1936</v>
      </c>
      <c r="EK39" s="1159"/>
      <c r="EL39" s="1301" t="s">
        <v>62</v>
      </c>
      <c r="EM39" s="840" t="s">
        <v>205</v>
      </c>
      <c r="EN39" s="840" t="s">
        <v>205</v>
      </c>
      <c r="EO39" s="840" t="s">
        <v>205</v>
      </c>
      <c r="EP39" s="840" t="s">
        <v>205</v>
      </c>
      <c r="EQ39" s="840" t="s">
        <v>61</v>
      </c>
      <c r="ER39" s="840" t="s">
        <v>317</v>
      </c>
      <c r="ES39" s="840" t="s">
        <v>1322</v>
      </c>
      <c r="ET39" s="840" t="s">
        <v>61</v>
      </c>
      <c r="EU39" s="840" t="s">
        <v>1936</v>
      </c>
      <c r="EV39" s="840" t="s">
        <v>62</v>
      </c>
      <c r="EW39" s="840" t="s">
        <v>1936</v>
      </c>
      <c r="EX39" s="840" t="s">
        <v>203</v>
      </c>
      <c r="EY39" s="840" t="s">
        <v>203</v>
      </c>
      <c r="EZ39" s="840" t="s">
        <v>203</v>
      </c>
      <c r="FA39" s="840" t="s">
        <v>203</v>
      </c>
      <c r="FB39" s="840" t="s">
        <v>203</v>
      </c>
      <c r="FC39" s="840" t="s">
        <v>203</v>
      </c>
      <c r="FD39" s="840" t="s">
        <v>203</v>
      </c>
      <c r="FE39" s="840" t="s">
        <v>203</v>
      </c>
      <c r="FF39" s="840" t="s">
        <v>201</v>
      </c>
      <c r="FG39" s="840" t="s">
        <v>201</v>
      </c>
      <c r="FH39" s="840" t="s">
        <v>203</v>
      </c>
      <c r="FI39" s="840" t="s">
        <v>203</v>
      </c>
      <c r="FJ39" s="840" t="s">
        <v>203</v>
      </c>
      <c r="FK39" s="840" t="s">
        <v>203</v>
      </c>
      <c r="FL39" s="840" t="s">
        <v>201</v>
      </c>
      <c r="FM39" s="840" t="s">
        <v>201</v>
      </c>
      <c r="FN39" s="840" t="s">
        <v>1324</v>
      </c>
      <c r="FO39" s="840" t="s">
        <v>62</v>
      </c>
      <c r="FP39" s="840" t="s">
        <v>205</v>
      </c>
      <c r="FQ39" s="840" t="s">
        <v>205</v>
      </c>
      <c r="FR39" s="840" t="s">
        <v>62</v>
      </c>
      <c r="FS39" s="840" t="s">
        <v>205</v>
      </c>
      <c r="FT39" s="840" t="s">
        <v>205</v>
      </c>
      <c r="FU39" s="840" t="s">
        <v>62</v>
      </c>
      <c r="FV39" s="840" t="s">
        <v>205</v>
      </c>
      <c r="FW39" s="841" t="s">
        <v>205</v>
      </c>
      <c r="FX39" s="841" t="s">
        <v>62</v>
      </c>
      <c r="FY39" s="841" t="s">
        <v>62</v>
      </c>
      <c r="FZ39" s="841" t="s">
        <v>205</v>
      </c>
      <c r="GA39" s="841" t="s">
        <v>205</v>
      </c>
      <c r="GB39" s="841" t="s">
        <v>62</v>
      </c>
      <c r="GC39" s="841" t="s">
        <v>62</v>
      </c>
      <c r="GD39" s="841" t="s">
        <v>62</v>
      </c>
      <c r="GE39" s="841" t="s">
        <v>62</v>
      </c>
      <c r="GF39" s="841" t="s">
        <v>62</v>
      </c>
      <c r="GG39" s="841" t="s">
        <v>62</v>
      </c>
      <c r="GH39" s="841" t="s">
        <v>62</v>
      </c>
      <c r="GI39" s="841" t="s">
        <v>62</v>
      </c>
      <c r="GJ39" s="841" t="s">
        <v>62</v>
      </c>
      <c r="GK39" s="841" t="s">
        <v>62</v>
      </c>
      <c r="GL39" s="841" t="s">
        <v>1936</v>
      </c>
      <c r="GM39" s="841">
        <v>2014</v>
      </c>
      <c r="GN39" s="841" t="s">
        <v>1325</v>
      </c>
      <c r="GO39" s="841" t="s">
        <v>1936</v>
      </c>
      <c r="GP39" s="841" t="s">
        <v>205</v>
      </c>
      <c r="GQ39" s="841" t="s">
        <v>205</v>
      </c>
      <c r="GR39" s="841" t="s">
        <v>205</v>
      </c>
      <c r="GS39" s="841" t="s">
        <v>205</v>
      </c>
      <c r="GT39" s="841" t="s">
        <v>205</v>
      </c>
      <c r="GU39" s="1304" t="s">
        <v>1936</v>
      </c>
      <c r="GV39" s="938"/>
      <c r="GW39" s="1307" t="s">
        <v>62</v>
      </c>
      <c r="GX39" s="892" t="s">
        <v>62</v>
      </c>
      <c r="GY39" s="892" t="s">
        <v>62</v>
      </c>
      <c r="GZ39" s="892" t="s">
        <v>62</v>
      </c>
      <c r="HA39" s="892" t="s">
        <v>62</v>
      </c>
      <c r="HB39" s="892" t="s">
        <v>62</v>
      </c>
      <c r="HC39" s="892" t="s">
        <v>62</v>
      </c>
      <c r="HD39" s="892" t="s">
        <v>205</v>
      </c>
      <c r="HE39" s="892" t="s">
        <v>62</v>
      </c>
      <c r="HF39" s="892" t="s">
        <v>205</v>
      </c>
      <c r="HG39" s="892" t="s">
        <v>1936</v>
      </c>
      <c r="HH39" s="892" t="s">
        <v>1936</v>
      </c>
      <c r="HI39" s="892" t="s">
        <v>62</v>
      </c>
      <c r="HJ39" s="1311" t="s">
        <v>62</v>
      </c>
      <c r="HK39" s="890" t="s">
        <v>1823</v>
      </c>
      <c r="HL39" s="1315" t="s">
        <v>45</v>
      </c>
    </row>
    <row r="40" spans="1:220" ht="39.950000000000003" customHeight="1">
      <c r="A40" s="1200" t="s">
        <v>1172</v>
      </c>
      <c r="B40" s="1207"/>
      <c r="C40" s="1204" t="s">
        <v>61</v>
      </c>
      <c r="D40" s="894" t="s">
        <v>384</v>
      </c>
      <c r="E40" s="894" t="s">
        <v>61</v>
      </c>
      <c r="F40" s="894" t="s">
        <v>611</v>
      </c>
      <c r="G40" s="894" t="s">
        <v>61</v>
      </c>
      <c r="H40" s="894" t="s">
        <v>1967</v>
      </c>
      <c r="I40" s="894" t="s">
        <v>61</v>
      </c>
      <c r="J40" s="894" t="s">
        <v>1968</v>
      </c>
      <c r="K40" s="894" t="s">
        <v>61</v>
      </c>
      <c r="L40" s="894" t="s">
        <v>385</v>
      </c>
      <c r="M40" s="894" t="s">
        <v>61</v>
      </c>
      <c r="N40" s="894" t="s">
        <v>220</v>
      </c>
      <c r="O40" s="894" t="s">
        <v>61</v>
      </c>
      <c r="P40" s="894" t="s">
        <v>1969</v>
      </c>
      <c r="Q40" s="894" t="s">
        <v>61</v>
      </c>
      <c r="R40" s="894" t="s">
        <v>919</v>
      </c>
      <c r="S40" s="894" t="s">
        <v>62</v>
      </c>
      <c r="T40" s="894" t="s">
        <v>1936</v>
      </c>
      <c r="U40" s="894" t="s">
        <v>66</v>
      </c>
      <c r="V40" s="894" t="s">
        <v>1936</v>
      </c>
      <c r="W40" s="894" t="s">
        <v>64</v>
      </c>
      <c r="X40" s="894" t="s">
        <v>61</v>
      </c>
      <c r="Y40" s="894" t="s">
        <v>61</v>
      </c>
      <c r="Z40" s="894" t="s">
        <v>920</v>
      </c>
      <c r="AA40" s="1210" t="s">
        <v>921</v>
      </c>
      <c r="AB40" s="943"/>
      <c r="AC40" s="1295" t="s">
        <v>91</v>
      </c>
      <c r="AD40" s="835" t="s">
        <v>90</v>
      </c>
      <c r="AE40" s="836">
        <v>2388781.0699999998</v>
      </c>
      <c r="AF40" s="835" t="s">
        <v>720</v>
      </c>
      <c r="AG40" s="835" t="s">
        <v>386</v>
      </c>
      <c r="AH40" s="835" t="s">
        <v>61</v>
      </c>
      <c r="AI40" s="836" t="s">
        <v>61</v>
      </c>
      <c r="AJ40" s="836">
        <v>499968</v>
      </c>
      <c r="AK40" s="835" t="s">
        <v>720</v>
      </c>
      <c r="AL40" s="835" t="s">
        <v>922</v>
      </c>
      <c r="AM40" s="835" t="s">
        <v>1936</v>
      </c>
      <c r="AN40" s="836">
        <v>0</v>
      </c>
      <c r="AO40" s="835" t="s">
        <v>720</v>
      </c>
      <c r="AP40" s="835" t="s">
        <v>922</v>
      </c>
      <c r="AQ40" s="835" t="s">
        <v>1936</v>
      </c>
      <c r="AR40" s="1223">
        <v>499968</v>
      </c>
      <c r="AS40" s="835" t="s">
        <v>1936</v>
      </c>
      <c r="AT40" s="835" t="s">
        <v>61</v>
      </c>
      <c r="AU40" s="835" t="s">
        <v>61</v>
      </c>
      <c r="AV40" s="835" t="s">
        <v>421</v>
      </c>
      <c r="AW40" s="836">
        <v>408295.55</v>
      </c>
      <c r="AX40" s="837" t="s">
        <v>720</v>
      </c>
      <c r="AY40" s="836" t="s">
        <v>381</v>
      </c>
      <c r="AZ40" s="835" t="s">
        <v>1936</v>
      </c>
      <c r="BA40" s="835" t="s">
        <v>62</v>
      </c>
      <c r="BB40" s="836" t="s">
        <v>205</v>
      </c>
      <c r="BC40" s="836">
        <v>0</v>
      </c>
      <c r="BD40" s="837" t="s">
        <v>720</v>
      </c>
      <c r="BE40" s="836" t="s">
        <v>381</v>
      </c>
      <c r="BF40" s="835" t="s">
        <v>1936</v>
      </c>
      <c r="BG40" s="1223">
        <v>408295.55</v>
      </c>
      <c r="BH40" s="835" t="s">
        <v>1936</v>
      </c>
      <c r="BI40" s="835" t="s">
        <v>61</v>
      </c>
      <c r="BJ40" s="836" t="s">
        <v>387</v>
      </c>
      <c r="BK40" s="836">
        <v>1216424.75</v>
      </c>
      <c r="BL40" s="836" t="s">
        <v>720</v>
      </c>
      <c r="BM40" s="836" t="s">
        <v>381</v>
      </c>
      <c r="BN40" s="835" t="s">
        <v>1936</v>
      </c>
      <c r="BO40" s="835" t="s">
        <v>61</v>
      </c>
      <c r="BP40" s="836">
        <v>764060.77</v>
      </c>
      <c r="BQ40" s="837" t="s">
        <v>720</v>
      </c>
      <c r="BR40" s="837" t="s">
        <v>381</v>
      </c>
      <c r="BS40" s="836" t="s">
        <v>1936</v>
      </c>
      <c r="BT40" s="835" t="s">
        <v>62</v>
      </c>
      <c r="BU40" s="836">
        <v>0</v>
      </c>
      <c r="BV40" s="835" t="s">
        <v>720</v>
      </c>
      <c r="BW40" s="836" t="s">
        <v>381</v>
      </c>
      <c r="BX40" s="836" t="s">
        <v>1936</v>
      </c>
      <c r="BY40" s="1223">
        <v>1980485.52</v>
      </c>
      <c r="BZ40" s="836" t="s">
        <v>1936</v>
      </c>
      <c r="CA40" s="839">
        <v>0.17092213059106334</v>
      </c>
      <c r="CB40" s="835" t="s">
        <v>101</v>
      </c>
      <c r="CC40" s="839">
        <v>1</v>
      </c>
      <c r="CD40" s="835" t="s">
        <v>101</v>
      </c>
      <c r="CE40" s="839">
        <v>1</v>
      </c>
      <c r="CF40" s="835" t="s">
        <v>114</v>
      </c>
      <c r="CG40" s="835" t="s">
        <v>62</v>
      </c>
      <c r="CH40" s="835" t="s">
        <v>101</v>
      </c>
      <c r="CI40" s="835" t="s">
        <v>1</v>
      </c>
      <c r="CJ40" s="835" t="s">
        <v>923</v>
      </c>
      <c r="CK40" s="835" t="s">
        <v>62</v>
      </c>
      <c r="CL40" s="1280" t="s">
        <v>1936</v>
      </c>
      <c r="CM40" s="1278"/>
      <c r="CN40" s="1298" t="s">
        <v>61</v>
      </c>
      <c r="CO40" s="842" t="s">
        <v>61</v>
      </c>
      <c r="CP40" s="842" t="s">
        <v>61</v>
      </c>
      <c r="CQ40" s="842" t="s">
        <v>61</v>
      </c>
      <c r="CR40" s="842" t="s">
        <v>61</v>
      </c>
      <c r="CS40" s="842" t="s">
        <v>61</v>
      </c>
      <c r="CT40" s="842" t="s">
        <v>61</v>
      </c>
      <c r="CU40" s="842" t="s">
        <v>61</v>
      </c>
      <c r="CV40" s="842" t="s">
        <v>61</v>
      </c>
      <c r="CW40" s="842" t="s">
        <v>61</v>
      </c>
      <c r="CX40" s="842" t="s">
        <v>62</v>
      </c>
      <c r="CY40" s="842" t="s">
        <v>62</v>
      </c>
      <c r="CZ40" s="923" t="s">
        <v>61</v>
      </c>
      <c r="DA40" s="923" t="s">
        <v>61</v>
      </c>
      <c r="DB40" s="923" t="s">
        <v>61</v>
      </c>
      <c r="DC40" s="923" t="s">
        <v>61</v>
      </c>
      <c r="DD40" s="923" t="s">
        <v>61</v>
      </c>
      <c r="DE40" s="923" t="s">
        <v>61</v>
      </c>
      <c r="DF40" s="923" t="s">
        <v>61</v>
      </c>
      <c r="DG40" s="923" t="s">
        <v>62</v>
      </c>
      <c r="DH40" s="923" t="s">
        <v>61</v>
      </c>
      <c r="DI40" s="923" t="s">
        <v>61</v>
      </c>
      <c r="DJ40" s="923" t="s">
        <v>61</v>
      </c>
      <c r="DK40" s="923" t="s">
        <v>62</v>
      </c>
      <c r="DL40" s="923" t="s">
        <v>61</v>
      </c>
      <c r="DM40" s="923" t="s">
        <v>61</v>
      </c>
      <c r="DN40" s="923" t="s">
        <v>61</v>
      </c>
      <c r="DO40" s="923" t="s">
        <v>61</v>
      </c>
      <c r="DP40" s="923" t="s">
        <v>61</v>
      </c>
      <c r="DQ40" s="923" t="s">
        <v>61</v>
      </c>
      <c r="DR40" s="923" t="s">
        <v>61</v>
      </c>
      <c r="DS40" s="923" t="s">
        <v>61</v>
      </c>
      <c r="DT40" s="923" t="s">
        <v>62</v>
      </c>
      <c r="DU40" s="923" t="s">
        <v>62</v>
      </c>
      <c r="DV40" s="923" t="s">
        <v>61</v>
      </c>
      <c r="DW40" s="923" t="s">
        <v>62</v>
      </c>
      <c r="DX40" s="924" t="s">
        <v>61</v>
      </c>
      <c r="DY40" s="924" t="s">
        <v>62</v>
      </c>
      <c r="DZ40" s="924" t="s">
        <v>61</v>
      </c>
      <c r="EA40" s="924" t="s">
        <v>62</v>
      </c>
      <c r="EB40" s="924" t="s">
        <v>62</v>
      </c>
      <c r="EC40" s="924" t="s">
        <v>61</v>
      </c>
      <c r="ED40" s="924" t="s">
        <v>62</v>
      </c>
      <c r="EE40" s="924" t="s">
        <v>62</v>
      </c>
      <c r="EF40" s="924" t="s">
        <v>62</v>
      </c>
      <c r="EG40" s="924" t="s">
        <v>62</v>
      </c>
      <c r="EH40" s="924" t="s">
        <v>62</v>
      </c>
      <c r="EI40" s="924" t="s">
        <v>62</v>
      </c>
      <c r="EJ40" s="1276" t="s">
        <v>1936</v>
      </c>
      <c r="EK40" s="1159"/>
      <c r="EL40" s="1301" t="s">
        <v>61</v>
      </c>
      <c r="EM40" s="840" t="s">
        <v>382</v>
      </c>
      <c r="EN40" s="840" t="s">
        <v>547</v>
      </c>
      <c r="EO40" s="840" t="s">
        <v>62</v>
      </c>
      <c r="EP40" s="840" t="s">
        <v>61</v>
      </c>
      <c r="EQ40" s="840" t="s">
        <v>62</v>
      </c>
      <c r="ER40" s="840" t="s">
        <v>205</v>
      </c>
      <c r="ES40" s="840" t="s">
        <v>205</v>
      </c>
      <c r="ET40" s="840" t="s">
        <v>62</v>
      </c>
      <c r="EU40" s="840" t="s">
        <v>205</v>
      </c>
      <c r="EV40" s="840" t="s">
        <v>62</v>
      </c>
      <c r="EW40" s="840" t="s">
        <v>205</v>
      </c>
      <c r="EX40" s="840" t="s">
        <v>199</v>
      </c>
      <c r="EY40" s="840" t="s">
        <v>202</v>
      </c>
      <c r="EZ40" s="840" t="s">
        <v>199</v>
      </c>
      <c r="FA40" s="840" t="s">
        <v>202</v>
      </c>
      <c r="FB40" s="840" t="s">
        <v>202</v>
      </c>
      <c r="FC40" s="840" t="s">
        <v>202</v>
      </c>
      <c r="FD40" s="840" t="s">
        <v>202</v>
      </c>
      <c r="FE40" s="840" t="s">
        <v>202</v>
      </c>
      <c r="FF40" s="840" t="s">
        <v>199</v>
      </c>
      <c r="FG40" s="840" t="s">
        <v>200</v>
      </c>
      <c r="FH40" s="840" t="s">
        <v>205</v>
      </c>
      <c r="FI40" s="840" t="s">
        <v>202</v>
      </c>
      <c r="FJ40" s="840" t="s">
        <v>203</v>
      </c>
      <c r="FK40" s="840" t="s">
        <v>203</v>
      </c>
      <c r="FL40" s="840" t="s">
        <v>199</v>
      </c>
      <c r="FM40" s="840" t="s">
        <v>200</v>
      </c>
      <c r="FN40" s="840" t="s">
        <v>205</v>
      </c>
      <c r="FO40" s="840" t="s">
        <v>62</v>
      </c>
      <c r="FP40" s="840" t="s">
        <v>205</v>
      </c>
      <c r="FQ40" s="840" t="s">
        <v>205</v>
      </c>
      <c r="FR40" s="840" t="s">
        <v>62</v>
      </c>
      <c r="FS40" s="840" t="s">
        <v>205</v>
      </c>
      <c r="FT40" s="840" t="s">
        <v>205</v>
      </c>
      <c r="FU40" s="840" t="s">
        <v>62</v>
      </c>
      <c r="FV40" s="840" t="s">
        <v>205</v>
      </c>
      <c r="FW40" s="841" t="s">
        <v>205</v>
      </c>
      <c r="FX40" s="841" t="s">
        <v>62</v>
      </c>
      <c r="FY40" s="841" t="s">
        <v>62</v>
      </c>
      <c r="FZ40" s="841" t="s">
        <v>205</v>
      </c>
      <c r="GA40" s="841" t="s">
        <v>205</v>
      </c>
      <c r="GB40" s="841" t="s">
        <v>61</v>
      </c>
      <c r="GC40" s="841" t="s">
        <v>61</v>
      </c>
      <c r="GD40" s="841" t="s">
        <v>61</v>
      </c>
      <c r="GE40" s="841" t="s">
        <v>61</v>
      </c>
      <c r="GF40" s="841" t="s">
        <v>61</v>
      </c>
      <c r="GG40" s="841" t="s">
        <v>61</v>
      </c>
      <c r="GH40" s="841" t="s">
        <v>61</v>
      </c>
      <c r="GI40" s="841" t="s">
        <v>61</v>
      </c>
      <c r="GJ40" s="841" t="s">
        <v>62</v>
      </c>
      <c r="GK40" s="841" t="s">
        <v>62</v>
      </c>
      <c r="GL40" s="841" t="s">
        <v>205</v>
      </c>
      <c r="GM40" s="841">
        <v>2010</v>
      </c>
      <c r="GN40" s="841" t="s">
        <v>1970</v>
      </c>
      <c r="GO40" s="841" t="s">
        <v>924</v>
      </c>
      <c r="GP40" s="841">
        <v>2008</v>
      </c>
      <c r="GQ40" s="841" t="s">
        <v>61</v>
      </c>
      <c r="GR40" s="841" t="s">
        <v>61</v>
      </c>
      <c r="GS40" s="841" t="s">
        <v>61</v>
      </c>
      <c r="GT40" s="841" t="s">
        <v>62</v>
      </c>
      <c r="GU40" s="1304" t="s">
        <v>666</v>
      </c>
      <c r="GV40" s="939"/>
      <c r="GW40" s="1307" t="s">
        <v>62</v>
      </c>
      <c r="GX40" s="892" t="s">
        <v>62</v>
      </c>
      <c r="GY40" s="892" t="s">
        <v>62</v>
      </c>
      <c r="GZ40" s="892" t="s">
        <v>62</v>
      </c>
      <c r="HA40" s="892" t="s">
        <v>62</v>
      </c>
      <c r="HB40" s="892" t="s">
        <v>62</v>
      </c>
      <c r="HC40" s="892" t="s">
        <v>62</v>
      </c>
      <c r="HD40" s="892" t="s">
        <v>62</v>
      </c>
      <c r="HE40" s="892" t="s">
        <v>205</v>
      </c>
      <c r="HF40" s="892" t="s">
        <v>62</v>
      </c>
      <c r="HG40" s="892" t="s">
        <v>538</v>
      </c>
      <c r="HH40" s="892" t="s">
        <v>925</v>
      </c>
      <c r="HI40" s="892" t="s">
        <v>62</v>
      </c>
      <c r="HJ40" s="1311" t="s">
        <v>62</v>
      </c>
      <c r="HK40" s="890" t="s">
        <v>926</v>
      </c>
      <c r="HL40" s="1315" t="s">
        <v>1151</v>
      </c>
    </row>
    <row r="41" spans="1:220" ht="39.950000000000003" customHeight="1">
      <c r="A41" s="1200" t="s">
        <v>1354</v>
      </c>
      <c r="B41" s="1207"/>
      <c r="C41" s="1204" t="s">
        <v>61</v>
      </c>
      <c r="D41" s="894" t="s">
        <v>1327</v>
      </c>
      <c r="E41" s="894" t="s">
        <v>61</v>
      </c>
      <c r="F41" s="894" t="s">
        <v>1328</v>
      </c>
      <c r="G41" s="894" t="s">
        <v>61</v>
      </c>
      <c r="H41" s="894" t="s">
        <v>1329</v>
      </c>
      <c r="I41" s="894" t="s">
        <v>61</v>
      </c>
      <c r="J41" s="894" t="s">
        <v>1330</v>
      </c>
      <c r="K41" s="894" t="s">
        <v>61</v>
      </c>
      <c r="L41" s="894" t="s">
        <v>1331</v>
      </c>
      <c r="M41" s="894" t="s">
        <v>61</v>
      </c>
      <c r="N41" s="894" t="s">
        <v>1332</v>
      </c>
      <c r="O41" s="894" t="s">
        <v>61</v>
      </c>
      <c r="P41" s="894" t="s">
        <v>1333</v>
      </c>
      <c r="Q41" s="894" t="s">
        <v>61</v>
      </c>
      <c r="R41" s="894" t="s">
        <v>1334</v>
      </c>
      <c r="S41" s="894" t="s">
        <v>61</v>
      </c>
      <c r="T41" s="894" t="s">
        <v>1335</v>
      </c>
      <c r="U41" s="894" t="s">
        <v>62</v>
      </c>
      <c r="V41" s="894" t="s">
        <v>1936</v>
      </c>
      <c r="W41" s="894" t="s">
        <v>64</v>
      </c>
      <c r="X41" s="894" t="s">
        <v>61</v>
      </c>
      <c r="Y41" s="894" t="s">
        <v>61</v>
      </c>
      <c r="Z41" s="894" t="s">
        <v>1336</v>
      </c>
      <c r="AA41" s="1210" t="s">
        <v>1337</v>
      </c>
      <c r="AB41" s="943"/>
      <c r="AC41" s="1295" t="s">
        <v>85</v>
      </c>
      <c r="AD41" s="835" t="s">
        <v>96</v>
      </c>
      <c r="AE41" s="836">
        <v>2250000</v>
      </c>
      <c r="AF41" s="835" t="s">
        <v>538</v>
      </c>
      <c r="AG41" s="835" t="s">
        <v>1338</v>
      </c>
      <c r="AH41" s="835" t="s">
        <v>61</v>
      </c>
      <c r="AI41" s="836" t="s">
        <v>61</v>
      </c>
      <c r="AJ41" s="836">
        <v>250000</v>
      </c>
      <c r="AK41" s="835" t="s">
        <v>538</v>
      </c>
      <c r="AL41" s="835" t="s">
        <v>1339</v>
      </c>
      <c r="AM41" s="835" t="s">
        <v>1340</v>
      </c>
      <c r="AN41" s="836" t="s">
        <v>1936</v>
      </c>
      <c r="AO41" s="835" t="s">
        <v>1936</v>
      </c>
      <c r="AP41" s="835" t="s">
        <v>1936</v>
      </c>
      <c r="AQ41" s="835" t="s">
        <v>1936</v>
      </c>
      <c r="AR41" s="1223">
        <v>250000</v>
      </c>
      <c r="AS41" s="835" t="s">
        <v>1936</v>
      </c>
      <c r="AT41" s="835" t="s">
        <v>61</v>
      </c>
      <c r="AU41" s="835" t="s">
        <v>61</v>
      </c>
      <c r="AV41" s="835" t="s">
        <v>1936</v>
      </c>
      <c r="AW41" s="836">
        <v>250000</v>
      </c>
      <c r="AX41" s="837" t="s">
        <v>538</v>
      </c>
      <c r="AY41" s="836" t="s">
        <v>1936</v>
      </c>
      <c r="AZ41" s="835" t="s">
        <v>1936</v>
      </c>
      <c r="BA41" s="835" t="s">
        <v>62</v>
      </c>
      <c r="BB41" s="836" t="s">
        <v>1936</v>
      </c>
      <c r="BC41" s="836" t="s">
        <v>1936</v>
      </c>
      <c r="BD41" s="837" t="s">
        <v>538</v>
      </c>
      <c r="BE41" s="836" t="s">
        <v>1936</v>
      </c>
      <c r="BF41" s="835" t="s">
        <v>1936</v>
      </c>
      <c r="BG41" s="1223">
        <v>250000</v>
      </c>
      <c r="BH41" s="835" t="s">
        <v>1936</v>
      </c>
      <c r="BI41" s="835" t="s">
        <v>61</v>
      </c>
      <c r="BJ41" s="836" t="s">
        <v>387</v>
      </c>
      <c r="BK41" s="836">
        <v>1378461</v>
      </c>
      <c r="BL41" s="836" t="s">
        <v>538</v>
      </c>
      <c r="BM41" s="836" t="s">
        <v>352</v>
      </c>
      <c r="BN41" s="835" t="s">
        <v>1341</v>
      </c>
      <c r="BO41" s="835" t="s">
        <v>62</v>
      </c>
      <c r="BP41" s="836" t="s">
        <v>1936</v>
      </c>
      <c r="BQ41" s="837" t="s">
        <v>1936</v>
      </c>
      <c r="BR41" s="837" t="s">
        <v>1936</v>
      </c>
      <c r="BS41" s="836" t="s">
        <v>1936</v>
      </c>
      <c r="BT41" s="835" t="s">
        <v>62</v>
      </c>
      <c r="BU41" s="836" t="s">
        <v>1936</v>
      </c>
      <c r="BV41" s="835" t="s">
        <v>1936</v>
      </c>
      <c r="BW41" s="836" t="s">
        <v>1936</v>
      </c>
      <c r="BX41" s="836" t="s">
        <v>1936</v>
      </c>
      <c r="BY41" s="1223">
        <v>1378461</v>
      </c>
      <c r="BZ41" s="836" t="s">
        <v>1936</v>
      </c>
      <c r="CA41" s="839">
        <v>0.15351918160766514</v>
      </c>
      <c r="CB41" s="835" t="s">
        <v>101</v>
      </c>
      <c r="CC41" s="839">
        <v>1</v>
      </c>
      <c r="CD41" s="835" t="s">
        <v>101</v>
      </c>
      <c r="CE41" s="839">
        <v>0.72376044444444443</v>
      </c>
      <c r="CF41" s="835" t="s">
        <v>101</v>
      </c>
      <c r="CG41" s="835" t="s">
        <v>1936</v>
      </c>
      <c r="CH41" s="835" t="s">
        <v>101</v>
      </c>
      <c r="CI41" s="835" t="s">
        <v>1936</v>
      </c>
      <c r="CJ41" s="835" t="s">
        <v>1936</v>
      </c>
      <c r="CK41" s="835" t="s">
        <v>1936</v>
      </c>
      <c r="CL41" s="1280" t="s">
        <v>1936</v>
      </c>
      <c r="CM41" s="1278"/>
      <c r="CN41" s="1298" t="s">
        <v>61</v>
      </c>
      <c r="CO41" s="842" t="s">
        <v>61</v>
      </c>
      <c r="CP41" s="842" t="s">
        <v>61</v>
      </c>
      <c r="CQ41" s="842" t="s">
        <v>61</v>
      </c>
      <c r="CR41" s="842" t="s">
        <v>61</v>
      </c>
      <c r="CS41" s="842" t="s">
        <v>61</v>
      </c>
      <c r="CT41" s="842" t="s">
        <v>61</v>
      </c>
      <c r="CU41" s="842" t="s">
        <v>61</v>
      </c>
      <c r="CV41" s="842" t="s">
        <v>61</v>
      </c>
      <c r="CW41" s="842" t="s">
        <v>61</v>
      </c>
      <c r="CX41" s="842" t="s">
        <v>62</v>
      </c>
      <c r="CY41" s="842" t="s">
        <v>1936</v>
      </c>
      <c r="CZ41" s="923" t="s">
        <v>61</v>
      </c>
      <c r="DA41" s="923" t="s">
        <v>61</v>
      </c>
      <c r="DB41" s="923" t="s">
        <v>61</v>
      </c>
      <c r="DC41" s="923" t="s">
        <v>61</v>
      </c>
      <c r="DD41" s="923" t="s">
        <v>61</v>
      </c>
      <c r="DE41" s="923" t="s">
        <v>61</v>
      </c>
      <c r="DF41" s="923" t="s">
        <v>61</v>
      </c>
      <c r="DG41" s="923" t="s">
        <v>61</v>
      </c>
      <c r="DH41" s="923" t="s">
        <v>61</v>
      </c>
      <c r="DI41" s="923" t="s">
        <v>61</v>
      </c>
      <c r="DJ41" s="923" t="s">
        <v>61</v>
      </c>
      <c r="DK41" s="923" t="s">
        <v>1936</v>
      </c>
      <c r="DL41" s="923" t="s">
        <v>61</v>
      </c>
      <c r="DM41" s="923" t="s">
        <v>61</v>
      </c>
      <c r="DN41" s="923" t="s">
        <v>61</v>
      </c>
      <c r="DO41" s="923" t="s">
        <v>61</v>
      </c>
      <c r="DP41" s="923" t="s">
        <v>61</v>
      </c>
      <c r="DQ41" s="923" t="s">
        <v>61</v>
      </c>
      <c r="DR41" s="923" t="s">
        <v>61</v>
      </c>
      <c r="DS41" s="923" t="s">
        <v>61</v>
      </c>
      <c r="DT41" s="923" t="s">
        <v>62</v>
      </c>
      <c r="DU41" s="923" t="s">
        <v>62</v>
      </c>
      <c r="DV41" s="923" t="s">
        <v>61</v>
      </c>
      <c r="DW41" s="923" t="s">
        <v>1936</v>
      </c>
      <c r="DX41" s="924" t="s">
        <v>61</v>
      </c>
      <c r="DY41" s="924" t="s">
        <v>61</v>
      </c>
      <c r="DZ41" s="924" t="s">
        <v>61</v>
      </c>
      <c r="EA41" s="924" t="s">
        <v>62</v>
      </c>
      <c r="EB41" s="924" t="s">
        <v>62</v>
      </c>
      <c r="EC41" s="924" t="s">
        <v>61</v>
      </c>
      <c r="ED41" s="924" t="s">
        <v>61</v>
      </c>
      <c r="EE41" s="924" t="s">
        <v>62</v>
      </c>
      <c r="EF41" s="924" t="s">
        <v>62</v>
      </c>
      <c r="EG41" s="924" t="s">
        <v>62</v>
      </c>
      <c r="EH41" s="924" t="s">
        <v>62</v>
      </c>
      <c r="EI41" s="924" t="s">
        <v>1936</v>
      </c>
      <c r="EJ41" s="1276" t="s">
        <v>1342</v>
      </c>
      <c r="EK41" s="1159"/>
      <c r="EL41" s="1301" t="s">
        <v>61</v>
      </c>
      <c r="EM41" s="840" t="s">
        <v>1343</v>
      </c>
      <c r="EN41" s="840" t="s">
        <v>1344</v>
      </c>
      <c r="EO41" s="840" t="s">
        <v>61</v>
      </c>
      <c r="EP41" s="840" t="s">
        <v>61</v>
      </c>
      <c r="EQ41" s="840" t="s">
        <v>61</v>
      </c>
      <c r="ER41" s="840" t="s">
        <v>1345</v>
      </c>
      <c r="ES41" s="840" t="s">
        <v>1971</v>
      </c>
      <c r="ET41" s="840" t="s">
        <v>61</v>
      </c>
      <c r="EU41" s="840" t="s">
        <v>1347</v>
      </c>
      <c r="EV41" s="840" t="s">
        <v>61</v>
      </c>
      <c r="EW41" s="840" t="s">
        <v>1348</v>
      </c>
      <c r="EX41" s="840" t="s">
        <v>199</v>
      </c>
      <c r="EY41" s="840" t="s">
        <v>200</v>
      </c>
      <c r="EZ41" s="840" t="s">
        <v>200</v>
      </c>
      <c r="FA41" s="840" t="s">
        <v>200</v>
      </c>
      <c r="FB41" s="840" t="s">
        <v>201</v>
      </c>
      <c r="FC41" s="840" t="s">
        <v>202</v>
      </c>
      <c r="FD41" s="840" t="s">
        <v>201</v>
      </c>
      <c r="FE41" s="840" t="s">
        <v>202</v>
      </c>
      <c r="FF41" s="840" t="s">
        <v>199</v>
      </c>
      <c r="FG41" s="840" t="s">
        <v>200</v>
      </c>
      <c r="FH41" s="840" t="s">
        <v>200</v>
      </c>
      <c r="FI41" s="840" t="s">
        <v>200</v>
      </c>
      <c r="FJ41" s="840" t="s">
        <v>203</v>
      </c>
      <c r="FK41" s="840" t="s">
        <v>203</v>
      </c>
      <c r="FL41" s="840" t="s">
        <v>199</v>
      </c>
      <c r="FM41" s="840" t="s">
        <v>200</v>
      </c>
      <c r="FN41" s="840" t="s">
        <v>1349</v>
      </c>
      <c r="FO41" s="840" t="s">
        <v>62</v>
      </c>
      <c r="FP41" s="840" t="s">
        <v>1936</v>
      </c>
      <c r="FQ41" s="840" t="s">
        <v>1936</v>
      </c>
      <c r="FR41" s="840" t="s">
        <v>62</v>
      </c>
      <c r="FS41" s="840" t="s">
        <v>1936</v>
      </c>
      <c r="FT41" s="840" t="s">
        <v>1936</v>
      </c>
      <c r="FU41" s="840" t="s">
        <v>62</v>
      </c>
      <c r="FV41" s="840" t="s">
        <v>1936</v>
      </c>
      <c r="FW41" s="841" t="s">
        <v>1936</v>
      </c>
      <c r="FX41" s="841" t="s">
        <v>61</v>
      </c>
      <c r="FY41" s="841" t="s">
        <v>61</v>
      </c>
      <c r="FZ41" s="841" t="s">
        <v>61</v>
      </c>
      <c r="GA41" s="841" t="s">
        <v>1350</v>
      </c>
      <c r="GB41" s="841" t="s">
        <v>61</v>
      </c>
      <c r="GC41" s="841" t="s">
        <v>61</v>
      </c>
      <c r="GD41" s="841" t="s">
        <v>61</v>
      </c>
      <c r="GE41" s="841" t="s">
        <v>61</v>
      </c>
      <c r="GF41" s="841" t="s">
        <v>61</v>
      </c>
      <c r="GG41" s="841" t="s">
        <v>61</v>
      </c>
      <c r="GH41" s="841" t="s">
        <v>61</v>
      </c>
      <c r="GI41" s="841" t="s">
        <v>61</v>
      </c>
      <c r="GJ41" s="841" t="s">
        <v>61</v>
      </c>
      <c r="GK41" s="841" t="s">
        <v>61</v>
      </c>
      <c r="GL41" s="841" t="s">
        <v>345</v>
      </c>
      <c r="GM41" s="841">
        <v>2012</v>
      </c>
      <c r="GN41" s="841" t="s">
        <v>1351</v>
      </c>
      <c r="GO41" s="841" t="s">
        <v>1936</v>
      </c>
      <c r="GP41" s="841">
        <v>2013</v>
      </c>
      <c r="GQ41" s="841" t="s">
        <v>61</v>
      </c>
      <c r="GR41" s="841" t="s">
        <v>62</v>
      </c>
      <c r="GS41" s="841" t="s">
        <v>62</v>
      </c>
      <c r="GT41" s="841" t="s">
        <v>62</v>
      </c>
      <c r="GU41" s="1304" t="s">
        <v>1936</v>
      </c>
      <c r="GV41" s="939"/>
      <c r="GW41" s="1307" t="s">
        <v>62</v>
      </c>
      <c r="GX41" s="892" t="s">
        <v>62</v>
      </c>
      <c r="GY41" s="892" t="s">
        <v>62</v>
      </c>
      <c r="GZ41" s="892" t="s">
        <v>62</v>
      </c>
      <c r="HA41" s="892" t="s">
        <v>62</v>
      </c>
      <c r="HB41" s="892" t="s">
        <v>62</v>
      </c>
      <c r="HC41" s="892" t="s">
        <v>62</v>
      </c>
      <c r="HD41" s="892" t="s">
        <v>62</v>
      </c>
      <c r="HE41" s="892" t="s">
        <v>62</v>
      </c>
      <c r="HF41" s="892" t="s">
        <v>62</v>
      </c>
      <c r="HG41" s="892" t="s">
        <v>1936</v>
      </c>
      <c r="HH41" s="892" t="s">
        <v>1352</v>
      </c>
      <c r="HI41" s="892" t="s">
        <v>61</v>
      </c>
      <c r="HJ41" s="1311" t="s">
        <v>62</v>
      </c>
      <c r="HK41" s="890" t="s">
        <v>1353</v>
      </c>
      <c r="HL41" s="1315" t="s">
        <v>1151</v>
      </c>
    </row>
    <row r="42" spans="1:220" ht="39.950000000000003" customHeight="1">
      <c r="A42" s="1200" t="s">
        <v>1385</v>
      </c>
      <c r="B42" s="1207"/>
      <c r="C42" s="1204" t="s">
        <v>61</v>
      </c>
      <c r="D42" s="894" t="s">
        <v>1361</v>
      </c>
      <c r="E42" s="894" t="s">
        <v>61</v>
      </c>
      <c r="F42" s="894" t="s">
        <v>1362</v>
      </c>
      <c r="G42" s="894" t="s">
        <v>61</v>
      </c>
      <c r="H42" s="894" t="s">
        <v>1363</v>
      </c>
      <c r="I42" s="894" t="s">
        <v>62</v>
      </c>
      <c r="J42" s="894" t="s">
        <v>1936</v>
      </c>
      <c r="K42" s="894" t="s">
        <v>61</v>
      </c>
      <c r="L42" s="894" t="s">
        <v>1364</v>
      </c>
      <c r="M42" s="894" t="s">
        <v>61</v>
      </c>
      <c r="N42" s="894" t="s">
        <v>1365</v>
      </c>
      <c r="O42" s="894" t="s">
        <v>61</v>
      </c>
      <c r="P42" s="894" t="s">
        <v>1366</v>
      </c>
      <c r="Q42" s="894" t="s">
        <v>61</v>
      </c>
      <c r="R42" s="894" t="s">
        <v>1367</v>
      </c>
      <c r="S42" s="894" t="s">
        <v>61</v>
      </c>
      <c r="T42" s="894" t="s">
        <v>1368</v>
      </c>
      <c r="U42" s="894" t="s">
        <v>61</v>
      </c>
      <c r="V42" s="894" t="s">
        <v>1369</v>
      </c>
      <c r="W42" s="894" t="s">
        <v>64</v>
      </c>
      <c r="X42" s="894" t="s">
        <v>62</v>
      </c>
      <c r="Y42" s="894" t="s">
        <v>62</v>
      </c>
      <c r="Z42" s="894" t="s">
        <v>205</v>
      </c>
      <c r="AA42" s="1210" t="s">
        <v>205</v>
      </c>
      <c r="AB42" s="943"/>
      <c r="AC42" s="1295" t="s">
        <v>85</v>
      </c>
      <c r="AD42" s="835" t="s">
        <v>96</v>
      </c>
      <c r="AE42" s="836">
        <v>1300000</v>
      </c>
      <c r="AF42" s="835" t="s">
        <v>538</v>
      </c>
      <c r="AG42" s="835" t="s">
        <v>1370</v>
      </c>
      <c r="AH42" s="835" t="s">
        <v>61</v>
      </c>
      <c r="AI42" s="836" t="s">
        <v>61</v>
      </c>
      <c r="AJ42" s="836">
        <v>55172</v>
      </c>
      <c r="AK42" s="835" t="s">
        <v>1664</v>
      </c>
      <c r="AL42" s="835" t="s">
        <v>1371</v>
      </c>
      <c r="AM42" s="835" t="s">
        <v>1372</v>
      </c>
      <c r="AN42" s="836">
        <v>0</v>
      </c>
      <c r="AO42" s="835" t="s">
        <v>1936</v>
      </c>
      <c r="AP42" s="835" t="s">
        <v>1936</v>
      </c>
      <c r="AQ42" s="835" t="s">
        <v>1936</v>
      </c>
      <c r="AR42" s="1223">
        <v>55172</v>
      </c>
      <c r="AS42" s="835" t="s">
        <v>1936</v>
      </c>
      <c r="AT42" s="835" t="s">
        <v>62</v>
      </c>
      <c r="AU42" s="835" t="s">
        <v>62</v>
      </c>
      <c r="AV42" s="835" t="s">
        <v>1936</v>
      </c>
      <c r="AW42" s="836">
        <v>0</v>
      </c>
      <c r="AX42" s="837" t="s">
        <v>1936</v>
      </c>
      <c r="AY42" s="836" t="s">
        <v>1936</v>
      </c>
      <c r="AZ42" s="835" t="s">
        <v>1936</v>
      </c>
      <c r="BA42" s="835" t="s">
        <v>62</v>
      </c>
      <c r="BB42" s="836" t="s">
        <v>1936</v>
      </c>
      <c r="BC42" s="836">
        <v>0</v>
      </c>
      <c r="BD42" s="837" t="s">
        <v>1936</v>
      </c>
      <c r="BE42" s="836" t="s">
        <v>1936</v>
      </c>
      <c r="BF42" s="835" t="s">
        <v>1936</v>
      </c>
      <c r="BG42" s="1223">
        <v>0</v>
      </c>
      <c r="BH42" s="835" t="s">
        <v>1936</v>
      </c>
      <c r="BI42" s="835" t="s">
        <v>61</v>
      </c>
      <c r="BJ42" s="836" t="s">
        <v>1374</v>
      </c>
      <c r="BK42" s="836">
        <v>1229693</v>
      </c>
      <c r="BL42" s="836" t="s">
        <v>538</v>
      </c>
      <c r="BM42" s="836" t="s">
        <v>1373</v>
      </c>
      <c r="BN42" s="835" t="s">
        <v>1936</v>
      </c>
      <c r="BO42" s="835" t="s">
        <v>62</v>
      </c>
      <c r="BP42" s="836">
        <v>0</v>
      </c>
      <c r="BQ42" s="837" t="s">
        <v>1936</v>
      </c>
      <c r="BR42" s="837" t="s">
        <v>1936</v>
      </c>
      <c r="BS42" s="836" t="s">
        <v>1936</v>
      </c>
      <c r="BT42" s="835" t="s">
        <v>62</v>
      </c>
      <c r="BU42" s="836">
        <v>0</v>
      </c>
      <c r="BV42" s="835" t="s">
        <v>1936</v>
      </c>
      <c r="BW42" s="836" t="s">
        <v>1936</v>
      </c>
      <c r="BX42" s="836" t="s">
        <v>1936</v>
      </c>
      <c r="BY42" s="1223">
        <v>1229693</v>
      </c>
      <c r="BZ42" s="836" t="s">
        <v>1936</v>
      </c>
      <c r="CA42" s="839">
        <v>0</v>
      </c>
      <c r="CB42" s="835" t="s">
        <v>101</v>
      </c>
      <c r="CC42" s="839">
        <v>0</v>
      </c>
      <c r="CD42" s="835" t="s">
        <v>1674</v>
      </c>
      <c r="CE42" s="839">
        <v>0.94591769230769229</v>
      </c>
      <c r="CF42" s="835" t="s">
        <v>114</v>
      </c>
      <c r="CG42" s="835" t="s">
        <v>1936</v>
      </c>
      <c r="CH42" s="835" t="s">
        <v>114</v>
      </c>
      <c r="CI42" s="835" t="s">
        <v>205</v>
      </c>
      <c r="CJ42" s="835" t="s">
        <v>1936</v>
      </c>
      <c r="CK42" s="835" t="s">
        <v>1936</v>
      </c>
      <c r="CL42" s="1280" t="s">
        <v>1936</v>
      </c>
      <c r="CM42" s="1278"/>
      <c r="CN42" s="1298" t="s">
        <v>61</v>
      </c>
      <c r="CO42" s="842" t="s">
        <v>61</v>
      </c>
      <c r="CP42" s="842" t="s">
        <v>61</v>
      </c>
      <c r="CQ42" s="842" t="s">
        <v>61</v>
      </c>
      <c r="CR42" s="842" t="s">
        <v>61</v>
      </c>
      <c r="CS42" s="842" t="s">
        <v>61</v>
      </c>
      <c r="CT42" s="842" t="s">
        <v>61</v>
      </c>
      <c r="CU42" s="842" t="s">
        <v>61</v>
      </c>
      <c r="CV42" s="842" t="s">
        <v>62</v>
      </c>
      <c r="CW42" s="842" t="s">
        <v>62</v>
      </c>
      <c r="CX42" s="842" t="s">
        <v>62</v>
      </c>
      <c r="CY42" s="842" t="s">
        <v>345</v>
      </c>
      <c r="CZ42" s="923" t="s">
        <v>61</v>
      </c>
      <c r="DA42" s="923" t="s">
        <v>61</v>
      </c>
      <c r="DB42" s="923" t="s">
        <v>61</v>
      </c>
      <c r="DC42" s="923" t="s">
        <v>61</v>
      </c>
      <c r="DD42" s="923" t="s">
        <v>61</v>
      </c>
      <c r="DE42" s="923" t="s">
        <v>61</v>
      </c>
      <c r="DF42" s="923" t="s">
        <v>61</v>
      </c>
      <c r="DG42" s="923" t="s">
        <v>61</v>
      </c>
      <c r="DH42" s="923" t="s">
        <v>61</v>
      </c>
      <c r="DI42" s="923" t="s">
        <v>61</v>
      </c>
      <c r="DJ42" s="923" t="s">
        <v>62</v>
      </c>
      <c r="DK42" s="923" t="s">
        <v>1936</v>
      </c>
      <c r="DL42" s="923" t="s">
        <v>61</v>
      </c>
      <c r="DM42" s="923" t="s">
        <v>61</v>
      </c>
      <c r="DN42" s="923" t="s">
        <v>61</v>
      </c>
      <c r="DO42" s="923" t="s">
        <v>61</v>
      </c>
      <c r="DP42" s="923" t="s">
        <v>61</v>
      </c>
      <c r="DQ42" s="923" t="s">
        <v>61</v>
      </c>
      <c r="DR42" s="923" t="s">
        <v>61</v>
      </c>
      <c r="DS42" s="923" t="s">
        <v>61</v>
      </c>
      <c r="DT42" s="923" t="s">
        <v>61</v>
      </c>
      <c r="DU42" s="923" t="s">
        <v>61</v>
      </c>
      <c r="DV42" s="923" t="s">
        <v>62</v>
      </c>
      <c r="DW42" s="923" t="s">
        <v>1936</v>
      </c>
      <c r="DX42" s="924" t="s">
        <v>62</v>
      </c>
      <c r="DY42" s="924" t="s">
        <v>62</v>
      </c>
      <c r="DZ42" s="924" t="s">
        <v>62</v>
      </c>
      <c r="EA42" s="924" t="s">
        <v>62</v>
      </c>
      <c r="EB42" s="924" t="s">
        <v>62</v>
      </c>
      <c r="EC42" s="924" t="s">
        <v>61</v>
      </c>
      <c r="ED42" s="924" t="s">
        <v>61</v>
      </c>
      <c r="EE42" s="924" t="s">
        <v>62</v>
      </c>
      <c r="EF42" s="924" t="s">
        <v>62</v>
      </c>
      <c r="EG42" s="924" t="s">
        <v>62</v>
      </c>
      <c r="EH42" s="924" t="s">
        <v>62</v>
      </c>
      <c r="EI42" s="924" t="s">
        <v>1936</v>
      </c>
      <c r="EJ42" s="1276" t="s">
        <v>1936</v>
      </c>
      <c r="EK42" s="1159"/>
      <c r="EL42" s="1301" t="s">
        <v>61</v>
      </c>
      <c r="EM42" s="840" t="s">
        <v>346</v>
      </c>
      <c r="EN42" s="840">
        <v>5</v>
      </c>
      <c r="EO42" s="840" t="s">
        <v>61</v>
      </c>
      <c r="EP42" s="840" t="s">
        <v>61</v>
      </c>
      <c r="EQ42" s="840" t="s">
        <v>61</v>
      </c>
      <c r="ER42" s="840" t="s">
        <v>1375</v>
      </c>
      <c r="ES42" s="840" t="s">
        <v>1376</v>
      </c>
      <c r="ET42" s="840" t="s">
        <v>61</v>
      </c>
      <c r="EU42" s="840" t="s">
        <v>1377</v>
      </c>
      <c r="EV42" s="840" t="s">
        <v>61</v>
      </c>
      <c r="EW42" s="840" t="s">
        <v>1378</v>
      </c>
      <c r="EX42" s="840" t="s">
        <v>200</v>
      </c>
      <c r="EY42" s="840" t="s">
        <v>200</v>
      </c>
      <c r="EZ42" s="840" t="s">
        <v>200</v>
      </c>
      <c r="FA42" s="840" t="s">
        <v>200</v>
      </c>
      <c r="FB42" s="840" t="s">
        <v>202</v>
      </c>
      <c r="FC42" s="840" t="s">
        <v>202</v>
      </c>
      <c r="FD42" s="840" t="s">
        <v>202</v>
      </c>
      <c r="FE42" s="840" t="s">
        <v>202</v>
      </c>
      <c r="FF42" s="840" t="s">
        <v>199</v>
      </c>
      <c r="FG42" s="840" t="s">
        <v>199</v>
      </c>
      <c r="FH42" s="840" t="s">
        <v>200</v>
      </c>
      <c r="FI42" s="840" t="s">
        <v>200</v>
      </c>
      <c r="FJ42" s="840" t="s">
        <v>203</v>
      </c>
      <c r="FK42" s="840" t="s">
        <v>203</v>
      </c>
      <c r="FL42" s="840" t="s">
        <v>205</v>
      </c>
      <c r="FM42" s="840" t="s">
        <v>205</v>
      </c>
      <c r="FN42" s="840" t="s">
        <v>1379</v>
      </c>
      <c r="FO42" s="840" t="s">
        <v>62</v>
      </c>
      <c r="FP42" s="840" t="s">
        <v>1936</v>
      </c>
      <c r="FQ42" s="840" t="s">
        <v>1936</v>
      </c>
      <c r="FR42" s="840" t="s">
        <v>62</v>
      </c>
      <c r="FS42" s="840" t="s">
        <v>1936</v>
      </c>
      <c r="FT42" s="840" t="s">
        <v>1936</v>
      </c>
      <c r="FU42" s="840" t="s">
        <v>62</v>
      </c>
      <c r="FV42" s="840" t="s">
        <v>1936</v>
      </c>
      <c r="FW42" s="841" t="s">
        <v>1936</v>
      </c>
      <c r="FX42" s="841" t="s">
        <v>62</v>
      </c>
      <c r="FY42" s="841" t="s">
        <v>62</v>
      </c>
      <c r="FZ42" s="841" t="s">
        <v>205</v>
      </c>
      <c r="GA42" s="841" t="s">
        <v>1380</v>
      </c>
      <c r="GB42" s="841" t="s">
        <v>61</v>
      </c>
      <c r="GC42" s="841" t="s">
        <v>61</v>
      </c>
      <c r="GD42" s="841" t="s">
        <v>61</v>
      </c>
      <c r="GE42" s="841" t="s">
        <v>61</v>
      </c>
      <c r="GF42" s="841" t="s">
        <v>61</v>
      </c>
      <c r="GG42" s="841" t="s">
        <v>61</v>
      </c>
      <c r="GH42" s="841" t="s">
        <v>61</v>
      </c>
      <c r="GI42" s="841" t="s">
        <v>61</v>
      </c>
      <c r="GJ42" s="841" t="s">
        <v>62</v>
      </c>
      <c r="GK42" s="841" t="s">
        <v>61</v>
      </c>
      <c r="GL42" s="841" t="s">
        <v>205</v>
      </c>
      <c r="GM42" s="841">
        <v>2012</v>
      </c>
      <c r="GN42" s="841" t="s">
        <v>1381</v>
      </c>
      <c r="GO42" s="841" t="s">
        <v>1936</v>
      </c>
      <c r="GP42" s="841">
        <v>2005</v>
      </c>
      <c r="GQ42" s="841" t="s">
        <v>61</v>
      </c>
      <c r="GR42" s="841" t="s">
        <v>62</v>
      </c>
      <c r="GS42" s="841" t="s">
        <v>62</v>
      </c>
      <c r="GT42" s="841" t="s">
        <v>62</v>
      </c>
      <c r="GU42" s="1304" t="s">
        <v>1936</v>
      </c>
      <c r="GV42" s="939"/>
      <c r="GW42" s="1307" t="s">
        <v>61</v>
      </c>
      <c r="GX42" s="892" t="s">
        <v>61</v>
      </c>
      <c r="GY42" s="892" t="s">
        <v>62</v>
      </c>
      <c r="GZ42" s="892" t="s">
        <v>61</v>
      </c>
      <c r="HA42" s="892" t="s">
        <v>61</v>
      </c>
      <c r="HB42" s="892" t="s">
        <v>62</v>
      </c>
      <c r="HC42" s="892" t="s">
        <v>62</v>
      </c>
      <c r="HD42" s="892" t="s">
        <v>61</v>
      </c>
      <c r="HE42" s="892" t="s">
        <v>62</v>
      </c>
      <c r="HF42" s="892" t="s">
        <v>205</v>
      </c>
      <c r="HG42" s="892" t="s">
        <v>1059</v>
      </c>
      <c r="HH42" s="892" t="s">
        <v>396</v>
      </c>
      <c r="HI42" s="892" t="s">
        <v>61</v>
      </c>
      <c r="HJ42" s="1311" t="s">
        <v>62</v>
      </c>
      <c r="HK42" s="890" t="s">
        <v>1384</v>
      </c>
      <c r="HL42" s="1315" t="s">
        <v>1151</v>
      </c>
    </row>
    <row r="43" spans="1:220" ht="39.950000000000003" customHeight="1">
      <c r="A43" s="1200" t="s">
        <v>931</v>
      </c>
      <c r="B43" s="1207"/>
      <c r="C43" s="1204" t="s">
        <v>61</v>
      </c>
      <c r="D43" s="894" t="s">
        <v>927</v>
      </c>
      <c r="E43" s="894" t="s">
        <v>62</v>
      </c>
      <c r="F43" s="894" t="s">
        <v>1936</v>
      </c>
      <c r="G43" s="894" t="s">
        <v>66</v>
      </c>
      <c r="H43" s="894" t="s">
        <v>1936</v>
      </c>
      <c r="I43" s="894" t="s">
        <v>62</v>
      </c>
      <c r="J43" s="894" t="s">
        <v>1936</v>
      </c>
      <c r="K43" s="894" t="s">
        <v>66</v>
      </c>
      <c r="L43" s="894" t="s">
        <v>1936</v>
      </c>
      <c r="M43" s="894" t="s">
        <v>66</v>
      </c>
      <c r="N43" s="894" t="s">
        <v>1936</v>
      </c>
      <c r="O43" s="894" t="s">
        <v>61</v>
      </c>
      <c r="P43" s="894" t="s">
        <v>1936</v>
      </c>
      <c r="Q43" s="894" t="s">
        <v>62</v>
      </c>
      <c r="R43" s="894" t="s">
        <v>1936</v>
      </c>
      <c r="S43" s="894" t="s">
        <v>62</v>
      </c>
      <c r="T43" s="894" t="s">
        <v>1936</v>
      </c>
      <c r="U43" s="894" t="s">
        <v>62</v>
      </c>
      <c r="V43" s="894" t="s">
        <v>1936</v>
      </c>
      <c r="W43" s="894" t="s">
        <v>66</v>
      </c>
      <c r="X43" s="894" t="s">
        <v>705</v>
      </c>
      <c r="Y43" s="894" t="s">
        <v>62</v>
      </c>
      <c r="Z43" s="894" t="s">
        <v>205</v>
      </c>
      <c r="AA43" s="1210" t="s">
        <v>205</v>
      </c>
      <c r="AB43" s="943"/>
      <c r="AC43" s="1295" t="s">
        <v>88</v>
      </c>
      <c r="AD43" s="835" t="s">
        <v>87</v>
      </c>
      <c r="AE43" s="836" t="s">
        <v>66</v>
      </c>
      <c r="AF43" s="835" t="s">
        <v>446</v>
      </c>
      <c r="AG43" s="835" t="s">
        <v>1936</v>
      </c>
      <c r="AH43" s="835" t="s">
        <v>61</v>
      </c>
      <c r="AI43" s="836" t="s">
        <v>61</v>
      </c>
      <c r="AJ43" s="836" t="s">
        <v>1936</v>
      </c>
      <c r="AK43" s="835" t="s">
        <v>1936</v>
      </c>
      <c r="AL43" s="835" t="s">
        <v>1936</v>
      </c>
      <c r="AM43" s="835" t="s">
        <v>1936</v>
      </c>
      <c r="AN43" s="836" t="s">
        <v>1936</v>
      </c>
      <c r="AO43" s="835" t="s">
        <v>1936</v>
      </c>
      <c r="AP43" s="835" t="s">
        <v>1936</v>
      </c>
      <c r="AQ43" s="835" t="s">
        <v>1936</v>
      </c>
      <c r="AR43" s="1223">
        <v>0</v>
      </c>
      <c r="AS43" s="835" t="s">
        <v>1936</v>
      </c>
      <c r="AT43" s="835" t="s">
        <v>61</v>
      </c>
      <c r="AU43" s="835" t="s">
        <v>61</v>
      </c>
      <c r="AV43" s="835" t="s">
        <v>1936</v>
      </c>
      <c r="AW43" s="836" t="s">
        <v>1936</v>
      </c>
      <c r="AX43" s="837" t="s">
        <v>1936</v>
      </c>
      <c r="AY43" s="836" t="s">
        <v>1936</v>
      </c>
      <c r="AZ43" s="835" t="s">
        <v>1936</v>
      </c>
      <c r="BA43" s="835" t="s">
        <v>1936</v>
      </c>
      <c r="BB43" s="836" t="s">
        <v>1936</v>
      </c>
      <c r="BC43" s="836" t="s">
        <v>1936</v>
      </c>
      <c r="BD43" s="837" t="s">
        <v>1936</v>
      </c>
      <c r="BE43" s="836" t="s">
        <v>1936</v>
      </c>
      <c r="BF43" s="835" t="s">
        <v>1936</v>
      </c>
      <c r="BG43" s="1223">
        <v>0</v>
      </c>
      <c r="BH43" s="835" t="s">
        <v>1936</v>
      </c>
      <c r="BI43" s="835" t="s">
        <v>62</v>
      </c>
      <c r="BJ43" s="836" t="s">
        <v>1936</v>
      </c>
      <c r="BK43" s="836">
        <v>0</v>
      </c>
      <c r="BL43" s="836" t="s">
        <v>1936</v>
      </c>
      <c r="BM43" s="836" t="s">
        <v>1936</v>
      </c>
      <c r="BN43" s="835" t="s">
        <v>1936</v>
      </c>
      <c r="BO43" s="835" t="s">
        <v>62</v>
      </c>
      <c r="BP43" s="836">
        <v>0</v>
      </c>
      <c r="BQ43" s="837" t="s">
        <v>1936</v>
      </c>
      <c r="BR43" s="837" t="s">
        <v>1936</v>
      </c>
      <c r="BS43" s="836" t="s">
        <v>1936</v>
      </c>
      <c r="BT43" s="835" t="s">
        <v>62</v>
      </c>
      <c r="BU43" s="836">
        <v>0</v>
      </c>
      <c r="BV43" s="835" t="s">
        <v>1936</v>
      </c>
      <c r="BW43" s="836" t="s">
        <v>1936</v>
      </c>
      <c r="BX43" s="836" t="s">
        <v>1936</v>
      </c>
      <c r="BY43" s="1223">
        <v>0</v>
      </c>
      <c r="BZ43" s="836" t="s">
        <v>1936</v>
      </c>
      <c r="CA43" s="839">
        <v>1</v>
      </c>
      <c r="CB43" s="835" t="s">
        <v>1676</v>
      </c>
      <c r="CC43" s="839" t="s">
        <v>66</v>
      </c>
      <c r="CD43" s="835" t="s">
        <v>101</v>
      </c>
      <c r="CE43" s="839" t="s">
        <v>66</v>
      </c>
      <c r="CF43" s="835" t="s">
        <v>114</v>
      </c>
      <c r="CG43" s="835" t="s">
        <v>66</v>
      </c>
      <c r="CH43" s="835" t="s">
        <v>101</v>
      </c>
      <c r="CI43" s="835" t="s">
        <v>1</v>
      </c>
      <c r="CJ43" s="835" t="s">
        <v>1936</v>
      </c>
      <c r="CK43" s="835" t="s">
        <v>1936</v>
      </c>
      <c r="CL43" s="1280" t="s">
        <v>1936</v>
      </c>
      <c r="CM43" s="1278"/>
      <c r="CN43" s="1298" t="s">
        <v>61</v>
      </c>
      <c r="CO43" s="842" t="s">
        <v>61</v>
      </c>
      <c r="CP43" s="842" t="s">
        <v>61</v>
      </c>
      <c r="CQ43" s="842" t="s">
        <v>61</v>
      </c>
      <c r="CR43" s="842" t="s">
        <v>61</v>
      </c>
      <c r="CS43" s="842" t="s">
        <v>61</v>
      </c>
      <c r="CT43" s="842" t="s">
        <v>61</v>
      </c>
      <c r="CU43" s="842" t="s">
        <v>61</v>
      </c>
      <c r="CV43" s="842" t="s">
        <v>61</v>
      </c>
      <c r="CW43" s="842" t="s">
        <v>61</v>
      </c>
      <c r="CX43" s="842" t="s">
        <v>66</v>
      </c>
      <c r="CY43" s="842" t="s">
        <v>1936</v>
      </c>
      <c r="CZ43" s="923" t="s">
        <v>61</v>
      </c>
      <c r="DA43" s="923" t="s">
        <v>61</v>
      </c>
      <c r="DB43" s="923" t="s">
        <v>61</v>
      </c>
      <c r="DC43" s="923" t="s">
        <v>61</v>
      </c>
      <c r="DD43" s="923" t="s">
        <v>61</v>
      </c>
      <c r="DE43" s="923" t="s">
        <v>61</v>
      </c>
      <c r="DF43" s="923" t="s">
        <v>61</v>
      </c>
      <c r="DG43" s="923" t="s">
        <v>61</v>
      </c>
      <c r="DH43" s="923" t="s">
        <v>61</v>
      </c>
      <c r="DI43" s="923" t="s">
        <v>61</v>
      </c>
      <c r="DJ43" s="923" t="s">
        <v>66</v>
      </c>
      <c r="DK43" s="923" t="s">
        <v>1936</v>
      </c>
      <c r="DL43" s="923" t="s">
        <v>1936</v>
      </c>
      <c r="DM43" s="923" t="s">
        <v>1936</v>
      </c>
      <c r="DN43" s="923" t="s">
        <v>1936</v>
      </c>
      <c r="DO43" s="923" t="s">
        <v>1936</v>
      </c>
      <c r="DP43" s="923" t="s">
        <v>1936</v>
      </c>
      <c r="DQ43" s="923" t="s">
        <v>1936</v>
      </c>
      <c r="DR43" s="923" t="s">
        <v>1936</v>
      </c>
      <c r="DS43" s="923" t="s">
        <v>1936</v>
      </c>
      <c r="DT43" s="923" t="s">
        <v>1936</v>
      </c>
      <c r="DU43" s="923" t="s">
        <v>1936</v>
      </c>
      <c r="DV43" s="923" t="s">
        <v>1936</v>
      </c>
      <c r="DW43" s="923" t="s">
        <v>1936</v>
      </c>
      <c r="DX43" s="924" t="s">
        <v>1936</v>
      </c>
      <c r="DY43" s="924" t="s">
        <v>1936</v>
      </c>
      <c r="DZ43" s="924" t="s">
        <v>1936</v>
      </c>
      <c r="EA43" s="924" t="s">
        <v>1936</v>
      </c>
      <c r="EB43" s="924" t="s">
        <v>1936</v>
      </c>
      <c r="EC43" s="924" t="s">
        <v>1936</v>
      </c>
      <c r="ED43" s="924" t="s">
        <v>1936</v>
      </c>
      <c r="EE43" s="924" t="s">
        <v>1936</v>
      </c>
      <c r="EF43" s="924" t="s">
        <v>1936</v>
      </c>
      <c r="EG43" s="924" t="s">
        <v>1936</v>
      </c>
      <c r="EH43" s="924" t="s">
        <v>1936</v>
      </c>
      <c r="EI43" s="924" t="s">
        <v>1936</v>
      </c>
      <c r="EJ43" s="1276" t="s">
        <v>1936</v>
      </c>
      <c r="EK43" s="1159"/>
      <c r="EL43" s="1301" t="s">
        <v>62</v>
      </c>
      <c r="EM43" s="840" t="s">
        <v>205</v>
      </c>
      <c r="EN43" s="840" t="s">
        <v>205</v>
      </c>
      <c r="EO43" s="840" t="s">
        <v>205</v>
      </c>
      <c r="EP43" s="840" t="s">
        <v>205</v>
      </c>
      <c r="EQ43" s="840" t="s">
        <v>62</v>
      </c>
      <c r="ER43" s="840" t="s">
        <v>1936</v>
      </c>
      <c r="ES43" s="840" t="s">
        <v>1936</v>
      </c>
      <c r="ET43" s="840" t="s">
        <v>66</v>
      </c>
      <c r="EU43" s="840" t="s">
        <v>1936</v>
      </c>
      <c r="EV43" s="840" t="s">
        <v>66</v>
      </c>
      <c r="EW43" s="840" t="s">
        <v>1936</v>
      </c>
      <c r="EX43" s="840" t="s">
        <v>1936</v>
      </c>
      <c r="EY43" s="840" t="s">
        <v>1936</v>
      </c>
      <c r="EZ43" s="840" t="s">
        <v>1936</v>
      </c>
      <c r="FA43" s="840" t="s">
        <v>1936</v>
      </c>
      <c r="FB43" s="840" t="s">
        <v>1936</v>
      </c>
      <c r="FC43" s="840" t="s">
        <v>1936</v>
      </c>
      <c r="FD43" s="840" t="s">
        <v>1936</v>
      </c>
      <c r="FE43" s="840" t="s">
        <v>1936</v>
      </c>
      <c r="FF43" s="840" t="s">
        <v>1936</v>
      </c>
      <c r="FG43" s="840" t="s">
        <v>1936</v>
      </c>
      <c r="FH43" s="840" t="s">
        <v>1936</v>
      </c>
      <c r="FI43" s="840" t="s">
        <v>1936</v>
      </c>
      <c r="FJ43" s="840" t="s">
        <v>1936</v>
      </c>
      <c r="FK43" s="840" t="s">
        <v>1936</v>
      </c>
      <c r="FL43" s="840" t="s">
        <v>1936</v>
      </c>
      <c r="FM43" s="840" t="s">
        <v>1936</v>
      </c>
      <c r="FN43" s="840" t="s">
        <v>1936</v>
      </c>
      <c r="FO43" s="840" t="s">
        <v>62</v>
      </c>
      <c r="FP43" s="840" t="s">
        <v>1936</v>
      </c>
      <c r="FQ43" s="840" t="s">
        <v>1936</v>
      </c>
      <c r="FR43" s="840" t="s">
        <v>62</v>
      </c>
      <c r="FS43" s="840" t="s">
        <v>1936</v>
      </c>
      <c r="FT43" s="840" t="s">
        <v>1936</v>
      </c>
      <c r="FU43" s="840" t="s">
        <v>62</v>
      </c>
      <c r="FV43" s="840" t="s">
        <v>1936</v>
      </c>
      <c r="FW43" s="841" t="s">
        <v>1936</v>
      </c>
      <c r="FX43" s="841" t="s">
        <v>62</v>
      </c>
      <c r="FY43" s="841" t="s">
        <v>62</v>
      </c>
      <c r="FZ43" s="841" t="s">
        <v>205</v>
      </c>
      <c r="GA43" s="841" t="s">
        <v>1936</v>
      </c>
      <c r="GB43" s="841" t="s">
        <v>61</v>
      </c>
      <c r="GC43" s="841" t="s">
        <v>61</v>
      </c>
      <c r="GD43" s="841" t="s">
        <v>61</v>
      </c>
      <c r="GE43" s="841" t="s">
        <v>61</v>
      </c>
      <c r="GF43" s="841" t="s">
        <v>61</v>
      </c>
      <c r="GG43" s="841" t="s">
        <v>61</v>
      </c>
      <c r="GH43" s="841" t="s">
        <v>61</v>
      </c>
      <c r="GI43" s="841" t="s">
        <v>61</v>
      </c>
      <c r="GJ43" s="841" t="s">
        <v>62</v>
      </c>
      <c r="GK43" s="841" t="s">
        <v>1936</v>
      </c>
      <c r="GL43" s="841" t="s">
        <v>1936</v>
      </c>
      <c r="GM43" s="841" t="s">
        <v>1936</v>
      </c>
      <c r="GN43" s="841" t="s">
        <v>1936</v>
      </c>
      <c r="GO43" s="841" t="s">
        <v>1936</v>
      </c>
      <c r="GP43" s="841" t="s">
        <v>205</v>
      </c>
      <c r="GQ43" s="841" t="s">
        <v>205</v>
      </c>
      <c r="GR43" s="841" t="s">
        <v>205</v>
      </c>
      <c r="GS43" s="841" t="s">
        <v>205</v>
      </c>
      <c r="GT43" s="841" t="s">
        <v>205</v>
      </c>
      <c r="GU43" s="1304" t="s">
        <v>1936</v>
      </c>
      <c r="GV43" s="938"/>
      <c r="GW43" s="1307" t="s">
        <v>62</v>
      </c>
      <c r="GX43" s="892" t="s">
        <v>62</v>
      </c>
      <c r="GY43" s="892" t="s">
        <v>62</v>
      </c>
      <c r="GZ43" s="892" t="s">
        <v>62</v>
      </c>
      <c r="HA43" s="892" t="s">
        <v>62</v>
      </c>
      <c r="HB43" s="892" t="s">
        <v>62</v>
      </c>
      <c r="HC43" s="892" t="s">
        <v>62</v>
      </c>
      <c r="HD43" s="892" t="s">
        <v>62</v>
      </c>
      <c r="HE43" s="892" t="s">
        <v>62</v>
      </c>
      <c r="HF43" s="892" t="s">
        <v>205</v>
      </c>
      <c r="HG43" s="892" t="s">
        <v>1936</v>
      </c>
      <c r="HH43" s="892" t="s">
        <v>1936</v>
      </c>
      <c r="HI43" s="892" t="s">
        <v>62</v>
      </c>
      <c r="HJ43" s="1311" t="s">
        <v>62</v>
      </c>
      <c r="HK43" s="890" t="s">
        <v>930</v>
      </c>
      <c r="HL43" s="1315" t="s">
        <v>1151</v>
      </c>
    </row>
    <row r="44" spans="1:220" ht="39.950000000000003" customHeight="1">
      <c r="A44" s="1200" t="s">
        <v>1747</v>
      </c>
      <c r="B44" s="1207"/>
      <c r="C44" s="1204" t="s">
        <v>61</v>
      </c>
      <c r="D44" s="894" t="s">
        <v>1734</v>
      </c>
      <c r="E44" s="894" t="s">
        <v>61</v>
      </c>
      <c r="F44" s="894" t="s">
        <v>1735</v>
      </c>
      <c r="G44" s="894" t="s">
        <v>61</v>
      </c>
      <c r="H44" s="894" t="s">
        <v>1736</v>
      </c>
      <c r="I44" s="894" t="s">
        <v>62</v>
      </c>
      <c r="J44" s="894" t="s">
        <v>1936</v>
      </c>
      <c r="K44" s="894" t="s">
        <v>61</v>
      </c>
      <c r="L44" s="894" t="s">
        <v>1737</v>
      </c>
      <c r="M44" s="894" t="s">
        <v>61</v>
      </c>
      <c r="N44" s="894" t="s">
        <v>220</v>
      </c>
      <c r="O44" s="894" t="s">
        <v>61</v>
      </c>
      <c r="P44" s="894" t="s">
        <v>1738</v>
      </c>
      <c r="Q44" s="894" t="s">
        <v>62</v>
      </c>
      <c r="R44" s="894" t="s">
        <v>1936</v>
      </c>
      <c r="S44" s="894" t="s">
        <v>62</v>
      </c>
      <c r="T44" s="894" t="s">
        <v>1936</v>
      </c>
      <c r="U44" s="894" t="s">
        <v>62</v>
      </c>
      <c r="V44" s="894" t="s">
        <v>1936</v>
      </c>
      <c r="W44" s="894" t="s">
        <v>66</v>
      </c>
      <c r="X44" s="894" t="s">
        <v>62</v>
      </c>
      <c r="Y44" s="894" t="s">
        <v>66</v>
      </c>
      <c r="Z44" s="894" t="s">
        <v>66</v>
      </c>
      <c r="AA44" s="1210" t="s">
        <v>66</v>
      </c>
      <c r="AB44" s="943"/>
      <c r="AC44" s="1295" t="s">
        <v>1936</v>
      </c>
      <c r="AD44" s="835" t="s">
        <v>1936</v>
      </c>
      <c r="AE44" s="836" t="s">
        <v>66</v>
      </c>
      <c r="AF44" s="835" t="s">
        <v>1936</v>
      </c>
      <c r="AG44" s="835" t="s">
        <v>1936</v>
      </c>
      <c r="AH44" s="835" t="s">
        <v>66</v>
      </c>
      <c r="AI44" s="836" t="s">
        <v>66</v>
      </c>
      <c r="AJ44" s="836">
        <v>0</v>
      </c>
      <c r="AK44" s="835" t="s">
        <v>1936</v>
      </c>
      <c r="AL44" s="835" t="s">
        <v>1936</v>
      </c>
      <c r="AM44" s="835" t="s">
        <v>1936</v>
      </c>
      <c r="AN44" s="836">
        <v>0</v>
      </c>
      <c r="AO44" s="835" t="s">
        <v>1936</v>
      </c>
      <c r="AP44" s="835" t="s">
        <v>1936</v>
      </c>
      <c r="AQ44" s="835" t="s">
        <v>1936</v>
      </c>
      <c r="AR44" s="1223">
        <v>0</v>
      </c>
      <c r="AS44" s="835" t="s">
        <v>1936</v>
      </c>
      <c r="AT44" s="835" t="s">
        <v>66</v>
      </c>
      <c r="AU44" s="835" t="s">
        <v>1936</v>
      </c>
      <c r="AV44" s="835" t="s">
        <v>1936</v>
      </c>
      <c r="AW44" s="836">
        <v>0</v>
      </c>
      <c r="AX44" s="837" t="s">
        <v>1936</v>
      </c>
      <c r="AY44" s="836" t="s">
        <v>1936</v>
      </c>
      <c r="AZ44" s="835" t="s">
        <v>1936</v>
      </c>
      <c r="BA44" s="835" t="s">
        <v>1936</v>
      </c>
      <c r="BB44" s="836" t="s">
        <v>1936</v>
      </c>
      <c r="BC44" s="836">
        <v>0</v>
      </c>
      <c r="BD44" s="837" t="s">
        <v>1936</v>
      </c>
      <c r="BE44" s="836" t="s">
        <v>1936</v>
      </c>
      <c r="BF44" s="835" t="s">
        <v>1936</v>
      </c>
      <c r="BG44" s="1223">
        <v>0</v>
      </c>
      <c r="BH44" s="835" t="s">
        <v>1936</v>
      </c>
      <c r="BI44" s="835" t="s">
        <v>66</v>
      </c>
      <c r="BJ44" s="836" t="s">
        <v>1936</v>
      </c>
      <c r="BK44" s="836">
        <v>0</v>
      </c>
      <c r="BL44" s="836" t="s">
        <v>1936</v>
      </c>
      <c r="BM44" s="836" t="s">
        <v>1936</v>
      </c>
      <c r="BN44" s="835" t="s">
        <v>1936</v>
      </c>
      <c r="BO44" s="835" t="s">
        <v>66</v>
      </c>
      <c r="BP44" s="836">
        <v>0</v>
      </c>
      <c r="BQ44" s="837" t="s">
        <v>1936</v>
      </c>
      <c r="BR44" s="837" t="s">
        <v>1936</v>
      </c>
      <c r="BS44" s="836" t="s">
        <v>1936</v>
      </c>
      <c r="BT44" s="835" t="s">
        <v>66</v>
      </c>
      <c r="BU44" s="836">
        <v>0</v>
      </c>
      <c r="BV44" s="835" t="s">
        <v>1936</v>
      </c>
      <c r="BW44" s="836" t="s">
        <v>1936</v>
      </c>
      <c r="BX44" s="836" t="s">
        <v>1936</v>
      </c>
      <c r="BY44" s="1223">
        <v>0</v>
      </c>
      <c r="BZ44" s="836" t="s">
        <v>1936</v>
      </c>
      <c r="CA44" s="839" t="s">
        <v>66</v>
      </c>
      <c r="CB44" s="835" t="s">
        <v>1312</v>
      </c>
      <c r="CC44" s="839" t="s">
        <v>66</v>
      </c>
      <c r="CD44" s="835" t="s">
        <v>101</v>
      </c>
      <c r="CE44" s="839" t="s">
        <v>66</v>
      </c>
      <c r="CF44" s="835" t="s">
        <v>114</v>
      </c>
      <c r="CG44" s="835" t="s">
        <v>66</v>
      </c>
      <c r="CH44" s="835" t="s">
        <v>101</v>
      </c>
      <c r="CI44" s="835" t="s">
        <v>1936</v>
      </c>
      <c r="CJ44" s="835" t="s">
        <v>1936</v>
      </c>
      <c r="CK44" s="835" t="s">
        <v>1936</v>
      </c>
      <c r="CL44" s="1280" t="s">
        <v>1936</v>
      </c>
      <c r="CM44" s="1278"/>
      <c r="CN44" s="1298" t="s">
        <v>61</v>
      </c>
      <c r="CO44" s="842" t="s">
        <v>61</v>
      </c>
      <c r="CP44" s="842" t="s">
        <v>61</v>
      </c>
      <c r="CQ44" s="842" t="s">
        <v>61</v>
      </c>
      <c r="CR44" s="842" t="s">
        <v>61</v>
      </c>
      <c r="CS44" s="842" t="s">
        <v>61</v>
      </c>
      <c r="CT44" s="842" t="s">
        <v>62</v>
      </c>
      <c r="CU44" s="842" t="s">
        <v>61</v>
      </c>
      <c r="CV44" s="842" t="s">
        <v>62</v>
      </c>
      <c r="CW44" s="842" t="s">
        <v>62</v>
      </c>
      <c r="CX44" s="842" t="s">
        <v>62</v>
      </c>
      <c r="CY44" s="842" t="s">
        <v>1936</v>
      </c>
      <c r="CZ44" s="923" t="s">
        <v>61</v>
      </c>
      <c r="DA44" s="923" t="s">
        <v>61</v>
      </c>
      <c r="DB44" s="923" t="s">
        <v>61</v>
      </c>
      <c r="DC44" s="923" t="s">
        <v>62</v>
      </c>
      <c r="DD44" s="923" t="s">
        <v>62</v>
      </c>
      <c r="DE44" s="923" t="s">
        <v>61</v>
      </c>
      <c r="DF44" s="923" t="s">
        <v>62</v>
      </c>
      <c r="DG44" s="923" t="s">
        <v>62</v>
      </c>
      <c r="DH44" s="923" t="s">
        <v>62</v>
      </c>
      <c r="DI44" s="923" t="s">
        <v>62</v>
      </c>
      <c r="DJ44" s="923" t="s">
        <v>62</v>
      </c>
      <c r="DK44" s="923" t="s">
        <v>1936</v>
      </c>
      <c r="DL44" s="923" t="s">
        <v>61</v>
      </c>
      <c r="DM44" s="923" t="s">
        <v>61</v>
      </c>
      <c r="DN44" s="923" t="s">
        <v>61</v>
      </c>
      <c r="DO44" s="923" t="s">
        <v>61</v>
      </c>
      <c r="DP44" s="923" t="s">
        <v>61</v>
      </c>
      <c r="DQ44" s="923" t="s">
        <v>61</v>
      </c>
      <c r="DR44" s="923" t="s">
        <v>61</v>
      </c>
      <c r="DS44" s="923" t="s">
        <v>61</v>
      </c>
      <c r="DT44" s="923" t="s">
        <v>62</v>
      </c>
      <c r="DU44" s="923" t="s">
        <v>62</v>
      </c>
      <c r="DV44" s="923" t="s">
        <v>61</v>
      </c>
      <c r="DW44" s="923" t="s">
        <v>1936</v>
      </c>
      <c r="DX44" s="924" t="s">
        <v>62</v>
      </c>
      <c r="DY44" s="924" t="s">
        <v>62</v>
      </c>
      <c r="DZ44" s="924" t="s">
        <v>66</v>
      </c>
      <c r="EA44" s="924" t="s">
        <v>66</v>
      </c>
      <c r="EB44" s="924" t="s">
        <v>66</v>
      </c>
      <c r="EC44" s="924" t="s">
        <v>66</v>
      </c>
      <c r="ED44" s="924" t="s">
        <v>66</v>
      </c>
      <c r="EE44" s="924" t="s">
        <v>66</v>
      </c>
      <c r="EF44" s="924" t="s">
        <v>62</v>
      </c>
      <c r="EG44" s="924" t="s">
        <v>62</v>
      </c>
      <c r="EH44" s="924" t="s">
        <v>62</v>
      </c>
      <c r="EI44" s="924" t="s">
        <v>1936</v>
      </c>
      <c r="EJ44" s="1276" t="s">
        <v>1936</v>
      </c>
      <c r="EK44" s="1159"/>
      <c r="EL44" s="1301" t="s">
        <v>62</v>
      </c>
      <c r="EM44" s="840" t="s">
        <v>205</v>
      </c>
      <c r="EN44" s="840" t="s">
        <v>205</v>
      </c>
      <c r="EO44" s="840" t="s">
        <v>205</v>
      </c>
      <c r="EP44" s="840" t="s">
        <v>205</v>
      </c>
      <c r="EQ44" s="1285" t="s">
        <v>66</v>
      </c>
      <c r="ER44" s="840" t="s">
        <v>317</v>
      </c>
      <c r="ES44" s="840" t="s">
        <v>1741</v>
      </c>
      <c r="ET44" s="840" t="s">
        <v>61</v>
      </c>
      <c r="EU44" s="840" t="s">
        <v>1936</v>
      </c>
      <c r="EV44" s="840" t="s">
        <v>61</v>
      </c>
      <c r="EW44" s="840" t="s">
        <v>1742</v>
      </c>
      <c r="EX44" s="840" t="s">
        <v>1743</v>
      </c>
      <c r="EY44" s="840" t="s">
        <v>1743</v>
      </c>
      <c r="EZ44" s="840" t="s">
        <v>1743</v>
      </c>
      <c r="FA44" s="840" t="s">
        <v>1743</v>
      </c>
      <c r="FB44" s="840" t="s">
        <v>205</v>
      </c>
      <c r="FC44" s="840" t="s">
        <v>66</v>
      </c>
      <c r="FD44" s="840" t="s">
        <v>205</v>
      </c>
      <c r="FE44" s="840" t="s">
        <v>502</v>
      </c>
      <c r="FF44" s="840" t="s">
        <v>1744</v>
      </c>
      <c r="FG44" s="840" t="s">
        <v>66</v>
      </c>
      <c r="FH44" s="840" t="s">
        <v>205</v>
      </c>
      <c r="FI44" s="840" t="s">
        <v>66</v>
      </c>
      <c r="FJ44" s="840" t="s">
        <v>205</v>
      </c>
      <c r="FK44" s="840" t="s">
        <v>205</v>
      </c>
      <c r="FL44" s="840" t="s">
        <v>66</v>
      </c>
      <c r="FM44" s="840" t="s">
        <v>66</v>
      </c>
      <c r="FN44" s="840" t="s">
        <v>1936</v>
      </c>
      <c r="FO44" s="840" t="s">
        <v>62</v>
      </c>
      <c r="FP44" s="840" t="s">
        <v>1936</v>
      </c>
      <c r="FQ44" s="840" t="s">
        <v>1936</v>
      </c>
      <c r="FR44" s="840" t="s">
        <v>62</v>
      </c>
      <c r="FS44" s="840" t="s">
        <v>1936</v>
      </c>
      <c r="FT44" s="840" t="s">
        <v>1936</v>
      </c>
      <c r="FU44" s="840" t="s">
        <v>66</v>
      </c>
      <c r="FV44" s="840" t="s">
        <v>1936</v>
      </c>
      <c r="FW44" s="841" t="s">
        <v>1936</v>
      </c>
      <c r="FX44" s="841" t="s">
        <v>62</v>
      </c>
      <c r="FY44" s="841" t="s">
        <v>62</v>
      </c>
      <c r="FZ44" s="841" t="s">
        <v>205</v>
      </c>
      <c r="GA44" s="841" t="s">
        <v>205</v>
      </c>
      <c r="GB44" s="841" t="s">
        <v>61</v>
      </c>
      <c r="GC44" s="841" t="s">
        <v>61</v>
      </c>
      <c r="GD44" s="841" t="s">
        <v>61</v>
      </c>
      <c r="GE44" s="841" t="s">
        <v>61</v>
      </c>
      <c r="GF44" s="841" t="s">
        <v>61</v>
      </c>
      <c r="GG44" s="841" t="s">
        <v>61</v>
      </c>
      <c r="GH44" s="841" t="s">
        <v>61</v>
      </c>
      <c r="GI44" s="841" t="s">
        <v>61</v>
      </c>
      <c r="GJ44" s="841" t="s">
        <v>62</v>
      </c>
      <c r="GK44" s="841" t="s">
        <v>62</v>
      </c>
      <c r="GL44" s="841" t="s">
        <v>205</v>
      </c>
      <c r="GM44" s="841">
        <v>2011</v>
      </c>
      <c r="GN44" s="841" t="s">
        <v>1745</v>
      </c>
      <c r="GO44" s="841" t="s">
        <v>1746</v>
      </c>
      <c r="GP44" s="841" t="s">
        <v>205</v>
      </c>
      <c r="GQ44" s="841" t="s">
        <v>205</v>
      </c>
      <c r="GR44" s="841" t="s">
        <v>205</v>
      </c>
      <c r="GS44" s="841" t="s">
        <v>205</v>
      </c>
      <c r="GT44" s="841" t="s">
        <v>205</v>
      </c>
      <c r="GU44" s="1304" t="s">
        <v>593</v>
      </c>
      <c r="GV44" s="938"/>
      <c r="GW44" s="1307" t="s">
        <v>66</v>
      </c>
      <c r="GX44" s="892" t="s">
        <v>66</v>
      </c>
      <c r="GY44" s="892" t="s">
        <v>66</v>
      </c>
      <c r="GZ44" s="892" t="s">
        <v>66</v>
      </c>
      <c r="HA44" s="892" t="s">
        <v>66</v>
      </c>
      <c r="HB44" s="892" t="s">
        <v>66</v>
      </c>
      <c r="HC44" s="892" t="s">
        <v>66</v>
      </c>
      <c r="HD44" s="892" t="s">
        <v>66</v>
      </c>
      <c r="HE44" s="892" t="s">
        <v>66</v>
      </c>
      <c r="HF44" s="892" t="s">
        <v>66</v>
      </c>
      <c r="HG44" s="892" t="s">
        <v>1936</v>
      </c>
      <c r="HH44" s="892" t="s">
        <v>1936</v>
      </c>
      <c r="HI44" s="892" t="s">
        <v>66</v>
      </c>
      <c r="HJ44" s="1311" t="s">
        <v>66</v>
      </c>
      <c r="HK44" s="890" t="s">
        <v>1936</v>
      </c>
      <c r="HL44" s="1315" t="s">
        <v>1151</v>
      </c>
    </row>
    <row r="45" spans="1:220" ht="39.950000000000003" customHeight="1">
      <c r="A45" s="1200" t="s">
        <v>1173</v>
      </c>
      <c r="B45" s="1207"/>
      <c r="C45" s="1204" t="s">
        <v>61</v>
      </c>
      <c r="D45" s="894" t="s">
        <v>539</v>
      </c>
      <c r="E45" s="894" t="s">
        <v>61</v>
      </c>
      <c r="F45" s="894" t="s">
        <v>540</v>
      </c>
      <c r="G45" s="894" t="s">
        <v>61</v>
      </c>
      <c r="H45" s="894" t="s">
        <v>932</v>
      </c>
      <c r="I45" s="894" t="s">
        <v>61</v>
      </c>
      <c r="J45" s="894" t="s">
        <v>541</v>
      </c>
      <c r="K45" s="894" t="s">
        <v>61</v>
      </c>
      <c r="L45" s="894" t="s">
        <v>361</v>
      </c>
      <c r="M45" s="894" t="s">
        <v>61</v>
      </c>
      <c r="N45" s="894" t="s">
        <v>220</v>
      </c>
      <c r="O45" s="894" t="s">
        <v>61</v>
      </c>
      <c r="P45" s="894" t="s">
        <v>592</v>
      </c>
      <c r="Q45" s="894" t="s">
        <v>61</v>
      </c>
      <c r="R45" s="894" t="s">
        <v>542</v>
      </c>
      <c r="S45" s="894" t="s">
        <v>62</v>
      </c>
      <c r="T45" s="894" t="s">
        <v>1936</v>
      </c>
      <c r="U45" s="894" t="s">
        <v>62</v>
      </c>
      <c r="V45" s="894" t="s">
        <v>1936</v>
      </c>
      <c r="W45" s="894" t="s">
        <v>64</v>
      </c>
      <c r="X45" s="894" t="s">
        <v>62</v>
      </c>
      <c r="Y45" s="894" t="s">
        <v>61</v>
      </c>
      <c r="Z45" s="894" t="s">
        <v>933</v>
      </c>
      <c r="AA45" s="1210" t="s">
        <v>543</v>
      </c>
      <c r="AB45" s="943"/>
      <c r="AC45" s="1295" t="s">
        <v>91</v>
      </c>
      <c r="AD45" s="835" t="s">
        <v>90</v>
      </c>
      <c r="AE45" s="836">
        <v>19458256</v>
      </c>
      <c r="AF45" s="835" t="s">
        <v>720</v>
      </c>
      <c r="AG45" s="835" t="s">
        <v>934</v>
      </c>
      <c r="AH45" s="835" t="s">
        <v>61</v>
      </c>
      <c r="AI45" s="836" t="s">
        <v>61</v>
      </c>
      <c r="AJ45" s="836" t="s">
        <v>1936</v>
      </c>
      <c r="AK45" s="835" t="s">
        <v>1936</v>
      </c>
      <c r="AL45" s="835" t="s">
        <v>1936</v>
      </c>
      <c r="AM45" s="835" t="s">
        <v>1936</v>
      </c>
      <c r="AN45" s="836">
        <v>2500000</v>
      </c>
      <c r="AO45" s="835" t="s">
        <v>720</v>
      </c>
      <c r="AP45" s="835" t="s">
        <v>544</v>
      </c>
      <c r="AQ45" s="835" t="s">
        <v>1936</v>
      </c>
      <c r="AR45" s="1223">
        <v>2500000</v>
      </c>
      <c r="AS45" s="835" t="s">
        <v>1936</v>
      </c>
      <c r="AT45" s="835" t="s">
        <v>61</v>
      </c>
      <c r="AU45" s="835" t="s">
        <v>62</v>
      </c>
      <c r="AV45" s="835" t="s">
        <v>1936</v>
      </c>
      <c r="AW45" s="836" t="s">
        <v>1936</v>
      </c>
      <c r="AX45" s="837" t="s">
        <v>1936</v>
      </c>
      <c r="AY45" s="836" t="s">
        <v>1936</v>
      </c>
      <c r="AZ45" s="835" t="s">
        <v>1936</v>
      </c>
      <c r="BA45" s="835" t="s">
        <v>61</v>
      </c>
      <c r="BB45" s="836" t="s">
        <v>1936</v>
      </c>
      <c r="BC45" s="836">
        <v>2500000</v>
      </c>
      <c r="BD45" s="837" t="s">
        <v>720</v>
      </c>
      <c r="BE45" s="836" t="s">
        <v>544</v>
      </c>
      <c r="BF45" s="835" t="s">
        <v>1936</v>
      </c>
      <c r="BG45" s="1223">
        <v>2500000</v>
      </c>
      <c r="BH45" s="835" t="s">
        <v>1936</v>
      </c>
      <c r="BI45" s="835" t="s">
        <v>62</v>
      </c>
      <c r="BJ45" s="836" t="s">
        <v>936</v>
      </c>
      <c r="BK45" s="836">
        <v>5450921</v>
      </c>
      <c r="BL45" s="836" t="s">
        <v>720</v>
      </c>
      <c r="BM45" s="836" t="s">
        <v>935</v>
      </c>
      <c r="BN45" s="835" t="s">
        <v>1936</v>
      </c>
      <c r="BO45" s="835" t="s">
        <v>62</v>
      </c>
      <c r="BP45" s="836" t="s">
        <v>1936</v>
      </c>
      <c r="BQ45" s="837" t="s">
        <v>1936</v>
      </c>
      <c r="BR45" s="837" t="s">
        <v>1936</v>
      </c>
      <c r="BS45" s="836" t="s">
        <v>1936</v>
      </c>
      <c r="BT45" s="835" t="s">
        <v>62</v>
      </c>
      <c r="BU45" s="836" t="s">
        <v>1936</v>
      </c>
      <c r="BV45" s="835" t="s">
        <v>1936</v>
      </c>
      <c r="BW45" s="836" t="s">
        <v>1936</v>
      </c>
      <c r="BX45" s="836" t="s">
        <v>1936</v>
      </c>
      <c r="BY45" s="1223">
        <v>5450921</v>
      </c>
      <c r="BZ45" s="836" t="s">
        <v>1936</v>
      </c>
      <c r="CA45" s="839">
        <v>0.31442898250403944</v>
      </c>
      <c r="CB45" s="835" t="s">
        <v>101</v>
      </c>
      <c r="CC45" s="839">
        <v>0</v>
      </c>
      <c r="CD45" s="835" t="s">
        <v>101</v>
      </c>
      <c r="CE45" s="839">
        <v>0.4086142663556282</v>
      </c>
      <c r="CF45" s="835" t="s">
        <v>114</v>
      </c>
      <c r="CG45" s="835" t="s">
        <v>1936</v>
      </c>
      <c r="CH45" s="835" t="s">
        <v>101</v>
      </c>
      <c r="CI45" s="835" t="s">
        <v>1</v>
      </c>
      <c r="CJ45" s="835" t="s">
        <v>542</v>
      </c>
      <c r="CK45" s="835" t="s">
        <v>61</v>
      </c>
      <c r="CL45" s="1280" t="s">
        <v>1936</v>
      </c>
      <c r="CM45" s="1278"/>
      <c r="CN45" s="1298" t="s">
        <v>61</v>
      </c>
      <c r="CO45" s="842" t="s">
        <v>61</v>
      </c>
      <c r="CP45" s="842" t="s">
        <v>61</v>
      </c>
      <c r="CQ45" s="842" t="s">
        <v>61</v>
      </c>
      <c r="CR45" s="842" t="s">
        <v>61</v>
      </c>
      <c r="CS45" s="842" t="s">
        <v>61</v>
      </c>
      <c r="CT45" s="842" t="s">
        <v>61</v>
      </c>
      <c r="CU45" s="842" t="s">
        <v>61</v>
      </c>
      <c r="CV45" s="842" t="s">
        <v>61</v>
      </c>
      <c r="CW45" s="842" t="s">
        <v>61</v>
      </c>
      <c r="CX45" s="842" t="s">
        <v>62</v>
      </c>
      <c r="CY45" s="842" t="s">
        <v>1936</v>
      </c>
      <c r="CZ45" s="923" t="s">
        <v>61</v>
      </c>
      <c r="DA45" s="923" t="s">
        <v>61</v>
      </c>
      <c r="DB45" s="923" t="s">
        <v>61</v>
      </c>
      <c r="DC45" s="923" t="s">
        <v>61</v>
      </c>
      <c r="DD45" s="923" t="s">
        <v>61</v>
      </c>
      <c r="DE45" s="923" t="s">
        <v>61</v>
      </c>
      <c r="DF45" s="923" t="s">
        <v>61</v>
      </c>
      <c r="DG45" s="923" t="s">
        <v>62</v>
      </c>
      <c r="DH45" s="923" t="s">
        <v>61</v>
      </c>
      <c r="DI45" s="923" t="s">
        <v>61</v>
      </c>
      <c r="DJ45" s="923" t="s">
        <v>62</v>
      </c>
      <c r="DK45" s="923" t="s">
        <v>1936</v>
      </c>
      <c r="DL45" s="923" t="s">
        <v>61</v>
      </c>
      <c r="DM45" s="923" t="s">
        <v>61</v>
      </c>
      <c r="DN45" s="923" t="s">
        <v>61</v>
      </c>
      <c r="DO45" s="923" t="s">
        <v>61</v>
      </c>
      <c r="DP45" s="923" t="s">
        <v>61</v>
      </c>
      <c r="DQ45" s="923" t="s">
        <v>61</v>
      </c>
      <c r="DR45" s="923" t="s">
        <v>61</v>
      </c>
      <c r="DS45" s="923" t="s">
        <v>62</v>
      </c>
      <c r="DT45" s="923" t="s">
        <v>61</v>
      </c>
      <c r="DU45" s="923" t="s">
        <v>61</v>
      </c>
      <c r="DV45" s="923" t="s">
        <v>66</v>
      </c>
      <c r="DW45" s="923" t="s">
        <v>1936</v>
      </c>
      <c r="DX45" s="924" t="s">
        <v>61</v>
      </c>
      <c r="DY45" s="924" t="s">
        <v>61</v>
      </c>
      <c r="DZ45" s="924" t="s">
        <v>61</v>
      </c>
      <c r="EA45" s="924" t="s">
        <v>61</v>
      </c>
      <c r="EB45" s="924" t="s">
        <v>61</v>
      </c>
      <c r="EC45" s="924" t="s">
        <v>61</v>
      </c>
      <c r="ED45" s="924" t="s">
        <v>61</v>
      </c>
      <c r="EE45" s="924" t="s">
        <v>61</v>
      </c>
      <c r="EF45" s="924" t="s">
        <v>62</v>
      </c>
      <c r="EG45" s="924" t="s">
        <v>62</v>
      </c>
      <c r="EH45" s="924" t="s">
        <v>62</v>
      </c>
      <c r="EI45" s="924" t="s">
        <v>1936</v>
      </c>
      <c r="EJ45" s="1276" t="s">
        <v>1936</v>
      </c>
      <c r="EK45" s="1159"/>
      <c r="EL45" s="1301" t="s">
        <v>62</v>
      </c>
      <c r="EM45" s="840" t="s">
        <v>205</v>
      </c>
      <c r="EN45" s="840" t="s">
        <v>205</v>
      </c>
      <c r="EO45" s="840" t="s">
        <v>205</v>
      </c>
      <c r="EP45" s="840" t="s">
        <v>205</v>
      </c>
      <c r="EQ45" s="840" t="s">
        <v>62</v>
      </c>
      <c r="ER45" s="840" t="s">
        <v>205</v>
      </c>
      <c r="ES45" s="840" t="s">
        <v>205</v>
      </c>
      <c r="ET45" s="840" t="s">
        <v>61</v>
      </c>
      <c r="EU45" s="840" t="s">
        <v>545</v>
      </c>
      <c r="EV45" s="840" t="s">
        <v>62</v>
      </c>
      <c r="EW45" s="840" t="s">
        <v>205</v>
      </c>
      <c r="EX45" s="840" t="s">
        <v>200</v>
      </c>
      <c r="EY45" s="840" t="s">
        <v>200</v>
      </c>
      <c r="EZ45" s="840" t="s">
        <v>200</v>
      </c>
      <c r="FA45" s="840" t="s">
        <v>200</v>
      </c>
      <c r="FB45" s="840" t="s">
        <v>201</v>
      </c>
      <c r="FC45" s="840" t="s">
        <v>201</v>
      </c>
      <c r="FD45" s="840" t="s">
        <v>201</v>
      </c>
      <c r="FE45" s="840" t="s">
        <v>201</v>
      </c>
      <c r="FF45" s="840" t="s">
        <v>199</v>
      </c>
      <c r="FG45" s="840" t="s">
        <v>200</v>
      </c>
      <c r="FH45" s="840" t="s">
        <v>200</v>
      </c>
      <c r="FI45" s="840" t="s">
        <v>66</v>
      </c>
      <c r="FJ45" s="840" t="s">
        <v>204</v>
      </c>
      <c r="FK45" s="840" t="s">
        <v>204</v>
      </c>
      <c r="FL45" s="840" t="s">
        <v>205</v>
      </c>
      <c r="FM45" s="840" t="s">
        <v>205</v>
      </c>
      <c r="FN45" s="840" t="s">
        <v>1936</v>
      </c>
      <c r="FO45" s="840" t="s">
        <v>62</v>
      </c>
      <c r="FP45" s="840" t="s">
        <v>1936</v>
      </c>
      <c r="FQ45" s="840" t="s">
        <v>1936</v>
      </c>
      <c r="FR45" s="840" t="s">
        <v>62</v>
      </c>
      <c r="FS45" s="840" t="s">
        <v>1936</v>
      </c>
      <c r="FT45" s="840" t="s">
        <v>1936</v>
      </c>
      <c r="FU45" s="840" t="s">
        <v>62</v>
      </c>
      <c r="FV45" s="840" t="s">
        <v>1936</v>
      </c>
      <c r="FW45" s="841" t="s">
        <v>1936</v>
      </c>
      <c r="FX45" s="841" t="s">
        <v>62</v>
      </c>
      <c r="FY45" s="841" t="s">
        <v>62</v>
      </c>
      <c r="FZ45" s="841" t="s">
        <v>205</v>
      </c>
      <c r="GA45" s="841" t="s">
        <v>205</v>
      </c>
      <c r="GB45" s="841" t="s">
        <v>61</v>
      </c>
      <c r="GC45" s="841" t="s">
        <v>61</v>
      </c>
      <c r="GD45" s="841" t="s">
        <v>61</v>
      </c>
      <c r="GE45" s="841" t="s">
        <v>61</v>
      </c>
      <c r="GF45" s="841" t="s">
        <v>61</v>
      </c>
      <c r="GG45" s="841" t="s">
        <v>61</v>
      </c>
      <c r="GH45" s="841" t="s">
        <v>61</v>
      </c>
      <c r="GI45" s="841" t="s">
        <v>61</v>
      </c>
      <c r="GJ45" s="841" t="s">
        <v>62</v>
      </c>
      <c r="GK45" s="841" t="s">
        <v>62</v>
      </c>
      <c r="GL45" s="841" t="s">
        <v>205</v>
      </c>
      <c r="GM45" s="841">
        <v>2011</v>
      </c>
      <c r="GN45" s="841" t="s">
        <v>546</v>
      </c>
      <c r="GO45" s="841" t="s">
        <v>1936</v>
      </c>
      <c r="GP45" s="841">
        <v>2010</v>
      </c>
      <c r="GQ45" s="841" t="s">
        <v>62</v>
      </c>
      <c r="GR45" s="841" t="s">
        <v>61</v>
      </c>
      <c r="GS45" s="841" t="s">
        <v>62</v>
      </c>
      <c r="GT45" s="841" t="s">
        <v>62</v>
      </c>
      <c r="GU45" s="1304" t="s">
        <v>595</v>
      </c>
      <c r="GV45" s="938"/>
      <c r="GW45" s="1307" t="s">
        <v>62</v>
      </c>
      <c r="GX45" s="892" t="s">
        <v>62</v>
      </c>
      <c r="GY45" s="892" t="s">
        <v>62</v>
      </c>
      <c r="GZ45" s="892" t="s">
        <v>62</v>
      </c>
      <c r="HA45" s="892" t="s">
        <v>62</v>
      </c>
      <c r="HB45" s="892" t="s">
        <v>62</v>
      </c>
      <c r="HC45" s="892" t="s">
        <v>62</v>
      </c>
      <c r="HD45" s="892" t="s">
        <v>62</v>
      </c>
      <c r="HE45" s="892" t="s">
        <v>62</v>
      </c>
      <c r="HF45" s="892" t="s">
        <v>205</v>
      </c>
      <c r="HG45" s="892" t="s">
        <v>538</v>
      </c>
      <c r="HH45" s="892" t="s">
        <v>938</v>
      </c>
      <c r="HI45" s="892" t="s">
        <v>61</v>
      </c>
      <c r="HJ45" s="1311" t="s">
        <v>62</v>
      </c>
      <c r="HK45" s="890" t="s">
        <v>1936</v>
      </c>
      <c r="HL45" s="1315" t="s">
        <v>1151</v>
      </c>
    </row>
    <row r="46" spans="1:220" ht="39.950000000000003" customHeight="1">
      <c r="A46" s="1200" t="s">
        <v>1411</v>
      </c>
      <c r="B46" s="1207"/>
      <c r="C46" s="1204" t="s">
        <v>61</v>
      </c>
      <c r="D46" s="894" t="s">
        <v>1972</v>
      </c>
      <c r="E46" s="894" t="s">
        <v>61</v>
      </c>
      <c r="F46" s="894" t="s">
        <v>359</v>
      </c>
      <c r="G46" s="894" t="s">
        <v>61</v>
      </c>
      <c r="H46" s="894" t="s">
        <v>1973</v>
      </c>
      <c r="I46" s="894" t="s">
        <v>61</v>
      </c>
      <c r="J46" s="894" t="s">
        <v>1388</v>
      </c>
      <c r="K46" s="894" t="s">
        <v>61</v>
      </c>
      <c r="L46" s="894" t="s">
        <v>1649</v>
      </c>
      <c r="M46" s="894" t="s">
        <v>61</v>
      </c>
      <c r="N46" s="894" t="s">
        <v>220</v>
      </c>
      <c r="O46" s="894" t="s">
        <v>61</v>
      </c>
      <c r="P46" s="894" t="s">
        <v>1389</v>
      </c>
      <c r="Q46" s="894" t="s">
        <v>61</v>
      </c>
      <c r="R46" s="894" t="s">
        <v>1390</v>
      </c>
      <c r="S46" s="894" t="s">
        <v>61</v>
      </c>
      <c r="T46" s="894" t="s">
        <v>1391</v>
      </c>
      <c r="U46" s="894" t="s">
        <v>61</v>
      </c>
      <c r="V46" s="894" t="s">
        <v>1392</v>
      </c>
      <c r="W46" s="894" t="s">
        <v>9</v>
      </c>
      <c r="X46" s="894" t="s">
        <v>61</v>
      </c>
      <c r="Y46" s="894" t="s">
        <v>62</v>
      </c>
      <c r="Z46" s="894" t="s">
        <v>205</v>
      </c>
      <c r="AA46" s="1210" t="s">
        <v>205</v>
      </c>
      <c r="AB46" s="943"/>
      <c r="AC46" s="1295" t="s">
        <v>85</v>
      </c>
      <c r="AD46" s="835" t="s">
        <v>96</v>
      </c>
      <c r="AE46" s="836">
        <v>1516576</v>
      </c>
      <c r="AF46" s="835" t="s">
        <v>538</v>
      </c>
      <c r="AG46" s="835" t="s">
        <v>1393</v>
      </c>
      <c r="AH46" s="835" t="s">
        <v>62</v>
      </c>
      <c r="AI46" s="836" t="s">
        <v>62</v>
      </c>
      <c r="AJ46" s="836">
        <v>0</v>
      </c>
      <c r="AK46" s="835" t="s">
        <v>538</v>
      </c>
      <c r="AL46" s="835" t="s">
        <v>1394</v>
      </c>
      <c r="AM46" s="835" t="s">
        <v>1936</v>
      </c>
      <c r="AN46" s="836">
        <v>0</v>
      </c>
      <c r="AO46" s="835" t="s">
        <v>538</v>
      </c>
      <c r="AP46" s="835" t="s">
        <v>1394</v>
      </c>
      <c r="AQ46" s="835" t="s">
        <v>1936</v>
      </c>
      <c r="AR46" s="1223">
        <v>0</v>
      </c>
      <c r="AS46" s="835" t="s">
        <v>1936</v>
      </c>
      <c r="AT46" s="835" t="s">
        <v>62</v>
      </c>
      <c r="AU46" s="835" t="s">
        <v>62</v>
      </c>
      <c r="AV46" s="835" t="s">
        <v>1936</v>
      </c>
      <c r="AW46" s="836">
        <v>0</v>
      </c>
      <c r="AX46" s="837" t="s">
        <v>538</v>
      </c>
      <c r="AY46" s="836" t="s">
        <v>1394</v>
      </c>
      <c r="AZ46" s="835" t="s">
        <v>1936</v>
      </c>
      <c r="BA46" s="835" t="s">
        <v>62</v>
      </c>
      <c r="BB46" s="836" t="s">
        <v>1936</v>
      </c>
      <c r="BC46" s="836">
        <v>0</v>
      </c>
      <c r="BD46" s="837" t="s">
        <v>538</v>
      </c>
      <c r="BE46" s="836" t="s">
        <v>1394</v>
      </c>
      <c r="BF46" s="835" t="s">
        <v>1936</v>
      </c>
      <c r="BG46" s="1223">
        <v>0</v>
      </c>
      <c r="BH46" s="835" t="s">
        <v>1936</v>
      </c>
      <c r="BI46" s="835" t="s">
        <v>61</v>
      </c>
      <c r="BJ46" s="836" t="s">
        <v>1396</v>
      </c>
      <c r="BK46" s="836">
        <v>1838254</v>
      </c>
      <c r="BL46" s="836" t="s">
        <v>538</v>
      </c>
      <c r="BM46" s="836" t="s">
        <v>352</v>
      </c>
      <c r="BN46" s="835" t="s">
        <v>1395</v>
      </c>
      <c r="BO46" s="835" t="s">
        <v>62</v>
      </c>
      <c r="BP46" s="836" t="s">
        <v>1936</v>
      </c>
      <c r="BQ46" s="837" t="s">
        <v>1936</v>
      </c>
      <c r="BR46" s="837" t="s">
        <v>1936</v>
      </c>
      <c r="BS46" s="836" t="s">
        <v>1936</v>
      </c>
      <c r="BT46" s="835" t="s">
        <v>62</v>
      </c>
      <c r="BU46" s="836" t="s">
        <v>1936</v>
      </c>
      <c r="BV46" s="835" t="s">
        <v>1936</v>
      </c>
      <c r="BW46" s="836" t="s">
        <v>1936</v>
      </c>
      <c r="BX46" s="836" t="s">
        <v>1936</v>
      </c>
      <c r="BY46" s="1223">
        <v>1838254</v>
      </c>
      <c r="BZ46" s="836" t="s">
        <v>1397</v>
      </c>
      <c r="CA46" s="839">
        <v>0</v>
      </c>
      <c r="CB46" s="835" t="s">
        <v>101</v>
      </c>
      <c r="CC46" s="839">
        <v>0</v>
      </c>
      <c r="CD46" s="835" t="s">
        <v>1673</v>
      </c>
      <c r="CE46" s="839">
        <v>1.2121080644820965</v>
      </c>
      <c r="CF46" s="835" t="s">
        <v>1398</v>
      </c>
      <c r="CG46" s="835" t="s">
        <v>1936</v>
      </c>
      <c r="CH46" s="835" t="s">
        <v>1936</v>
      </c>
      <c r="CI46" s="835" t="s">
        <v>205</v>
      </c>
      <c r="CJ46" s="835" t="s">
        <v>1936</v>
      </c>
      <c r="CK46" s="835" t="s">
        <v>1936</v>
      </c>
      <c r="CL46" s="1280" t="s">
        <v>1399</v>
      </c>
      <c r="CM46" s="1278"/>
      <c r="CN46" s="1298" t="s">
        <v>61</v>
      </c>
      <c r="CO46" s="842" t="s">
        <v>61</v>
      </c>
      <c r="CP46" s="842" t="s">
        <v>61</v>
      </c>
      <c r="CQ46" s="842" t="s">
        <v>61</v>
      </c>
      <c r="CR46" s="842" t="s">
        <v>61</v>
      </c>
      <c r="CS46" s="842" t="s">
        <v>61</v>
      </c>
      <c r="CT46" s="842" t="s">
        <v>61</v>
      </c>
      <c r="CU46" s="842" t="s">
        <v>61</v>
      </c>
      <c r="CV46" s="842" t="s">
        <v>66</v>
      </c>
      <c r="CW46" s="842" t="s">
        <v>66</v>
      </c>
      <c r="CX46" s="842" t="s">
        <v>66</v>
      </c>
      <c r="CY46" s="842" t="s">
        <v>1936</v>
      </c>
      <c r="CZ46" s="923" t="s">
        <v>61</v>
      </c>
      <c r="DA46" s="923" t="s">
        <v>61</v>
      </c>
      <c r="DB46" s="923" t="s">
        <v>61</v>
      </c>
      <c r="DC46" s="923" t="s">
        <v>61</v>
      </c>
      <c r="DD46" s="923" t="s">
        <v>61</v>
      </c>
      <c r="DE46" s="923" t="s">
        <v>61</v>
      </c>
      <c r="DF46" s="923" t="s">
        <v>61</v>
      </c>
      <c r="DG46" s="923" t="s">
        <v>61</v>
      </c>
      <c r="DH46" s="923" t="s">
        <v>61</v>
      </c>
      <c r="DI46" s="923" t="s">
        <v>61</v>
      </c>
      <c r="DJ46" s="923" t="s">
        <v>61</v>
      </c>
      <c r="DK46" s="923" t="s">
        <v>217</v>
      </c>
      <c r="DL46" s="923" t="s">
        <v>61</v>
      </c>
      <c r="DM46" s="923" t="s">
        <v>61</v>
      </c>
      <c r="DN46" s="923" t="s">
        <v>61</v>
      </c>
      <c r="DO46" s="923" t="s">
        <v>61</v>
      </c>
      <c r="DP46" s="923" t="s">
        <v>61</v>
      </c>
      <c r="DQ46" s="923" t="s">
        <v>61</v>
      </c>
      <c r="DR46" s="923" t="s">
        <v>61</v>
      </c>
      <c r="DS46" s="923" t="s">
        <v>61</v>
      </c>
      <c r="DT46" s="923" t="s">
        <v>61</v>
      </c>
      <c r="DU46" s="923" t="s">
        <v>61</v>
      </c>
      <c r="DV46" s="923" t="s">
        <v>61</v>
      </c>
      <c r="DW46" s="923" t="s">
        <v>217</v>
      </c>
      <c r="DX46" s="924" t="s">
        <v>61</v>
      </c>
      <c r="DY46" s="924" t="s">
        <v>62</v>
      </c>
      <c r="DZ46" s="924" t="s">
        <v>61</v>
      </c>
      <c r="EA46" s="924" t="s">
        <v>61</v>
      </c>
      <c r="EB46" s="924" t="s">
        <v>61</v>
      </c>
      <c r="EC46" s="924" t="s">
        <v>61</v>
      </c>
      <c r="ED46" s="924" t="s">
        <v>61</v>
      </c>
      <c r="EE46" s="924" t="s">
        <v>62</v>
      </c>
      <c r="EF46" s="924" t="s">
        <v>62</v>
      </c>
      <c r="EG46" s="924" t="s">
        <v>62</v>
      </c>
      <c r="EH46" s="924" t="s">
        <v>61</v>
      </c>
      <c r="EI46" s="924" t="s">
        <v>1936</v>
      </c>
      <c r="EJ46" s="1276" t="s">
        <v>1400</v>
      </c>
      <c r="EK46" s="1159"/>
      <c r="EL46" s="1301" t="s">
        <v>61</v>
      </c>
      <c r="EM46" s="840" t="s">
        <v>1974</v>
      </c>
      <c r="EN46" s="840" t="s">
        <v>1402</v>
      </c>
      <c r="EO46" s="840" t="s">
        <v>61</v>
      </c>
      <c r="EP46" s="840" t="s">
        <v>61</v>
      </c>
      <c r="EQ46" s="840" t="s">
        <v>61</v>
      </c>
      <c r="ER46" s="840" t="s">
        <v>1403</v>
      </c>
      <c r="ES46" s="840" t="s">
        <v>66</v>
      </c>
      <c r="ET46" s="840" t="s">
        <v>61</v>
      </c>
      <c r="EU46" s="840" t="s">
        <v>1404</v>
      </c>
      <c r="EV46" s="840" t="s">
        <v>61</v>
      </c>
      <c r="EW46" s="840" t="s">
        <v>1405</v>
      </c>
      <c r="EX46" s="840" t="s">
        <v>199</v>
      </c>
      <c r="EY46" s="840" t="s">
        <v>199</v>
      </c>
      <c r="EZ46" s="840" t="s">
        <v>199</v>
      </c>
      <c r="FA46" s="840" t="s">
        <v>199</v>
      </c>
      <c r="FB46" s="840" t="s">
        <v>187</v>
      </c>
      <c r="FC46" s="840" t="s">
        <v>187</v>
      </c>
      <c r="FD46" s="840" t="s">
        <v>187</v>
      </c>
      <c r="FE46" s="840" t="s">
        <v>187</v>
      </c>
      <c r="FF46" s="840" t="s">
        <v>199</v>
      </c>
      <c r="FG46" s="840" t="s">
        <v>199</v>
      </c>
      <c r="FH46" s="840" t="s">
        <v>187</v>
      </c>
      <c r="FI46" s="840" t="s">
        <v>187</v>
      </c>
      <c r="FJ46" s="840" t="s">
        <v>203</v>
      </c>
      <c r="FK46" s="840" t="s">
        <v>203</v>
      </c>
      <c r="FL46" s="840" t="s">
        <v>199</v>
      </c>
      <c r="FM46" s="840" t="s">
        <v>199</v>
      </c>
      <c r="FN46" s="840" t="s">
        <v>1936</v>
      </c>
      <c r="FO46" s="840" t="s">
        <v>62</v>
      </c>
      <c r="FP46" s="840" t="s">
        <v>1936</v>
      </c>
      <c r="FQ46" s="840" t="s">
        <v>1936</v>
      </c>
      <c r="FR46" s="840" t="s">
        <v>62</v>
      </c>
      <c r="FS46" s="840" t="s">
        <v>1936</v>
      </c>
      <c r="FT46" s="840" t="s">
        <v>1936</v>
      </c>
      <c r="FU46" s="840" t="s">
        <v>62</v>
      </c>
      <c r="FV46" s="840" t="s">
        <v>1936</v>
      </c>
      <c r="FW46" s="841" t="s">
        <v>1936</v>
      </c>
      <c r="FX46" s="841" t="s">
        <v>61</v>
      </c>
      <c r="FY46" s="841" t="s">
        <v>61</v>
      </c>
      <c r="FZ46" s="841" t="s">
        <v>62</v>
      </c>
      <c r="GA46" s="841" t="s">
        <v>1406</v>
      </c>
      <c r="GB46" s="841" t="s">
        <v>61</v>
      </c>
      <c r="GC46" s="841" t="s">
        <v>61</v>
      </c>
      <c r="GD46" s="841" t="s">
        <v>61</v>
      </c>
      <c r="GE46" s="841" t="s">
        <v>61</v>
      </c>
      <c r="GF46" s="841" t="s">
        <v>62</v>
      </c>
      <c r="GG46" s="841" t="s">
        <v>62</v>
      </c>
      <c r="GH46" s="841" t="s">
        <v>62</v>
      </c>
      <c r="GI46" s="841" t="s">
        <v>62</v>
      </c>
      <c r="GJ46" s="841" t="s">
        <v>62</v>
      </c>
      <c r="GK46" s="841" t="s">
        <v>62</v>
      </c>
      <c r="GL46" s="841" t="s">
        <v>205</v>
      </c>
      <c r="GM46" s="841">
        <v>2012</v>
      </c>
      <c r="GN46" s="841" t="s">
        <v>1407</v>
      </c>
      <c r="GO46" s="841" t="s">
        <v>1408</v>
      </c>
      <c r="GP46" s="841">
        <v>2009</v>
      </c>
      <c r="GQ46" s="841" t="s">
        <v>61</v>
      </c>
      <c r="GR46" s="841" t="s">
        <v>62</v>
      </c>
      <c r="GS46" s="841" t="s">
        <v>62</v>
      </c>
      <c r="GT46" s="841" t="s">
        <v>62</v>
      </c>
      <c r="GU46" s="1304" t="s">
        <v>1936</v>
      </c>
      <c r="GV46" s="938"/>
      <c r="GW46" s="1307" t="s">
        <v>61</v>
      </c>
      <c r="GX46" s="892" t="s">
        <v>62</v>
      </c>
      <c r="GY46" s="892" t="s">
        <v>62</v>
      </c>
      <c r="GZ46" s="892" t="s">
        <v>62</v>
      </c>
      <c r="HA46" s="892" t="s">
        <v>62</v>
      </c>
      <c r="HB46" s="892" t="s">
        <v>62</v>
      </c>
      <c r="HC46" s="892" t="s">
        <v>62</v>
      </c>
      <c r="HD46" s="892" t="s">
        <v>62</v>
      </c>
      <c r="HE46" s="892" t="s">
        <v>61</v>
      </c>
      <c r="HF46" s="892" t="s">
        <v>205</v>
      </c>
      <c r="HG46" s="892" t="s">
        <v>1929</v>
      </c>
      <c r="HH46" s="892" t="s">
        <v>1409</v>
      </c>
      <c r="HI46" s="892" t="s">
        <v>62</v>
      </c>
      <c r="HJ46" s="1311" t="s">
        <v>62</v>
      </c>
      <c r="HK46" s="890" t="s">
        <v>1410</v>
      </c>
      <c r="HL46" s="1315" t="s">
        <v>1151</v>
      </c>
    </row>
    <row r="47" spans="1:220" ht="39.950000000000003" customHeight="1">
      <c r="A47" s="1200" t="s">
        <v>1174</v>
      </c>
      <c r="B47" s="1207"/>
      <c r="C47" s="1204" t="s">
        <v>61</v>
      </c>
      <c r="D47" s="894" t="s">
        <v>504</v>
      </c>
      <c r="E47" s="894" t="s">
        <v>61</v>
      </c>
      <c r="F47" s="894" t="s">
        <v>505</v>
      </c>
      <c r="G47" s="894" t="s">
        <v>61</v>
      </c>
      <c r="H47" s="894" t="s">
        <v>506</v>
      </c>
      <c r="I47" s="894" t="s">
        <v>61</v>
      </c>
      <c r="J47" s="894" t="s">
        <v>507</v>
      </c>
      <c r="K47" s="894" t="s">
        <v>61</v>
      </c>
      <c r="L47" s="894" t="s">
        <v>508</v>
      </c>
      <c r="M47" s="894" t="s">
        <v>61</v>
      </c>
      <c r="N47" s="894" t="s">
        <v>509</v>
      </c>
      <c r="O47" s="894" t="s">
        <v>61</v>
      </c>
      <c r="P47" s="894" t="s">
        <v>510</v>
      </c>
      <c r="Q47" s="894" t="s">
        <v>61</v>
      </c>
      <c r="R47" s="894" t="s">
        <v>511</v>
      </c>
      <c r="S47" s="894" t="s">
        <v>62</v>
      </c>
      <c r="T47" s="894" t="s">
        <v>1936</v>
      </c>
      <c r="U47" s="894" t="s">
        <v>61</v>
      </c>
      <c r="V47" s="894" t="s">
        <v>615</v>
      </c>
      <c r="W47" s="894" t="s">
        <v>64</v>
      </c>
      <c r="X47" s="894" t="s">
        <v>62</v>
      </c>
      <c r="Y47" s="894" t="s">
        <v>62</v>
      </c>
      <c r="Z47" s="894" t="s">
        <v>205</v>
      </c>
      <c r="AA47" s="1210" t="s">
        <v>205</v>
      </c>
      <c r="AB47" s="943"/>
      <c r="AC47" s="1295" t="s">
        <v>91</v>
      </c>
      <c r="AD47" s="835" t="s">
        <v>90</v>
      </c>
      <c r="AE47" s="836">
        <v>29340695</v>
      </c>
      <c r="AF47" s="835" t="s">
        <v>538</v>
      </c>
      <c r="AG47" s="835" t="s">
        <v>940</v>
      </c>
      <c r="AH47" s="835" t="s">
        <v>61</v>
      </c>
      <c r="AI47" s="836" t="s">
        <v>61</v>
      </c>
      <c r="AJ47" s="836">
        <v>3300000</v>
      </c>
      <c r="AK47" s="835" t="s">
        <v>720</v>
      </c>
      <c r="AL47" s="835" t="s">
        <v>512</v>
      </c>
      <c r="AM47" s="835" t="s">
        <v>1936</v>
      </c>
      <c r="AN47" s="836" t="s">
        <v>1936</v>
      </c>
      <c r="AO47" s="835" t="s">
        <v>1936</v>
      </c>
      <c r="AP47" s="835" t="s">
        <v>1936</v>
      </c>
      <c r="AQ47" s="835" t="s">
        <v>941</v>
      </c>
      <c r="AR47" s="1223">
        <v>3300000</v>
      </c>
      <c r="AS47" s="835" t="s">
        <v>1936</v>
      </c>
      <c r="AT47" s="835" t="s">
        <v>61</v>
      </c>
      <c r="AU47" s="835" t="s">
        <v>692</v>
      </c>
      <c r="AV47" s="835" t="s">
        <v>1936</v>
      </c>
      <c r="AW47" s="836">
        <v>3300000</v>
      </c>
      <c r="AX47" s="837" t="s">
        <v>720</v>
      </c>
      <c r="AY47" s="836" t="s">
        <v>512</v>
      </c>
      <c r="AZ47" s="835" t="s">
        <v>513</v>
      </c>
      <c r="BA47" s="835" t="s">
        <v>1936</v>
      </c>
      <c r="BB47" s="836" t="s">
        <v>1936</v>
      </c>
      <c r="BC47" s="836" t="s">
        <v>1936</v>
      </c>
      <c r="BD47" s="837" t="s">
        <v>1936</v>
      </c>
      <c r="BE47" s="836" t="s">
        <v>1936</v>
      </c>
      <c r="BF47" s="835" t="s">
        <v>1936</v>
      </c>
      <c r="BG47" s="1223">
        <v>3300000</v>
      </c>
      <c r="BH47" s="835" t="s">
        <v>1936</v>
      </c>
      <c r="BI47" s="835" t="s">
        <v>692</v>
      </c>
      <c r="BJ47" s="836" t="s">
        <v>514</v>
      </c>
      <c r="BK47" s="836">
        <v>18200000</v>
      </c>
      <c r="BL47" s="836" t="s">
        <v>538</v>
      </c>
      <c r="BM47" s="836" t="s">
        <v>1936</v>
      </c>
      <c r="BN47" s="835" t="s">
        <v>1936</v>
      </c>
      <c r="BO47" s="835" t="s">
        <v>66</v>
      </c>
      <c r="BP47" s="836" t="s">
        <v>1936</v>
      </c>
      <c r="BQ47" s="837" t="s">
        <v>538</v>
      </c>
      <c r="BR47" s="837" t="s">
        <v>1936</v>
      </c>
      <c r="BS47" s="836" t="s">
        <v>1936</v>
      </c>
      <c r="BT47" s="835" t="s">
        <v>62</v>
      </c>
      <c r="BU47" s="836" t="s">
        <v>1936</v>
      </c>
      <c r="BV47" s="835" t="s">
        <v>538</v>
      </c>
      <c r="BW47" s="836" t="s">
        <v>1936</v>
      </c>
      <c r="BX47" s="836" t="s">
        <v>1936</v>
      </c>
      <c r="BY47" s="1223">
        <v>18200000</v>
      </c>
      <c r="BZ47" s="836" t="s">
        <v>1936</v>
      </c>
      <c r="CA47" s="839">
        <v>0.15348837209302327</v>
      </c>
      <c r="CB47" s="835" t="s">
        <v>101</v>
      </c>
      <c r="CC47" s="839">
        <v>1</v>
      </c>
      <c r="CD47" s="835" t="s">
        <v>101</v>
      </c>
      <c r="CE47" s="839">
        <v>0.732770645003467</v>
      </c>
      <c r="CF47" s="835" t="s">
        <v>114</v>
      </c>
      <c r="CG47" s="835" t="s">
        <v>66</v>
      </c>
      <c r="CH47" s="835" t="s">
        <v>942</v>
      </c>
      <c r="CI47" s="835" t="s">
        <v>1</v>
      </c>
      <c r="CJ47" s="835" t="s">
        <v>467</v>
      </c>
      <c r="CK47" s="835" t="s">
        <v>61</v>
      </c>
      <c r="CL47" s="1280" t="s">
        <v>1936</v>
      </c>
      <c r="CM47" s="1278"/>
      <c r="CN47" s="1298" t="s">
        <v>61</v>
      </c>
      <c r="CO47" s="842" t="s">
        <v>66</v>
      </c>
      <c r="CP47" s="842" t="s">
        <v>66</v>
      </c>
      <c r="CQ47" s="842" t="s">
        <v>61</v>
      </c>
      <c r="CR47" s="842" t="s">
        <v>61</v>
      </c>
      <c r="CS47" s="842" t="s">
        <v>61</v>
      </c>
      <c r="CT47" s="842" t="s">
        <v>66</v>
      </c>
      <c r="CU47" s="842" t="s">
        <v>66</v>
      </c>
      <c r="CV47" s="842" t="s">
        <v>61</v>
      </c>
      <c r="CW47" s="842" t="s">
        <v>61</v>
      </c>
      <c r="CX47" s="842" t="s">
        <v>66</v>
      </c>
      <c r="CY47" s="842" t="s">
        <v>1936</v>
      </c>
      <c r="CZ47" s="923" t="s">
        <v>61</v>
      </c>
      <c r="DA47" s="923" t="s">
        <v>61</v>
      </c>
      <c r="DB47" s="923" t="s">
        <v>61</v>
      </c>
      <c r="DC47" s="923" t="s">
        <v>61</v>
      </c>
      <c r="DD47" s="923" t="s">
        <v>61</v>
      </c>
      <c r="DE47" s="923" t="s">
        <v>61</v>
      </c>
      <c r="DF47" s="923" t="s">
        <v>62</v>
      </c>
      <c r="DG47" s="923" t="s">
        <v>61</v>
      </c>
      <c r="DH47" s="923" t="s">
        <v>61</v>
      </c>
      <c r="DI47" s="923" t="s">
        <v>61</v>
      </c>
      <c r="DJ47" s="923" t="s">
        <v>62</v>
      </c>
      <c r="DK47" s="923" t="s">
        <v>1936</v>
      </c>
      <c r="DL47" s="923" t="s">
        <v>61</v>
      </c>
      <c r="DM47" s="923" t="s">
        <v>61</v>
      </c>
      <c r="DN47" s="923" t="s">
        <v>61</v>
      </c>
      <c r="DO47" s="923" t="s">
        <v>61</v>
      </c>
      <c r="DP47" s="923" t="s">
        <v>61</v>
      </c>
      <c r="DQ47" s="923" t="s">
        <v>61</v>
      </c>
      <c r="DR47" s="923" t="s">
        <v>61</v>
      </c>
      <c r="DS47" s="923" t="s">
        <v>61</v>
      </c>
      <c r="DT47" s="923" t="s">
        <v>61</v>
      </c>
      <c r="DU47" s="923" t="s">
        <v>61</v>
      </c>
      <c r="DV47" s="923" t="s">
        <v>61</v>
      </c>
      <c r="DW47" s="923" t="s">
        <v>1936</v>
      </c>
      <c r="DX47" s="924" t="s">
        <v>61</v>
      </c>
      <c r="DY47" s="924" t="s">
        <v>61</v>
      </c>
      <c r="DZ47" s="924" t="s">
        <v>61</v>
      </c>
      <c r="EA47" s="924" t="s">
        <v>61</v>
      </c>
      <c r="EB47" s="924" t="s">
        <v>61</v>
      </c>
      <c r="EC47" s="924" t="s">
        <v>61</v>
      </c>
      <c r="ED47" s="924" t="s">
        <v>62</v>
      </c>
      <c r="EE47" s="924" t="s">
        <v>62</v>
      </c>
      <c r="EF47" s="924" t="s">
        <v>62</v>
      </c>
      <c r="EG47" s="924" t="s">
        <v>62</v>
      </c>
      <c r="EH47" s="924" t="s">
        <v>61</v>
      </c>
      <c r="EI47" s="924" t="s">
        <v>1936</v>
      </c>
      <c r="EJ47" s="1276" t="s">
        <v>1936</v>
      </c>
      <c r="EK47" s="1159"/>
      <c r="EL47" s="1301" t="s">
        <v>61</v>
      </c>
      <c r="EM47" s="840" t="s">
        <v>346</v>
      </c>
      <c r="EN47" s="840" t="s">
        <v>943</v>
      </c>
      <c r="EO47" s="840" t="s">
        <v>61</v>
      </c>
      <c r="EP47" s="840" t="s">
        <v>61</v>
      </c>
      <c r="EQ47" s="840" t="s">
        <v>61</v>
      </c>
      <c r="ER47" s="840" t="s">
        <v>515</v>
      </c>
      <c r="ES47" s="840" t="s">
        <v>516</v>
      </c>
      <c r="ET47" s="840" t="s">
        <v>61</v>
      </c>
      <c r="EU47" s="840" t="s">
        <v>1936</v>
      </c>
      <c r="EV47" s="840" t="s">
        <v>66</v>
      </c>
      <c r="EW47" s="840" t="s">
        <v>66</v>
      </c>
      <c r="EX47" s="840" t="s">
        <v>199</v>
      </c>
      <c r="EY47" s="840" t="s">
        <v>517</v>
      </c>
      <c r="EZ47" s="840" t="s">
        <v>66</v>
      </c>
      <c r="FA47" s="840" t="s">
        <v>66</v>
      </c>
      <c r="FB47" s="840" t="s">
        <v>66</v>
      </c>
      <c r="FC47" s="840" t="s">
        <v>66</v>
      </c>
      <c r="FD47" s="840" t="s">
        <v>66</v>
      </c>
      <c r="FE47" s="840" t="s">
        <v>66</v>
      </c>
      <c r="FF47" s="840" t="s">
        <v>199</v>
      </c>
      <c r="FG47" s="840" t="s">
        <v>517</v>
      </c>
      <c r="FH47" s="840" t="s">
        <v>66</v>
      </c>
      <c r="FI47" s="840" t="s">
        <v>66</v>
      </c>
      <c r="FJ47" s="840" t="s">
        <v>66</v>
      </c>
      <c r="FK47" s="840" t="s">
        <v>66</v>
      </c>
      <c r="FL47" s="840" t="s">
        <v>66</v>
      </c>
      <c r="FM47" s="840" t="s">
        <v>66</v>
      </c>
      <c r="FN47" s="840" t="s">
        <v>1936</v>
      </c>
      <c r="FO47" s="840" t="s">
        <v>62</v>
      </c>
      <c r="FP47" s="840" t="s">
        <v>1936</v>
      </c>
      <c r="FQ47" s="840" t="s">
        <v>1936</v>
      </c>
      <c r="FR47" s="840" t="s">
        <v>62</v>
      </c>
      <c r="FS47" s="840" t="s">
        <v>1936</v>
      </c>
      <c r="FT47" s="840" t="s">
        <v>1936</v>
      </c>
      <c r="FU47" s="840" t="s">
        <v>62</v>
      </c>
      <c r="FV47" s="840" t="s">
        <v>1936</v>
      </c>
      <c r="FW47" s="841" t="s">
        <v>1936</v>
      </c>
      <c r="FX47" s="841" t="s">
        <v>62</v>
      </c>
      <c r="FY47" s="841" t="s">
        <v>62</v>
      </c>
      <c r="FZ47" s="841" t="s">
        <v>205</v>
      </c>
      <c r="GA47" s="841" t="s">
        <v>205</v>
      </c>
      <c r="GB47" s="841" t="s">
        <v>61</v>
      </c>
      <c r="GC47" s="841" t="s">
        <v>61</v>
      </c>
      <c r="GD47" s="841" t="s">
        <v>61</v>
      </c>
      <c r="GE47" s="841" t="s">
        <v>61</v>
      </c>
      <c r="GF47" s="841" t="s">
        <v>62</v>
      </c>
      <c r="GG47" s="841" t="s">
        <v>62</v>
      </c>
      <c r="GH47" s="841" t="s">
        <v>62</v>
      </c>
      <c r="GI47" s="841" t="s">
        <v>61</v>
      </c>
      <c r="GJ47" s="841" t="s">
        <v>62</v>
      </c>
      <c r="GK47" s="841" t="s">
        <v>62</v>
      </c>
      <c r="GL47" s="841" t="s">
        <v>205</v>
      </c>
      <c r="GM47" s="841">
        <v>2011</v>
      </c>
      <c r="GN47" s="841" t="s">
        <v>518</v>
      </c>
      <c r="GO47" s="841" t="s">
        <v>1936</v>
      </c>
      <c r="GP47" s="841">
        <v>2010</v>
      </c>
      <c r="GQ47" s="841" t="s">
        <v>61</v>
      </c>
      <c r="GR47" s="841" t="s">
        <v>61</v>
      </c>
      <c r="GS47" s="841" t="s">
        <v>61</v>
      </c>
      <c r="GT47" s="841" t="s">
        <v>62</v>
      </c>
      <c r="GU47" s="1304" t="s">
        <v>596</v>
      </c>
      <c r="GV47" s="939"/>
      <c r="GW47" s="1307" t="s">
        <v>61</v>
      </c>
      <c r="GX47" s="892" t="s">
        <v>61</v>
      </c>
      <c r="GY47" s="892" t="s">
        <v>61</v>
      </c>
      <c r="GZ47" s="892" t="s">
        <v>944</v>
      </c>
      <c r="HA47" s="892" t="s">
        <v>944</v>
      </c>
      <c r="HB47" s="892" t="s">
        <v>944</v>
      </c>
      <c r="HC47" s="892" t="s">
        <v>692</v>
      </c>
      <c r="HD47" s="892" t="s">
        <v>205</v>
      </c>
      <c r="HE47" s="892" t="s">
        <v>944</v>
      </c>
      <c r="HF47" s="892" t="s">
        <v>205</v>
      </c>
      <c r="HG47" s="892" t="s">
        <v>538</v>
      </c>
      <c r="HH47" s="892" t="s">
        <v>945</v>
      </c>
      <c r="HI47" s="892" t="s">
        <v>62</v>
      </c>
      <c r="HJ47" s="1311" t="s">
        <v>62</v>
      </c>
      <c r="HK47" s="890" t="s">
        <v>1936</v>
      </c>
      <c r="HL47" s="1315" t="s">
        <v>1151</v>
      </c>
    </row>
    <row r="48" spans="1:220" ht="39.950000000000003" customHeight="1">
      <c r="A48" s="1200" t="s">
        <v>1175</v>
      </c>
      <c r="B48" s="1207"/>
      <c r="C48" s="1204" t="s">
        <v>61</v>
      </c>
      <c r="D48" s="894" t="s">
        <v>244</v>
      </c>
      <c r="E48" s="894" t="s">
        <v>62</v>
      </c>
      <c r="F48" s="894" t="s">
        <v>1936</v>
      </c>
      <c r="G48" s="894" t="s">
        <v>61</v>
      </c>
      <c r="H48" s="894" t="s">
        <v>245</v>
      </c>
      <c r="I48" s="894" t="s">
        <v>62</v>
      </c>
      <c r="J48" s="894" t="s">
        <v>1936</v>
      </c>
      <c r="K48" s="894" t="s">
        <v>61</v>
      </c>
      <c r="L48" s="894" t="s">
        <v>616</v>
      </c>
      <c r="M48" s="894" t="s">
        <v>61</v>
      </c>
      <c r="N48" s="894" t="s">
        <v>220</v>
      </c>
      <c r="O48" s="894" t="s">
        <v>61</v>
      </c>
      <c r="P48" s="894" t="s">
        <v>246</v>
      </c>
      <c r="Q48" s="894" t="s">
        <v>61</v>
      </c>
      <c r="R48" s="894" t="s">
        <v>1936</v>
      </c>
      <c r="S48" s="894" t="s">
        <v>62</v>
      </c>
      <c r="T48" s="894" t="s">
        <v>1936</v>
      </c>
      <c r="U48" s="894" t="s">
        <v>61</v>
      </c>
      <c r="V48" s="894" t="s">
        <v>247</v>
      </c>
      <c r="W48" s="894" t="s">
        <v>60</v>
      </c>
      <c r="X48" s="894" t="s">
        <v>61</v>
      </c>
      <c r="Y48" s="894" t="s">
        <v>62</v>
      </c>
      <c r="Z48" s="894" t="s">
        <v>205</v>
      </c>
      <c r="AA48" s="1210" t="s">
        <v>205</v>
      </c>
      <c r="AB48" s="943"/>
      <c r="AC48" s="1295" t="s">
        <v>85</v>
      </c>
      <c r="AD48" s="835" t="s">
        <v>96</v>
      </c>
      <c r="AE48" s="836">
        <v>1600000</v>
      </c>
      <c r="AF48" s="835" t="s">
        <v>538</v>
      </c>
      <c r="AG48" s="835" t="s">
        <v>1677</v>
      </c>
      <c r="AH48" s="835" t="s">
        <v>61</v>
      </c>
      <c r="AI48" s="836" t="s">
        <v>61</v>
      </c>
      <c r="AJ48" s="836">
        <v>160625</v>
      </c>
      <c r="AK48" s="835" t="s">
        <v>538</v>
      </c>
      <c r="AL48" s="835" t="s">
        <v>248</v>
      </c>
      <c r="AM48" s="835" t="s">
        <v>1936</v>
      </c>
      <c r="AN48" s="836">
        <v>725011</v>
      </c>
      <c r="AO48" s="835" t="s">
        <v>538</v>
      </c>
      <c r="AP48" s="835" t="s">
        <v>946</v>
      </c>
      <c r="AQ48" s="835" t="s">
        <v>1936</v>
      </c>
      <c r="AR48" s="1223">
        <v>885636</v>
      </c>
      <c r="AS48" s="835" t="s">
        <v>1936</v>
      </c>
      <c r="AT48" s="835" t="s">
        <v>61</v>
      </c>
      <c r="AU48" s="835" t="s">
        <v>61</v>
      </c>
      <c r="AV48" s="835" t="s">
        <v>947</v>
      </c>
      <c r="AW48" s="836">
        <v>160625</v>
      </c>
      <c r="AX48" s="837" t="s">
        <v>538</v>
      </c>
      <c r="AY48" s="836" t="s">
        <v>249</v>
      </c>
      <c r="AZ48" s="835" t="s">
        <v>1936</v>
      </c>
      <c r="BA48" s="835" t="s">
        <v>61</v>
      </c>
      <c r="BB48" s="836" t="s">
        <v>949</v>
      </c>
      <c r="BC48" s="836">
        <v>118125</v>
      </c>
      <c r="BD48" s="837" t="s">
        <v>538</v>
      </c>
      <c r="BE48" s="836" t="s">
        <v>948</v>
      </c>
      <c r="BF48" s="835" t="s">
        <v>1936</v>
      </c>
      <c r="BG48" s="1223">
        <v>278750</v>
      </c>
      <c r="BH48" s="835" t="s">
        <v>1936</v>
      </c>
      <c r="BI48" s="835" t="s">
        <v>62</v>
      </c>
      <c r="BJ48" s="836" t="s">
        <v>952</v>
      </c>
      <c r="BK48" s="836">
        <v>212152</v>
      </c>
      <c r="BL48" s="836" t="s">
        <v>538</v>
      </c>
      <c r="BM48" s="836" t="s">
        <v>950</v>
      </c>
      <c r="BN48" s="835" t="s">
        <v>951</v>
      </c>
      <c r="BO48" s="835" t="s">
        <v>61</v>
      </c>
      <c r="BP48" s="836" t="s">
        <v>1219</v>
      </c>
      <c r="BQ48" s="837" t="s">
        <v>1936</v>
      </c>
      <c r="BR48" s="837" t="s">
        <v>1936</v>
      </c>
      <c r="BS48" s="836" t="s">
        <v>953</v>
      </c>
      <c r="BT48" s="835" t="s">
        <v>62</v>
      </c>
      <c r="BU48" s="836">
        <v>0</v>
      </c>
      <c r="BV48" s="835" t="s">
        <v>1936</v>
      </c>
      <c r="BW48" s="836" t="s">
        <v>1936</v>
      </c>
      <c r="BX48" s="836" t="s">
        <v>954</v>
      </c>
      <c r="BY48" s="1223">
        <v>212152</v>
      </c>
      <c r="BZ48" s="836" t="s">
        <v>1936</v>
      </c>
      <c r="CA48" s="839">
        <v>0.56783227609583986</v>
      </c>
      <c r="CB48" s="835" t="s">
        <v>101</v>
      </c>
      <c r="CC48" s="839">
        <v>0.57623318385650224</v>
      </c>
      <c r="CD48" s="835" t="s">
        <v>101</v>
      </c>
      <c r="CE48" s="839">
        <v>0.30681375</v>
      </c>
      <c r="CF48" s="835" t="s">
        <v>955</v>
      </c>
      <c r="CG48" s="835" t="s">
        <v>61</v>
      </c>
      <c r="CH48" s="835" t="s">
        <v>101</v>
      </c>
      <c r="CI48" s="835" t="s">
        <v>1</v>
      </c>
      <c r="CJ48" s="835" t="s">
        <v>250</v>
      </c>
      <c r="CK48" s="835" t="s">
        <v>62</v>
      </c>
      <c r="CL48" s="1280" t="s">
        <v>1975</v>
      </c>
      <c r="CM48" s="1278"/>
      <c r="CN48" s="1298" t="s">
        <v>61</v>
      </c>
      <c r="CO48" s="842" t="s">
        <v>61</v>
      </c>
      <c r="CP48" s="842" t="s">
        <v>61</v>
      </c>
      <c r="CQ48" s="842" t="s">
        <v>62</v>
      </c>
      <c r="CR48" s="842" t="s">
        <v>61</v>
      </c>
      <c r="CS48" s="842" t="s">
        <v>61</v>
      </c>
      <c r="CT48" s="842" t="s">
        <v>62</v>
      </c>
      <c r="CU48" s="842" t="s">
        <v>61</v>
      </c>
      <c r="CV48" s="842" t="s">
        <v>61</v>
      </c>
      <c r="CW48" s="842" t="s">
        <v>61</v>
      </c>
      <c r="CX48" s="842" t="s">
        <v>62</v>
      </c>
      <c r="CY48" s="842" t="s">
        <v>251</v>
      </c>
      <c r="CZ48" s="923" t="s">
        <v>61</v>
      </c>
      <c r="DA48" s="923" t="s">
        <v>61</v>
      </c>
      <c r="DB48" s="923" t="s">
        <v>61</v>
      </c>
      <c r="DC48" s="923" t="s">
        <v>62</v>
      </c>
      <c r="DD48" s="923" t="s">
        <v>61</v>
      </c>
      <c r="DE48" s="923" t="s">
        <v>61</v>
      </c>
      <c r="DF48" s="923" t="s">
        <v>62</v>
      </c>
      <c r="DG48" s="923" t="s">
        <v>61</v>
      </c>
      <c r="DH48" s="923" t="s">
        <v>61</v>
      </c>
      <c r="DI48" s="923" t="s">
        <v>61</v>
      </c>
      <c r="DJ48" s="923" t="s">
        <v>62</v>
      </c>
      <c r="DK48" s="923" t="s">
        <v>251</v>
      </c>
      <c r="DL48" s="923" t="s">
        <v>62</v>
      </c>
      <c r="DM48" s="923" t="s">
        <v>62</v>
      </c>
      <c r="DN48" s="923" t="s">
        <v>62</v>
      </c>
      <c r="DO48" s="923" t="s">
        <v>62</v>
      </c>
      <c r="DP48" s="923" t="s">
        <v>62</v>
      </c>
      <c r="DQ48" s="923" t="s">
        <v>61</v>
      </c>
      <c r="DR48" s="923" t="s">
        <v>61</v>
      </c>
      <c r="DS48" s="923" t="s">
        <v>62</v>
      </c>
      <c r="DT48" s="923" t="s">
        <v>62</v>
      </c>
      <c r="DU48" s="923" t="s">
        <v>62</v>
      </c>
      <c r="DV48" s="923" t="s">
        <v>62</v>
      </c>
      <c r="DW48" s="923" t="s">
        <v>62</v>
      </c>
      <c r="DX48" s="924" t="s">
        <v>62</v>
      </c>
      <c r="DY48" s="924" t="s">
        <v>62</v>
      </c>
      <c r="DZ48" s="924" t="s">
        <v>62</v>
      </c>
      <c r="EA48" s="924" t="s">
        <v>62</v>
      </c>
      <c r="EB48" s="924" t="s">
        <v>62</v>
      </c>
      <c r="EC48" s="924" t="s">
        <v>62</v>
      </c>
      <c r="ED48" s="924" t="s">
        <v>62</v>
      </c>
      <c r="EE48" s="924" t="s">
        <v>62</v>
      </c>
      <c r="EF48" s="924" t="s">
        <v>62</v>
      </c>
      <c r="EG48" s="924" t="s">
        <v>62</v>
      </c>
      <c r="EH48" s="924" t="s">
        <v>62</v>
      </c>
      <c r="EI48" s="924" t="s">
        <v>62</v>
      </c>
      <c r="EJ48" s="1276" t="s">
        <v>957</v>
      </c>
      <c r="EK48" s="1159"/>
      <c r="EL48" s="1301" t="s">
        <v>62</v>
      </c>
      <c r="EM48" s="840" t="s">
        <v>205</v>
      </c>
      <c r="EN48" s="840" t="s">
        <v>205</v>
      </c>
      <c r="EO48" s="840" t="s">
        <v>205</v>
      </c>
      <c r="EP48" s="840" t="s">
        <v>205</v>
      </c>
      <c r="EQ48" s="840" t="s">
        <v>61</v>
      </c>
      <c r="ER48" s="840" t="s">
        <v>224</v>
      </c>
      <c r="ES48" s="840" t="s">
        <v>958</v>
      </c>
      <c r="ET48" s="840" t="s">
        <v>61</v>
      </c>
      <c r="EU48" s="840" t="s">
        <v>959</v>
      </c>
      <c r="EV48" s="840" t="s">
        <v>61</v>
      </c>
      <c r="EW48" s="840" t="s">
        <v>252</v>
      </c>
      <c r="EX48" s="840" t="s">
        <v>201</v>
      </c>
      <c r="EY48" s="840" t="s">
        <v>203</v>
      </c>
      <c r="EZ48" s="840" t="s">
        <v>203</v>
      </c>
      <c r="FA48" s="840" t="s">
        <v>203</v>
      </c>
      <c r="FB48" s="840" t="s">
        <v>205</v>
      </c>
      <c r="FC48" s="840" t="s">
        <v>205</v>
      </c>
      <c r="FD48" s="840" t="s">
        <v>203</v>
      </c>
      <c r="FE48" s="840" t="s">
        <v>203</v>
      </c>
      <c r="FF48" s="840" t="s">
        <v>202</v>
      </c>
      <c r="FG48" s="840" t="s">
        <v>201</v>
      </c>
      <c r="FH48" s="840" t="s">
        <v>203</v>
      </c>
      <c r="FI48" s="840" t="s">
        <v>203</v>
      </c>
      <c r="FJ48" s="840" t="s">
        <v>203</v>
      </c>
      <c r="FK48" s="840" t="s">
        <v>203</v>
      </c>
      <c r="FL48" s="840" t="s">
        <v>205</v>
      </c>
      <c r="FM48" s="840" t="s">
        <v>205</v>
      </c>
      <c r="FN48" s="840" t="s">
        <v>960</v>
      </c>
      <c r="FO48" s="840" t="s">
        <v>62</v>
      </c>
      <c r="FP48" s="840" t="s">
        <v>1936</v>
      </c>
      <c r="FQ48" s="840" t="s">
        <v>1936</v>
      </c>
      <c r="FR48" s="840" t="s">
        <v>62</v>
      </c>
      <c r="FS48" s="840" t="s">
        <v>1936</v>
      </c>
      <c r="FT48" s="840" t="s">
        <v>1936</v>
      </c>
      <c r="FU48" s="840" t="s">
        <v>62</v>
      </c>
      <c r="FV48" s="840" t="s">
        <v>1936</v>
      </c>
      <c r="FW48" s="841" t="s">
        <v>1936</v>
      </c>
      <c r="FX48" s="841" t="s">
        <v>62</v>
      </c>
      <c r="FY48" s="841" t="s">
        <v>62</v>
      </c>
      <c r="FZ48" s="841" t="s">
        <v>205</v>
      </c>
      <c r="GA48" s="841" t="s">
        <v>205</v>
      </c>
      <c r="GB48" s="841" t="s">
        <v>61</v>
      </c>
      <c r="GC48" s="841" t="s">
        <v>61</v>
      </c>
      <c r="GD48" s="841" t="s">
        <v>61</v>
      </c>
      <c r="GE48" s="841" t="s">
        <v>62</v>
      </c>
      <c r="GF48" s="841" t="s">
        <v>62</v>
      </c>
      <c r="GG48" s="841" t="s">
        <v>62</v>
      </c>
      <c r="GH48" s="841" t="s">
        <v>62</v>
      </c>
      <c r="GI48" s="841" t="s">
        <v>61</v>
      </c>
      <c r="GJ48" s="841" t="s">
        <v>62</v>
      </c>
      <c r="GK48" s="841" t="s">
        <v>62</v>
      </c>
      <c r="GL48" s="841" t="s">
        <v>205</v>
      </c>
      <c r="GM48" s="841">
        <v>2011</v>
      </c>
      <c r="GN48" s="841" t="s">
        <v>253</v>
      </c>
      <c r="GO48" s="841" t="s">
        <v>254</v>
      </c>
      <c r="GP48" s="841">
        <v>2005</v>
      </c>
      <c r="GQ48" s="841" t="s">
        <v>61</v>
      </c>
      <c r="GR48" s="841" t="s">
        <v>62</v>
      </c>
      <c r="GS48" s="841" t="s">
        <v>62</v>
      </c>
      <c r="GT48" s="841" t="s">
        <v>62</v>
      </c>
      <c r="GU48" s="1304" t="s">
        <v>619</v>
      </c>
      <c r="GV48" s="938"/>
      <c r="GW48" s="1307" t="s">
        <v>66</v>
      </c>
      <c r="GX48" s="892" t="s">
        <v>66</v>
      </c>
      <c r="GY48" s="892" t="s">
        <v>66</v>
      </c>
      <c r="GZ48" s="892" t="s">
        <v>66</v>
      </c>
      <c r="HA48" s="892" t="s">
        <v>205</v>
      </c>
      <c r="HB48" s="892" t="s">
        <v>66</v>
      </c>
      <c r="HC48" s="892" t="s">
        <v>66</v>
      </c>
      <c r="HD48" s="892" t="s">
        <v>205</v>
      </c>
      <c r="HE48" s="892" t="s">
        <v>66</v>
      </c>
      <c r="HF48" s="892" t="s">
        <v>205</v>
      </c>
      <c r="HG48" s="892" t="s">
        <v>961</v>
      </c>
      <c r="HH48" s="892" t="s">
        <v>962</v>
      </c>
      <c r="HI48" s="892" t="s">
        <v>1936</v>
      </c>
      <c r="HJ48" s="1311" t="s">
        <v>1936</v>
      </c>
      <c r="HK48" s="890" t="s">
        <v>963</v>
      </c>
      <c r="HL48" s="1315" t="s">
        <v>45</v>
      </c>
    </row>
    <row r="49" spans="1:220" ht="39.950000000000003" customHeight="1">
      <c r="A49" s="1200" t="s">
        <v>1176</v>
      </c>
      <c r="B49" s="1207"/>
      <c r="C49" s="1204" t="s">
        <v>61</v>
      </c>
      <c r="D49" s="894" t="s">
        <v>329</v>
      </c>
      <c r="E49" s="894" t="s">
        <v>61</v>
      </c>
      <c r="F49" s="894" t="s">
        <v>330</v>
      </c>
      <c r="G49" s="894" t="s">
        <v>61</v>
      </c>
      <c r="H49" s="894" t="s">
        <v>331</v>
      </c>
      <c r="I49" s="894" t="s">
        <v>62</v>
      </c>
      <c r="J49" s="894" t="s">
        <v>1936</v>
      </c>
      <c r="K49" s="894" t="s">
        <v>61</v>
      </c>
      <c r="L49" s="894" t="s">
        <v>332</v>
      </c>
      <c r="M49" s="894" t="s">
        <v>61</v>
      </c>
      <c r="N49" s="894" t="s">
        <v>220</v>
      </c>
      <c r="O49" s="894" t="s">
        <v>61</v>
      </c>
      <c r="P49" s="894" t="s">
        <v>617</v>
      </c>
      <c r="Q49" s="894" t="s">
        <v>61</v>
      </c>
      <c r="R49" s="894" t="s">
        <v>333</v>
      </c>
      <c r="S49" s="894" t="s">
        <v>62</v>
      </c>
      <c r="T49" s="894" t="s">
        <v>1936</v>
      </c>
      <c r="U49" s="894" t="s">
        <v>62</v>
      </c>
      <c r="V49" s="894" t="s">
        <v>1936</v>
      </c>
      <c r="W49" s="894" t="s">
        <v>60</v>
      </c>
      <c r="X49" s="894" t="s">
        <v>62</v>
      </c>
      <c r="Y49" s="894" t="s">
        <v>61</v>
      </c>
      <c r="Z49" s="894" t="s">
        <v>964</v>
      </c>
      <c r="AA49" s="1210" t="s">
        <v>965</v>
      </c>
      <c r="AB49" s="943"/>
      <c r="AC49" s="1295" t="s">
        <v>85</v>
      </c>
      <c r="AD49" s="835" t="s">
        <v>96</v>
      </c>
      <c r="AE49" s="836" t="s">
        <v>1663</v>
      </c>
      <c r="AF49" s="835" t="s">
        <v>538</v>
      </c>
      <c r="AG49" s="835" t="s">
        <v>966</v>
      </c>
      <c r="AH49" s="835" t="s">
        <v>66</v>
      </c>
      <c r="AI49" s="836" t="s">
        <v>62</v>
      </c>
      <c r="AJ49" s="836" t="s">
        <v>1936</v>
      </c>
      <c r="AK49" s="835" t="s">
        <v>1936</v>
      </c>
      <c r="AL49" s="835" t="s">
        <v>1936</v>
      </c>
      <c r="AM49" s="835" t="s">
        <v>1936</v>
      </c>
      <c r="AN49" s="836" t="s">
        <v>1936</v>
      </c>
      <c r="AO49" s="835" t="s">
        <v>1936</v>
      </c>
      <c r="AP49" s="835" t="s">
        <v>1936</v>
      </c>
      <c r="AQ49" s="835" t="s">
        <v>1936</v>
      </c>
      <c r="AR49" s="1223">
        <v>0</v>
      </c>
      <c r="AS49" s="835" t="s">
        <v>1936</v>
      </c>
      <c r="AT49" s="835" t="s">
        <v>66</v>
      </c>
      <c r="AU49" s="835" t="s">
        <v>66</v>
      </c>
      <c r="AV49" s="835" t="s">
        <v>1936</v>
      </c>
      <c r="AW49" s="836" t="s">
        <v>1936</v>
      </c>
      <c r="AX49" s="837" t="s">
        <v>1936</v>
      </c>
      <c r="AY49" s="836" t="s">
        <v>1936</v>
      </c>
      <c r="AZ49" s="835" t="s">
        <v>1936</v>
      </c>
      <c r="BA49" s="835" t="s">
        <v>66</v>
      </c>
      <c r="BB49" s="836" t="s">
        <v>1936</v>
      </c>
      <c r="BC49" s="836" t="s">
        <v>1936</v>
      </c>
      <c r="BD49" s="837" t="s">
        <v>1936</v>
      </c>
      <c r="BE49" s="836" t="s">
        <v>1936</v>
      </c>
      <c r="BF49" s="835" t="s">
        <v>1936</v>
      </c>
      <c r="BG49" s="1223">
        <v>0</v>
      </c>
      <c r="BH49" s="835" t="s">
        <v>1936</v>
      </c>
      <c r="BI49" s="835" t="s">
        <v>61</v>
      </c>
      <c r="BJ49" s="836" t="s">
        <v>968</v>
      </c>
      <c r="BK49" s="836">
        <v>5400000</v>
      </c>
      <c r="BL49" s="836" t="s">
        <v>538</v>
      </c>
      <c r="BM49" s="836" t="s">
        <v>1936</v>
      </c>
      <c r="BN49" s="835" t="s">
        <v>967</v>
      </c>
      <c r="BO49" s="835" t="s">
        <v>66</v>
      </c>
      <c r="BP49" s="836" t="s">
        <v>1936</v>
      </c>
      <c r="BQ49" s="837" t="s">
        <v>1936</v>
      </c>
      <c r="BR49" s="837" t="s">
        <v>1936</v>
      </c>
      <c r="BS49" s="836" t="s">
        <v>1936</v>
      </c>
      <c r="BT49" s="835" t="s">
        <v>66</v>
      </c>
      <c r="BU49" s="836" t="s">
        <v>1936</v>
      </c>
      <c r="BV49" s="835" t="s">
        <v>1936</v>
      </c>
      <c r="BW49" s="836" t="s">
        <v>1936</v>
      </c>
      <c r="BX49" s="836" t="s">
        <v>1936</v>
      </c>
      <c r="BY49" s="1223">
        <v>5400000</v>
      </c>
      <c r="BZ49" s="836" t="s">
        <v>1936</v>
      </c>
      <c r="CA49" s="839">
        <v>0</v>
      </c>
      <c r="CB49" s="835" t="s">
        <v>101</v>
      </c>
      <c r="CC49" s="839" t="s">
        <v>66</v>
      </c>
      <c r="CD49" s="835" t="s">
        <v>101</v>
      </c>
      <c r="CE49" s="839">
        <v>2.7</v>
      </c>
      <c r="CF49" s="835" t="s">
        <v>1675</v>
      </c>
      <c r="CG49" s="835" t="s">
        <v>1936</v>
      </c>
      <c r="CH49" s="835" t="s">
        <v>101</v>
      </c>
      <c r="CI49" s="835" t="s">
        <v>1936</v>
      </c>
      <c r="CJ49" s="835" t="s">
        <v>1936</v>
      </c>
      <c r="CK49" s="835" t="s">
        <v>1936</v>
      </c>
      <c r="CL49" s="1280" t="s">
        <v>1936</v>
      </c>
      <c r="CM49" s="1278"/>
      <c r="CN49" s="1298" t="s">
        <v>61</v>
      </c>
      <c r="CO49" s="842" t="s">
        <v>61</v>
      </c>
      <c r="CP49" s="842" t="s">
        <v>66</v>
      </c>
      <c r="CQ49" s="842" t="s">
        <v>66</v>
      </c>
      <c r="CR49" s="842" t="s">
        <v>66</v>
      </c>
      <c r="CS49" s="842" t="s">
        <v>61</v>
      </c>
      <c r="CT49" s="842" t="s">
        <v>66</v>
      </c>
      <c r="CU49" s="842" t="s">
        <v>66</v>
      </c>
      <c r="CV49" s="842" t="s">
        <v>66</v>
      </c>
      <c r="CW49" s="842" t="s">
        <v>66</v>
      </c>
      <c r="CX49" s="842" t="s">
        <v>66</v>
      </c>
      <c r="CY49" s="842" t="s">
        <v>1936</v>
      </c>
      <c r="CZ49" s="923" t="s">
        <v>61</v>
      </c>
      <c r="DA49" s="923" t="s">
        <v>61</v>
      </c>
      <c r="DB49" s="923" t="s">
        <v>61</v>
      </c>
      <c r="DC49" s="923" t="s">
        <v>61</v>
      </c>
      <c r="DD49" s="923" t="s">
        <v>61</v>
      </c>
      <c r="DE49" s="923" t="s">
        <v>61</v>
      </c>
      <c r="DF49" s="923" t="s">
        <v>62</v>
      </c>
      <c r="DG49" s="923" t="s">
        <v>62</v>
      </c>
      <c r="DH49" s="923" t="s">
        <v>61</v>
      </c>
      <c r="DI49" s="923" t="s">
        <v>61</v>
      </c>
      <c r="DJ49" s="923" t="s">
        <v>62</v>
      </c>
      <c r="DK49" s="923" t="s">
        <v>1936</v>
      </c>
      <c r="DL49" s="923" t="s">
        <v>61</v>
      </c>
      <c r="DM49" s="923" t="s">
        <v>61</v>
      </c>
      <c r="DN49" s="923" t="s">
        <v>61</v>
      </c>
      <c r="DO49" s="923" t="s">
        <v>61</v>
      </c>
      <c r="DP49" s="923" t="s">
        <v>61</v>
      </c>
      <c r="DQ49" s="923" t="s">
        <v>61</v>
      </c>
      <c r="DR49" s="923" t="s">
        <v>62</v>
      </c>
      <c r="DS49" s="923" t="s">
        <v>62</v>
      </c>
      <c r="DT49" s="923" t="s">
        <v>62</v>
      </c>
      <c r="DU49" s="923" t="s">
        <v>62</v>
      </c>
      <c r="DV49" s="923" t="s">
        <v>62</v>
      </c>
      <c r="DW49" s="923" t="s">
        <v>1936</v>
      </c>
      <c r="DX49" s="924" t="s">
        <v>61</v>
      </c>
      <c r="DY49" s="924" t="s">
        <v>61</v>
      </c>
      <c r="DZ49" s="924" t="s">
        <v>61</v>
      </c>
      <c r="EA49" s="924" t="s">
        <v>62</v>
      </c>
      <c r="EB49" s="924" t="s">
        <v>61</v>
      </c>
      <c r="EC49" s="924" t="s">
        <v>61</v>
      </c>
      <c r="ED49" s="924" t="s">
        <v>62</v>
      </c>
      <c r="EE49" s="924" t="s">
        <v>62</v>
      </c>
      <c r="EF49" s="924" t="s">
        <v>62</v>
      </c>
      <c r="EG49" s="924" t="s">
        <v>62</v>
      </c>
      <c r="EH49" s="924" t="s">
        <v>62</v>
      </c>
      <c r="EI49" s="924" t="s">
        <v>1936</v>
      </c>
      <c r="EJ49" s="1276" t="s">
        <v>1936</v>
      </c>
      <c r="EK49" s="1159"/>
      <c r="EL49" s="1301" t="s">
        <v>61</v>
      </c>
      <c r="EM49" s="840" t="s">
        <v>334</v>
      </c>
      <c r="EN49" s="840" t="s">
        <v>1936</v>
      </c>
      <c r="EO49" s="840" t="s">
        <v>61</v>
      </c>
      <c r="EP49" s="840" t="s">
        <v>61</v>
      </c>
      <c r="EQ49" s="840" t="s">
        <v>62</v>
      </c>
      <c r="ER49" s="840" t="s">
        <v>205</v>
      </c>
      <c r="ES49" s="840" t="s">
        <v>205</v>
      </c>
      <c r="ET49" s="840" t="s">
        <v>62</v>
      </c>
      <c r="EU49" s="840" t="s">
        <v>1936</v>
      </c>
      <c r="EV49" s="840" t="s">
        <v>66</v>
      </c>
      <c r="EW49" s="840" t="s">
        <v>66</v>
      </c>
      <c r="EX49" s="840" t="s">
        <v>66</v>
      </c>
      <c r="EY49" s="840" t="s">
        <v>66</v>
      </c>
      <c r="EZ49" s="840" t="s">
        <v>66</v>
      </c>
      <c r="FA49" s="840" t="s">
        <v>66</v>
      </c>
      <c r="FB49" s="840" t="s">
        <v>66</v>
      </c>
      <c r="FC49" s="840" t="s">
        <v>66</v>
      </c>
      <c r="FD49" s="840" t="s">
        <v>66</v>
      </c>
      <c r="FE49" s="840" t="s">
        <v>66</v>
      </c>
      <c r="FF49" s="840" t="s">
        <v>66</v>
      </c>
      <c r="FG49" s="840" t="s">
        <v>66</v>
      </c>
      <c r="FH49" s="840" t="s">
        <v>205</v>
      </c>
      <c r="FI49" s="840" t="s">
        <v>66</v>
      </c>
      <c r="FJ49" s="840" t="s">
        <v>66</v>
      </c>
      <c r="FK49" s="840" t="s">
        <v>66</v>
      </c>
      <c r="FL49" s="840" t="s">
        <v>205</v>
      </c>
      <c r="FM49" s="840" t="s">
        <v>66</v>
      </c>
      <c r="FN49" s="840" t="s">
        <v>1936</v>
      </c>
      <c r="FO49" s="840" t="s">
        <v>62</v>
      </c>
      <c r="FP49" s="840" t="s">
        <v>1936</v>
      </c>
      <c r="FQ49" s="840" t="s">
        <v>1936</v>
      </c>
      <c r="FR49" s="840" t="s">
        <v>62</v>
      </c>
      <c r="FS49" s="840" t="s">
        <v>1936</v>
      </c>
      <c r="FT49" s="840" t="s">
        <v>1936</v>
      </c>
      <c r="FU49" s="840" t="s">
        <v>62</v>
      </c>
      <c r="FV49" s="840" t="s">
        <v>1936</v>
      </c>
      <c r="FW49" s="841" t="s">
        <v>1936</v>
      </c>
      <c r="FX49" s="841" t="s">
        <v>62</v>
      </c>
      <c r="FY49" s="841" t="s">
        <v>62</v>
      </c>
      <c r="FZ49" s="841" t="s">
        <v>205</v>
      </c>
      <c r="GA49" s="841" t="s">
        <v>205</v>
      </c>
      <c r="GB49" s="841" t="s">
        <v>61</v>
      </c>
      <c r="GC49" s="841" t="s">
        <v>61</v>
      </c>
      <c r="GD49" s="841" t="s">
        <v>61</v>
      </c>
      <c r="GE49" s="841" t="s">
        <v>62</v>
      </c>
      <c r="GF49" s="841" t="s">
        <v>61</v>
      </c>
      <c r="GG49" s="841" t="s">
        <v>61</v>
      </c>
      <c r="GH49" s="841" t="s">
        <v>62</v>
      </c>
      <c r="GI49" s="841" t="s">
        <v>62</v>
      </c>
      <c r="GJ49" s="841" t="s">
        <v>62</v>
      </c>
      <c r="GK49" s="841" t="s">
        <v>62</v>
      </c>
      <c r="GL49" s="841" t="s">
        <v>205</v>
      </c>
      <c r="GM49" s="841">
        <v>2011</v>
      </c>
      <c r="GN49" s="841" t="s">
        <v>335</v>
      </c>
      <c r="GO49" s="841" t="s">
        <v>1936</v>
      </c>
      <c r="GP49" s="841">
        <v>2002</v>
      </c>
      <c r="GQ49" s="841" t="s">
        <v>61</v>
      </c>
      <c r="GR49" s="841" t="s">
        <v>62</v>
      </c>
      <c r="GS49" s="841" t="s">
        <v>62</v>
      </c>
      <c r="GT49" s="841" t="s">
        <v>62</v>
      </c>
      <c r="GU49" s="1304" t="s">
        <v>597</v>
      </c>
      <c r="GV49" s="938"/>
      <c r="GW49" s="1307" t="s">
        <v>61</v>
      </c>
      <c r="GX49" s="892" t="s">
        <v>62</v>
      </c>
      <c r="GY49" s="892" t="s">
        <v>62</v>
      </c>
      <c r="GZ49" s="892" t="s">
        <v>61</v>
      </c>
      <c r="HA49" s="892" t="s">
        <v>61</v>
      </c>
      <c r="HB49" s="892" t="s">
        <v>62</v>
      </c>
      <c r="HC49" s="892" t="s">
        <v>61</v>
      </c>
      <c r="HD49" s="892" t="s">
        <v>205</v>
      </c>
      <c r="HE49" s="892" t="s">
        <v>205</v>
      </c>
      <c r="HF49" s="892" t="s">
        <v>205</v>
      </c>
      <c r="HG49" s="892" t="s">
        <v>538</v>
      </c>
      <c r="HH49" s="892" t="s">
        <v>969</v>
      </c>
      <c r="HI49" s="892" t="s">
        <v>66</v>
      </c>
      <c r="HJ49" s="1311" t="s">
        <v>62</v>
      </c>
      <c r="HK49" s="890" t="s">
        <v>970</v>
      </c>
      <c r="HL49" s="1315" t="s">
        <v>45</v>
      </c>
    </row>
    <row r="50" spans="1:220" ht="39.950000000000003" customHeight="1">
      <c r="A50" s="1200" t="s">
        <v>1177</v>
      </c>
      <c r="B50" s="1207"/>
      <c r="C50" s="1204" t="s">
        <v>61</v>
      </c>
      <c r="D50" s="894" t="s">
        <v>343</v>
      </c>
      <c r="E50" s="894" t="s">
        <v>61</v>
      </c>
      <c r="F50" s="894" t="s">
        <v>376</v>
      </c>
      <c r="G50" s="894" t="s">
        <v>61</v>
      </c>
      <c r="H50" s="894" t="s">
        <v>971</v>
      </c>
      <c r="I50" s="894" t="s">
        <v>62</v>
      </c>
      <c r="J50" s="894" t="s">
        <v>1936</v>
      </c>
      <c r="K50" s="894" t="s">
        <v>61</v>
      </c>
      <c r="L50" s="894" t="s">
        <v>377</v>
      </c>
      <c r="M50" s="894" t="s">
        <v>61</v>
      </c>
      <c r="N50" s="894" t="s">
        <v>349</v>
      </c>
      <c r="O50" s="894" t="s">
        <v>61</v>
      </c>
      <c r="P50" s="894" t="s">
        <v>1826</v>
      </c>
      <c r="Q50" s="894" t="s">
        <v>61</v>
      </c>
      <c r="R50" s="894" t="s">
        <v>378</v>
      </c>
      <c r="S50" s="894" t="s">
        <v>61</v>
      </c>
      <c r="T50" s="894" t="s">
        <v>379</v>
      </c>
      <c r="U50" s="894" t="s">
        <v>62</v>
      </c>
      <c r="V50" s="894" t="s">
        <v>1936</v>
      </c>
      <c r="W50" s="894" t="s">
        <v>63</v>
      </c>
      <c r="X50" s="894" t="s">
        <v>62</v>
      </c>
      <c r="Y50" s="894" t="s">
        <v>61</v>
      </c>
      <c r="Z50" s="894" t="s">
        <v>972</v>
      </c>
      <c r="AA50" s="1210" t="s">
        <v>380</v>
      </c>
      <c r="AB50" s="943"/>
      <c r="AC50" s="1295" t="s">
        <v>85</v>
      </c>
      <c r="AD50" s="835" t="s">
        <v>96</v>
      </c>
      <c r="AE50" s="836">
        <v>17059879</v>
      </c>
      <c r="AF50" s="835" t="s">
        <v>711</v>
      </c>
      <c r="AG50" s="835" t="s">
        <v>973</v>
      </c>
      <c r="AH50" s="835" t="s">
        <v>61</v>
      </c>
      <c r="AI50" s="836" t="s">
        <v>61</v>
      </c>
      <c r="AJ50" s="836">
        <v>0</v>
      </c>
      <c r="AK50" s="835" t="s">
        <v>1936</v>
      </c>
      <c r="AL50" s="835" t="s">
        <v>1824</v>
      </c>
      <c r="AM50" s="835" t="s">
        <v>1825</v>
      </c>
      <c r="AN50" s="836" t="s">
        <v>1936</v>
      </c>
      <c r="AO50" s="835" t="s">
        <v>1936</v>
      </c>
      <c r="AP50" s="835" t="s">
        <v>1936</v>
      </c>
      <c r="AQ50" s="835" t="s">
        <v>1936</v>
      </c>
      <c r="AR50" s="1223">
        <v>0</v>
      </c>
      <c r="AS50" s="835" t="s">
        <v>1936</v>
      </c>
      <c r="AT50" s="835" t="s">
        <v>61</v>
      </c>
      <c r="AU50" s="835" t="s">
        <v>61</v>
      </c>
      <c r="AV50" s="835" t="s">
        <v>1936</v>
      </c>
      <c r="AW50" s="836">
        <v>1120000</v>
      </c>
      <c r="AX50" s="837" t="s">
        <v>538</v>
      </c>
      <c r="AY50" s="836" t="s">
        <v>381</v>
      </c>
      <c r="AZ50" s="835" t="s">
        <v>1936</v>
      </c>
      <c r="BA50" s="835" t="s">
        <v>1936</v>
      </c>
      <c r="BB50" s="836" t="s">
        <v>1936</v>
      </c>
      <c r="BC50" s="836" t="s">
        <v>1936</v>
      </c>
      <c r="BD50" s="837" t="s">
        <v>1936</v>
      </c>
      <c r="BE50" s="836" t="s">
        <v>1936</v>
      </c>
      <c r="BF50" s="835" t="s">
        <v>1936</v>
      </c>
      <c r="BG50" s="1223">
        <v>1120000</v>
      </c>
      <c r="BH50" s="835" t="s">
        <v>1936</v>
      </c>
      <c r="BI50" s="835" t="s">
        <v>61</v>
      </c>
      <c r="BJ50" s="836" t="s">
        <v>459</v>
      </c>
      <c r="BK50" s="836">
        <v>4143244</v>
      </c>
      <c r="BL50" s="836" t="s">
        <v>538</v>
      </c>
      <c r="BM50" s="836" t="s">
        <v>381</v>
      </c>
      <c r="BN50" s="835" t="s">
        <v>1936</v>
      </c>
      <c r="BO50" s="835" t="s">
        <v>62</v>
      </c>
      <c r="BP50" s="836" t="s">
        <v>1936</v>
      </c>
      <c r="BQ50" s="837" t="s">
        <v>1936</v>
      </c>
      <c r="BR50" s="837" t="s">
        <v>1936</v>
      </c>
      <c r="BS50" s="836" t="s">
        <v>1936</v>
      </c>
      <c r="BT50" s="835" t="s">
        <v>62</v>
      </c>
      <c r="BU50" s="836" t="s">
        <v>1936</v>
      </c>
      <c r="BV50" s="835" t="s">
        <v>1936</v>
      </c>
      <c r="BW50" s="836" t="s">
        <v>1936</v>
      </c>
      <c r="BX50" s="836" t="s">
        <v>1936</v>
      </c>
      <c r="BY50" s="1223">
        <v>4143244</v>
      </c>
      <c r="BZ50" s="836" t="s">
        <v>1936</v>
      </c>
      <c r="CA50" s="839">
        <v>0.21279651864895491</v>
      </c>
      <c r="CB50" s="835" t="s">
        <v>101</v>
      </c>
      <c r="CC50" s="839">
        <v>1</v>
      </c>
      <c r="CD50" s="835" t="s">
        <v>101</v>
      </c>
      <c r="CE50" s="839">
        <v>0.30851590447974453</v>
      </c>
      <c r="CF50" s="835" t="s">
        <v>114</v>
      </c>
      <c r="CG50" s="835" t="s">
        <v>61</v>
      </c>
      <c r="CH50" s="835" t="s">
        <v>974</v>
      </c>
      <c r="CI50" s="835" t="s">
        <v>1</v>
      </c>
      <c r="CJ50" s="835" t="s">
        <v>975</v>
      </c>
      <c r="CK50" s="835" t="s">
        <v>61</v>
      </c>
      <c r="CL50" s="1280" t="s">
        <v>976</v>
      </c>
      <c r="CM50" s="1278"/>
      <c r="CN50" s="1298" t="s">
        <v>61</v>
      </c>
      <c r="CO50" s="842" t="s">
        <v>61</v>
      </c>
      <c r="CP50" s="842" t="s">
        <v>61</v>
      </c>
      <c r="CQ50" s="842" t="s">
        <v>61</v>
      </c>
      <c r="CR50" s="842" t="s">
        <v>61</v>
      </c>
      <c r="CS50" s="842" t="s">
        <v>61</v>
      </c>
      <c r="CT50" s="842" t="s">
        <v>61</v>
      </c>
      <c r="CU50" s="842" t="s">
        <v>61</v>
      </c>
      <c r="CV50" s="842" t="s">
        <v>66</v>
      </c>
      <c r="CW50" s="842" t="s">
        <v>66</v>
      </c>
      <c r="CX50" s="842" t="s">
        <v>66</v>
      </c>
      <c r="CY50" s="842" t="s">
        <v>62</v>
      </c>
      <c r="CZ50" s="923" t="s">
        <v>61</v>
      </c>
      <c r="DA50" s="923" t="s">
        <v>61</v>
      </c>
      <c r="DB50" s="923" t="s">
        <v>61</v>
      </c>
      <c r="DC50" s="923" t="s">
        <v>61</v>
      </c>
      <c r="DD50" s="923" t="s">
        <v>61</v>
      </c>
      <c r="DE50" s="923" t="s">
        <v>61</v>
      </c>
      <c r="DF50" s="923" t="s">
        <v>61</v>
      </c>
      <c r="DG50" s="923" t="s">
        <v>61</v>
      </c>
      <c r="DH50" s="923" t="s">
        <v>61</v>
      </c>
      <c r="DI50" s="923" t="s">
        <v>61</v>
      </c>
      <c r="DJ50" s="923" t="s">
        <v>62</v>
      </c>
      <c r="DK50" s="923" t="s">
        <v>62</v>
      </c>
      <c r="DL50" s="923" t="s">
        <v>61</v>
      </c>
      <c r="DM50" s="923" t="s">
        <v>61</v>
      </c>
      <c r="DN50" s="923" t="s">
        <v>61</v>
      </c>
      <c r="DO50" s="923" t="s">
        <v>61</v>
      </c>
      <c r="DP50" s="923" t="s">
        <v>61</v>
      </c>
      <c r="DQ50" s="923" t="s">
        <v>61</v>
      </c>
      <c r="DR50" s="923" t="s">
        <v>61</v>
      </c>
      <c r="DS50" s="923" t="s">
        <v>66</v>
      </c>
      <c r="DT50" s="923" t="s">
        <v>66</v>
      </c>
      <c r="DU50" s="923" t="s">
        <v>66</v>
      </c>
      <c r="DV50" s="923" t="s">
        <v>62</v>
      </c>
      <c r="DW50" s="923" t="s">
        <v>62</v>
      </c>
      <c r="DX50" s="924" t="s">
        <v>61</v>
      </c>
      <c r="DY50" s="924" t="s">
        <v>61</v>
      </c>
      <c r="DZ50" s="924" t="s">
        <v>61</v>
      </c>
      <c r="EA50" s="924" t="s">
        <v>61</v>
      </c>
      <c r="EB50" s="924" t="s">
        <v>61</v>
      </c>
      <c r="EC50" s="924" t="s">
        <v>61</v>
      </c>
      <c r="ED50" s="924" t="s">
        <v>61</v>
      </c>
      <c r="EE50" s="924" t="s">
        <v>62</v>
      </c>
      <c r="EF50" s="924" t="s">
        <v>62</v>
      </c>
      <c r="EG50" s="924" t="s">
        <v>62</v>
      </c>
      <c r="EH50" s="924" t="s">
        <v>62</v>
      </c>
      <c r="EI50" s="924" t="s">
        <v>62</v>
      </c>
      <c r="EJ50" s="1276" t="s">
        <v>1936</v>
      </c>
      <c r="EK50" s="1159"/>
      <c r="EL50" s="1301" t="s">
        <v>61</v>
      </c>
      <c r="EM50" s="840" t="s">
        <v>382</v>
      </c>
      <c r="EN50" s="840" t="s">
        <v>1936</v>
      </c>
      <c r="EO50" s="840" t="s">
        <v>62</v>
      </c>
      <c r="EP50" s="840" t="s">
        <v>62</v>
      </c>
      <c r="EQ50" s="840" t="s">
        <v>66</v>
      </c>
      <c r="ER50" s="840" t="s">
        <v>66</v>
      </c>
      <c r="ES50" s="840" t="s">
        <v>66</v>
      </c>
      <c r="ET50" s="840" t="s">
        <v>61</v>
      </c>
      <c r="EU50" s="840" t="s">
        <v>977</v>
      </c>
      <c r="EV50" s="840" t="s">
        <v>61</v>
      </c>
      <c r="EW50" s="840" t="s">
        <v>618</v>
      </c>
      <c r="EX50" s="840" t="s">
        <v>199</v>
      </c>
      <c r="EY50" s="840" t="s">
        <v>66</v>
      </c>
      <c r="EZ50" s="840" t="s">
        <v>202</v>
      </c>
      <c r="FA50" s="840" t="s">
        <v>205</v>
      </c>
      <c r="FB50" s="840" t="s">
        <v>202</v>
      </c>
      <c r="FC50" s="840" t="s">
        <v>205</v>
      </c>
      <c r="FD50" s="840" t="s">
        <v>202</v>
      </c>
      <c r="FE50" s="840" t="s">
        <v>205</v>
      </c>
      <c r="FF50" s="840" t="s">
        <v>199</v>
      </c>
      <c r="FG50" s="840" t="s">
        <v>202</v>
      </c>
      <c r="FH50" s="840" t="s">
        <v>202</v>
      </c>
      <c r="FI50" s="840" t="s">
        <v>66</v>
      </c>
      <c r="FJ50" s="840" t="s">
        <v>203</v>
      </c>
      <c r="FK50" s="840" t="s">
        <v>66</v>
      </c>
      <c r="FL50" s="840" t="s">
        <v>66</v>
      </c>
      <c r="FM50" s="840" t="s">
        <v>66</v>
      </c>
      <c r="FN50" s="840" t="s">
        <v>978</v>
      </c>
      <c r="FO50" s="840" t="s">
        <v>62</v>
      </c>
      <c r="FP50" s="840" t="s">
        <v>1936</v>
      </c>
      <c r="FQ50" s="840" t="s">
        <v>1936</v>
      </c>
      <c r="FR50" s="840" t="s">
        <v>62</v>
      </c>
      <c r="FS50" s="840" t="s">
        <v>1936</v>
      </c>
      <c r="FT50" s="840" t="s">
        <v>1936</v>
      </c>
      <c r="FU50" s="840" t="s">
        <v>62</v>
      </c>
      <c r="FV50" s="840" t="s">
        <v>1936</v>
      </c>
      <c r="FW50" s="841" t="s">
        <v>1936</v>
      </c>
      <c r="FX50" s="841" t="s">
        <v>62</v>
      </c>
      <c r="FY50" s="841" t="s">
        <v>62</v>
      </c>
      <c r="FZ50" s="841" t="s">
        <v>205</v>
      </c>
      <c r="GA50" s="841" t="s">
        <v>205</v>
      </c>
      <c r="GB50" s="841" t="s">
        <v>61</v>
      </c>
      <c r="GC50" s="841" t="s">
        <v>61</v>
      </c>
      <c r="GD50" s="841" t="s">
        <v>61</v>
      </c>
      <c r="GE50" s="841" t="s">
        <v>61</v>
      </c>
      <c r="GF50" s="841" t="s">
        <v>61</v>
      </c>
      <c r="GG50" s="841" t="s">
        <v>61</v>
      </c>
      <c r="GH50" s="841" t="s">
        <v>61</v>
      </c>
      <c r="GI50" s="841" t="s">
        <v>61</v>
      </c>
      <c r="GJ50" s="841" t="s">
        <v>62</v>
      </c>
      <c r="GK50" s="841" t="s">
        <v>62</v>
      </c>
      <c r="GL50" s="841" t="s">
        <v>205</v>
      </c>
      <c r="GM50" s="841">
        <v>2011</v>
      </c>
      <c r="GN50" s="841" t="s">
        <v>383</v>
      </c>
      <c r="GO50" s="841" t="s">
        <v>1936</v>
      </c>
      <c r="GP50" s="841">
        <v>2007</v>
      </c>
      <c r="GQ50" s="841" t="s">
        <v>62</v>
      </c>
      <c r="GR50" s="841" t="s">
        <v>62</v>
      </c>
      <c r="GS50" s="841" t="s">
        <v>62</v>
      </c>
      <c r="GT50" s="841" t="s">
        <v>62</v>
      </c>
      <c r="GU50" s="1304" t="s">
        <v>598</v>
      </c>
      <c r="GV50" s="938"/>
      <c r="GW50" s="1307" t="s">
        <v>62</v>
      </c>
      <c r="GX50" s="892" t="s">
        <v>62</v>
      </c>
      <c r="GY50" s="892" t="s">
        <v>62</v>
      </c>
      <c r="GZ50" s="892" t="s">
        <v>62</v>
      </c>
      <c r="HA50" s="892" t="s">
        <v>62</v>
      </c>
      <c r="HB50" s="892" t="s">
        <v>62</v>
      </c>
      <c r="HC50" s="892" t="s">
        <v>62</v>
      </c>
      <c r="HD50" s="892" t="s">
        <v>62</v>
      </c>
      <c r="HE50" s="892" t="s">
        <v>62</v>
      </c>
      <c r="HF50" s="892" t="s">
        <v>205</v>
      </c>
      <c r="HG50" s="892" t="s">
        <v>538</v>
      </c>
      <c r="HH50" s="892" t="s">
        <v>1936</v>
      </c>
      <c r="HI50" s="892" t="s">
        <v>61</v>
      </c>
      <c r="HJ50" s="1311" t="s">
        <v>62</v>
      </c>
      <c r="HK50" s="890" t="s">
        <v>979</v>
      </c>
      <c r="HL50" s="1315" t="s">
        <v>1151</v>
      </c>
    </row>
    <row r="51" spans="1:220" ht="55.5" customHeight="1">
      <c r="A51" s="1201" t="s">
        <v>1178</v>
      </c>
      <c r="B51" s="1207"/>
      <c r="C51" s="1205" t="s">
        <v>61</v>
      </c>
      <c r="D51" s="926" t="s">
        <v>343</v>
      </c>
      <c r="E51" s="926" t="s">
        <v>61</v>
      </c>
      <c r="F51" s="926" t="s">
        <v>359</v>
      </c>
      <c r="G51" s="926" t="s">
        <v>61</v>
      </c>
      <c r="H51" s="926" t="s">
        <v>1433</v>
      </c>
      <c r="I51" s="926" t="s">
        <v>61</v>
      </c>
      <c r="J51" s="926" t="s">
        <v>360</v>
      </c>
      <c r="K51" s="926" t="s">
        <v>61</v>
      </c>
      <c r="L51" s="926" t="s">
        <v>361</v>
      </c>
      <c r="M51" s="926" t="s">
        <v>61</v>
      </c>
      <c r="N51" s="926" t="s">
        <v>220</v>
      </c>
      <c r="O51" s="926" t="s">
        <v>61</v>
      </c>
      <c r="P51" s="926" t="s">
        <v>362</v>
      </c>
      <c r="Q51" s="926" t="s">
        <v>61</v>
      </c>
      <c r="R51" s="926" t="s">
        <v>363</v>
      </c>
      <c r="S51" s="926" t="s">
        <v>62</v>
      </c>
      <c r="T51" s="926" t="s">
        <v>1936</v>
      </c>
      <c r="U51" s="926" t="s">
        <v>61</v>
      </c>
      <c r="V51" s="926" t="s">
        <v>364</v>
      </c>
      <c r="W51" s="926" t="s">
        <v>60</v>
      </c>
      <c r="X51" s="926" t="s">
        <v>61</v>
      </c>
      <c r="Y51" s="926" t="s">
        <v>61</v>
      </c>
      <c r="Z51" s="926" t="s">
        <v>365</v>
      </c>
      <c r="AA51" s="1211" t="s">
        <v>366</v>
      </c>
      <c r="AB51" s="943"/>
      <c r="AC51" s="1296" t="s">
        <v>85</v>
      </c>
      <c r="AD51" s="928" t="s">
        <v>96</v>
      </c>
      <c r="AE51" s="927">
        <v>10000000</v>
      </c>
      <c r="AF51" s="929" t="s">
        <v>538</v>
      </c>
      <c r="AG51" s="1020" t="s">
        <v>980</v>
      </c>
      <c r="AH51" s="929" t="s">
        <v>66</v>
      </c>
      <c r="AI51" s="927" t="s">
        <v>66</v>
      </c>
      <c r="AJ51" s="928" t="s">
        <v>705</v>
      </c>
      <c r="AK51" s="927" t="s">
        <v>538</v>
      </c>
      <c r="AL51" s="929" t="s">
        <v>1936</v>
      </c>
      <c r="AM51" s="927" t="s">
        <v>981</v>
      </c>
      <c r="AN51" s="928" t="s">
        <v>705</v>
      </c>
      <c r="AO51" s="927" t="s">
        <v>538</v>
      </c>
      <c r="AP51" s="929" t="s">
        <v>1936</v>
      </c>
      <c r="AQ51" s="1020" t="s">
        <v>982</v>
      </c>
      <c r="AR51" s="1224" t="s">
        <v>66</v>
      </c>
      <c r="AS51" s="927" t="s">
        <v>1936</v>
      </c>
      <c r="AT51" s="928" t="s">
        <v>66</v>
      </c>
      <c r="AU51" s="927" t="s">
        <v>66</v>
      </c>
      <c r="AV51" s="929" t="s">
        <v>1936</v>
      </c>
      <c r="AW51" s="927">
        <v>0</v>
      </c>
      <c r="AX51" s="928" t="s">
        <v>538</v>
      </c>
      <c r="AY51" s="927" t="s">
        <v>1936</v>
      </c>
      <c r="AZ51" s="929" t="s">
        <v>367</v>
      </c>
      <c r="BA51" s="929" t="s">
        <v>66</v>
      </c>
      <c r="BB51" s="927" t="s">
        <v>1936</v>
      </c>
      <c r="BC51" s="927">
        <v>0</v>
      </c>
      <c r="BD51" s="928" t="s">
        <v>538</v>
      </c>
      <c r="BE51" s="927" t="s">
        <v>1936</v>
      </c>
      <c r="BF51" s="929" t="s">
        <v>367</v>
      </c>
      <c r="BG51" s="1020">
        <v>0</v>
      </c>
      <c r="BH51" s="929" t="s">
        <v>1936</v>
      </c>
      <c r="BI51" s="929" t="s">
        <v>61</v>
      </c>
      <c r="BJ51" s="927" t="s">
        <v>370</v>
      </c>
      <c r="BK51" s="927">
        <v>12107556</v>
      </c>
      <c r="BL51" s="927" t="s">
        <v>538</v>
      </c>
      <c r="BM51" s="927" t="s">
        <v>368</v>
      </c>
      <c r="BN51" s="929" t="s">
        <v>369</v>
      </c>
      <c r="BO51" s="929" t="s">
        <v>62</v>
      </c>
      <c r="BP51" s="927" t="s">
        <v>1936</v>
      </c>
      <c r="BQ51" s="928" t="s">
        <v>1936</v>
      </c>
      <c r="BR51" s="928" t="s">
        <v>1936</v>
      </c>
      <c r="BS51" s="927" t="s">
        <v>1936</v>
      </c>
      <c r="BT51" s="929" t="s">
        <v>62</v>
      </c>
      <c r="BU51" s="927" t="s">
        <v>1936</v>
      </c>
      <c r="BV51" s="929" t="s">
        <v>1936</v>
      </c>
      <c r="BW51" s="927" t="s">
        <v>1936</v>
      </c>
      <c r="BX51" s="927" t="s">
        <v>1936</v>
      </c>
      <c r="BY51" s="1020">
        <v>12107556</v>
      </c>
      <c r="BZ51" s="927" t="s">
        <v>1936</v>
      </c>
      <c r="CA51" s="930">
        <v>0</v>
      </c>
      <c r="CB51" s="929" t="s">
        <v>101</v>
      </c>
      <c r="CC51" s="930" t="s">
        <v>66</v>
      </c>
      <c r="CD51" s="929" t="s">
        <v>101</v>
      </c>
      <c r="CE51" s="930">
        <v>1.2107555999999999</v>
      </c>
      <c r="CF51" s="929" t="s">
        <v>101</v>
      </c>
      <c r="CG51" s="929" t="s">
        <v>1936</v>
      </c>
      <c r="CH51" s="929" t="s">
        <v>114</v>
      </c>
      <c r="CI51" s="929" t="s">
        <v>66</v>
      </c>
      <c r="CJ51" s="929" t="s">
        <v>1936</v>
      </c>
      <c r="CK51" s="929" t="s">
        <v>205</v>
      </c>
      <c r="CL51" s="1281" t="s">
        <v>983</v>
      </c>
      <c r="CM51" s="1278"/>
      <c r="CN51" s="1299" t="s">
        <v>61</v>
      </c>
      <c r="CO51" s="931" t="s">
        <v>61</v>
      </c>
      <c r="CP51" s="931" t="s">
        <v>61</v>
      </c>
      <c r="CQ51" s="931" t="s">
        <v>61</v>
      </c>
      <c r="CR51" s="931" t="s">
        <v>61</v>
      </c>
      <c r="CS51" s="931" t="s">
        <v>61</v>
      </c>
      <c r="CT51" s="931" t="s">
        <v>61</v>
      </c>
      <c r="CU51" s="931" t="s">
        <v>61</v>
      </c>
      <c r="CV51" s="931" t="s">
        <v>61</v>
      </c>
      <c r="CW51" s="931" t="s">
        <v>61</v>
      </c>
      <c r="CX51" s="931" t="s">
        <v>61</v>
      </c>
      <c r="CY51" s="931" t="s">
        <v>62</v>
      </c>
      <c r="CZ51" s="932" t="s">
        <v>61</v>
      </c>
      <c r="DA51" s="932" t="s">
        <v>61</v>
      </c>
      <c r="DB51" s="932" t="s">
        <v>61</v>
      </c>
      <c r="DC51" s="932" t="s">
        <v>61</v>
      </c>
      <c r="DD51" s="932" t="s">
        <v>61</v>
      </c>
      <c r="DE51" s="932" t="s">
        <v>61</v>
      </c>
      <c r="DF51" s="932" t="s">
        <v>61</v>
      </c>
      <c r="DG51" s="932" t="s">
        <v>61</v>
      </c>
      <c r="DH51" s="932" t="s">
        <v>61</v>
      </c>
      <c r="DI51" s="932" t="s">
        <v>61</v>
      </c>
      <c r="DJ51" s="932" t="s">
        <v>61</v>
      </c>
      <c r="DK51" s="932" t="s">
        <v>62</v>
      </c>
      <c r="DL51" s="932" t="s">
        <v>61</v>
      </c>
      <c r="DM51" s="932" t="s">
        <v>61</v>
      </c>
      <c r="DN51" s="932" t="s">
        <v>61</v>
      </c>
      <c r="DO51" s="932" t="s">
        <v>61</v>
      </c>
      <c r="DP51" s="932" t="s">
        <v>61</v>
      </c>
      <c r="DQ51" s="932" t="s">
        <v>61</v>
      </c>
      <c r="DR51" s="932" t="s">
        <v>61</v>
      </c>
      <c r="DS51" s="932" t="s">
        <v>61</v>
      </c>
      <c r="DT51" s="932" t="s">
        <v>61</v>
      </c>
      <c r="DU51" s="932" t="s">
        <v>61</v>
      </c>
      <c r="DV51" s="932" t="s">
        <v>62</v>
      </c>
      <c r="DW51" s="932" t="s">
        <v>62</v>
      </c>
      <c r="DX51" s="933" t="s">
        <v>61</v>
      </c>
      <c r="DY51" s="933" t="s">
        <v>61</v>
      </c>
      <c r="DZ51" s="933" t="s">
        <v>61</v>
      </c>
      <c r="EA51" s="933" t="s">
        <v>61</v>
      </c>
      <c r="EB51" s="933" t="s">
        <v>62</v>
      </c>
      <c r="EC51" s="933" t="s">
        <v>61</v>
      </c>
      <c r="ED51" s="933" t="s">
        <v>61</v>
      </c>
      <c r="EE51" s="933" t="s">
        <v>61</v>
      </c>
      <c r="EF51" s="933" t="s">
        <v>66</v>
      </c>
      <c r="EG51" s="933" t="s">
        <v>66</v>
      </c>
      <c r="EH51" s="933" t="s">
        <v>62</v>
      </c>
      <c r="EI51" s="933" t="s">
        <v>62</v>
      </c>
      <c r="EJ51" s="1277" t="s">
        <v>984</v>
      </c>
      <c r="EK51" s="1159"/>
      <c r="EL51" s="1302" t="s">
        <v>61</v>
      </c>
      <c r="EM51" s="934" t="s">
        <v>371</v>
      </c>
      <c r="EN51" s="934" t="s">
        <v>499</v>
      </c>
      <c r="EO51" s="934" t="s">
        <v>66</v>
      </c>
      <c r="EP51" s="934" t="s">
        <v>66</v>
      </c>
      <c r="EQ51" s="934" t="s">
        <v>62</v>
      </c>
      <c r="ER51" s="934" t="s">
        <v>205</v>
      </c>
      <c r="ES51" s="934" t="s">
        <v>205</v>
      </c>
      <c r="ET51" s="934" t="s">
        <v>62</v>
      </c>
      <c r="EU51" s="934" t="s">
        <v>1936</v>
      </c>
      <c r="EV51" s="934" t="s">
        <v>61</v>
      </c>
      <c r="EW51" s="934" t="s">
        <v>372</v>
      </c>
      <c r="EX51" s="934" t="s">
        <v>199</v>
      </c>
      <c r="EY51" s="934" t="s">
        <v>202</v>
      </c>
      <c r="EZ51" s="934" t="s">
        <v>202</v>
      </c>
      <c r="FA51" s="934" t="s">
        <v>202</v>
      </c>
      <c r="FB51" s="934" t="s">
        <v>202</v>
      </c>
      <c r="FC51" s="934" t="s">
        <v>203</v>
      </c>
      <c r="FD51" s="934" t="s">
        <v>203</v>
      </c>
      <c r="FE51" s="934" t="s">
        <v>203</v>
      </c>
      <c r="FF51" s="934" t="s">
        <v>199</v>
      </c>
      <c r="FG51" s="934" t="s">
        <v>199</v>
      </c>
      <c r="FH51" s="934" t="s">
        <v>202</v>
      </c>
      <c r="FI51" s="934" t="s">
        <v>202</v>
      </c>
      <c r="FJ51" s="934" t="s">
        <v>203</v>
      </c>
      <c r="FK51" s="934" t="s">
        <v>203</v>
      </c>
      <c r="FL51" s="934" t="s">
        <v>202</v>
      </c>
      <c r="FM51" s="934" t="s">
        <v>202</v>
      </c>
      <c r="FN51" s="934" t="s">
        <v>985</v>
      </c>
      <c r="FO51" s="934" t="s">
        <v>62</v>
      </c>
      <c r="FP51" s="934" t="s">
        <v>1936</v>
      </c>
      <c r="FQ51" s="934" t="s">
        <v>1936</v>
      </c>
      <c r="FR51" s="934" t="s">
        <v>61</v>
      </c>
      <c r="FS51" s="934" t="s">
        <v>373</v>
      </c>
      <c r="FT51" s="934" t="s">
        <v>61</v>
      </c>
      <c r="FU51" s="934" t="s">
        <v>62</v>
      </c>
      <c r="FV51" s="934" t="s">
        <v>1936</v>
      </c>
      <c r="FW51" s="935" t="s">
        <v>1936</v>
      </c>
      <c r="FX51" s="935" t="s">
        <v>61</v>
      </c>
      <c r="FY51" s="935" t="s">
        <v>61</v>
      </c>
      <c r="FZ51" s="935" t="s">
        <v>61</v>
      </c>
      <c r="GA51" s="935" t="s">
        <v>374</v>
      </c>
      <c r="GB51" s="935" t="s">
        <v>61</v>
      </c>
      <c r="GC51" s="935" t="s">
        <v>61</v>
      </c>
      <c r="GD51" s="935" t="s">
        <v>61</v>
      </c>
      <c r="GE51" s="935" t="s">
        <v>61</v>
      </c>
      <c r="GF51" s="935" t="s">
        <v>61</v>
      </c>
      <c r="GG51" s="935" t="s">
        <v>61</v>
      </c>
      <c r="GH51" s="935" t="s">
        <v>61</v>
      </c>
      <c r="GI51" s="935" t="s">
        <v>61</v>
      </c>
      <c r="GJ51" s="935" t="s">
        <v>61</v>
      </c>
      <c r="GK51" s="935" t="s">
        <v>62</v>
      </c>
      <c r="GL51" s="935" t="s">
        <v>205</v>
      </c>
      <c r="GM51" s="935">
        <v>2011</v>
      </c>
      <c r="GN51" s="935" t="s">
        <v>375</v>
      </c>
      <c r="GO51" s="935" t="s">
        <v>1936</v>
      </c>
      <c r="GP51" s="935" t="s">
        <v>205</v>
      </c>
      <c r="GQ51" s="935" t="s">
        <v>205</v>
      </c>
      <c r="GR51" s="935" t="s">
        <v>205</v>
      </c>
      <c r="GS51" s="935" t="s">
        <v>205</v>
      </c>
      <c r="GT51" s="935" t="s">
        <v>205</v>
      </c>
      <c r="GU51" s="1305" t="s">
        <v>593</v>
      </c>
      <c r="GV51" s="939"/>
      <c r="GW51" s="1309" t="s">
        <v>61</v>
      </c>
      <c r="GX51" s="936" t="s">
        <v>62</v>
      </c>
      <c r="GY51" s="936" t="s">
        <v>62</v>
      </c>
      <c r="GZ51" s="936" t="s">
        <v>62</v>
      </c>
      <c r="HA51" s="936" t="s">
        <v>62</v>
      </c>
      <c r="HB51" s="936" t="s">
        <v>62</v>
      </c>
      <c r="HC51" s="936" t="s">
        <v>62</v>
      </c>
      <c r="HD51" s="936" t="s">
        <v>62</v>
      </c>
      <c r="HE51" s="936" t="s">
        <v>61</v>
      </c>
      <c r="HF51" s="936" t="s">
        <v>205</v>
      </c>
      <c r="HG51" s="936" t="s">
        <v>538</v>
      </c>
      <c r="HH51" s="936" t="s">
        <v>986</v>
      </c>
      <c r="HI51" s="936" t="s">
        <v>62</v>
      </c>
      <c r="HJ51" s="1312" t="s">
        <v>62</v>
      </c>
      <c r="HK51" s="937" t="s">
        <v>987</v>
      </c>
      <c r="HL51" s="1316" t="s">
        <v>1151</v>
      </c>
    </row>
    <row r="52" spans="1:220" ht="6" customHeight="1">
      <c r="A52" s="1169"/>
      <c r="B52" s="1208"/>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212"/>
      <c r="AB52" s="1170"/>
      <c r="AC52" s="1172"/>
      <c r="AD52" s="1173"/>
      <c r="AE52" s="1172"/>
      <c r="AF52" s="1170"/>
      <c r="AG52" s="1174"/>
      <c r="AH52" s="1170"/>
      <c r="AI52" s="1172"/>
      <c r="AJ52" s="1173"/>
      <c r="AK52" s="1172"/>
      <c r="AL52" s="1170"/>
      <c r="AM52" s="1172"/>
      <c r="AN52" s="1173"/>
      <c r="AO52" s="1172"/>
      <c r="AP52" s="1170"/>
      <c r="AQ52" s="1174"/>
      <c r="AR52" s="1180"/>
      <c r="AS52" s="1172"/>
      <c r="AT52" s="1173"/>
      <c r="AU52" s="1172"/>
      <c r="AV52" s="1170"/>
      <c r="AW52" s="1172"/>
      <c r="AX52" s="1173"/>
      <c r="AY52" s="1172"/>
      <c r="AZ52" s="1170"/>
      <c r="BA52" s="1170"/>
      <c r="BB52" s="1172"/>
      <c r="BC52" s="1172"/>
      <c r="BD52" s="1173"/>
      <c r="BE52" s="1172"/>
      <c r="BF52" s="1170"/>
      <c r="BG52" s="1175"/>
      <c r="BH52" s="1170"/>
      <c r="BI52" s="1170"/>
      <c r="BJ52" s="1172"/>
      <c r="BK52" s="1172"/>
      <c r="BL52" s="1172"/>
      <c r="BM52" s="1172"/>
      <c r="BN52" s="1170"/>
      <c r="BO52" s="1170"/>
      <c r="BP52" s="1172"/>
      <c r="BQ52" s="1173"/>
      <c r="BR52" s="1173"/>
      <c r="BS52" s="1172"/>
      <c r="BT52" s="1170"/>
      <c r="BU52" s="1172"/>
      <c r="BV52" s="1170"/>
      <c r="BW52" s="1172"/>
      <c r="BX52" s="1172"/>
      <c r="BY52" s="1175"/>
      <c r="BZ52" s="1172"/>
      <c r="CA52" s="1176"/>
      <c r="CB52" s="1170"/>
      <c r="CC52" s="1176"/>
      <c r="CD52" s="1170"/>
      <c r="CE52" s="1176"/>
      <c r="CF52" s="1170"/>
      <c r="CG52" s="1170"/>
      <c r="CH52" s="1170"/>
      <c r="CI52" s="1170"/>
      <c r="CJ52" s="1170"/>
      <c r="CK52" s="1170"/>
      <c r="CL52" s="1170"/>
      <c r="CM52" s="1177"/>
      <c r="CN52" s="1178"/>
      <c r="CO52" s="1178"/>
      <c r="CP52" s="1178"/>
      <c r="CQ52" s="1178"/>
      <c r="CR52" s="1178"/>
      <c r="CS52" s="1178"/>
      <c r="CT52" s="1178"/>
      <c r="CU52" s="1178"/>
      <c r="CV52" s="1178"/>
      <c r="CW52" s="1178"/>
      <c r="CX52" s="1178"/>
      <c r="CY52" s="1178"/>
      <c r="CZ52" s="1178"/>
      <c r="DA52" s="1178"/>
      <c r="DB52" s="1178"/>
      <c r="DC52" s="1178"/>
      <c r="DD52" s="1178"/>
      <c r="DE52" s="1178"/>
      <c r="DF52" s="1178"/>
      <c r="DG52" s="1178"/>
      <c r="DH52" s="1178"/>
      <c r="DI52" s="1178"/>
      <c r="DJ52" s="1178"/>
      <c r="DK52" s="1178"/>
      <c r="DL52" s="1178"/>
      <c r="DM52" s="1178"/>
      <c r="DN52" s="1178"/>
      <c r="DO52" s="1178"/>
      <c r="DP52" s="1178"/>
      <c r="DQ52" s="1178"/>
      <c r="DR52" s="1178"/>
      <c r="DS52" s="1178"/>
      <c r="DT52" s="1178"/>
      <c r="DU52" s="1178"/>
      <c r="DV52" s="1178"/>
      <c r="DW52" s="1178"/>
      <c r="DX52" s="1179"/>
      <c r="DY52" s="1179"/>
      <c r="DZ52" s="1179"/>
      <c r="EA52" s="1179"/>
      <c r="EB52" s="1179"/>
      <c r="EC52" s="1179"/>
      <c r="ED52" s="1179"/>
      <c r="EE52" s="1179"/>
      <c r="EF52" s="1179"/>
      <c r="EG52" s="1179"/>
      <c r="EH52" s="1179"/>
      <c r="EI52" s="1179"/>
      <c r="EJ52" s="1170"/>
      <c r="EK52" s="1170"/>
      <c r="EL52" s="1170"/>
      <c r="EM52" s="1170"/>
      <c r="EN52" s="1170"/>
      <c r="EO52" s="1170"/>
      <c r="EP52" s="1170"/>
      <c r="EQ52" s="1170"/>
      <c r="ER52" s="1170"/>
      <c r="ES52" s="1170"/>
      <c r="ET52" s="1170"/>
      <c r="EU52" s="1170"/>
      <c r="EV52" s="1170"/>
      <c r="EW52" s="1170"/>
      <c r="EX52" s="1170"/>
      <c r="EY52" s="1170"/>
      <c r="EZ52" s="1170"/>
      <c r="FA52" s="1170"/>
      <c r="FB52" s="1170"/>
      <c r="FC52" s="1170"/>
      <c r="FD52" s="1170"/>
      <c r="FE52" s="1170"/>
      <c r="FF52" s="1170"/>
      <c r="FG52" s="1170"/>
      <c r="FH52" s="1170"/>
      <c r="FI52" s="1170"/>
      <c r="FJ52" s="1170"/>
      <c r="FK52" s="1170"/>
      <c r="FL52" s="1170"/>
      <c r="FM52" s="1170"/>
      <c r="FN52" s="1170"/>
      <c r="FO52" s="1170"/>
      <c r="FP52" s="1170"/>
      <c r="FQ52" s="1170"/>
      <c r="FR52" s="1170"/>
      <c r="FS52" s="1170"/>
      <c r="FT52" s="1170"/>
      <c r="FU52" s="1170"/>
      <c r="FV52" s="1170"/>
      <c r="FW52" s="1180"/>
      <c r="FX52" s="1180"/>
      <c r="FY52" s="1180"/>
      <c r="FZ52" s="1180"/>
      <c r="GA52" s="1180"/>
      <c r="GB52" s="1180"/>
      <c r="GC52" s="1180"/>
      <c r="GD52" s="1180"/>
      <c r="GE52" s="1180"/>
      <c r="GF52" s="1180"/>
      <c r="GG52" s="1180"/>
      <c r="GH52" s="1180"/>
      <c r="GI52" s="1180"/>
      <c r="GJ52" s="1180"/>
      <c r="GK52" s="1180"/>
      <c r="GL52" s="1180"/>
      <c r="GM52" s="1180"/>
      <c r="GN52" s="1180"/>
      <c r="GO52" s="1180"/>
      <c r="GP52" s="1180"/>
      <c r="GQ52" s="1180"/>
      <c r="GR52" s="1180"/>
      <c r="GS52" s="1180"/>
      <c r="GT52" s="1180"/>
      <c r="GU52" s="1180"/>
      <c r="GV52" s="1170"/>
      <c r="GW52" s="1170"/>
      <c r="GX52" s="1170"/>
      <c r="GY52" s="1170"/>
      <c r="GZ52" s="1170"/>
      <c r="HA52" s="1170"/>
      <c r="HB52" s="1170"/>
      <c r="HC52" s="1170"/>
      <c r="HD52" s="1170"/>
      <c r="HE52" s="1170"/>
      <c r="HF52" s="1170"/>
      <c r="HG52" s="1170"/>
      <c r="HH52" s="1170"/>
      <c r="HI52" s="1170"/>
      <c r="HJ52" s="1170"/>
      <c r="HK52" s="1170"/>
      <c r="HL52" s="1226"/>
    </row>
    <row r="53" spans="1:220" ht="126.75" customHeight="1" thickBot="1">
      <c r="A53" s="1202" t="s">
        <v>1180</v>
      </c>
      <c r="B53" s="1207"/>
      <c r="C53" s="1206"/>
      <c r="D53" s="1160"/>
      <c r="E53" s="1160"/>
      <c r="F53" s="1160"/>
      <c r="G53" s="1161" t="s">
        <v>1441</v>
      </c>
      <c r="H53" s="1160"/>
      <c r="I53" s="1161" t="s">
        <v>1431</v>
      </c>
      <c r="J53" s="1160"/>
      <c r="K53" s="1160"/>
      <c r="L53" s="1160"/>
      <c r="M53" s="1160"/>
      <c r="N53" s="1160"/>
      <c r="O53" s="1161" t="s">
        <v>1432</v>
      </c>
      <c r="P53" s="1160"/>
      <c r="Q53" s="1160"/>
      <c r="R53" s="1160"/>
      <c r="S53" s="1160"/>
      <c r="T53" s="1160"/>
      <c r="U53" s="1161" t="s">
        <v>1444</v>
      </c>
      <c r="V53" s="1160"/>
      <c r="W53" s="1161" t="s">
        <v>1199</v>
      </c>
      <c r="X53" s="1160"/>
      <c r="Y53" s="1161" t="s">
        <v>1660</v>
      </c>
      <c r="Z53" s="1160"/>
      <c r="AA53" s="1213"/>
      <c r="AB53" s="943"/>
      <c r="AC53" s="868"/>
      <c r="AD53" s="869"/>
      <c r="AE53" s="868" t="s">
        <v>1200</v>
      </c>
      <c r="AF53" s="867"/>
      <c r="AG53" s="870"/>
      <c r="AH53" s="867"/>
      <c r="AI53" s="868" t="s">
        <v>1181</v>
      </c>
      <c r="AJ53" s="869"/>
      <c r="AK53" s="868"/>
      <c r="AL53" s="867"/>
      <c r="AM53" s="868"/>
      <c r="AN53" s="869" t="s">
        <v>1198</v>
      </c>
      <c r="AO53" s="868"/>
      <c r="AP53" s="867"/>
      <c r="AQ53" s="870"/>
      <c r="AR53" s="867" t="s">
        <v>1182</v>
      </c>
      <c r="AS53" s="868"/>
      <c r="AT53" s="869" t="s">
        <v>1183</v>
      </c>
      <c r="AU53" s="868"/>
      <c r="AV53" s="867"/>
      <c r="AW53" s="868"/>
      <c r="AX53" s="869"/>
      <c r="AY53" s="868"/>
      <c r="AZ53" s="869"/>
      <c r="BA53" s="868" t="s">
        <v>1195</v>
      </c>
      <c r="BB53" s="867"/>
      <c r="BC53" s="870"/>
      <c r="BD53" s="867"/>
      <c r="BE53" s="868"/>
      <c r="BF53" s="869"/>
      <c r="BG53" s="868" t="s">
        <v>1196</v>
      </c>
      <c r="BH53" s="867"/>
      <c r="BI53" s="868" t="s">
        <v>1197</v>
      </c>
      <c r="BJ53" s="868"/>
      <c r="BK53" s="868"/>
      <c r="BL53" s="868"/>
      <c r="BM53" s="868"/>
      <c r="BN53" s="868"/>
      <c r="BO53" s="868"/>
      <c r="BP53" s="868"/>
      <c r="BQ53" s="868"/>
      <c r="BR53" s="868"/>
      <c r="BS53" s="868"/>
      <c r="BT53" s="868"/>
      <c r="BU53" s="868"/>
      <c r="BV53" s="868"/>
      <c r="BW53" s="868"/>
      <c r="BX53" s="868"/>
      <c r="BY53" s="868" t="s">
        <v>1184</v>
      </c>
      <c r="BZ53" s="868"/>
      <c r="CA53" s="868" t="s">
        <v>1442</v>
      </c>
      <c r="CB53" s="868"/>
      <c r="CC53" s="868" t="s">
        <v>1186</v>
      </c>
      <c r="CD53" s="868"/>
      <c r="CE53" s="868" t="s">
        <v>1187</v>
      </c>
      <c r="CF53" s="868"/>
      <c r="CG53" s="868"/>
      <c r="CH53" s="868"/>
      <c r="CI53" s="1162" t="s">
        <v>1582</v>
      </c>
      <c r="CJ53" s="868"/>
      <c r="CK53" s="868" t="s">
        <v>1429</v>
      </c>
      <c r="CL53" s="868"/>
      <c r="CM53" s="1163"/>
      <c r="CN53" s="1363" t="s">
        <v>1188</v>
      </c>
      <c r="CO53" s="1364"/>
      <c r="CP53" s="1364"/>
      <c r="CQ53" s="1364"/>
      <c r="CR53" s="1364"/>
      <c r="CS53" s="1364"/>
      <c r="CT53" s="1364"/>
      <c r="CU53" s="1364"/>
      <c r="CV53" s="1364"/>
      <c r="CW53" s="1364"/>
      <c r="CX53" s="1364"/>
      <c r="CY53" s="1365"/>
      <c r="CZ53" s="1363" t="s">
        <v>1188</v>
      </c>
      <c r="DA53" s="1364"/>
      <c r="DB53" s="1364"/>
      <c r="DC53" s="1364"/>
      <c r="DD53" s="1364"/>
      <c r="DE53" s="1364"/>
      <c r="DF53" s="1364"/>
      <c r="DG53" s="1364"/>
      <c r="DH53" s="1364"/>
      <c r="DI53" s="1364"/>
      <c r="DJ53" s="1364"/>
      <c r="DK53" s="1365"/>
      <c r="DL53" s="1363" t="s">
        <v>1188</v>
      </c>
      <c r="DM53" s="1364"/>
      <c r="DN53" s="1364"/>
      <c r="DO53" s="1364"/>
      <c r="DP53" s="1364"/>
      <c r="DQ53" s="1364"/>
      <c r="DR53" s="1364"/>
      <c r="DS53" s="1364"/>
      <c r="DT53" s="1364"/>
      <c r="DU53" s="1364"/>
      <c r="DV53" s="1364"/>
      <c r="DW53" s="1365"/>
      <c r="DX53" s="1363" t="s">
        <v>1188</v>
      </c>
      <c r="DY53" s="1366"/>
      <c r="DZ53" s="1366"/>
      <c r="EA53" s="1366"/>
      <c r="EB53" s="1366"/>
      <c r="EC53" s="1366"/>
      <c r="ED53" s="1366"/>
      <c r="EE53" s="1366"/>
      <c r="EF53" s="1366"/>
      <c r="EG53" s="1366"/>
      <c r="EH53" s="1366"/>
      <c r="EI53" s="1367"/>
      <c r="EJ53" s="1164"/>
      <c r="EK53" s="1159"/>
      <c r="EL53" s="1164"/>
      <c r="EM53" s="1164"/>
      <c r="EN53" s="1164"/>
      <c r="EO53" s="1164"/>
      <c r="EP53" s="1164"/>
      <c r="EQ53" s="1164"/>
      <c r="ER53" s="1164"/>
      <c r="ES53" s="1164"/>
      <c r="ET53" s="1165" t="s">
        <v>1443</v>
      </c>
      <c r="EU53" s="1164"/>
      <c r="EV53" s="1164"/>
      <c r="EW53" s="1164"/>
      <c r="EX53" s="1449" t="s">
        <v>1189</v>
      </c>
      <c r="EY53" s="1449"/>
      <c r="EZ53" s="1449"/>
      <c r="FA53" s="1449"/>
      <c r="FB53" s="1449"/>
      <c r="FC53" s="1449"/>
      <c r="FD53" s="1449"/>
      <c r="FE53" s="1449"/>
      <c r="FF53" s="1449"/>
      <c r="FG53" s="1449"/>
      <c r="FH53" s="1449"/>
      <c r="FI53" s="1449"/>
      <c r="FJ53" s="1449"/>
      <c r="FK53" s="1449"/>
      <c r="FL53" s="1449"/>
      <c r="FM53" s="1449"/>
      <c r="FN53" s="1165" t="s">
        <v>1445</v>
      </c>
      <c r="FO53" s="1164"/>
      <c r="FP53" s="1164"/>
      <c r="FQ53" s="1164"/>
      <c r="FR53" s="1164"/>
      <c r="FS53" s="1164"/>
      <c r="FT53" s="1164"/>
      <c r="FU53" s="1164"/>
      <c r="FV53" s="1164"/>
      <c r="FW53" s="1164"/>
      <c r="FX53" s="1449" t="s">
        <v>1191</v>
      </c>
      <c r="FY53" s="1449"/>
      <c r="FZ53" s="1449"/>
      <c r="GA53" s="1449"/>
      <c r="GB53" s="1164"/>
      <c r="GC53" s="1164"/>
      <c r="GD53" s="1164"/>
      <c r="GE53" s="1164"/>
      <c r="GF53" s="1164"/>
      <c r="GG53" s="1164"/>
      <c r="GH53" s="1164"/>
      <c r="GI53" s="1164"/>
      <c r="GJ53" s="1164"/>
      <c r="GK53" s="1164"/>
      <c r="GL53" s="1164"/>
      <c r="GM53" s="1164"/>
      <c r="GN53" s="1164"/>
      <c r="GO53" s="1164"/>
      <c r="GP53" s="1165" t="s">
        <v>1192</v>
      </c>
      <c r="GQ53" s="1164"/>
      <c r="GR53" s="1164"/>
      <c r="GS53" s="1164"/>
      <c r="GT53" s="1164"/>
      <c r="GU53" s="1164"/>
      <c r="GV53" s="939"/>
      <c r="GW53" s="1166" t="s">
        <v>1194</v>
      </c>
      <c r="GX53" s="1166" t="s">
        <v>1193</v>
      </c>
      <c r="GY53" s="1167"/>
      <c r="GZ53" s="1167"/>
      <c r="HA53" s="1167"/>
      <c r="HB53" s="1167"/>
      <c r="HC53" s="1167"/>
      <c r="HD53" s="1167"/>
      <c r="HE53" s="1167"/>
      <c r="HF53" s="1167"/>
      <c r="HG53" s="1167"/>
      <c r="HH53" s="1167"/>
      <c r="HI53" s="1166" t="s">
        <v>1642</v>
      </c>
      <c r="HJ53" s="1166" t="s">
        <v>1643</v>
      </c>
      <c r="HK53" s="1168"/>
      <c r="HL53" s="1227"/>
    </row>
    <row r="54" spans="1:220" ht="15" customHeight="1">
      <c r="A54" s="925" t="s">
        <v>1646</v>
      </c>
      <c r="B54" s="1286"/>
      <c r="C54" s="1399" t="s">
        <v>1440</v>
      </c>
      <c r="D54" s="1400"/>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46"/>
      <c r="AC54" s="846"/>
      <c r="AD54" s="846"/>
      <c r="AE54" s="846"/>
      <c r="AF54" s="846"/>
      <c r="AG54" s="846"/>
      <c r="AH54" s="846"/>
      <c r="AI54" s="846"/>
      <c r="AJ54" s="846"/>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846"/>
      <c r="BO54" s="846"/>
      <c r="BP54" s="846"/>
      <c r="BQ54" s="846"/>
      <c r="BR54" s="846"/>
      <c r="BS54" s="846"/>
      <c r="BT54" s="846"/>
      <c r="BU54" s="846"/>
      <c r="BV54" s="846"/>
      <c r="BW54" s="846"/>
      <c r="BX54" s="846"/>
      <c r="BY54" s="846"/>
      <c r="BZ54" s="846"/>
      <c r="CA54" s="846" t="s">
        <v>1185</v>
      </c>
      <c r="CB54" s="846"/>
      <c r="CC54" s="846"/>
      <c r="CD54" s="846"/>
      <c r="CE54" s="846"/>
      <c r="CF54" s="846"/>
      <c r="CG54" s="846"/>
      <c r="CH54" s="846"/>
      <c r="CI54" s="846"/>
      <c r="CJ54" s="846"/>
      <c r="CK54" s="846"/>
      <c r="CL54" s="846"/>
      <c r="CM54" s="846"/>
      <c r="CN54" s="846"/>
      <c r="CO54" s="846"/>
      <c r="CP54" s="846"/>
      <c r="CQ54" s="846"/>
      <c r="CR54" s="846"/>
      <c r="CS54" s="846"/>
      <c r="CT54" s="846"/>
      <c r="CU54" s="846"/>
      <c r="CV54" s="846"/>
      <c r="CW54" s="846"/>
      <c r="CX54" s="846"/>
      <c r="CY54" s="846"/>
      <c r="CZ54" s="846"/>
      <c r="DA54" s="846"/>
      <c r="DB54" s="846"/>
      <c r="DC54" s="846"/>
      <c r="DD54" s="846"/>
      <c r="DE54" s="846"/>
      <c r="DF54" s="846"/>
      <c r="DG54" s="846"/>
      <c r="DH54" s="846"/>
      <c r="DI54" s="846"/>
      <c r="DJ54" s="846"/>
      <c r="DK54" s="846"/>
      <c r="DL54" s="846"/>
      <c r="DM54" s="846"/>
      <c r="DN54" s="846"/>
      <c r="DO54" s="846"/>
      <c r="DP54" s="846"/>
      <c r="DQ54" s="846"/>
      <c r="DR54" s="846"/>
      <c r="DS54" s="846"/>
      <c r="DT54" s="846"/>
      <c r="DU54" s="846"/>
      <c r="DV54" s="846"/>
      <c r="DW54" s="846"/>
      <c r="DX54" s="846"/>
      <c r="DY54" s="846"/>
      <c r="DZ54" s="846"/>
      <c r="EA54" s="846"/>
      <c r="EB54" s="846"/>
      <c r="EC54" s="846"/>
      <c r="ED54" s="846"/>
      <c r="EE54" s="846"/>
      <c r="EF54" s="846"/>
      <c r="EG54" s="846"/>
      <c r="EH54" s="846"/>
      <c r="EI54" s="846"/>
      <c r="EJ54" s="846"/>
      <c r="EK54" s="846"/>
      <c r="EL54" s="846"/>
      <c r="EM54" s="846"/>
      <c r="EN54" s="846"/>
      <c r="EO54" s="846"/>
      <c r="EP54" s="846"/>
      <c r="EQ54" s="846"/>
      <c r="ER54" s="846"/>
      <c r="ES54" s="846"/>
      <c r="ET54" s="846"/>
      <c r="EU54" s="846"/>
      <c r="EV54" s="846"/>
      <c r="EW54" s="846"/>
      <c r="EX54" s="846"/>
      <c r="EY54" s="846"/>
      <c r="EZ54" s="846"/>
      <c r="FA54" s="846"/>
      <c r="FB54" s="846"/>
      <c r="FC54" s="846"/>
      <c r="FD54" s="846"/>
      <c r="FE54" s="846"/>
      <c r="FF54" s="846"/>
      <c r="FG54" s="846"/>
      <c r="FH54" s="846"/>
      <c r="FI54" s="846"/>
      <c r="FJ54" s="846"/>
      <c r="FK54" s="846"/>
      <c r="FL54" s="846"/>
      <c r="FM54" s="846"/>
      <c r="FN54" s="846"/>
      <c r="FO54" s="846"/>
      <c r="FP54" s="846"/>
      <c r="FQ54" s="846"/>
      <c r="FR54" s="846"/>
      <c r="FS54" s="846"/>
      <c r="FT54" s="846"/>
      <c r="FU54" s="846"/>
      <c r="FV54" s="846"/>
      <c r="FW54" s="846"/>
      <c r="FX54" s="846"/>
      <c r="FY54" s="846"/>
      <c r="FZ54" s="846"/>
      <c r="GA54" s="846"/>
      <c r="GB54" s="846"/>
      <c r="GC54" s="846"/>
      <c r="GD54" s="846"/>
      <c r="GE54" s="846"/>
      <c r="GF54" s="846"/>
      <c r="GG54" s="846"/>
      <c r="GH54" s="846"/>
      <c r="GI54" s="846"/>
      <c r="GJ54" s="846"/>
      <c r="GK54" s="846"/>
      <c r="GL54" s="846"/>
      <c r="GM54" s="846"/>
      <c r="GN54" s="846"/>
      <c r="GO54" s="846"/>
      <c r="GP54" s="846"/>
      <c r="GQ54" s="846"/>
      <c r="GR54" s="846"/>
      <c r="GS54" s="846"/>
      <c r="GT54" s="846"/>
      <c r="GU54" s="846"/>
      <c r="GV54" s="846"/>
      <c r="GW54" s="888"/>
      <c r="GX54" s="888"/>
      <c r="GY54" s="888"/>
      <c r="GZ54" s="888"/>
      <c r="HA54" s="888"/>
      <c r="HB54" s="888"/>
      <c r="HC54" s="888"/>
      <c r="HD54" s="888"/>
      <c r="HE54" s="888"/>
      <c r="HF54" s="888"/>
      <c r="HG54" s="888"/>
      <c r="HH54" s="888"/>
      <c r="HI54" s="888"/>
      <c r="HJ54" s="888"/>
      <c r="HK54" s="846"/>
      <c r="HL54" s="1228"/>
    </row>
    <row r="55" spans="1:220" ht="15" customHeight="1">
      <c r="A55" s="749" t="s">
        <v>709</v>
      </c>
      <c r="B55" s="1286"/>
      <c r="C55" s="1288">
        <v>47</v>
      </c>
      <c r="D55" s="595"/>
      <c r="E55" s="588">
        <v>47</v>
      </c>
      <c r="F55" s="595"/>
      <c r="G55" s="588">
        <v>47</v>
      </c>
      <c r="H55" s="595"/>
      <c r="I55" s="588">
        <v>47</v>
      </c>
      <c r="J55" s="595"/>
      <c r="K55" s="588">
        <v>47</v>
      </c>
      <c r="L55" s="595"/>
      <c r="M55" s="588">
        <v>47</v>
      </c>
      <c r="N55" s="595"/>
      <c r="O55" s="588">
        <v>47</v>
      </c>
      <c r="P55" s="595"/>
      <c r="Q55" s="588">
        <v>47</v>
      </c>
      <c r="R55" s="595"/>
      <c r="S55" s="588">
        <v>47</v>
      </c>
      <c r="T55" s="595"/>
      <c r="U55" s="588">
        <v>47</v>
      </c>
      <c r="V55" s="595"/>
      <c r="W55" s="595"/>
      <c r="X55" s="588">
        <v>42</v>
      </c>
      <c r="Y55" s="588">
        <v>47</v>
      </c>
      <c r="Z55" s="595"/>
      <c r="AA55" s="1214"/>
      <c r="AB55" s="1220"/>
      <c r="AC55" s="1217"/>
      <c r="AD55" s="595"/>
      <c r="AE55" s="595"/>
      <c r="AF55" s="595"/>
      <c r="AG55" s="595"/>
      <c r="AH55" s="588">
        <v>47</v>
      </c>
      <c r="AI55" s="588">
        <v>47</v>
      </c>
      <c r="AJ55" s="595"/>
      <c r="AK55" s="595"/>
      <c r="AL55" s="595"/>
      <c r="AM55" s="595"/>
      <c r="AN55" s="595"/>
      <c r="AO55" s="595"/>
      <c r="AP55" s="595"/>
      <c r="AQ55" s="595"/>
      <c r="AR55" s="595"/>
      <c r="AS55" s="595"/>
      <c r="AT55" s="588">
        <v>47</v>
      </c>
      <c r="AU55" s="588">
        <v>28</v>
      </c>
      <c r="AV55" s="595"/>
      <c r="AW55" s="595"/>
      <c r="AX55" s="595"/>
      <c r="AY55" s="595"/>
      <c r="AZ55" s="595"/>
      <c r="BA55" s="588">
        <v>47</v>
      </c>
      <c r="BB55" s="595"/>
      <c r="BC55" s="595"/>
      <c r="BD55" s="595"/>
      <c r="BE55" s="595"/>
      <c r="BF55" s="595"/>
      <c r="BG55" s="595"/>
      <c r="BH55" s="595"/>
      <c r="BI55" s="588">
        <v>47</v>
      </c>
      <c r="BJ55" s="595"/>
      <c r="BK55" s="595"/>
      <c r="BL55" s="595"/>
      <c r="BM55" s="595"/>
      <c r="BN55" s="595"/>
      <c r="BO55" s="588">
        <v>47</v>
      </c>
      <c r="BP55" s="595"/>
      <c r="BQ55" s="595"/>
      <c r="BR55" s="595"/>
      <c r="BS55" s="595"/>
      <c r="BT55" s="588">
        <v>47</v>
      </c>
      <c r="BU55" s="595"/>
      <c r="BV55" s="595"/>
      <c r="BW55" s="595"/>
      <c r="BX55" s="595"/>
      <c r="BY55" s="595"/>
      <c r="BZ55" s="595"/>
      <c r="CA55" s="595"/>
      <c r="CB55" s="595"/>
      <c r="CC55" s="595"/>
      <c r="CD55" s="595"/>
      <c r="CE55" s="595"/>
      <c r="CF55" s="595"/>
      <c r="CG55" s="588">
        <v>47</v>
      </c>
      <c r="CH55" s="595"/>
      <c r="CI55" s="595"/>
      <c r="CJ55" s="595"/>
      <c r="CK55" s="595"/>
      <c r="CL55" s="595"/>
      <c r="CM55" s="845"/>
      <c r="CN55" s="588">
        <v>47</v>
      </c>
      <c r="CO55" s="588">
        <v>47</v>
      </c>
      <c r="CP55" s="588">
        <v>47</v>
      </c>
      <c r="CQ55" s="588">
        <v>47</v>
      </c>
      <c r="CR55" s="588">
        <v>47</v>
      </c>
      <c r="CS55" s="588">
        <v>47</v>
      </c>
      <c r="CT55" s="588">
        <v>47</v>
      </c>
      <c r="CU55" s="588">
        <v>47</v>
      </c>
      <c r="CV55" s="588">
        <v>47</v>
      </c>
      <c r="CW55" s="588">
        <v>47</v>
      </c>
      <c r="CX55" s="588">
        <v>47</v>
      </c>
      <c r="CY55" s="588">
        <v>47</v>
      </c>
      <c r="CZ55" s="588">
        <v>47</v>
      </c>
      <c r="DA55" s="588">
        <v>47</v>
      </c>
      <c r="DB55" s="588">
        <v>47</v>
      </c>
      <c r="DC55" s="588">
        <v>47</v>
      </c>
      <c r="DD55" s="588">
        <v>47</v>
      </c>
      <c r="DE55" s="588">
        <v>47</v>
      </c>
      <c r="DF55" s="588">
        <v>47</v>
      </c>
      <c r="DG55" s="588">
        <v>47</v>
      </c>
      <c r="DH55" s="588">
        <v>47</v>
      </c>
      <c r="DI55" s="588">
        <v>47</v>
      </c>
      <c r="DJ55" s="588">
        <v>47</v>
      </c>
      <c r="DK55" s="588">
        <v>47</v>
      </c>
      <c r="DL55" s="588">
        <v>47</v>
      </c>
      <c r="DM55" s="588">
        <v>47</v>
      </c>
      <c r="DN55" s="588">
        <v>47</v>
      </c>
      <c r="DO55" s="588">
        <v>47</v>
      </c>
      <c r="DP55" s="588">
        <v>47</v>
      </c>
      <c r="DQ55" s="588">
        <v>47</v>
      </c>
      <c r="DR55" s="588">
        <v>47</v>
      </c>
      <c r="DS55" s="588">
        <v>47</v>
      </c>
      <c r="DT55" s="588">
        <v>47</v>
      </c>
      <c r="DU55" s="588">
        <v>47</v>
      </c>
      <c r="DV55" s="588">
        <v>47</v>
      </c>
      <c r="DW55" s="588">
        <v>47</v>
      </c>
      <c r="DX55" s="588">
        <v>47</v>
      </c>
      <c r="DY55" s="588">
        <v>47</v>
      </c>
      <c r="DZ55" s="588">
        <v>47</v>
      </c>
      <c r="EA55" s="588">
        <v>47</v>
      </c>
      <c r="EB55" s="588">
        <v>47</v>
      </c>
      <c r="EC55" s="588">
        <v>47</v>
      </c>
      <c r="ED55" s="588">
        <v>47</v>
      </c>
      <c r="EE55" s="588">
        <v>47</v>
      </c>
      <c r="EF55" s="588">
        <v>47</v>
      </c>
      <c r="EG55" s="588">
        <v>47</v>
      </c>
      <c r="EH55" s="588">
        <v>47</v>
      </c>
      <c r="EI55" s="588">
        <v>47</v>
      </c>
      <c r="EJ55" s="595"/>
      <c r="EK55" s="1159"/>
      <c r="EL55" s="588">
        <v>47</v>
      </c>
      <c r="EM55" s="595"/>
      <c r="EN55" s="595"/>
      <c r="EO55" s="588">
        <v>47</v>
      </c>
      <c r="EP55" s="588">
        <v>47</v>
      </c>
      <c r="EQ55" s="588">
        <v>47</v>
      </c>
      <c r="ER55" s="595"/>
      <c r="ES55" s="595"/>
      <c r="ET55" s="588">
        <v>47</v>
      </c>
      <c r="EU55" s="595"/>
      <c r="EV55" s="588">
        <v>47</v>
      </c>
      <c r="EW55" s="595"/>
      <c r="EX55" s="595"/>
      <c r="EY55" s="595"/>
      <c r="EZ55" s="595"/>
      <c r="FA55" s="595"/>
      <c r="FB55" s="595"/>
      <c r="FC55" s="595"/>
      <c r="FD55" s="595"/>
      <c r="FE55" s="595"/>
      <c r="FF55" s="595"/>
      <c r="FG55" s="595"/>
      <c r="FH55" s="595"/>
      <c r="FI55" s="595"/>
      <c r="FJ55" s="595"/>
      <c r="FK55" s="595"/>
      <c r="FL55" s="595"/>
      <c r="FM55" s="595"/>
      <c r="FN55" s="595"/>
      <c r="FO55" s="588">
        <v>47</v>
      </c>
      <c r="FP55" s="595"/>
      <c r="FQ55" s="588">
        <v>3</v>
      </c>
      <c r="FR55" s="588">
        <v>47</v>
      </c>
      <c r="FS55" s="595"/>
      <c r="FT55" s="588">
        <v>5</v>
      </c>
      <c r="FU55" s="588">
        <v>47</v>
      </c>
      <c r="FV55" s="595"/>
      <c r="FW55" s="588">
        <v>3</v>
      </c>
      <c r="FX55" s="588">
        <v>47</v>
      </c>
      <c r="FY55" s="588">
        <v>47</v>
      </c>
      <c r="FZ55" s="588">
        <v>47</v>
      </c>
      <c r="GA55" s="595"/>
      <c r="GB55" s="588">
        <v>47</v>
      </c>
      <c r="GC55" s="588">
        <v>47</v>
      </c>
      <c r="GD55" s="588">
        <v>47</v>
      </c>
      <c r="GE55" s="588">
        <v>47</v>
      </c>
      <c r="GF55" s="588">
        <v>47</v>
      </c>
      <c r="GG55" s="588">
        <v>47</v>
      </c>
      <c r="GH55" s="588">
        <v>47</v>
      </c>
      <c r="GI55" s="588">
        <v>47</v>
      </c>
      <c r="GJ55" s="588">
        <v>47</v>
      </c>
      <c r="GK55" s="588">
        <v>47</v>
      </c>
      <c r="GL55" s="595"/>
      <c r="GM55" s="595"/>
      <c r="GN55" s="595"/>
      <c r="GO55" s="595"/>
      <c r="GP55" s="595"/>
      <c r="GQ55" s="588">
        <v>47</v>
      </c>
      <c r="GR55" s="588">
        <v>47</v>
      </c>
      <c r="GS55" s="588">
        <v>47</v>
      </c>
      <c r="GT55" s="588">
        <v>47</v>
      </c>
      <c r="GU55" s="595"/>
      <c r="GV55" s="1232"/>
      <c r="GW55" s="588">
        <v>47</v>
      </c>
      <c r="GX55" s="588">
        <v>47</v>
      </c>
      <c r="GY55" s="588">
        <v>47</v>
      </c>
      <c r="GZ55" s="588">
        <v>47</v>
      </c>
      <c r="HA55" s="588">
        <v>47</v>
      </c>
      <c r="HB55" s="588">
        <v>47</v>
      </c>
      <c r="HC55" s="588">
        <v>47</v>
      </c>
      <c r="HD55" s="588">
        <v>47</v>
      </c>
      <c r="HE55" s="588">
        <v>47</v>
      </c>
      <c r="HF55" s="588">
        <v>47</v>
      </c>
      <c r="HG55" s="595"/>
      <c r="HH55" s="595"/>
      <c r="HI55" s="588">
        <v>47</v>
      </c>
      <c r="HJ55" s="588">
        <v>47</v>
      </c>
      <c r="HK55" s="595"/>
      <c r="HL55" s="1229"/>
    </row>
    <row r="56" spans="1:220" ht="15" customHeight="1">
      <c r="A56" s="750" t="s">
        <v>61</v>
      </c>
      <c r="B56" s="1286"/>
      <c r="C56" s="1288">
        <f>COUNTIF(C5:C51,"Yes")</f>
        <v>42</v>
      </c>
      <c r="D56" s="794"/>
      <c r="E56" s="588">
        <f>COUNTIF(E5:E51,"Yes")</f>
        <v>39</v>
      </c>
      <c r="F56" s="794"/>
      <c r="G56" s="588">
        <f>COUNTIF(G5:G51,"Yes")</f>
        <v>38</v>
      </c>
      <c r="H56" s="794"/>
      <c r="I56" s="588">
        <f>COUNTIF(I5:I51,"Yes")</f>
        <v>17</v>
      </c>
      <c r="J56" s="794"/>
      <c r="K56" s="588">
        <f>COUNTIF(K5:K51,"Yes")</f>
        <v>39</v>
      </c>
      <c r="L56" s="794"/>
      <c r="M56" s="588">
        <f>COUNTIF(M5:M51,"Yes")</f>
        <v>41</v>
      </c>
      <c r="N56" s="794"/>
      <c r="O56" s="588">
        <f>COUNTIF(O5:O51,"Yes")</f>
        <v>42</v>
      </c>
      <c r="P56" s="794"/>
      <c r="Q56" s="588">
        <f>COUNTIF(Q5:Q51,"Yes")</f>
        <v>33</v>
      </c>
      <c r="R56" s="794"/>
      <c r="S56" s="588">
        <f>COUNTIF(S5:S51,"Yes")</f>
        <v>16</v>
      </c>
      <c r="T56" s="794"/>
      <c r="U56" s="588">
        <f>COUNTIF(U5:U51,"Yes")</f>
        <v>25</v>
      </c>
      <c r="V56" s="794"/>
      <c r="W56" s="794"/>
      <c r="X56" s="588">
        <f>COUNTIF(X5:X51,"Yes")</f>
        <v>23</v>
      </c>
      <c r="Y56" s="588">
        <f>COUNTIF(Y5:Y51,"Yes")</f>
        <v>26</v>
      </c>
      <c r="Z56" s="794"/>
      <c r="AA56" s="1215"/>
      <c r="AB56" s="1221"/>
      <c r="AC56" s="1218"/>
      <c r="AD56" s="794"/>
      <c r="AE56" s="794"/>
      <c r="AF56" s="794"/>
      <c r="AG56" s="794"/>
      <c r="AH56" s="588">
        <f>COUNTIF(AH5:AH51,"Yes")</f>
        <v>29</v>
      </c>
      <c r="AI56" s="588">
        <f>COUNTIF(AI5:AI51,"Yes")</f>
        <v>34</v>
      </c>
      <c r="AJ56" s="794"/>
      <c r="AK56" s="794"/>
      <c r="AL56" s="794"/>
      <c r="AM56" s="794"/>
      <c r="AN56" s="794"/>
      <c r="AO56" s="794"/>
      <c r="AP56" s="794"/>
      <c r="AQ56" s="794"/>
      <c r="AR56" s="794"/>
      <c r="AS56" s="794"/>
      <c r="AT56" s="588">
        <f t="shared" ref="AT56:AU56" si="0">COUNTIF(AT5:AT51,"Yes")</f>
        <v>28</v>
      </c>
      <c r="AU56" s="588">
        <f t="shared" si="0"/>
        <v>22</v>
      </c>
      <c r="AV56" s="794"/>
      <c r="AW56" s="794"/>
      <c r="AX56" s="794"/>
      <c r="AY56" s="794"/>
      <c r="AZ56" s="794"/>
      <c r="BA56" s="588">
        <f>COUNTIF(BA5:BA51,"Yes")</f>
        <v>11</v>
      </c>
      <c r="BB56" s="794"/>
      <c r="BC56" s="794"/>
      <c r="BD56" s="794"/>
      <c r="BE56" s="794"/>
      <c r="BF56" s="794"/>
      <c r="BG56" s="794"/>
      <c r="BH56" s="794"/>
      <c r="BI56" s="588">
        <f>COUNTIF(BI5:BI51,"Yes")</f>
        <v>35</v>
      </c>
      <c r="BJ56" s="794"/>
      <c r="BK56" s="794"/>
      <c r="BL56" s="794"/>
      <c r="BM56" s="794"/>
      <c r="BN56" s="794"/>
      <c r="BO56" s="588">
        <f>COUNTIF(BO5:BO51,"Yes")</f>
        <v>8</v>
      </c>
      <c r="BP56" s="794"/>
      <c r="BQ56" s="794"/>
      <c r="BR56" s="794"/>
      <c r="BS56" s="794"/>
      <c r="BT56" s="588">
        <f>COUNTIF(BT5:BT51,"Yes")</f>
        <v>1</v>
      </c>
      <c r="BU56" s="794"/>
      <c r="BV56" s="794"/>
      <c r="BW56" s="794"/>
      <c r="BX56" s="794"/>
      <c r="BY56" s="794"/>
      <c r="BZ56" s="794"/>
      <c r="CA56" s="794"/>
      <c r="CB56" s="794"/>
      <c r="CC56" s="794"/>
      <c r="CD56" s="794"/>
      <c r="CE56" s="794"/>
      <c r="CF56" s="794"/>
      <c r="CG56" s="588">
        <f>COUNTIF(CG5:CG51,"Yes")</f>
        <v>8</v>
      </c>
      <c r="CH56" s="794"/>
      <c r="CI56" s="794"/>
      <c r="CJ56" s="794"/>
      <c r="CK56" s="794"/>
      <c r="CL56" s="794"/>
      <c r="CM56" s="845"/>
      <c r="CN56" s="588">
        <f t="shared" ref="CN56:EI56" si="1">COUNTIF(CN5:CN51,"Yes")</f>
        <v>47</v>
      </c>
      <c r="CO56" s="588">
        <f t="shared" si="1"/>
        <v>45</v>
      </c>
      <c r="CP56" s="588">
        <f t="shared" si="1"/>
        <v>41</v>
      </c>
      <c r="CQ56" s="588">
        <f t="shared" si="1"/>
        <v>34</v>
      </c>
      <c r="CR56" s="588">
        <f t="shared" si="1"/>
        <v>42</v>
      </c>
      <c r="CS56" s="588">
        <f t="shared" si="1"/>
        <v>47</v>
      </c>
      <c r="CT56" s="588">
        <f t="shared" si="1"/>
        <v>28</v>
      </c>
      <c r="CU56" s="588">
        <f t="shared" si="1"/>
        <v>42</v>
      </c>
      <c r="CV56" s="588">
        <f t="shared" si="1"/>
        <v>25</v>
      </c>
      <c r="CW56" s="588">
        <f t="shared" si="1"/>
        <v>34</v>
      </c>
      <c r="CX56" s="588">
        <f t="shared" si="1"/>
        <v>9</v>
      </c>
      <c r="CY56" s="588">
        <f t="shared" si="1"/>
        <v>0</v>
      </c>
      <c r="CZ56" s="588">
        <f t="shared" si="1"/>
        <v>45</v>
      </c>
      <c r="DA56" s="588">
        <f t="shared" si="1"/>
        <v>34</v>
      </c>
      <c r="DB56" s="588">
        <f t="shared" si="1"/>
        <v>44</v>
      </c>
      <c r="DC56" s="588">
        <f t="shared" si="1"/>
        <v>38</v>
      </c>
      <c r="DD56" s="588">
        <f t="shared" si="1"/>
        <v>45</v>
      </c>
      <c r="DE56" s="588">
        <f t="shared" si="1"/>
        <v>46</v>
      </c>
      <c r="DF56" s="588">
        <f t="shared" si="1"/>
        <v>27</v>
      </c>
      <c r="DG56" s="588">
        <f t="shared" si="1"/>
        <v>26</v>
      </c>
      <c r="DH56" s="588">
        <f t="shared" si="1"/>
        <v>39</v>
      </c>
      <c r="DI56" s="588">
        <f t="shared" si="1"/>
        <v>44</v>
      </c>
      <c r="DJ56" s="588">
        <f t="shared" si="1"/>
        <v>22</v>
      </c>
      <c r="DK56" s="588">
        <f t="shared" si="1"/>
        <v>0</v>
      </c>
      <c r="DL56" s="588">
        <f t="shared" si="1"/>
        <v>43</v>
      </c>
      <c r="DM56" s="588">
        <f t="shared" si="1"/>
        <v>33</v>
      </c>
      <c r="DN56" s="588">
        <f t="shared" si="1"/>
        <v>41</v>
      </c>
      <c r="DO56" s="588">
        <f t="shared" si="1"/>
        <v>36</v>
      </c>
      <c r="DP56" s="588">
        <f t="shared" si="1"/>
        <v>41</v>
      </c>
      <c r="DQ56" s="588">
        <f t="shared" si="1"/>
        <v>45</v>
      </c>
      <c r="DR56" s="588">
        <f t="shared" si="1"/>
        <v>33</v>
      </c>
      <c r="DS56" s="588">
        <f t="shared" si="1"/>
        <v>31</v>
      </c>
      <c r="DT56" s="588">
        <f t="shared" si="1"/>
        <v>27</v>
      </c>
      <c r="DU56" s="588">
        <f t="shared" si="1"/>
        <v>29</v>
      </c>
      <c r="DV56" s="588">
        <f t="shared" si="1"/>
        <v>22</v>
      </c>
      <c r="DW56" s="588">
        <f t="shared" si="1"/>
        <v>0</v>
      </c>
      <c r="DX56" s="588">
        <f t="shared" si="1"/>
        <v>37</v>
      </c>
      <c r="DY56" s="588">
        <f t="shared" si="1"/>
        <v>21</v>
      </c>
      <c r="DZ56" s="588">
        <f t="shared" si="1"/>
        <v>34</v>
      </c>
      <c r="EA56" s="588">
        <f t="shared" si="1"/>
        <v>24</v>
      </c>
      <c r="EB56" s="588">
        <f t="shared" si="1"/>
        <v>25</v>
      </c>
      <c r="EC56" s="588">
        <f t="shared" si="1"/>
        <v>41</v>
      </c>
      <c r="ED56" s="588">
        <f t="shared" si="1"/>
        <v>20</v>
      </c>
      <c r="EE56" s="588">
        <f t="shared" si="1"/>
        <v>15</v>
      </c>
      <c r="EF56" s="588">
        <f t="shared" si="1"/>
        <v>5</v>
      </c>
      <c r="EG56" s="588">
        <f t="shared" si="1"/>
        <v>6</v>
      </c>
      <c r="EH56" s="588">
        <f t="shared" si="1"/>
        <v>9</v>
      </c>
      <c r="EI56" s="588">
        <f t="shared" si="1"/>
        <v>0</v>
      </c>
      <c r="EJ56" s="794"/>
      <c r="EK56" s="1159"/>
      <c r="EL56" s="588">
        <f t="shared" ref="EL56" si="2">COUNTIF(EL5:EL51,"Yes")</f>
        <v>40</v>
      </c>
      <c r="EM56" s="794"/>
      <c r="EN56" s="794"/>
      <c r="EO56" s="588">
        <f t="shared" ref="EO56:EQ56" si="3">COUNTIF(EO5:EO51,"Yes")</f>
        <v>36</v>
      </c>
      <c r="EP56" s="588">
        <f t="shared" si="3"/>
        <v>36</v>
      </c>
      <c r="EQ56" s="588">
        <f t="shared" si="3"/>
        <v>30</v>
      </c>
      <c r="ER56" s="794"/>
      <c r="ES56" s="794"/>
      <c r="ET56" s="588">
        <f t="shared" ref="ET56" si="4">COUNTIF(ET5:ET51,"Yes")</f>
        <v>17</v>
      </c>
      <c r="EU56" s="794"/>
      <c r="EV56" s="588">
        <f t="shared" ref="EV56" si="5">COUNTIF(EV5:EV51,"Yes")</f>
        <v>28</v>
      </c>
      <c r="EW56" s="794"/>
      <c r="EX56" s="794"/>
      <c r="EY56" s="794"/>
      <c r="EZ56" s="794"/>
      <c r="FA56" s="794"/>
      <c r="FB56" s="794"/>
      <c r="FC56" s="794"/>
      <c r="FD56" s="794"/>
      <c r="FE56" s="794"/>
      <c r="FF56" s="794"/>
      <c r="FG56" s="794"/>
      <c r="FH56" s="794"/>
      <c r="FI56" s="794"/>
      <c r="FJ56" s="794"/>
      <c r="FK56" s="794"/>
      <c r="FL56" s="794"/>
      <c r="FM56" s="794"/>
      <c r="FN56" s="794"/>
      <c r="FO56" s="588">
        <f t="shared" ref="FO56" si="6">COUNTIF(FO5:FO51,"Yes")</f>
        <v>3</v>
      </c>
      <c r="FP56" s="794"/>
      <c r="FQ56" s="588"/>
      <c r="FR56" s="588">
        <f t="shared" ref="FR56" si="7">COUNTIF(FR5:FR51,"Yes")</f>
        <v>5</v>
      </c>
      <c r="FS56" s="794"/>
      <c r="FT56" s="588"/>
      <c r="FU56" s="588">
        <f t="shared" ref="FU56" si="8">COUNTIF(FU5:FU51,"Yes")</f>
        <v>3</v>
      </c>
      <c r="FV56" s="794"/>
      <c r="FW56" s="588"/>
      <c r="FX56" s="588">
        <f t="shared" ref="FX56:FZ56" si="9">COUNTIF(FX5:FX51,"Yes")</f>
        <v>9</v>
      </c>
      <c r="FY56" s="588">
        <f t="shared" si="9"/>
        <v>10</v>
      </c>
      <c r="FZ56" s="588">
        <f t="shared" si="9"/>
        <v>8</v>
      </c>
      <c r="GA56" s="794"/>
      <c r="GB56" s="588">
        <f t="shared" ref="GB56:GK56" si="10">COUNTIF(GB5:GB51,"Yes")</f>
        <v>44</v>
      </c>
      <c r="GC56" s="588">
        <f t="shared" si="10"/>
        <v>41</v>
      </c>
      <c r="GD56" s="588">
        <f t="shared" si="10"/>
        <v>43</v>
      </c>
      <c r="GE56" s="588">
        <f t="shared" si="10"/>
        <v>34</v>
      </c>
      <c r="GF56" s="588">
        <f t="shared" si="10"/>
        <v>41</v>
      </c>
      <c r="GG56" s="588">
        <f t="shared" si="10"/>
        <v>41</v>
      </c>
      <c r="GH56" s="588">
        <f t="shared" si="10"/>
        <v>28</v>
      </c>
      <c r="GI56" s="588">
        <f t="shared" si="10"/>
        <v>31</v>
      </c>
      <c r="GJ56" s="588">
        <f t="shared" si="10"/>
        <v>11</v>
      </c>
      <c r="GK56" s="588">
        <f t="shared" si="10"/>
        <v>5</v>
      </c>
      <c r="GL56" s="794"/>
      <c r="GM56" s="794"/>
      <c r="GN56" s="794"/>
      <c r="GO56" s="794"/>
      <c r="GP56" s="794"/>
      <c r="GQ56" s="588">
        <f t="shared" ref="GQ56:GT56" si="11">COUNTIF(GQ5:GQ51,"Yes")</f>
        <v>23</v>
      </c>
      <c r="GR56" s="588">
        <f t="shared" si="11"/>
        <v>7</v>
      </c>
      <c r="GS56" s="588">
        <f t="shared" si="11"/>
        <v>17</v>
      </c>
      <c r="GT56" s="588">
        <f t="shared" si="11"/>
        <v>1</v>
      </c>
      <c r="GU56" s="794"/>
      <c r="GV56" s="1232"/>
      <c r="GW56" s="588">
        <f t="shared" ref="GW56:HF56" si="12">COUNTIF(GW5:GW51,"Yes")</f>
        <v>20</v>
      </c>
      <c r="GX56" s="588">
        <f t="shared" si="12"/>
        <v>8</v>
      </c>
      <c r="GY56" s="588">
        <f t="shared" si="12"/>
        <v>4</v>
      </c>
      <c r="GZ56" s="588">
        <f t="shared" si="12"/>
        <v>12</v>
      </c>
      <c r="HA56" s="588">
        <f t="shared" si="12"/>
        <v>11</v>
      </c>
      <c r="HB56" s="588">
        <f t="shared" si="12"/>
        <v>6</v>
      </c>
      <c r="HC56" s="588">
        <f t="shared" si="12"/>
        <v>10</v>
      </c>
      <c r="HD56" s="588">
        <f t="shared" si="12"/>
        <v>6</v>
      </c>
      <c r="HE56" s="588">
        <f t="shared" si="12"/>
        <v>9</v>
      </c>
      <c r="HF56" s="588">
        <f t="shared" si="12"/>
        <v>5</v>
      </c>
      <c r="HG56" s="794"/>
      <c r="HH56" s="794"/>
      <c r="HI56" s="588">
        <f t="shared" ref="HI56:HJ56" si="13">COUNTIF(HI5:HI51,"Yes")</f>
        <v>23</v>
      </c>
      <c r="HJ56" s="588">
        <f t="shared" si="13"/>
        <v>6</v>
      </c>
      <c r="HK56" s="794"/>
      <c r="HL56" s="1230"/>
    </row>
    <row r="57" spans="1:220" ht="15" customHeight="1">
      <c r="A57" s="750" t="s">
        <v>62</v>
      </c>
      <c r="B57" s="1286"/>
      <c r="C57" s="1288">
        <v>5</v>
      </c>
      <c r="D57" s="794"/>
      <c r="E57" s="588">
        <v>3</v>
      </c>
      <c r="F57" s="794"/>
      <c r="G57" s="834">
        <v>3</v>
      </c>
      <c r="H57" s="794"/>
      <c r="I57" s="834">
        <v>24</v>
      </c>
      <c r="J57" s="794"/>
      <c r="K57" s="834">
        <v>2</v>
      </c>
      <c r="L57" s="794"/>
      <c r="M57" s="834">
        <v>0</v>
      </c>
      <c r="N57" s="794"/>
      <c r="O57" s="834">
        <v>0</v>
      </c>
      <c r="P57" s="794"/>
      <c r="Q57" s="834">
        <v>8</v>
      </c>
      <c r="R57" s="794"/>
      <c r="S57" s="834">
        <v>26</v>
      </c>
      <c r="T57" s="794"/>
      <c r="U57" s="834">
        <v>16</v>
      </c>
      <c r="V57" s="794"/>
      <c r="W57" s="794"/>
      <c r="X57" s="834">
        <v>15</v>
      </c>
      <c r="Y57" s="834">
        <v>13</v>
      </c>
      <c r="Z57" s="794"/>
      <c r="AA57" s="1215"/>
      <c r="AB57" s="1221"/>
      <c r="AC57" s="1218"/>
      <c r="AD57" s="794"/>
      <c r="AE57" s="794"/>
      <c r="AF57" s="794"/>
      <c r="AG57" s="794"/>
      <c r="AH57" s="834">
        <v>15</v>
      </c>
      <c r="AI57" s="834">
        <v>10</v>
      </c>
      <c r="AJ57" s="794"/>
      <c r="AK57" s="794"/>
      <c r="AL57" s="794"/>
      <c r="AM57" s="794"/>
      <c r="AN57" s="794"/>
      <c r="AO57" s="794"/>
      <c r="AP57" s="794"/>
      <c r="AQ57" s="794"/>
      <c r="AR57" s="794"/>
      <c r="AS57" s="794"/>
      <c r="AT57" s="834">
        <v>15</v>
      </c>
      <c r="AU57" s="834">
        <v>20</v>
      </c>
      <c r="AV57" s="794"/>
      <c r="AW57" s="794"/>
      <c r="AX57" s="794"/>
      <c r="AY57" s="794"/>
      <c r="AZ57" s="794"/>
      <c r="BA57" s="834">
        <v>26</v>
      </c>
      <c r="BB57" s="794"/>
      <c r="BC57" s="794"/>
      <c r="BD57" s="794"/>
      <c r="BE57" s="794"/>
      <c r="BF57" s="794"/>
      <c r="BG57" s="794"/>
      <c r="BH57" s="794"/>
      <c r="BI57" s="834">
        <v>11</v>
      </c>
      <c r="BJ57" s="794"/>
      <c r="BK57" s="794"/>
      <c r="BL57" s="794"/>
      <c r="BM57" s="794"/>
      <c r="BN57" s="794"/>
      <c r="BO57" s="834">
        <v>30</v>
      </c>
      <c r="BP57" s="794"/>
      <c r="BQ57" s="794"/>
      <c r="BR57" s="794"/>
      <c r="BS57" s="794"/>
      <c r="BT57" s="834">
        <v>38</v>
      </c>
      <c r="BU57" s="794"/>
      <c r="BV57" s="794"/>
      <c r="BW57" s="794"/>
      <c r="BX57" s="794"/>
      <c r="BY57" s="794"/>
      <c r="BZ57" s="794"/>
      <c r="CA57" s="794"/>
      <c r="CB57" s="794"/>
      <c r="CC57" s="794"/>
      <c r="CD57" s="794"/>
      <c r="CE57" s="794"/>
      <c r="CF57" s="794"/>
      <c r="CG57" s="834">
        <v>11</v>
      </c>
      <c r="CH57" s="794"/>
      <c r="CI57" s="794"/>
      <c r="CJ57" s="794"/>
      <c r="CK57" s="794"/>
      <c r="CL57" s="794"/>
      <c r="CM57" s="845"/>
      <c r="CN57" s="834">
        <f>COUNTIF(CN5:CN51,"No")</f>
        <v>0</v>
      </c>
      <c r="CO57" s="834">
        <f t="shared" ref="CO57:EI57" si="14">COUNTIF(CO5:CO51,"No")</f>
        <v>1</v>
      </c>
      <c r="CP57" s="834">
        <f t="shared" si="14"/>
        <v>4</v>
      </c>
      <c r="CQ57" s="834">
        <f t="shared" si="14"/>
        <v>12</v>
      </c>
      <c r="CR57" s="834">
        <f t="shared" si="14"/>
        <v>4</v>
      </c>
      <c r="CS57" s="834">
        <f t="shared" si="14"/>
        <v>0</v>
      </c>
      <c r="CT57" s="834">
        <f t="shared" si="14"/>
        <v>17</v>
      </c>
      <c r="CU57" s="834">
        <f t="shared" si="14"/>
        <v>2</v>
      </c>
      <c r="CV57" s="834">
        <f t="shared" si="14"/>
        <v>15</v>
      </c>
      <c r="CW57" s="834">
        <f t="shared" si="14"/>
        <v>9</v>
      </c>
      <c r="CX57" s="834">
        <f t="shared" si="14"/>
        <v>30</v>
      </c>
      <c r="CY57" s="834">
        <f t="shared" si="14"/>
        <v>7</v>
      </c>
      <c r="CZ57" s="834">
        <f t="shared" si="14"/>
        <v>1</v>
      </c>
      <c r="DA57" s="834">
        <f t="shared" si="14"/>
        <v>12</v>
      </c>
      <c r="DB57" s="834">
        <f t="shared" si="14"/>
        <v>2</v>
      </c>
      <c r="DC57" s="834">
        <f t="shared" si="14"/>
        <v>8</v>
      </c>
      <c r="DD57" s="834">
        <f t="shared" si="14"/>
        <v>1</v>
      </c>
      <c r="DE57" s="834">
        <f t="shared" si="14"/>
        <v>0</v>
      </c>
      <c r="DF57" s="834">
        <f t="shared" si="14"/>
        <v>19</v>
      </c>
      <c r="DG57" s="834">
        <f t="shared" si="14"/>
        <v>20</v>
      </c>
      <c r="DH57" s="834">
        <f t="shared" si="14"/>
        <v>7</v>
      </c>
      <c r="DI57" s="834">
        <f t="shared" si="14"/>
        <v>2</v>
      </c>
      <c r="DJ57" s="834">
        <f t="shared" si="14"/>
        <v>22</v>
      </c>
      <c r="DK57" s="834">
        <f t="shared" si="14"/>
        <v>6</v>
      </c>
      <c r="DL57" s="834">
        <f t="shared" si="14"/>
        <v>3</v>
      </c>
      <c r="DM57" s="834">
        <f t="shared" si="14"/>
        <v>13</v>
      </c>
      <c r="DN57" s="834">
        <f t="shared" si="14"/>
        <v>5</v>
      </c>
      <c r="DO57" s="834">
        <f t="shared" si="14"/>
        <v>8</v>
      </c>
      <c r="DP57" s="834">
        <f t="shared" si="14"/>
        <v>5</v>
      </c>
      <c r="DQ57" s="834">
        <f t="shared" si="14"/>
        <v>1</v>
      </c>
      <c r="DR57" s="834">
        <f t="shared" si="14"/>
        <v>12</v>
      </c>
      <c r="DS57" s="834">
        <f t="shared" si="14"/>
        <v>12</v>
      </c>
      <c r="DT57" s="834">
        <f t="shared" si="14"/>
        <v>18</v>
      </c>
      <c r="DU57" s="834">
        <f t="shared" si="14"/>
        <v>16</v>
      </c>
      <c r="DV57" s="834">
        <f t="shared" si="14"/>
        <v>22</v>
      </c>
      <c r="DW57" s="834">
        <f t="shared" si="14"/>
        <v>8</v>
      </c>
      <c r="DX57" s="834">
        <f t="shared" si="14"/>
        <v>6</v>
      </c>
      <c r="DY57" s="834">
        <f t="shared" si="14"/>
        <v>21</v>
      </c>
      <c r="DZ57" s="834">
        <f t="shared" si="14"/>
        <v>8</v>
      </c>
      <c r="EA57" s="834">
        <f t="shared" si="14"/>
        <v>17</v>
      </c>
      <c r="EB57" s="834">
        <f t="shared" si="14"/>
        <v>15</v>
      </c>
      <c r="EC57" s="834">
        <f t="shared" si="14"/>
        <v>1</v>
      </c>
      <c r="ED57" s="834">
        <f t="shared" si="14"/>
        <v>20</v>
      </c>
      <c r="EE57" s="834">
        <f t="shared" si="14"/>
        <v>25</v>
      </c>
      <c r="EF57" s="834">
        <f t="shared" si="14"/>
        <v>35</v>
      </c>
      <c r="EG57" s="834">
        <f t="shared" si="14"/>
        <v>34</v>
      </c>
      <c r="EH57" s="834">
        <f t="shared" si="14"/>
        <v>33</v>
      </c>
      <c r="EI57" s="834">
        <f t="shared" si="14"/>
        <v>8</v>
      </c>
      <c r="EJ57" s="794"/>
      <c r="EK57" s="1159"/>
      <c r="EL57" s="834">
        <f t="shared" ref="EL57" si="15">COUNTIF(EL5:EL51,"No")</f>
        <v>7</v>
      </c>
      <c r="EM57" s="794"/>
      <c r="EN57" s="794"/>
      <c r="EO57" s="834">
        <f t="shared" ref="EO57:EQ57" si="16">COUNTIF(EO5:EO51,"No")</f>
        <v>3</v>
      </c>
      <c r="EP57" s="834">
        <f t="shared" si="16"/>
        <v>3</v>
      </c>
      <c r="EQ57" s="834">
        <f t="shared" si="16"/>
        <v>13</v>
      </c>
      <c r="ER57" s="794"/>
      <c r="ES57" s="794"/>
      <c r="ET57" s="834">
        <f t="shared" ref="ET57" si="17">COUNTIF(ET5:ET51,"No")</f>
        <v>27</v>
      </c>
      <c r="EU57" s="794"/>
      <c r="EV57" s="834">
        <f t="shared" ref="EV57" si="18">COUNTIF(EV5:EV51,"No")</f>
        <v>12</v>
      </c>
      <c r="EW57" s="794"/>
      <c r="EX57" s="794"/>
      <c r="EY57" s="794"/>
      <c r="EZ57" s="794"/>
      <c r="FA57" s="794"/>
      <c r="FB57" s="794"/>
      <c r="FC57" s="794"/>
      <c r="FD57" s="794"/>
      <c r="FE57" s="794"/>
      <c r="FF57" s="794"/>
      <c r="FG57" s="794"/>
      <c r="FH57" s="794"/>
      <c r="FI57" s="794"/>
      <c r="FJ57" s="794"/>
      <c r="FK57" s="794"/>
      <c r="FL57" s="794"/>
      <c r="FM57" s="794"/>
      <c r="FN57" s="794"/>
      <c r="FO57" s="834">
        <f t="shared" ref="FO57" si="19">COUNTIF(FO5:FO51,"No")</f>
        <v>44</v>
      </c>
      <c r="FP57" s="794"/>
      <c r="FQ57" s="588"/>
      <c r="FR57" s="834">
        <f t="shared" ref="FR57" si="20">COUNTIF(FR5:FR51,"No")</f>
        <v>42</v>
      </c>
      <c r="FS57" s="794"/>
      <c r="FT57" s="588"/>
      <c r="FU57" s="834">
        <f t="shared" ref="FU57" si="21">COUNTIF(FU5:FU51,"No")</f>
        <v>41</v>
      </c>
      <c r="FV57" s="794"/>
      <c r="FW57" s="588"/>
      <c r="FX57" s="834">
        <f t="shared" ref="FX57:FZ57" si="22">COUNTIF(FX5:FX51,"No")</f>
        <v>37</v>
      </c>
      <c r="FY57" s="834">
        <f t="shared" si="22"/>
        <v>36</v>
      </c>
      <c r="FZ57" s="834">
        <f t="shared" si="22"/>
        <v>5</v>
      </c>
      <c r="GA57" s="794"/>
      <c r="GB57" s="834">
        <f t="shared" ref="GB57:GK57" si="23">COUNTIF(GB5:GB51,"No")</f>
        <v>3</v>
      </c>
      <c r="GC57" s="834">
        <f t="shared" si="23"/>
        <v>6</v>
      </c>
      <c r="GD57" s="834">
        <f t="shared" si="23"/>
        <v>4</v>
      </c>
      <c r="GE57" s="834">
        <f t="shared" si="23"/>
        <v>13</v>
      </c>
      <c r="GF57" s="834">
        <f t="shared" si="23"/>
        <v>6</v>
      </c>
      <c r="GG57" s="834">
        <f t="shared" si="23"/>
        <v>6</v>
      </c>
      <c r="GH57" s="834">
        <f t="shared" si="23"/>
        <v>19</v>
      </c>
      <c r="GI57" s="834">
        <f t="shared" si="23"/>
        <v>16</v>
      </c>
      <c r="GJ57" s="834">
        <f t="shared" si="23"/>
        <v>35</v>
      </c>
      <c r="GK57" s="834">
        <f t="shared" si="23"/>
        <v>36</v>
      </c>
      <c r="GL57" s="794"/>
      <c r="GM57" s="794"/>
      <c r="GN57" s="794"/>
      <c r="GO57" s="794"/>
      <c r="GP57" s="794"/>
      <c r="GQ57" s="834">
        <f t="shared" ref="GQ57:GT57" si="24">COUNTIF(GQ5:GQ51,"No")</f>
        <v>14</v>
      </c>
      <c r="GR57" s="834">
        <f t="shared" si="24"/>
        <v>29</v>
      </c>
      <c r="GS57" s="834">
        <f t="shared" si="24"/>
        <v>20</v>
      </c>
      <c r="GT57" s="834">
        <f t="shared" si="24"/>
        <v>36</v>
      </c>
      <c r="GU57" s="794"/>
      <c r="GV57" s="1232"/>
      <c r="GW57" s="834">
        <f t="shared" ref="GW57:HF57" si="25">COUNTIF(GW5:GW51,"No")</f>
        <v>22</v>
      </c>
      <c r="GX57" s="834">
        <f t="shared" si="25"/>
        <v>34</v>
      </c>
      <c r="GY57" s="834">
        <f t="shared" si="25"/>
        <v>30</v>
      </c>
      <c r="GZ57" s="834">
        <f t="shared" si="25"/>
        <v>30</v>
      </c>
      <c r="HA57" s="834">
        <f t="shared" si="25"/>
        <v>25</v>
      </c>
      <c r="HB57" s="834">
        <f t="shared" si="25"/>
        <v>37</v>
      </c>
      <c r="HC57" s="834">
        <f t="shared" si="25"/>
        <v>33</v>
      </c>
      <c r="HD57" s="834">
        <f t="shared" si="25"/>
        <v>20</v>
      </c>
      <c r="HE57" s="834">
        <f t="shared" si="25"/>
        <v>17</v>
      </c>
      <c r="HF57" s="834">
        <f t="shared" si="25"/>
        <v>14</v>
      </c>
      <c r="HG57" s="794"/>
      <c r="HH57" s="794"/>
      <c r="HI57" s="834">
        <f t="shared" ref="HI57:HJ57" si="26">COUNTIF(HI5:HI51,"No")</f>
        <v>18</v>
      </c>
      <c r="HJ57" s="834">
        <f t="shared" si="26"/>
        <v>36</v>
      </c>
      <c r="HK57" s="794"/>
      <c r="HL57" s="1230"/>
    </row>
    <row r="58" spans="1:220" ht="15" customHeight="1">
      <c r="A58" s="751" t="s">
        <v>705</v>
      </c>
      <c r="B58" s="1286"/>
      <c r="C58" s="1288">
        <v>0</v>
      </c>
      <c r="D58" s="794"/>
      <c r="E58" s="588">
        <v>0</v>
      </c>
      <c r="F58" s="794"/>
      <c r="G58" s="834">
        <v>1</v>
      </c>
      <c r="H58" s="794"/>
      <c r="I58" s="834">
        <v>1</v>
      </c>
      <c r="J58" s="794"/>
      <c r="K58" s="834">
        <v>1</v>
      </c>
      <c r="L58" s="794"/>
      <c r="M58" s="834">
        <v>1</v>
      </c>
      <c r="N58" s="794"/>
      <c r="O58" s="834">
        <v>0</v>
      </c>
      <c r="P58" s="794"/>
      <c r="Q58" s="834">
        <v>0</v>
      </c>
      <c r="R58" s="794"/>
      <c r="S58" s="834">
        <v>0</v>
      </c>
      <c r="T58" s="794"/>
      <c r="U58" s="834">
        <v>1</v>
      </c>
      <c r="V58" s="794"/>
      <c r="W58" s="794"/>
      <c r="X58" s="834">
        <v>4</v>
      </c>
      <c r="Y58" s="834">
        <v>4</v>
      </c>
      <c r="Z58" s="794"/>
      <c r="AA58" s="1215"/>
      <c r="AB58" s="1221"/>
      <c r="AC58" s="1218"/>
      <c r="AD58" s="794"/>
      <c r="AE58" s="794"/>
      <c r="AF58" s="794"/>
      <c r="AG58" s="794"/>
      <c r="AH58" s="834">
        <v>3</v>
      </c>
      <c r="AI58" s="834">
        <v>3</v>
      </c>
      <c r="AJ58" s="794"/>
      <c r="AK58" s="794"/>
      <c r="AL58" s="794"/>
      <c r="AM58" s="794"/>
      <c r="AN58" s="794"/>
      <c r="AO58" s="794"/>
      <c r="AP58" s="794"/>
      <c r="AQ58" s="794"/>
      <c r="AR58" s="794"/>
      <c r="AS58" s="794"/>
      <c r="AT58" s="834">
        <v>4</v>
      </c>
      <c r="AU58" s="834">
        <v>3</v>
      </c>
      <c r="AV58" s="794"/>
      <c r="AW58" s="794"/>
      <c r="AX58" s="794"/>
      <c r="AY58" s="794"/>
      <c r="AZ58" s="794"/>
      <c r="BA58" s="834">
        <v>3</v>
      </c>
      <c r="BB58" s="794"/>
      <c r="BC58" s="794"/>
      <c r="BD58" s="794"/>
      <c r="BE58" s="794"/>
      <c r="BF58" s="794"/>
      <c r="BG58" s="794"/>
      <c r="BH58" s="794"/>
      <c r="BI58" s="834">
        <v>1</v>
      </c>
      <c r="BJ58" s="794"/>
      <c r="BK58" s="794"/>
      <c r="BL58" s="794"/>
      <c r="BM58" s="794"/>
      <c r="BN58" s="794"/>
      <c r="BO58" s="834">
        <v>9</v>
      </c>
      <c r="BP58" s="794"/>
      <c r="BQ58" s="794"/>
      <c r="BR58" s="794"/>
      <c r="BS58" s="794"/>
      <c r="BT58" s="834">
        <v>8</v>
      </c>
      <c r="BU58" s="794"/>
      <c r="BV58" s="794"/>
      <c r="BW58" s="794"/>
      <c r="BX58" s="794"/>
      <c r="BY58" s="794"/>
      <c r="BZ58" s="794"/>
      <c r="CA58" s="794"/>
      <c r="CB58" s="794"/>
      <c r="CC58" s="794"/>
      <c r="CD58" s="794"/>
      <c r="CE58" s="794"/>
      <c r="CF58" s="794"/>
      <c r="CG58" s="834">
        <v>8</v>
      </c>
      <c r="CH58" s="794"/>
      <c r="CI58" s="794"/>
      <c r="CJ58" s="794"/>
      <c r="CK58" s="794"/>
      <c r="CL58" s="794"/>
      <c r="CM58" s="845"/>
      <c r="CN58" s="834">
        <f>COUNTIF(CN5:CN51,"Don't know")</f>
        <v>0</v>
      </c>
      <c r="CO58" s="834">
        <f t="shared" ref="CO58:EI58" si="27">COUNTIF(CO5:CO51,"Don't know")</f>
        <v>1</v>
      </c>
      <c r="CP58" s="834">
        <f t="shared" si="27"/>
        <v>2</v>
      </c>
      <c r="CQ58" s="834">
        <f t="shared" si="27"/>
        <v>1</v>
      </c>
      <c r="CR58" s="834">
        <f t="shared" si="27"/>
        <v>1</v>
      </c>
      <c r="CS58" s="834">
        <f t="shared" si="27"/>
        <v>0</v>
      </c>
      <c r="CT58" s="834">
        <f t="shared" si="27"/>
        <v>2</v>
      </c>
      <c r="CU58" s="834">
        <f t="shared" si="27"/>
        <v>3</v>
      </c>
      <c r="CV58" s="834">
        <f t="shared" si="27"/>
        <v>6</v>
      </c>
      <c r="CW58" s="834">
        <f t="shared" si="27"/>
        <v>3</v>
      </c>
      <c r="CX58" s="834">
        <f t="shared" si="27"/>
        <v>7</v>
      </c>
      <c r="CY58" s="834">
        <f t="shared" si="27"/>
        <v>0</v>
      </c>
      <c r="CZ58" s="834">
        <f t="shared" si="27"/>
        <v>0</v>
      </c>
      <c r="DA58" s="834">
        <f t="shared" si="27"/>
        <v>0</v>
      </c>
      <c r="DB58" s="834">
        <f t="shared" si="27"/>
        <v>0</v>
      </c>
      <c r="DC58" s="834">
        <f t="shared" si="27"/>
        <v>0</v>
      </c>
      <c r="DD58" s="834">
        <f t="shared" si="27"/>
        <v>0</v>
      </c>
      <c r="DE58" s="834">
        <f t="shared" si="27"/>
        <v>0</v>
      </c>
      <c r="DF58" s="834">
        <f t="shared" si="27"/>
        <v>0</v>
      </c>
      <c r="DG58" s="834">
        <f t="shared" si="27"/>
        <v>0</v>
      </c>
      <c r="DH58" s="834">
        <f t="shared" si="27"/>
        <v>0</v>
      </c>
      <c r="DI58" s="834">
        <f t="shared" si="27"/>
        <v>0</v>
      </c>
      <c r="DJ58" s="834">
        <f t="shared" si="27"/>
        <v>1</v>
      </c>
      <c r="DK58" s="834">
        <f t="shared" si="27"/>
        <v>0</v>
      </c>
      <c r="DL58" s="834">
        <f t="shared" si="27"/>
        <v>0</v>
      </c>
      <c r="DM58" s="834">
        <f t="shared" si="27"/>
        <v>0</v>
      </c>
      <c r="DN58" s="834">
        <f t="shared" si="27"/>
        <v>0</v>
      </c>
      <c r="DO58" s="834">
        <f t="shared" si="27"/>
        <v>2</v>
      </c>
      <c r="DP58" s="834">
        <f t="shared" si="27"/>
        <v>0</v>
      </c>
      <c r="DQ58" s="834">
        <f t="shared" si="27"/>
        <v>0</v>
      </c>
      <c r="DR58" s="834">
        <f t="shared" si="27"/>
        <v>1</v>
      </c>
      <c r="DS58" s="834">
        <f t="shared" si="27"/>
        <v>3</v>
      </c>
      <c r="DT58" s="834">
        <f t="shared" si="27"/>
        <v>1</v>
      </c>
      <c r="DU58" s="834">
        <f t="shared" si="27"/>
        <v>1</v>
      </c>
      <c r="DV58" s="834">
        <f t="shared" si="27"/>
        <v>1</v>
      </c>
      <c r="DW58" s="834">
        <f t="shared" si="27"/>
        <v>0</v>
      </c>
      <c r="DX58" s="834">
        <f t="shared" si="27"/>
        <v>1</v>
      </c>
      <c r="DY58" s="834">
        <f t="shared" si="27"/>
        <v>2</v>
      </c>
      <c r="DZ58" s="834">
        <f t="shared" si="27"/>
        <v>2</v>
      </c>
      <c r="EA58" s="834">
        <f t="shared" si="27"/>
        <v>3</v>
      </c>
      <c r="EB58" s="834">
        <f t="shared" si="27"/>
        <v>4</v>
      </c>
      <c r="EC58" s="834">
        <f t="shared" si="27"/>
        <v>2</v>
      </c>
      <c r="ED58" s="834">
        <f t="shared" si="27"/>
        <v>4</v>
      </c>
      <c r="EE58" s="834">
        <f t="shared" si="27"/>
        <v>4</v>
      </c>
      <c r="EF58" s="834">
        <f t="shared" si="27"/>
        <v>2</v>
      </c>
      <c r="EG58" s="834">
        <f t="shared" si="27"/>
        <v>2</v>
      </c>
      <c r="EH58" s="834">
        <f t="shared" si="27"/>
        <v>2</v>
      </c>
      <c r="EI58" s="834">
        <f t="shared" si="27"/>
        <v>0</v>
      </c>
      <c r="EJ58" s="794"/>
      <c r="EK58" s="1159"/>
      <c r="EL58" s="834">
        <f t="shared" ref="EL58" si="28">COUNTIF(EL5:EL51,"Don't know")</f>
        <v>0</v>
      </c>
      <c r="EM58" s="794"/>
      <c r="EN58" s="794"/>
      <c r="EO58" s="834">
        <f t="shared" ref="EO58:EQ58" si="29">COUNTIF(EO5:EO51,"Don't know")</f>
        <v>1</v>
      </c>
      <c r="EP58" s="834">
        <f t="shared" si="29"/>
        <v>1</v>
      </c>
      <c r="EQ58" s="834">
        <f t="shared" si="29"/>
        <v>3</v>
      </c>
      <c r="ER58" s="794"/>
      <c r="ES58" s="794"/>
      <c r="ET58" s="834">
        <f t="shared" ref="ET58" si="30">COUNTIF(ET5:ET51,"Don't know")</f>
        <v>3</v>
      </c>
      <c r="EU58" s="794"/>
      <c r="EV58" s="834">
        <f t="shared" ref="EV58" si="31">COUNTIF(EV5:EV51,"Don't know")</f>
        <v>6</v>
      </c>
      <c r="EW58" s="794"/>
      <c r="EX58" s="794"/>
      <c r="EY58" s="794"/>
      <c r="EZ58" s="794"/>
      <c r="FA58" s="794"/>
      <c r="FB58" s="794"/>
      <c r="FC58" s="794"/>
      <c r="FD58" s="794"/>
      <c r="FE58" s="794"/>
      <c r="FF58" s="794"/>
      <c r="FG58" s="794"/>
      <c r="FH58" s="794"/>
      <c r="FI58" s="794"/>
      <c r="FJ58" s="794"/>
      <c r="FK58" s="794"/>
      <c r="FL58" s="794"/>
      <c r="FM58" s="794"/>
      <c r="FN58" s="794"/>
      <c r="FO58" s="834">
        <f t="shared" ref="FO58" si="32">COUNTIF(FO5:FO51,"Don't know")</f>
        <v>0</v>
      </c>
      <c r="FP58" s="794"/>
      <c r="FQ58" s="588"/>
      <c r="FR58" s="834">
        <f t="shared" ref="FR58" si="33">COUNTIF(FR5:FR51,"Don't know")</f>
        <v>0</v>
      </c>
      <c r="FS58" s="794"/>
      <c r="FT58" s="588"/>
      <c r="FU58" s="834">
        <f t="shared" ref="FU58" si="34">COUNTIF(FU5:FU51,"Don't know")</f>
        <v>2</v>
      </c>
      <c r="FV58" s="794"/>
      <c r="FW58" s="588"/>
      <c r="FX58" s="834">
        <f t="shared" ref="FX58:FZ58" si="35">COUNTIF(FX5:FX51,"Don't know")</f>
        <v>0</v>
      </c>
      <c r="FY58" s="834">
        <f t="shared" si="35"/>
        <v>0</v>
      </c>
      <c r="FZ58" s="834">
        <f t="shared" si="35"/>
        <v>0</v>
      </c>
      <c r="GA58" s="794"/>
      <c r="GB58" s="834">
        <f t="shared" ref="GB58:GK58" si="36">COUNTIF(GB5:GB51,"Don't know")</f>
        <v>0</v>
      </c>
      <c r="GC58" s="834">
        <f t="shared" si="36"/>
        <v>0</v>
      </c>
      <c r="GD58" s="834">
        <f t="shared" si="36"/>
        <v>0</v>
      </c>
      <c r="GE58" s="834">
        <f t="shared" si="36"/>
        <v>0</v>
      </c>
      <c r="GF58" s="834">
        <f t="shared" si="36"/>
        <v>0</v>
      </c>
      <c r="GG58" s="834">
        <f t="shared" si="36"/>
        <v>0</v>
      </c>
      <c r="GH58" s="834">
        <f t="shared" si="36"/>
        <v>0</v>
      </c>
      <c r="GI58" s="834">
        <f t="shared" si="36"/>
        <v>0</v>
      </c>
      <c r="GJ58" s="834">
        <f t="shared" si="36"/>
        <v>1</v>
      </c>
      <c r="GK58" s="834">
        <f t="shared" si="36"/>
        <v>5</v>
      </c>
      <c r="GL58" s="794"/>
      <c r="GM58" s="794"/>
      <c r="GN58" s="794"/>
      <c r="GO58" s="794"/>
      <c r="GP58" s="794"/>
      <c r="GQ58" s="834">
        <f t="shared" ref="GQ58:GT58" si="37">COUNTIF(GQ5:GQ51,"Don't know")</f>
        <v>0</v>
      </c>
      <c r="GR58" s="834">
        <f t="shared" si="37"/>
        <v>0</v>
      </c>
      <c r="GS58" s="834">
        <f t="shared" si="37"/>
        <v>0</v>
      </c>
      <c r="GT58" s="834">
        <f t="shared" si="37"/>
        <v>0</v>
      </c>
      <c r="GU58" s="794"/>
      <c r="GV58" s="1232"/>
      <c r="GW58" s="834">
        <f t="shared" ref="GW58:HF58" si="38">COUNTIF(GW5:GW51,"Don't know")</f>
        <v>2</v>
      </c>
      <c r="GX58" s="834">
        <f t="shared" si="38"/>
        <v>2</v>
      </c>
      <c r="GY58" s="834">
        <f t="shared" si="38"/>
        <v>3</v>
      </c>
      <c r="GZ58" s="834">
        <f t="shared" si="38"/>
        <v>2</v>
      </c>
      <c r="HA58" s="834">
        <f t="shared" si="38"/>
        <v>1</v>
      </c>
      <c r="HB58" s="834">
        <f t="shared" si="38"/>
        <v>2</v>
      </c>
      <c r="HC58" s="834">
        <f t="shared" si="38"/>
        <v>2</v>
      </c>
      <c r="HD58" s="834">
        <f t="shared" si="38"/>
        <v>1</v>
      </c>
      <c r="HE58" s="834">
        <f t="shared" si="38"/>
        <v>2</v>
      </c>
      <c r="HF58" s="834">
        <f t="shared" si="38"/>
        <v>2</v>
      </c>
      <c r="HG58" s="794"/>
      <c r="HH58" s="794"/>
      <c r="HI58" s="834">
        <f t="shared" ref="HI58:HJ58" si="39">COUNTIF(HI5:HI51,"Don't know")</f>
        <v>2</v>
      </c>
      <c r="HJ58" s="834">
        <f t="shared" si="39"/>
        <v>1</v>
      </c>
      <c r="HK58" s="794"/>
      <c r="HL58" s="1230"/>
    </row>
    <row r="59" spans="1:220" ht="15" customHeight="1">
      <c r="A59" s="751" t="s">
        <v>806</v>
      </c>
      <c r="B59" s="1286"/>
      <c r="C59" s="1288">
        <v>0</v>
      </c>
      <c r="D59" s="794"/>
      <c r="E59" s="588">
        <v>5</v>
      </c>
      <c r="F59" s="794"/>
      <c r="G59" s="834">
        <v>5</v>
      </c>
      <c r="H59" s="794"/>
      <c r="I59" s="834">
        <v>5</v>
      </c>
      <c r="J59" s="794"/>
      <c r="K59" s="834">
        <v>5</v>
      </c>
      <c r="L59" s="794"/>
      <c r="M59" s="834">
        <v>5</v>
      </c>
      <c r="N59" s="794"/>
      <c r="O59" s="834">
        <v>5</v>
      </c>
      <c r="P59" s="794"/>
      <c r="Q59" s="834">
        <v>6</v>
      </c>
      <c r="R59" s="794"/>
      <c r="S59" s="834">
        <v>5</v>
      </c>
      <c r="T59" s="794"/>
      <c r="U59" s="834">
        <v>5</v>
      </c>
      <c r="V59" s="794"/>
      <c r="W59" s="794"/>
      <c r="X59" s="834">
        <v>5</v>
      </c>
      <c r="Y59" s="834">
        <v>3</v>
      </c>
      <c r="Z59" s="794"/>
      <c r="AA59" s="1215"/>
      <c r="AB59" s="1221"/>
      <c r="AC59" s="1218"/>
      <c r="AD59" s="794"/>
      <c r="AE59" s="794"/>
      <c r="AF59" s="794"/>
      <c r="AG59" s="794"/>
      <c r="AH59" s="834">
        <v>0</v>
      </c>
      <c r="AI59" s="834">
        <v>0</v>
      </c>
      <c r="AJ59" s="794"/>
      <c r="AK59" s="794"/>
      <c r="AL59" s="794"/>
      <c r="AM59" s="794"/>
      <c r="AN59" s="794"/>
      <c r="AO59" s="794"/>
      <c r="AP59" s="794"/>
      <c r="AQ59" s="794"/>
      <c r="AR59" s="794"/>
      <c r="AS59" s="794"/>
      <c r="AT59" s="834">
        <v>0</v>
      </c>
      <c r="AU59" s="834">
        <v>0</v>
      </c>
      <c r="AV59" s="794"/>
      <c r="AW59" s="794"/>
      <c r="AX59" s="794"/>
      <c r="AY59" s="794"/>
      <c r="AZ59" s="794"/>
      <c r="BA59" s="834">
        <v>0</v>
      </c>
      <c r="BB59" s="794"/>
      <c r="BC59" s="794"/>
      <c r="BD59" s="794"/>
      <c r="BE59" s="794"/>
      <c r="BF59" s="794"/>
      <c r="BG59" s="794"/>
      <c r="BH59" s="794"/>
      <c r="BI59" s="834">
        <v>0</v>
      </c>
      <c r="BJ59" s="794"/>
      <c r="BK59" s="794"/>
      <c r="BL59" s="794"/>
      <c r="BM59" s="794"/>
      <c r="BN59" s="794"/>
      <c r="BO59" s="834">
        <v>0</v>
      </c>
      <c r="BP59" s="794"/>
      <c r="BQ59" s="794"/>
      <c r="BR59" s="794"/>
      <c r="BS59" s="794"/>
      <c r="BT59" s="834">
        <v>0</v>
      </c>
      <c r="BU59" s="794"/>
      <c r="BV59" s="794"/>
      <c r="BW59" s="794"/>
      <c r="BX59" s="794"/>
      <c r="BY59" s="794"/>
      <c r="BZ59" s="794"/>
      <c r="CA59" s="794"/>
      <c r="CB59" s="794"/>
      <c r="CC59" s="794"/>
      <c r="CD59" s="794"/>
      <c r="CE59" s="794"/>
      <c r="CF59" s="794"/>
      <c r="CG59" s="834">
        <v>0</v>
      </c>
      <c r="CH59" s="794"/>
      <c r="CI59" s="794"/>
      <c r="CJ59" s="794"/>
      <c r="CK59" s="794"/>
      <c r="CL59" s="794"/>
      <c r="CM59" s="845"/>
      <c r="CN59" s="834">
        <f>COUNTIF(CN5:CN51,"Not applicable")</f>
        <v>0</v>
      </c>
      <c r="CO59" s="834">
        <f t="shared" ref="CO59:EI59" si="40">COUNTIF(CO5:CO51,"Not applicable")</f>
        <v>0</v>
      </c>
      <c r="CP59" s="834">
        <f t="shared" si="40"/>
        <v>0</v>
      </c>
      <c r="CQ59" s="834">
        <f t="shared" si="40"/>
        <v>0</v>
      </c>
      <c r="CR59" s="834">
        <f t="shared" si="40"/>
        <v>0</v>
      </c>
      <c r="CS59" s="834">
        <f t="shared" si="40"/>
        <v>0</v>
      </c>
      <c r="CT59" s="834">
        <f t="shared" si="40"/>
        <v>0</v>
      </c>
      <c r="CU59" s="834">
        <f t="shared" si="40"/>
        <v>0</v>
      </c>
      <c r="CV59" s="834">
        <f t="shared" si="40"/>
        <v>1</v>
      </c>
      <c r="CW59" s="834">
        <f t="shared" si="40"/>
        <v>1</v>
      </c>
      <c r="CX59" s="834">
        <f t="shared" si="40"/>
        <v>1</v>
      </c>
      <c r="CY59" s="834">
        <f t="shared" si="40"/>
        <v>0</v>
      </c>
      <c r="CZ59" s="834">
        <f t="shared" si="40"/>
        <v>1</v>
      </c>
      <c r="DA59" s="834">
        <f t="shared" si="40"/>
        <v>1</v>
      </c>
      <c r="DB59" s="834">
        <f t="shared" si="40"/>
        <v>1</v>
      </c>
      <c r="DC59" s="834">
        <f t="shared" si="40"/>
        <v>1</v>
      </c>
      <c r="DD59" s="834">
        <f t="shared" si="40"/>
        <v>1</v>
      </c>
      <c r="DE59" s="834">
        <f t="shared" si="40"/>
        <v>1</v>
      </c>
      <c r="DF59" s="834">
        <f t="shared" si="40"/>
        <v>1</v>
      </c>
      <c r="DG59" s="834">
        <f t="shared" si="40"/>
        <v>1</v>
      </c>
      <c r="DH59" s="834">
        <f t="shared" si="40"/>
        <v>1</v>
      </c>
      <c r="DI59" s="834">
        <f t="shared" si="40"/>
        <v>1</v>
      </c>
      <c r="DJ59" s="834">
        <f t="shared" si="40"/>
        <v>2</v>
      </c>
      <c r="DK59" s="834">
        <f t="shared" si="40"/>
        <v>0</v>
      </c>
      <c r="DL59" s="834">
        <f t="shared" si="40"/>
        <v>0</v>
      </c>
      <c r="DM59" s="834">
        <f t="shared" si="40"/>
        <v>0</v>
      </c>
      <c r="DN59" s="834">
        <f t="shared" si="40"/>
        <v>0</v>
      </c>
      <c r="DO59" s="834">
        <f t="shared" si="40"/>
        <v>0</v>
      </c>
      <c r="DP59" s="834">
        <f t="shared" si="40"/>
        <v>0</v>
      </c>
      <c r="DQ59" s="834">
        <f t="shared" si="40"/>
        <v>0</v>
      </c>
      <c r="DR59" s="834">
        <f t="shared" si="40"/>
        <v>0</v>
      </c>
      <c r="DS59" s="834">
        <f t="shared" si="40"/>
        <v>0</v>
      </c>
      <c r="DT59" s="834">
        <f t="shared" si="40"/>
        <v>0</v>
      </c>
      <c r="DU59" s="834">
        <f t="shared" si="40"/>
        <v>0</v>
      </c>
      <c r="DV59" s="834">
        <f t="shared" si="40"/>
        <v>1</v>
      </c>
      <c r="DW59" s="834">
        <f t="shared" si="40"/>
        <v>0</v>
      </c>
      <c r="DX59" s="834">
        <f t="shared" si="40"/>
        <v>2</v>
      </c>
      <c r="DY59" s="834">
        <f t="shared" si="40"/>
        <v>2</v>
      </c>
      <c r="DZ59" s="834">
        <f t="shared" si="40"/>
        <v>2</v>
      </c>
      <c r="EA59" s="834">
        <f t="shared" si="40"/>
        <v>2</v>
      </c>
      <c r="EB59" s="834">
        <f t="shared" si="40"/>
        <v>2</v>
      </c>
      <c r="EC59" s="834">
        <f t="shared" si="40"/>
        <v>2</v>
      </c>
      <c r="ED59" s="834">
        <f t="shared" si="40"/>
        <v>2</v>
      </c>
      <c r="EE59" s="834">
        <f t="shared" si="40"/>
        <v>2</v>
      </c>
      <c r="EF59" s="834">
        <f t="shared" si="40"/>
        <v>4</v>
      </c>
      <c r="EG59" s="834">
        <f t="shared" si="40"/>
        <v>4</v>
      </c>
      <c r="EH59" s="834">
        <f t="shared" si="40"/>
        <v>2</v>
      </c>
      <c r="EI59" s="834">
        <f t="shared" si="40"/>
        <v>0</v>
      </c>
      <c r="EJ59" s="794"/>
      <c r="EK59" s="1159"/>
      <c r="EL59" s="834">
        <f t="shared" ref="EL59" si="41">COUNTIF(EL5:EL51,"Not applicable")</f>
        <v>0</v>
      </c>
      <c r="EM59" s="794"/>
      <c r="EN59" s="794"/>
      <c r="EO59" s="834">
        <f t="shared" ref="EO59:EQ59" si="42">COUNTIF(EO5:EO51,"Not applicable")</f>
        <v>7</v>
      </c>
      <c r="EP59" s="834">
        <f t="shared" si="42"/>
        <v>7</v>
      </c>
      <c r="EQ59" s="834">
        <f t="shared" si="42"/>
        <v>0</v>
      </c>
      <c r="ER59" s="794"/>
      <c r="ES59" s="794"/>
      <c r="ET59" s="834">
        <f t="shared" ref="ET59" si="43">COUNTIF(ET5:ET51,"Not applicable")</f>
        <v>0</v>
      </c>
      <c r="EU59" s="794"/>
      <c r="EV59" s="834">
        <f t="shared" ref="EV59" si="44">COUNTIF(EV5:EV51,"Not applicable")</f>
        <v>0</v>
      </c>
      <c r="EW59" s="794"/>
      <c r="EX59" s="794"/>
      <c r="EY59" s="794"/>
      <c r="EZ59" s="794"/>
      <c r="FA59" s="794"/>
      <c r="FB59" s="794"/>
      <c r="FC59" s="794"/>
      <c r="FD59" s="794"/>
      <c r="FE59" s="794"/>
      <c r="FF59" s="794"/>
      <c r="FG59" s="794"/>
      <c r="FH59" s="794"/>
      <c r="FI59" s="794"/>
      <c r="FJ59" s="794"/>
      <c r="FK59" s="794"/>
      <c r="FL59" s="794"/>
      <c r="FM59" s="794"/>
      <c r="FN59" s="794"/>
      <c r="FO59" s="834">
        <f t="shared" ref="FO59" si="45">COUNTIF(FO5:FO51,"Not applicable")</f>
        <v>0</v>
      </c>
      <c r="FP59" s="794"/>
      <c r="FQ59" s="588"/>
      <c r="FR59" s="834">
        <f t="shared" ref="FR59" si="46">COUNTIF(FR5:FR51,"Not applicable")</f>
        <v>0</v>
      </c>
      <c r="FS59" s="794"/>
      <c r="FT59" s="588"/>
      <c r="FU59" s="834">
        <f t="shared" ref="FU59" si="47">COUNTIF(FU5:FU51,"Not applicable")</f>
        <v>0</v>
      </c>
      <c r="FV59" s="794"/>
      <c r="FW59" s="588"/>
      <c r="FX59" s="834">
        <f t="shared" ref="FX59:FZ59" si="48">COUNTIF(FX5:FX51,"Not applicable")</f>
        <v>1</v>
      </c>
      <c r="FY59" s="834">
        <f t="shared" si="48"/>
        <v>1</v>
      </c>
      <c r="FZ59" s="834">
        <f t="shared" si="48"/>
        <v>32</v>
      </c>
      <c r="GA59" s="794"/>
      <c r="GB59" s="834">
        <f t="shared" ref="GB59:GK59" si="49">COUNTIF(GB5:GB51,"Not applicable")</f>
        <v>0</v>
      </c>
      <c r="GC59" s="834">
        <f t="shared" si="49"/>
        <v>0</v>
      </c>
      <c r="GD59" s="834">
        <f t="shared" si="49"/>
        <v>0</v>
      </c>
      <c r="GE59" s="834">
        <f t="shared" si="49"/>
        <v>0</v>
      </c>
      <c r="GF59" s="834">
        <f t="shared" si="49"/>
        <v>0</v>
      </c>
      <c r="GG59" s="834">
        <f t="shared" si="49"/>
        <v>0</v>
      </c>
      <c r="GH59" s="834">
        <f t="shared" si="49"/>
        <v>0</v>
      </c>
      <c r="GI59" s="834">
        <f t="shared" si="49"/>
        <v>0</v>
      </c>
      <c r="GJ59" s="834">
        <f t="shared" si="49"/>
        <v>0</v>
      </c>
      <c r="GK59" s="834">
        <f t="shared" si="49"/>
        <v>0</v>
      </c>
      <c r="GL59" s="794"/>
      <c r="GM59" s="794"/>
      <c r="GN59" s="794"/>
      <c r="GO59" s="794"/>
      <c r="GP59" s="794"/>
      <c r="GQ59" s="834">
        <f t="shared" ref="GQ59:GT59" si="50">COUNTIF(GQ5:GQ51,"Not applicable")</f>
        <v>9</v>
      </c>
      <c r="GR59" s="834">
        <f t="shared" si="50"/>
        <v>10</v>
      </c>
      <c r="GS59" s="834">
        <f t="shared" si="50"/>
        <v>9</v>
      </c>
      <c r="GT59" s="834">
        <f t="shared" si="50"/>
        <v>9</v>
      </c>
      <c r="GU59" s="794"/>
      <c r="GV59" s="1232"/>
      <c r="GW59" s="834">
        <f t="shared" ref="GW59:HF59" si="51">COUNTIF(GW5:GW51,"Not applicable")</f>
        <v>2</v>
      </c>
      <c r="GX59" s="834">
        <f t="shared" si="51"/>
        <v>2</v>
      </c>
      <c r="GY59" s="834">
        <f t="shared" si="51"/>
        <v>9</v>
      </c>
      <c r="GZ59" s="834">
        <f t="shared" si="51"/>
        <v>2</v>
      </c>
      <c r="HA59" s="834">
        <f t="shared" si="51"/>
        <v>9</v>
      </c>
      <c r="HB59" s="834">
        <f t="shared" si="51"/>
        <v>1</v>
      </c>
      <c r="HC59" s="834">
        <f t="shared" si="51"/>
        <v>1</v>
      </c>
      <c r="HD59" s="834">
        <f t="shared" si="51"/>
        <v>19</v>
      </c>
      <c r="HE59" s="834">
        <f t="shared" si="51"/>
        <v>18</v>
      </c>
      <c r="HF59" s="834">
        <f t="shared" si="51"/>
        <v>25</v>
      </c>
      <c r="HG59" s="794"/>
      <c r="HH59" s="794"/>
      <c r="HI59" s="834">
        <f t="shared" ref="HI59:HJ59" si="52">COUNTIF(HI5:HI51,"Not applicable")</f>
        <v>2</v>
      </c>
      <c r="HJ59" s="834">
        <f t="shared" si="52"/>
        <v>2</v>
      </c>
      <c r="HK59" s="794"/>
      <c r="HL59" s="1230"/>
    </row>
    <row r="60" spans="1:220" ht="15" customHeight="1">
      <c r="A60" s="752" t="s">
        <v>707</v>
      </c>
      <c r="B60" s="1286"/>
      <c r="C60" s="1289">
        <v>47</v>
      </c>
      <c r="D60" s="794"/>
      <c r="E60" s="589">
        <v>42</v>
      </c>
      <c r="F60" s="794"/>
      <c r="G60" s="589">
        <v>41</v>
      </c>
      <c r="H60" s="794"/>
      <c r="I60" s="589">
        <v>41</v>
      </c>
      <c r="J60" s="794"/>
      <c r="K60" s="589">
        <v>41</v>
      </c>
      <c r="L60" s="794"/>
      <c r="M60" s="589">
        <v>41</v>
      </c>
      <c r="N60" s="794"/>
      <c r="O60" s="589">
        <v>42</v>
      </c>
      <c r="P60" s="794"/>
      <c r="Q60" s="589">
        <v>41</v>
      </c>
      <c r="R60" s="794"/>
      <c r="S60" s="589">
        <v>42</v>
      </c>
      <c r="T60" s="794"/>
      <c r="U60" s="589">
        <v>41</v>
      </c>
      <c r="V60" s="794"/>
      <c r="W60" s="794"/>
      <c r="X60" s="589">
        <v>38</v>
      </c>
      <c r="Y60" s="589">
        <v>40</v>
      </c>
      <c r="Z60" s="794"/>
      <c r="AA60" s="1215"/>
      <c r="AB60" s="1221"/>
      <c r="AC60" s="1218"/>
      <c r="AD60" s="794"/>
      <c r="AE60" s="794"/>
      <c r="AF60" s="794"/>
      <c r="AG60" s="794"/>
      <c r="AH60" s="589">
        <v>44</v>
      </c>
      <c r="AI60" s="589">
        <v>44</v>
      </c>
      <c r="AJ60" s="834">
        <v>25</v>
      </c>
      <c r="AK60" s="794"/>
      <c r="AL60" s="794"/>
      <c r="AM60" s="794"/>
      <c r="AN60" s="834">
        <v>12</v>
      </c>
      <c r="AO60" s="794"/>
      <c r="AP60" s="794"/>
      <c r="AQ60" s="794"/>
      <c r="AR60" s="834">
        <v>31</v>
      </c>
      <c r="AS60" s="794"/>
      <c r="AT60" s="589">
        <v>43</v>
      </c>
      <c r="AU60" s="589">
        <v>28</v>
      </c>
      <c r="AV60" s="794"/>
      <c r="AW60" s="834">
        <v>20</v>
      </c>
      <c r="AX60" s="794"/>
      <c r="AY60" s="794"/>
      <c r="AZ60" s="794"/>
      <c r="BA60" s="589">
        <v>44</v>
      </c>
      <c r="BB60" s="794"/>
      <c r="BC60" s="834">
        <v>13</v>
      </c>
      <c r="BD60" s="794"/>
      <c r="BE60" s="794"/>
      <c r="BF60" s="794"/>
      <c r="BG60" s="834">
        <v>26</v>
      </c>
      <c r="BH60" s="794"/>
      <c r="BI60" s="589">
        <v>46</v>
      </c>
      <c r="BJ60" s="794"/>
      <c r="BK60" s="834">
        <v>36</v>
      </c>
      <c r="BL60" s="794"/>
      <c r="BM60" s="794"/>
      <c r="BN60" s="794"/>
      <c r="BO60" s="589">
        <v>38</v>
      </c>
      <c r="BP60" s="834">
        <v>7</v>
      </c>
      <c r="BQ60" s="794"/>
      <c r="BR60" s="794"/>
      <c r="BS60" s="794"/>
      <c r="BT60" s="589">
        <v>39</v>
      </c>
      <c r="BU60" s="834">
        <v>1</v>
      </c>
      <c r="BV60" s="794"/>
      <c r="BW60" s="794"/>
      <c r="BX60" s="794"/>
      <c r="BY60" s="834">
        <v>38</v>
      </c>
      <c r="BZ60" s="794"/>
      <c r="CA60" s="794"/>
      <c r="CB60" s="794"/>
      <c r="CC60" s="794"/>
      <c r="CD60" s="794"/>
      <c r="CE60" s="794"/>
      <c r="CF60" s="794"/>
      <c r="CG60" s="589">
        <v>39</v>
      </c>
      <c r="CH60" s="794"/>
      <c r="CI60" s="794"/>
      <c r="CJ60" s="794"/>
      <c r="CK60" s="794"/>
      <c r="CL60" s="794"/>
      <c r="CM60" s="845"/>
      <c r="CN60" s="589">
        <f>CN55-CN58-CN59</f>
        <v>47</v>
      </c>
      <c r="CO60" s="589">
        <f t="shared" ref="CO60:EI60" si="53">CO55-CO58-CO59</f>
        <v>46</v>
      </c>
      <c r="CP60" s="589">
        <f t="shared" si="53"/>
        <v>45</v>
      </c>
      <c r="CQ60" s="589">
        <f t="shared" si="53"/>
        <v>46</v>
      </c>
      <c r="CR60" s="589">
        <f t="shared" si="53"/>
        <v>46</v>
      </c>
      <c r="CS60" s="589">
        <f t="shared" si="53"/>
        <v>47</v>
      </c>
      <c r="CT60" s="589">
        <f t="shared" si="53"/>
        <v>45</v>
      </c>
      <c r="CU60" s="589">
        <f t="shared" si="53"/>
        <v>44</v>
      </c>
      <c r="CV60" s="589">
        <f t="shared" si="53"/>
        <v>40</v>
      </c>
      <c r="CW60" s="589">
        <f t="shared" si="53"/>
        <v>43</v>
      </c>
      <c r="CX60" s="589">
        <f t="shared" si="53"/>
        <v>39</v>
      </c>
      <c r="CY60" s="589">
        <f t="shared" si="53"/>
        <v>47</v>
      </c>
      <c r="CZ60" s="589">
        <f t="shared" si="53"/>
        <v>46</v>
      </c>
      <c r="DA60" s="589">
        <f t="shared" si="53"/>
        <v>46</v>
      </c>
      <c r="DB60" s="589">
        <f t="shared" si="53"/>
        <v>46</v>
      </c>
      <c r="DC60" s="589">
        <f t="shared" si="53"/>
        <v>46</v>
      </c>
      <c r="DD60" s="589">
        <f t="shared" si="53"/>
        <v>46</v>
      </c>
      <c r="DE60" s="589">
        <f t="shared" si="53"/>
        <v>46</v>
      </c>
      <c r="DF60" s="589">
        <f t="shared" si="53"/>
        <v>46</v>
      </c>
      <c r="DG60" s="589">
        <f t="shared" si="53"/>
        <v>46</v>
      </c>
      <c r="DH60" s="589">
        <f t="shared" si="53"/>
        <v>46</v>
      </c>
      <c r="DI60" s="589">
        <f t="shared" si="53"/>
        <v>46</v>
      </c>
      <c r="DJ60" s="589">
        <f t="shared" si="53"/>
        <v>44</v>
      </c>
      <c r="DK60" s="589">
        <f t="shared" si="53"/>
        <v>47</v>
      </c>
      <c r="DL60" s="589">
        <f t="shared" si="53"/>
        <v>47</v>
      </c>
      <c r="DM60" s="589">
        <f t="shared" si="53"/>
        <v>47</v>
      </c>
      <c r="DN60" s="589">
        <f t="shared" si="53"/>
        <v>47</v>
      </c>
      <c r="DO60" s="589">
        <f t="shared" si="53"/>
        <v>45</v>
      </c>
      <c r="DP60" s="589">
        <f t="shared" si="53"/>
        <v>47</v>
      </c>
      <c r="DQ60" s="589">
        <f t="shared" si="53"/>
        <v>47</v>
      </c>
      <c r="DR60" s="589">
        <f t="shared" si="53"/>
        <v>46</v>
      </c>
      <c r="DS60" s="589">
        <f t="shared" si="53"/>
        <v>44</v>
      </c>
      <c r="DT60" s="589">
        <f t="shared" si="53"/>
        <v>46</v>
      </c>
      <c r="DU60" s="589">
        <f t="shared" si="53"/>
        <v>46</v>
      </c>
      <c r="DV60" s="589">
        <f t="shared" si="53"/>
        <v>45</v>
      </c>
      <c r="DW60" s="589">
        <f t="shared" si="53"/>
        <v>47</v>
      </c>
      <c r="DX60" s="589">
        <f t="shared" si="53"/>
        <v>44</v>
      </c>
      <c r="DY60" s="589">
        <f t="shared" si="53"/>
        <v>43</v>
      </c>
      <c r="DZ60" s="589">
        <f t="shared" si="53"/>
        <v>43</v>
      </c>
      <c r="EA60" s="589">
        <f t="shared" si="53"/>
        <v>42</v>
      </c>
      <c r="EB60" s="589">
        <f t="shared" si="53"/>
        <v>41</v>
      </c>
      <c r="EC60" s="589">
        <f t="shared" si="53"/>
        <v>43</v>
      </c>
      <c r="ED60" s="589">
        <f t="shared" si="53"/>
        <v>41</v>
      </c>
      <c r="EE60" s="589">
        <f t="shared" si="53"/>
        <v>41</v>
      </c>
      <c r="EF60" s="589">
        <f t="shared" si="53"/>
        <v>41</v>
      </c>
      <c r="EG60" s="589">
        <f t="shared" si="53"/>
        <v>41</v>
      </c>
      <c r="EH60" s="589">
        <f t="shared" si="53"/>
        <v>43</v>
      </c>
      <c r="EI60" s="589">
        <f t="shared" si="53"/>
        <v>47</v>
      </c>
      <c r="EJ60" s="794"/>
      <c r="EK60" s="1159"/>
      <c r="EL60" s="589">
        <f t="shared" ref="EL60" si="54">EL55-EL58-EL59</f>
        <v>47</v>
      </c>
      <c r="EM60" s="794"/>
      <c r="EN60" s="794"/>
      <c r="EO60" s="589">
        <f t="shared" ref="EO60:EQ60" si="55">EO55-EO58-EO59</f>
        <v>39</v>
      </c>
      <c r="EP60" s="589">
        <f t="shared" si="55"/>
        <v>39</v>
      </c>
      <c r="EQ60" s="589">
        <f t="shared" si="55"/>
        <v>44</v>
      </c>
      <c r="ER60" s="794"/>
      <c r="ES60" s="794"/>
      <c r="ET60" s="589">
        <f t="shared" ref="ET60" si="56">ET55-ET58-ET59</f>
        <v>44</v>
      </c>
      <c r="EU60" s="794"/>
      <c r="EV60" s="589">
        <f t="shared" ref="EV60" si="57">EV55-EV58-EV59</f>
        <v>41</v>
      </c>
      <c r="EW60" s="794"/>
      <c r="EX60" s="794"/>
      <c r="EY60" s="794"/>
      <c r="EZ60" s="794"/>
      <c r="FA60" s="794"/>
      <c r="FB60" s="794"/>
      <c r="FC60" s="794"/>
      <c r="FD60" s="794"/>
      <c r="FE60" s="794"/>
      <c r="FF60" s="794"/>
      <c r="FG60" s="794"/>
      <c r="FH60" s="794"/>
      <c r="FI60" s="794"/>
      <c r="FJ60" s="794"/>
      <c r="FK60" s="794"/>
      <c r="FL60" s="794"/>
      <c r="FM60" s="794"/>
      <c r="FN60" s="794"/>
      <c r="FO60" s="589">
        <f t="shared" ref="FO60" si="58">FO55-FO58-FO59</f>
        <v>47</v>
      </c>
      <c r="FP60" s="794"/>
      <c r="FQ60" s="589">
        <v>3</v>
      </c>
      <c r="FR60" s="589">
        <f t="shared" ref="FR60" si="59">FR55-FR58-FR59</f>
        <v>47</v>
      </c>
      <c r="FS60" s="794"/>
      <c r="FT60" s="589">
        <v>5</v>
      </c>
      <c r="FU60" s="589">
        <f t="shared" ref="FU60" si="60">FU55-FU58-FU59</f>
        <v>45</v>
      </c>
      <c r="FV60" s="794"/>
      <c r="FW60" s="589">
        <v>3</v>
      </c>
      <c r="FX60" s="589">
        <f t="shared" ref="FX60:FZ60" si="61">FX55-FX58-FX59</f>
        <v>46</v>
      </c>
      <c r="FY60" s="589">
        <f t="shared" si="61"/>
        <v>46</v>
      </c>
      <c r="FZ60" s="589">
        <f t="shared" si="61"/>
        <v>15</v>
      </c>
      <c r="GA60" s="794"/>
      <c r="GB60" s="589">
        <f t="shared" ref="GB60:GK60" si="62">GB55-GB58-GB59</f>
        <v>47</v>
      </c>
      <c r="GC60" s="589">
        <f t="shared" si="62"/>
        <v>47</v>
      </c>
      <c r="GD60" s="589">
        <f t="shared" si="62"/>
        <v>47</v>
      </c>
      <c r="GE60" s="589">
        <f t="shared" si="62"/>
        <v>47</v>
      </c>
      <c r="GF60" s="589">
        <f t="shared" si="62"/>
        <v>47</v>
      </c>
      <c r="GG60" s="589">
        <f t="shared" si="62"/>
        <v>47</v>
      </c>
      <c r="GH60" s="589">
        <f t="shared" si="62"/>
        <v>47</v>
      </c>
      <c r="GI60" s="589">
        <f t="shared" si="62"/>
        <v>47</v>
      </c>
      <c r="GJ60" s="589">
        <f t="shared" si="62"/>
        <v>46</v>
      </c>
      <c r="GK60" s="589">
        <f t="shared" si="62"/>
        <v>42</v>
      </c>
      <c r="GL60" s="794"/>
      <c r="GM60" s="794"/>
      <c r="GN60" s="794"/>
      <c r="GO60" s="794"/>
      <c r="GP60" s="794"/>
      <c r="GQ60" s="589">
        <f t="shared" ref="GQ60:GT60" si="63">GQ55-GQ58-GQ59</f>
        <v>38</v>
      </c>
      <c r="GR60" s="589">
        <f t="shared" si="63"/>
        <v>37</v>
      </c>
      <c r="GS60" s="589">
        <f t="shared" si="63"/>
        <v>38</v>
      </c>
      <c r="GT60" s="589">
        <f t="shared" si="63"/>
        <v>38</v>
      </c>
      <c r="GU60" s="794"/>
      <c r="GV60" s="1232"/>
      <c r="GW60" s="589">
        <f t="shared" ref="GW60" si="64">GW55-GW58-GW59</f>
        <v>43</v>
      </c>
      <c r="GX60" s="589">
        <f t="shared" ref="GX60" si="65">GX55-GX58-GX59</f>
        <v>43</v>
      </c>
      <c r="GY60" s="589">
        <f t="shared" ref="GY60" si="66">GY55-GY58-GY59</f>
        <v>35</v>
      </c>
      <c r="GZ60" s="589">
        <f t="shared" ref="GZ60" si="67">GZ55-GZ58-GZ59</f>
        <v>43</v>
      </c>
      <c r="HA60" s="589">
        <f t="shared" ref="HA60" si="68">HA55-HA58-HA59</f>
        <v>37</v>
      </c>
      <c r="HB60" s="589">
        <f t="shared" ref="HB60" si="69">HB55-HB58-HB59</f>
        <v>44</v>
      </c>
      <c r="HC60" s="589">
        <f t="shared" ref="HC60" si="70">HC55-HC58-HC59</f>
        <v>44</v>
      </c>
      <c r="HD60" s="589">
        <f t="shared" ref="HD60" si="71">HD55-HD58-HD59</f>
        <v>27</v>
      </c>
      <c r="HE60" s="589">
        <f t="shared" ref="HE60" si="72">HE55-HE58-HE59</f>
        <v>27</v>
      </c>
      <c r="HF60" s="589">
        <f t="shared" ref="HF60" si="73">HF55-HF58-HF59</f>
        <v>20</v>
      </c>
      <c r="HG60" s="794"/>
      <c r="HH60" s="794"/>
      <c r="HI60" s="589">
        <f t="shared" ref="HI60:HJ60" si="74">HI55-HI58-HI59</f>
        <v>43</v>
      </c>
      <c r="HJ60" s="589">
        <f t="shared" si="74"/>
        <v>44</v>
      </c>
      <c r="HK60" s="794"/>
      <c r="HL60" s="1230"/>
    </row>
    <row r="61" spans="1:220" ht="15" customHeight="1">
      <c r="A61" s="751" t="s">
        <v>708</v>
      </c>
      <c r="B61" s="1286"/>
      <c r="C61" s="1290">
        <v>0.8936170212765957</v>
      </c>
      <c r="D61" s="794"/>
      <c r="E61" s="961">
        <v>0.9285714285714286</v>
      </c>
      <c r="F61" s="794"/>
      <c r="G61" s="961">
        <v>0.92682926829268297</v>
      </c>
      <c r="H61" s="794"/>
      <c r="I61" s="961">
        <v>0.41463414634146339</v>
      </c>
      <c r="J61" s="794"/>
      <c r="K61" s="961">
        <v>0.95121951219512191</v>
      </c>
      <c r="L61" s="794"/>
      <c r="M61" s="961">
        <v>1</v>
      </c>
      <c r="N61" s="794"/>
      <c r="O61" s="961">
        <v>1</v>
      </c>
      <c r="P61" s="794"/>
      <c r="Q61" s="961">
        <v>0.80487804878048785</v>
      </c>
      <c r="R61" s="794"/>
      <c r="S61" s="961">
        <v>0.38095238095238093</v>
      </c>
      <c r="T61" s="794"/>
      <c r="U61" s="961">
        <v>0.6097560975609756</v>
      </c>
      <c r="V61" s="794"/>
      <c r="W61" s="794"/>
      <c r="X61" s="961">
        <v>0.60526315789473684</v>
      </c>
      <c r="Y61" s="961">
        <v>0.65</v>
      </c>
      <c r="Z61" s="794"/>
      <c r="AA61" s="1215"/>
      <c r="AB61" s="1221"/>
      <c r="AC61" s="1218"/>
      <c r="AD61" s="794"/>
      <c r="AE61" s="794"/>
      <c r="AF61" s="794"/>
      <c r="AG61" s="794"/>
      <c r="AH61" s="961">
        <v>0.65909090909090906</v>
      </c>
      <c r="AI61" s="961">
        <v>0.77272727272727271</v>
      </c>
      <c r="AJ61" s="960"/>
      <c r="AK61" s="794"/>
      <c r="AL61" s="794"/>
      <c r="AM61" s="794"/>
      <c r="AN61" s="960"/>
      <c r="AO61" s="794"/>
      <c r="AP61" s="794"/>
      <c r="AQ61" s="794"/>
      <c r="AR61" s="960"/>
      <c r="AS61" s="794"/>
      <c r="AT61" s="961">
        <v>0.65116279069767447</v>
      </c>
      <c r="AU61" s="961">
        <v>0.7857142857142857</v>
      </c>
      <c r="AV61" s="794"/>
      <c r="AW61" s="960"/>
      <c r="AX61" s="794"/>
      <c r="AY61" s="794"/>
      <c r="AZ61" s="794"/>
      <c r="BA61" s="961">
        <v>0.25</v>
      </c>
      <c r="BB61" s="794"/>
      <c r="BC61" s="960"/>
      <c r="BD61" s="794"/>
      <c r="BE61" s="794"/>
      <c r="BF61" s="794"/>
      <c r="BG61" s="960"/>
      <c r="BH61" s="794"/>
      <c r="BI61" s="961">
        <v>0.76086956521739135</v>
      </c>
      <c r="BJ61" s="794"/>
      <c r="BK61" s="960"/>
      <c r="BL61" s="794"/>
      <c r="BM61" s="794"/>
      <c r="BN61" s="794"/>
      <c r="BO61" s="961">
        <v>0.21052631578947367</v>
      </c>
      <c r="BP61" s="960"/>
      <c r="BQ61" s="794"/>
      <c r="BR61" s="794"/>
      <c r="BS61" s="794"/>
      <c r="BT61" s="961">
        <v>2.564102564102564E-2</v>
      </c>
      <c r="BU61" s="960"/>
      <c r="BV61" s="794"/>
      <c r="BW61" s="794"/>
      <c r="BX61" s="794"/>
      <c r="BY61" s="960"/>
      <c r="BZ61" s="794"/>
      <c r="CA61" s="794"/>
      <c r="CB61" s="794"/>
      <c r="CC61" s="794"/>
      <c r="CD61" s="794"/>
      <c r="CE61" s="794"/>
      <c r="CF61" s="794"/>
      <c r="CG61" s="961">
        <v>0.20512820512820512</v>
      </c>
      <c r="CH61" s="794"/>
      <c r="CI61" s="794"/>
      <c r="CJ61" s="794"/>
      <c r="CK61" s="794"/>
      <c r="CL61" s="794"/>
      <c r="CM61" s="845"/>
      <c r="CN61" s="961">
        <f>CN56/CN60</f>
        <v>1</v>
      </c>
      <c r="CO61" s="961">
        <f t="shared" ref="CO61:EI61" si="75">CO56/CO60</f>
        <v>0.97826086956521741</v>
      </c>
      <c r="CP61" s="961">
        <f t="shared" si="75"/>
        <v>0.91111111111111109</v>
      </c>
      <c r="CQ61" s="961">
        <f t="shared" si="75"/>
        <v>0.73913043478260865</v>
      </c>
      <c r="CR61" s="961">
        <f t="shared" si="75"/>
        <v>0.91304347826086951</v>
      </c>
      <c r="CS61" s="961">
        <f t="shared" si="75"/>
        <v>1</v>
      </c>
      <c r="CT61" s="961">
        <f t="shared" si="75"/>
        <v>0.62222222222222223</v>
      </c>
      <c r="CU61" s="961">
        <f t="shared" si="75"/>
        <v>0.95454545454545459</v>
      </c>
      <c r="CV61" s="961">
        <f t="shared" si="75"/>
        <v>0.625</v>
      </c>
      <c r="CW61" s="961">
        <f t="shared" si="75"/>
        <v>0.79069767441860461</v>
      </c>
      <c r="CX61" s="961">
        <f t="shared" si="75"/>
        <v>0.23076923076923078</v>
      </c>
      <c r="CY61" s="961">
        <f t="shared" si="75"/>
        <v>0</v>
      </c>
      <c r="CZ61" s="961">
        <f t="shared" si="75"/>
        <v>0.97826086956521741</v>
      </c>
      <c r="DA61" s="961">
        <f t="shared" si="75"/>
        <v>0.73913043478260865</v>
      </c>
      <c r="DB61" s="961">
        <f t="shared" si="75"/>
        <v>0.95652173913043481</v>
      </c>
      <c r="DC61" s="961">
        <f t="shared" si="75"/>
        <v>0.82608695652173914</v>
      </c>
      <c r="DD61" s="961">
        <f t="shared" si="75"/>
        <v>0.97826086956521741</v>
      </c>
      <c r="DE61" s="961">
        <f t="shared" si="75"/>
        <v>1</v>
      </c>
      <c r="DF61" s="961">
        <f t="shared" si="75"/>
        <v>0.58695652173913049</v>
      </c>
      <c r="DG61" s="961">
        <f t="shared" si="75"/>
        <v>0.56521739130434778</v>
      </c>
      <c r="DH61" s="961">
        <f t="shared" si="75"/>
        <v>0.84782608695652173</v>
      </c>
      <c r="DI61" s="961">
        <f t="shared" si="75"/>
        <v>0.95652173913043481</v>
      </c>
      <c r="DJ61" s="961">
        <f t="shared" si="75"/>
        <v>0.5</v>
      </c>
      <c r="DK61" s="961">
        <f t="shared" si="75"/>
        <v>0</v>
      </c>
      <c r="DL61" s="961">
        <f t="shared" si="75"/>
        <v>0.91489361702127658</v>
      </c>
      <c r="DM61" s="961">
        <f t="shared" si="75"/>
        <v>0.7021276595744681</v>
      </c>
      <c r="DN61" s="961">
        <f t="shared" si="75"/>
        <v>0.87234042553191493</v>
      </c>
      <c r="DO61" s="961">
        <f t="shared" si="75"/>
        <v>0.8</v>
      </c>
      <c r="DP61" s="961">
        <f t="shared" si="75"/>
        <v>0.87234042553191493</v>
      </c>
      <c r="DQ61" s="961">
        <f t="shared" si="75"/>
        <v>0.95744680851063835</v>
      </c>
      <c r="DR61" s="961">
        <f t="shared" si="75"/>
        <v>0.71739130434782605</v>
      </c>
      <c r="DS61" s="961">
        <f t="shared" si="75"/>
        <v>0.70454545454545459</v>
      </c>
      <c r="DT61" s="961">
        <f t="shared" si="75"/>
        <v>0.58695652173913049</v>
      </c>
      <c r="DU61" s="961">
        <f t="shared" si="75"/>
        <v>0.63043478260869568</v>
      </c>
      <c r="DV61" s="961">
        <f t="shared" si="75"/>
        <v>0.48888888888888887</v>
      </c>
      <c r="DW61" s="961">
        <f t="shared" si="75"/>
        <v>0</v>
      </c>
      <c r="DX61" s="961">
        <f t="shared" si="75"/>
        <v>0.84090909090909094</v>
      </c>
      <c r="DY61" s="961">
        <f t="shared" si="75"/>
        <v>0.48837209302325579</v>
      </c>
      <c r="DZ61" s="961">
        <f t="shared" si="75"/>
        <v>0.79069767441860461</v>
      </c>
      <c r="EA61" s="961">
        <f t="shared" si="75"/>
        <v>0.5714285714285714</v>
      </c>
      <c r="EB61" s="961">
        <f t="shared" si="75"/>
        <v>0.6097560975609756</v>
      </c>
      <c r="EC61" s="961">
        <f t="shared" si="75"/>
        <v>0.95348837209302328</v>
      </c>
      <c r="ED61" s="961">
        <f t="shared" si="75"/>
        <v>0.48780487804878048</v>
      </c>
      <c r="EE61" s="961">
        <f t="shared" si="75"/>
        <v>0.36585365853658536</v>
      </c>
      <c r="EF61" s="961">
        <f t="shared" si="75"/>
        <v>0.12195121951219512</v>
      </c>
      <c r="EG61" s="961">
        <f t="shared" si="75"/>
        <v>0.14634146341463414</v>
      </c>
      <c r="EH61" s="961">
        <f t="shared" si="75"/>
        <v>0.20930232558139536</v>
      </c>
      <c r="EI61" s="961">
        <f t="shared" si="75"/>
        <v>0</v>
      </c>
      <c r="EJ61" s="794"/>
      <c r="EK61" s="1159"/>
      <c r="EL61" s="961">
        <f t="shared" ref="EL61" si="76">EL56/EL60</f>
        <v>0.85106382978723405</v>
      </c>
      <c r="EM61" s="794"/>
      <c r="EN61" s="794"/>
      <c r="EO61" s="961">
        <f t="shared" ref="EO61:EQ61" si="77">EO56/EO60</f>
        <v>0.92307692307692313</v>
      </c>
      <c r="EP61" s="961">
        <f t="shared" si="77"/>
        <v>0.92307692307692313</v>
      </c>
      <c r="EQ61" s="961">
        <f t="shared" si="77"/>
        <v>0.68181818181818177</v>
      </c>
      <c r="ER61" s="794"/>
      <c r="ES61" s="794"/>
      <c r="ET61" s="961">
        <f t="shared" ref="ET61" si="78">ET56/ET60</f>
        <v>0.38636363636363635</v>
      </c>
      <c r="EU61" s="794"/>
      <c r="EV61" s="961">
        <f t="shared" ref="EV61" si="79">EV56/EV60</f>
        <v>0.68292682926829273</v>
      </c>
      <c r="EW61" s="794"/>
      <c r="EX61" s="794"/>
      <c r="EY61" s="794"/>
      <c r="EZ61" s="794"/>
      <c r="FA61" s="794"/>
      <c r="FB61" s="794"/>
      <c r="FC61" s="794"/>
      <c r="FD61" s="794"/>
      <c r="FE61" s="794"/>
      <c r="FF61" s="794"/>
      <c r="FG61" s="794"/>
      <c r="FH61" s="794"/>
      <c r="FI61" s="794"/>
      <c r="FJ61" s="794"/>
      <c r="FK61" s="794"/>
      <c r="FL61" s="794"/>
      <c r="FM61" s="794"/>
      <c r="FN61" s="794"/>
      <c r="FO61" s="961">
        <f t="shared" ref="FO61" si="80">FO56/FO60</f>
        <v>6.3829787234042548E-2</v>
      </c>
      <c r="FP61" s="794"/>
      <c r="FQ61" s="588">
        <v>0</v>
      </c>
      <c r="FR61" s="961">
        <f t="shared" ref="FR61" si="81">FR56/FR60</f>
        <v>0.10638297872340426</v>
      </c>
      <c r="FS61" s="794"/>
      <c r="FT61" s="588">
        <v>0</v>
      </c>
      <c r="FU61" s="961">
        <f t="shared" ref="FU61" si="82">FU56/FU60</f>
        <v>6.6666666666666666E-2</v>
      </c>
      <c r="FV61" s="794"/>
      <c r="FW61" s="588">
        <v>0</v>
      </c>
      <c r="FX61" s="961">
        <f t="shared" ref="FX61:FZ61" si="83">FX56/FX60</f>
        <v>0.19565217391304349</v>
      </c>
      <c r="FY61" s="961">
        <f t="shared" si="83"/>
        <v>0.21739130434782608</v>
      </c>
      <c r="FZ61" s="961">
        <f t="shared" si="83"/>
        <v>0.53333333333333333</v>
      </c>
      <c r="GA61" s="794"/>
      <c r="GB61" s="961">
        <f t="shared" ref="GB61:GK61" si="84">GB56/GB60</f>
        <v>0.93617021276595747</v>
      </c>
      <c r="GC61" s="961">
        <f t="shared" si="84"/>
        <v>0.87234042553191493</v>
      </c>
      <c r="GD61" s="961">
        <f t="shared" si="84"/>
        <v>0.91489361702127658</v>
      </c>
      <c r="GE61" s="961">
        <f t="shared" si="84"/>
        <v>0.72340425531914898</v>
      </c>
      <c r="GF61" s="961">
        <f t="shared" si="84"/>
        <v>0.87234042553191493</v>
      </c>
      <c r="GG61" s="961">
        <f t="shared" si="84"/>
        <v>0.87234042553191493</v>
      </c>
      <c r="GH61" s="961">
        <f t="shared" si="84"/>
        <v>0.5957446808510638</v>
      </c>
      <c r="GI61" s="961">
        <f t="shared" si="84"/>
        <v>0.65957446808510634</v>
      </c>
      <c r="GJ61" s="961">
        <f t="shared" si="84"/>
        <v>0.2391304347826087</v>
      </c>
      <c r="GK61" s="961">
        <f t="shared" si="84"/>
        <v>0.11904761904761904</v>
      </c>
      <c r="GL61" s="794"/>
      <c r="GM61" s="794"/>
      <c r="GN61" s="794"/>
      <c r="GO61" s="794"/>
      <c r="GP61" s="794"/>
      <c r="GQ61" s="961">
        <f t="shared" ref="GQ61:GT61" si="85">GQ56/GQ60</f>
        <v>0.60526315789473684</v>
      </c>
      <c r="GR61" s="961">
        <f t="shared" si="85"/>
        <v>0.1891891891891892</v>
      </c>
      <c r="GS61" s="961">
        <f t="shared" si="85"/>
        <v>0.44736842105263158</v>
      </c>
      <c r="GT61" s="961">
        <f t="shared" si="85"/>
        <v>2.6315789473684209E-2</v>
      </c>
      <c r="GU61" s="794"/>
      <c r="GV61" s="1232"/>
      <c r="GW61" s="961">
        <f t="shared" ref="GW61" si="86">GW56/GW60</f>
        <v>0.46511627906976744</v>
      </c>
      <c r="GX61" s="961">
        <f t="shared" ref="GX61" si="87">GX56/GX60</f>
        <v>0.18604651162790697</v>
      </c>
      <c r="GY61" s="961">
        <f t="shared" ref="GY61" si="88">GY56/GY60</f>
        <v>0.11428571428571428</v>
      </c>
      <c r="GZ61" s="961">
        <f t="shared" ref="GZ61" si="89">GZ56/GZ60</f>
        <v>0.27906976744186046</v>
      </c>
      <c r="HA61" s="961">
        <f t="shared" ref="HA61" si="90">HA56/HA60</f>
        <v>0.29729729729729731</v>
      </c>
      <c r="HB61" s="961">
        <f t="shared" ref="HB61" si="91">HB56/HB60</f>
        <v>0.13636363636363635</v>
      </c>
      <c r="HC61" s="961">
        <f t="shared" ref="HC61" si="92">HC56/HC60</f>
        <v>0.22727272727272727</v>
      </c>
      <c r="HD61" s="961">
        <f t="shared" ref="HD61" si="93">HD56/HD60</f>
        <v>0.22222222222222221</v>
      </c>
      <c r="HE61" s="961">
        <f t="shared" ref="HE61" si="94">HE56/HE60</f>
        <v>0.33333333333333331</v>
      </c>
      <c r="HF61" s="961">
        <f t="shared" ref="HF61" si="95">HF56/HF60</f>
        <v>0.25</v>
      </c>
      <c r="HG61" s="794"/>
      <c r="HH61" s="794"/>
      <c r="HI61" s="961">
        <f t="shared" ref="HI61:HJ61" si="96">HI56/HI60</f>
        <v>0.53488372093023251</v>
      </c>
      <c r="HJ61" s="961">
        <f t="shared" si="96"/>
        <v>0.13636363636363635</v>
      </c>
      <c r="HK61" s="794"/>
      <c r="HL61" s="1230"/>
    </row>
    <row r="62" spans="1:220" ht="14.25">
      <c r="A62" s="1021" t="s">
        <v>1203</v>
      </c>
      <c r="B62" s="1286"/>
      <c r="C62" s="1289"/>
      <c r="D62" s="794"/>
      <c r="E62" s="64"/>
      <c r="F62" s="794"/>
      <c r="G62" s="64"/>
      <c r="H62" s="794"/>
      <c r="I62" s="64"/>
      <c r="J62" s="794"/>
      <c r="K62" s="64"/>
      <c r="L62" s="794"/>
      <c r="M62" s="64"/>
      <c r="N62" s="794"/>
      <c r="O62" s="64"/>
      <c r="P62" s="794"/>
      <c r="Q62" s="64"/>
      <c r="R62" s="794"/>
      <c r="S62" s="64"/>
      <c r="T62" s="794"/>
      <c r="U62" s="64"/>
      <c r="V62" s="794"/>
      <c r="W62" s="794"/>
      <c r="X62" s="64"/>
      <c r="Y62" s="64"/>
      <c r="Z62" s="794"/>
      <c r="AA62" s="1215"/>
      <c r="AB62" s="1221"/>
      <c r="AC62" s="1218"/>
      <c r="AD62" s="794"/>
      <c r="AE62" s="794"/>
      <c r="AF62" s="794"/>
      <c r="AG62" s="794"/>
      <c r="AH62" s="64"/>
      <c r="AI62" s="64"/>
      <c r="AJ62" s="959">
        <v>57265992.269999996</v>
      </c>
      <c r="AK62" s="794"/>
      <c r="AL62" s="794"/>
      <c r="AM62" s="794"/>
      <c r="AN62" s="959">
        <v>92733604</v>
      </c>
      <c r="AO62" s="794"/>
      <c r="AP62" s="794"/>
      <c r="AQ62" s="794"/>
      <c r="AR62" s="959">
        <v>149999596.27000001</v>
      </c>
      <c r="AS62" s="794"/>
      <c r="AT62" s="64"/>
      <c r="AU62" s="64"/>
      <c r="AV62" s="794"/>
      <c r="AW62" s="959">
        <v>44926354.649999999</v>
      </c>
      <c r="AX62" s="794"/>
      <c r="AY62" s="794"/>
      <c r="AZ62" s="794"/>
      <c r="BA62" s="64"/>
      <c r="BB62" s="794"/>
      <c r="BC62" s="959">
        <v>79476613</v>
      </c>
      <c r="BD62" s="794"/>
      <c r="BE62" s="794"/>
      <c r="BF62" s="794"/>
      <c r="BG62" s="959">
        <v>124402967.65000001</v>
      </c>
      <c r="BH62" s="794"/>
      <c r="BI62" s="64"/>
      <c r="BJ62" s="794"/>
      <c r="BK62" s="959">
        <v>160901119.79651165</v>
      </c>
      <c r="BL62" s="794"/>
      <c r="BM62" s="794"/>
      <c r="BN62" s="794"/>
      <c r="BO62" s="64"/>
      <c r="BP62" s="959">
        <v>1935532.53</v>
      </c>
      <c r="BQ62" s="794"/>
      <c r="BR62" s="794"/>
      <c r="BS62" s="794"/>
      <c r="BT62" s="64"/>
      <c r="BU62" s="959">
        <v>679800</v>
      </c>
      <c r="BV62" s="794"/>
      <c r="BW62" s="794"/>
      <c r="BX62" s="794"/>
      <c r="BY62" s="959">
        <v>163516452.32651162</v>
      </c>
      <c r="BZ62" s="794"/>
      <c r="CA62" s="794"/>
      <c r="CB62" s="794"/>
      <c r="CC62" s="794"/>
      <c r="CD62" s="794"/>
      <c r="CE62" s="794"/>
      <c r="CF62" s="794"/>
      <c r="CG62" s="588"/>
      <c r="CH62" s="794"/>
      <c r="CI62" s="794"/>
      <c r="CJ62" s="794"/>
      <c r="CK62" s="794"/>
      <c r="CL62" s="794"/>
      <c r="CM62" s="845"/>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794"/>
      <c r="EK62" s="1159"/>
      <c r="EL62" s="64"/>
      <c r="EM62" s="794"/>
      <c r="EN62" s="794"/>
      <c r="EO62" s="64"/>
      <c r="EP62" s="64"/>
      <c r="EQ62" s="64"/>
      <c r="ER62" s="794"/>
      <c r="ES62" s="794"/>
      <c r="ET62" s="64"/>
      <c r="EU62" s="794"/>
      <c r="EV62" s="64"/>
      <c r="EW62" s="794"/>
      <c r="EX62" s="794"/>
      <c r="EY62" s="794"/>
      <c r="EZ62" s="794"/>
      <c r="FA62" s="794"/>
      <c r="FB62" s="794"/>
      <c r="FC62" s="794"/>
      <c r="FD62" s="794"/>
      <c r="FE62" s="794"/>
      <c r="FF62" s="794"/>
      <c r="FG62" s="794"/>
      <c r="FH62" s="794"/>
      <c r="FI62" s="794"/>
      <c r="FJ62" s="794"/>
      <c r="FK62" s="794"/>
      <c r="FL62" s="794"/>
      <c r="FM62" s="794"/>
      <c r="FN62" s="794"/>
      <c r="FO62" s="64"/>
      <c r="FP62" s="794"/>
      <c r="FQ62" s="64"/>
      <c r="FR62" s="64"/>
      <c r="FS62" s="794"/>
      <c r="FT62" s="64"/>
      <c r="FU62" s="64"/>
      <c r="FV62" s="794"/>
      <c r="FW62" s="64"/>
      <c r="FX62" s="64"/>
      <c r="FY62" s="64"/>
      <c r="FZ62" s="64"/>
      <c r="GA62" s="794"/>
      <c r="GB62" s="64"/>
      <c r="GC62" s="64"/>
      <c r="GD62" s="64"/>
      <c r="GE62" s="64"/>
      <c r="GF62" s="64"/>
      <c r="GG62" s="64"/>
      <c r="GH62" s="64"/>
      <c r="GI62" s="64"/>
      <c r="GJ62" s="64"/>
      <c r="GK62" s="64"/>
      <c r="GL62" s="794"/>
      <c r="GM62" s="794"/>
      <c r="GN62" s="794"/>
      <c r="GO62" s="794"/>
      <c r="GP62" s="794"/>
      <c r="GQ62" s="64"/>
      <c r="GR62" s="64"/>
      <c r="GS62" s="64"/>
      <c r="GT62" s="64"/>
      <c r="GU62" s="794"/>
      <c r="GV62" s="1231"/>
      <c r="GW62" s="64"/>
      <c r="GX62" s="64"/>
      <c r="GY62" s="64"/>
      <c r="GZ62" s="64"/>
      <c r="HA62" s="64"/>
      <c r="HB62" s="64"/>
      <c r="HC62" s="64"/>
      <c r="HD62" s="64"/>
      <c r="HE62" s="64"/>
      <c r="HF62" s="64"/>
      <c r="HG62" s="794"/>
      <c r="HH62" s="794"/>
      <c r="HI62" s="64"/>
      <c r="HJ62" s="64"/>
      <c r="HK62" s="794"/>
      <c r="HL62" s="1230"/>
    </row>
    <row r="63" spans="1:220" s="591" customFormat="1" ht="15" thickBot="1">
      <c r="A63" s="1022" t="s">
        <v>1651</v>
      </c>
      <c r="B63" s="1287"/>
      <c r="C63" s="1291"/>
      <c r="D63" s="962"/>
      <c r="E63" s="957"/>
      <c r="F63" s="962"/>
      <c r="G63" s="957"/>
      <c r="H63" s="962"/>
      <c r="I63" s="957"/>
      <c r="J63" s="962"/>
      <c r="K63" s="957"/>
      <c r="L63" s="962"/>
      <c r="M63" s="957"/>
      <c r="N63" s="962"/>
      <c r="O63" s="957"/>
      <c r="P63" s="962"/>
      <c r="Q63" s="957"/>
      <c r="R63" s="962"/>
      <c r="S63" s="957"/>
      <c r="T63" s="962"/>
      <c r="U63" s="957"/>
      <c r="V63" s="962"/>
      <c r="W63" s="962"/>
      <c r="X63" s="957"/>
      <c r="Y63" s="957"/>
      <c r="Z63" s="962"/>
      <c r="AA63" s="1216"/>
      <c r="AB63" s="1222"/>
      <c r="AC63" s="1219"/>
      <c r="AD63" s="962"/>
      <c r="AE63" s="962"/>
      <c r="AF63" s="962"/>
      <c r="AG63" s="962"/>
      <c r="AH63" s="957"/>
      <c r="AI63" s="957"/>
      <c r="AJ63" s="958">
        <v>2290639.6908</v>
      </c>
      <c r="AK63" s="962"/>
      <c r="AL63" s="962"/>
      <c r="AM63" s="962"/>
      <c r="AN63" s="958">
        <v>7727800.333333333</v>
      </c>
      <c r="AO63" s="962"/>
      <c r="AP63" s="962"/>
      <c r="AQ63" s="962"/>
      <c r="AR63" s="958">
        <v>4838696.6538709681</v>
      </c>
      <c r="AS63" s="962"/>
      <c r="AT63" s="957"/>
      <c r="AU63" s="957"/>
      <c r="AV63" s="962"/>
      <c r="AW63" s="958">
        <v>2246317.7324999999</v>
      </c>
      <c r="AX63" s="962"/>
      <c r="AY63" s="962"/>
      <c r="AZ63" s="962"/>
      <c r="BA63" s="957"/>
      <c r="BB63" s="962"/>
      <c r="BC63" s="958">
        <v>6113585.615384615</v>
      </c>
      <c r="BD63" s="962"/>
      <c r="BE63" s="962"/>
      <c r="BF63" s="962"/>
      <c r="BG63" s="958">
        <v>4784729.5250000004</v>
      </c>
      <c r="BH63" s="962"/>
      <c r="BI63" s="957"/>
      <c r="BJ63" s="962"/>
      <c r="BK63" s="958">
        <v>4469475.5499031013</v>
      </c>
      <c r="BL63" s="962"/>
      <c r="BM63" s="962"/>
      <c r="BN63" s="962"/>
      <c r="BO63" s="957"/>
      <c r="BP63" s="958">
        <v>276504.64714285714</v>
      </c>
      <c r="BQ63" s="962"/>
      <c r="BR63" s="962"/>
      <c r="BS63" s="962"/>
      <c r="BT63" s="957"/>
      <c r="BU63" s="958">
        <v>679800</v>
      </c>
      <c r="BV63" s="962"/>
      <c r="BW63" s="962"/>
      <c r="BX63" s="962"/>
      <c r="BY63" s="958">
        <v>4303064.5349082006</v>
      </c>
      <c r="BZ63" s="962"/>
      <c r="CA63" s="962"/>
      <c r="CB63" s="962"/>
      <c r="CC63" s="962"/>
      <c r="CD63" s="962"/>
      <c r="CE63" s="962"/>
      <c r="CF63" s="962"/>
      <c r="CG63" s="1023"/>
      <c r="CH63" s="962"/>
      <c r="CI63" s="962"/>
      <c r="CJ63" s="962"/>
      <c r="CK63" s="962"/>
      <c r="CL63" s="962"/>
      <c r="CM63" s="1283"/>
      <c r="CN63" s="957"/>
      <c r="CO63" s="957"/>
      <c r="CP63" s="957"/>
      <c r="CQ63" s="957"/>
      <c r="CR63" s="957"/>
      <c r="CS63" s="957"/>
      <c r="CT63" s="957"/>
      <c r="CU63" s="957"/>
      <c r="CV63" s="957"/>
      <c r="CW63" s="957"/>
      <c r="CX63" s="957"/>
      <c r="CY63" s="957"/>
      <c r="CZ63" s="957"/>
      <c r="DA63" s="957"/>
      <c r="DB63" s="957"/>
      <c r="DC63" s="957"/>
      <c r="DD63" s="957"/>
      <c r="DE63" s="957"/>
      <c r="DF63" s="957"/>
      <c r="DG63" s="957"/>
      <c r="DH63" s="957"/>
      <c r="DI63" s="957"/>
      <c r="DJ63" s="957"/>
      <c r="DK63" s="957"/>
      <c r="DL63" s="957"/>
      <c r="DM63" s="957"/>
      <c r="DN63" s="957"/>
      <c r="DO63" s="957"/>
      <c r="DP63" s="957"/>
      <c r="DQ63" s="957"/>
      <c r="DR63" s="957"/>
      <c r="DS63" s="957"/>
      <c r="DT63" s="957"/>
      <c r="DU63" s="957"/>
      <c r="DV63" s="957"/>
      <c r="DW63" s="957"/>
      <c r="DX63" s="957"/>
      <c r="DY63" s="957"/>
      <c r="DZ63" s="957"/>
      <c r="EA63" s="957"/>
      <c r="EB63" s="957"/>
      <c r="EC63" s="957"/>
      <c r="ED63" s="957"/>
      <c r="EE63" s="957"/>
      <c r="EF63" s="957"/>
      <c r="EG63" s="957"/>
      <c r="EH63" s="957"/>
      <c r="EI63" s="957"/>
      <c r="EJ63" s="962"/>
      <c r="EK63" s="1284"/>
      <c r="EL63" s="957"/>
      <c r="EM63" s="962"/>
      <c r="EN63" s="962"/>
      <c r="EO63" s="957"/>
      <c r="EP63" s="957"/>
      <c r="EQ63" s="957"/>
      <c r="ER63" s="962"/>
      <c r="ES63" s="962"/>
      <c r="ET63" s="957"/>
      <c r="EU63" s="962"/>
      <c r="EV63" s="957"/>
      <c r="EW63" s="962"/>
      <c r="EX63" s="962"/>
      <c r="EY63" s="962"/>
      <c r="EZ63" s="962"/>
      <c r="FA63" s="962"/>
      <c r="FB63" s="962"/>
      <c r="FC63" s="962"/>
      <c r="FD63" s="962"/>
      <c r="FE63" s="962"/>
      <c r="FF63" s="962"/>
      <c r="FG63" s="962"/>
      <c r="FH63" s="962"/>
      <c r="FI63" s="962"/>
      <c r="FJ63" s="962"/>
      <c r="FK63" s="962"/>
      <c r="FL63" s="962"/>
      <c r="FM63" s="962"/>
      <c r="FN63" s="962"/>
      <c r="FO63" s="957"/>
      <c r="FP63" s="962"/>
      <c r="FQ63" s="957"/>
      <c r="FR63" s="957"/>
      <c r="FS63" s="962"/>
      <c r="FT63" s="957"/>
      <c r="FU63" s="957"/>
      <c r="FV63" s="962"/>
      <c r="FW63" s="957"/>
      <c r="FX63" s="957"/>
      <c r="FY63" s="957"/>
      <c r="FZ63" s="957"/>
      <c r="GA63" s="962"/>
      <c r="GB63" s="957"/>
      <c r="GC63" s="957"/>
      <c r="GD63" s="957"/>
      <c r="GE63" s="957"/>
      <c r="GF63" s="957"/>
      <c r="GG63" s="957"/>
      <c r="GH63" s="957"/>
      <c r="GI63" s="957"/>
      <c r="GJ63" s="957"/>
      <c r="GK63" s="957"/>
      <c r="GL63" s="962"/>
      <c r="GM63" s="962"/>
      <c r="GN63" s="962"/>
      <c r="GO63" s="962"/>
      <c r="GP63" s="962"/>
      <c r="GQ63" s="957"/>
      <c r="GR63" s="957"/>
      <c r="GS63" s="957"/>
      <c r="GT63" s="957"/>
      <c r="GU63" s="962"/>
      <c r="GV63" s="1233"/>
      <c r="GW63" s="957"/>
      <c r="GX63" s="957"/>
      <c r="GY63" s="957"/>
      <c r="GZ63" s="957"/>
      <c r="HA63" s="957"/>
      <c r="HB63" s="957"/>
      <c r="HC63" s="957"/>
      <c r="HD63" s="957"/>
      <c r="HE63" s="957"/>
      <c r="HF63" s="957"/>
      <c r="HG63" s="962"/>
      <c r="HH63" s="962"/>
      <c r="HI63" s="957"/>
      <c r="HJ63" s="957"/>
      <c r="HK63" s="962"/>
      <c r="HL63" s="1313"/>
    </row>
    <row r="64" spans="1:220" s="591" customFormat="1" ht="13.5" thickTop="1">
      <c r="B64" s="511"/>
      <c r="C64" s="590"/>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92"/>
      <c r="AV64" s="592"/>
      <c r="AW64" s="592"/>
      <c r="AX64" s="592"/>
      <c r="AY64" s="592"/>
      <c r="AZ64" s="592"/>
      <c r="BA64" s="592"/>
      <c r="BB64" s="592"/>
      <c r="BC64" s="592"/>
      <c r="BD64" s="592"/>
      <c r="BE64" s="592"/>
      <c r="BF64" s="592"/>
      <c r="BG64" s="592"/>
      <c r="BH64" s="592"/>
      <c r="BI64" s="592"/>
      <c r="BJ64" s="592"/>
      <c r="BK64" s="592"/>
      <c r="BL64" s="592"/>
      <c r="BM64" s="592"/>
      <c r="BN64" s="592"/>
      <c r="BO64" s="592"/>
      <c r="BP64" s="592"/>
      <c r="BQ64" s="592"/>
      <c r="BR64" s="592"/>
      <c r="BS64" s="592"/>
      <c r="BT64" s="592"/>
      <c r="BU64" s="592"/>
      <c r="BV64" s="592"/>
      <c r="BW64" s="592"/>
      <c r="BX64" s="592"/>
      <c r="BY64" s="592"/>
      <c r="BZ64" s="592"/>
      <c r="CA64" s="593"/>
      <c r="CB64" s="593"/>
      <c r="CC64" s="593"/>
      <c r="CD64" s="593"/>
      <c r="CE64" s="593"/>
      <c r="CF64" s="593"/>
      <c r="CG64" s="593"/>
      <c r="CH64" s="593"/>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row>
    <row r="65" spans="1:220" s="591" customFormat="1" ht="12.75">
      <c r="B65" s="511"/>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92"/>
      <c r="AV65" s="592"/>
      <c r="AW65" s="592"/>
      <c r="AX65" s="592"/>
      <c r="AY65" s="592"/>
      <c r="AZ65" s="592"/>
      <c r="BA65" s="592"/>
      <c r="BB65" s="592"/>
      <c r="BC65" s="592"/>
      <c r="BD65" s="592"/>
      <c r="BE65" s="592"/>
      <c r="BF65" s="592"/>
      <c r="BG65" s="592"/>
      <c r="BH65" s="592"/>
      <c r="BI65" s="592"/>
      <c r="BJ65" s="592"/>
      <c r="BK65" s="592"/>
      <c r="BL65" s="592"/>
      <c r="BM65" s="592"/>
      <c r="BN65" s="592"/>
      <c r="BO65" s="592"/>
      <c r="BP65" s="592"/>
      <c r="BQ65" s="592"/>
      <c r="BR65" s="592"/>
      <c r="BS65" s="592"/>
      <c r="BT65" s="592"/>
      <c r="BU65" s="592"/>
      <c r="BV65" s="592"/>
      <c r="BW65" s="592"/>
      <c r="BX65" s="592"/>
      <c r="BY65" s="592"/>
      <c r="BZ65" s="592"/>
      <c r="CA65" s="593"/>
      <c r="CB65" s="593"/>
      <c r="CC65" s="593"/>
      <c r="CD65" s="593"/>
      <c r="CE65" s="593"/>
      <c r="CF65" s="593"/>
      <c r="CG65" s="593"/>
      <c r="CH65" s="593"/>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row>
    <row r="66" spans="1:220" ht="12.75">
      <c r="B66" s="64"/>
      <c r="C66" s="59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4"/>
      <c r="CB66" s="514"/>
      <c r="CC66" s="514"/>
      <c r="CD66" s="514"/>
      <c r="CE66" s="514"/>
      <c r="CF66" s="514"/>
      <c r="CG66" s="514"/>
      <c r="CH66" s="51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row>
    <row r="67" spans="1:220" ht="12.75">
      <c r="A67"/>
      <c r="C67" s="594"/>
    </row>
    <row r="68" spans="1:220" ht="12.75">
      <c r="C68" s="594"/>
    </row>
    <row r="69" spans="1:220" ht="12.75">
      <c r="A69"/>
      <c r="B69" s="64"/>
      <c r="C69" s="512"/>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4"/>
      <c r="CB69" s="514"/>
      <c r="CC69" s="514"/>
      <c r="CD69" s="514"/>
      <c r="CE69" s="514"/>
      <c r="CF69" s="514"/>
      <c r="CG69" s="514"/>
      <c r="CH69" s="51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row>
    <row r="70" spans="1:220" ht="12.75">
      <c r="A70"/>
      <c r="B70" s="64"/>
      <c r="C70" s="511"/>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4"/>
      <c r="CB70" s="514"/>
      <c r="CC70" s="514"/>
      <c r="CD70" s="514"/>
      <c r="CE70" s="514"/>
      <c r="CF70" s="514"/>
      <c r="CG70" s="514"/>
      <c r="CH70" s="51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row>
    <row r="71" spans="1:220" ht="12.75">
      <c r="A71"/>
      <c r="B71" s="64"/>
      <c r="C71" s="511"/>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4"/>
      <c r="CB71" s="514"/>
      <c r="CC71" s="514"/>
      <c r="CD71" s="514"/>
      <c r="CE71" s="514"/>
      <c r="CF71" s="514"/>
      <c r="CG71" s="514"/>
      <c r="CH71" s="51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511"/>
    </row>
    <row r="72" spans="1:220" ht="12.75">
      <c r="C72" s="510"/>
    </row>
    <row r="73" spans="1:220" ht="12.75">
      <c r="C73" s="509"/>
    </row>
    <row r="74" spans="1:220" ht="12.75">
      <c r="C74" s="515"/>
    </row>
    <row r="75" spans="1:220" ht="12.75"/>
    <row r="76" spans="1:220" ht="12.75"/>
    <row r="77" spans="1:220" ht="12.75"/>
    <row r="83" spans="1:1" ht="30" customHeight="1">
      <c r="A83" s="508"/>
    </row>
    <row r="85" spans="1:1" ht="30" customHeight="1">
      <c r="A85" s="508"/>
    </row>
  </sheetData>
  <sheetProtection formatColumns="0" formatRows="0" selectLockedCells="1"/>
  <autoFilter ref="A4:HL51"/>
  <customSheetViews>
    <customSheetView guid="{77A1396A-E514-456B-81EE-C0D92F59020F}" scale="86" state="hidden">
      <pane xSplit="1" ySplit="3" topLeftCell="B4" activePane="bottomRight" state="frozen"/>
      <selection pane="bottomRight" activeCell="HZ1" sqref="HZ1"/>
    </customSheetView>
  </customSheetViews>
  <mergeCells count="72">
    <mergeCell ref="EX53:FM53"/>
    <mergeCell ref="FX53:GA53"/>
    <mergeCell ref="GP2:GU2"/>
    <mergeCell ref="GX3:HH3"/>
    <mergeCell ref="HI3:HJ3"/>
    <mergeCell ref="HI2:HJ2"/>
    <mergeCell ref="EL2:EP2"/>
    <mergeCell ref="EQ2:ES2"/>
    <mergeCell ref="ET2:EU2"/>
    <mergeCell ref="EV2:EW2"/>
    <mergeCell ref="GW2:HH2"/>
    <mergeCell ref="GV1:GW1"/>
    <mergeCell ref="P1:Q1"/>
    <mergeCell ref="K1:M1"/>
    <mergeCell ref="N1:O1"/>
    <mergeCell ref="S1:T1"/>
    <mergeCell ref="CM1:CO1"/>
    <mergeCell ref="CQ1:CR1"/>
    <mergeCell ref="EK1:EP1"/>
    <mergeCell ref="AC1:AF1"/>
    <mergeCell ref="AH1:AI1"/>
    <mergeCell ref="A2:A4"/>
    <mergeCell ref="GN1:GP1"/>
    <mergeCell ref="CN3:CY3"/>
    <mergeCell ref="CN2:CY2"/>
    <mergeCell ref="CZ3:DK3"/>
    <mergeCell ref="CZ2:DK2"/>
    <mergeCell ref="DL2:DW2"/>
    <mergeCell ref="DL3:DW3"/>
    <mergeCell ref="DX3:EI3"/>
    <mergeCell ref="DX2:EI2"/>
    <mergeCell ref="EX3:FN3"/>
    <mergeCell ref="EX2:FN2"/>
    <mergeCell ref="CA2:CB2"/>
    <mergeCell ref="CC2:CD2"/>
    <mergeCell ref="CE2:CH2"/>
    <mergeCell ref="FO3:FW3"/>
    <mergeCell ref="C54:D54"/>
    <mergeCell ref="AI2:AS2"/>
    <mergeCell ref="AT2:BH2"/>
    <mergeCell ref="BI2:BZ2"/>
    <mergeCell ref="AJ3:AM3"/>
    <mergeCell ref="AN3:AQ3"/>
    <mergeCell ref="AR3:AS3"/>
    <mergeCell ref="AU3:AZ3"/>
    <mergeCell ref="BA3:BF3"/>
    <mergeCell ref="BG3:BH3"/>
    <mergeCell ref="BI3:BN3"/>
    <mergeCell ref="BO3:BX3"/>
    <mergeCell ref="BY3:BZ3"/>
    <mergeCell ref="AI3:AI4"/>
    <mergeCell ref="HK2:HK3"/>
    <mergeCell ref="HL2:HL3"/>
    <mergeCell ref="EJ2:EJ3"/>
    <mergeCell ref="CI2:CK2"/>
    <mergeCell ref="C2:X2"/>
    <mergeCell ref="E3:V3"/>
    <mergeCell ref="AB2:AB4"/>
    <mergeCell ref="AE2:AG2"/>
    <mergeCell ref="AC2:AD2"/>
    <mergeCell ref="Y2:AA2"/>
    <mergeCell ref="FO2:FW2"/>
    <mergeCell ref="FX3:GA3"/>
    <mergeCell ref="FX2:GA2"/>
    <mergeCell ref="GB3:GO3"/>
    <mergeCell ref="GB2:GO2"/>
    <mergeCell ref="GP3:GU3"/>
    <mergeCell ref="CZ53:DK53"/>
    <mergeCell ref="DL53:DW53"/>
    <mergeCell ref="DX53:EI53"/>
    <mergeCell ref="CN53:CY53"/>
    <mergeCell ref="B2:B4"/>
  </mergeCells>
  <hyperlinks>
    <hyperlink ref="D1" location="'All countries 2014'!B4" display="Leadership and Coordination"/>
    <hyperlink ref="E1" location="'All countries 2014'!AB4" display="Finance and Procurement"/>
    <hyperlink ref="F1" location="'All countries 2014'!CM4" display="Commodities"/>
    <hyperlink ref="G1" location="'All countries 2014'!EK4" display="Policies (Commitment)"/>
    <hyperlink ref="H1" location="'All countries 2014'!GV4" display="Supply Chain (Capacity)"/>
  </hyperlinks>
  <pageMargins left="0.7" right="0.7" top="0.75" bottom="0.75" header="0.3" footer="0.3"/>
  <pageSetup paperSize="5" scale="35" fitToWidth="0" orientation="landscape" r:id="rId1"/>
  <colBreaks count="8" manualBreakCount="8">
    <brk id="27" min="1" max="43" man="1"/>
    <brk id="60" min="1" max="46" man="1"/>
    <brk id="78" min="1" max="46" man="1"/>
    <brk id="90" min="1" max="43" man="1"/>
    <brk id="115" min="1" max="46" man="1"/>
    <brk id="140" min="1" max="43" man="1"/>
    <brk id="170" min="1" max="46" man="1"/>
    <brk id="203"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1469</v>
      </c>
      <c r="B7" s="1632"/>
      <c r="C7" s="1632"/>
      <c r="D7" s="916"/>
      <c r="E7" s="916"/>
      <c r="F7" s="916"/>
      <c r="G7" s="917"/>
      <c r="H7" s="918"/>
      <c r="I7" s="906"/>
      <c r="J7" s="907"/>
      <c r="K7" s="908" t="str">
        <f>A7</f>
        <v>Country: Guinea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45" customHeight="1">
      <c r="A13" s="149"/>
      <c r="B13" s="1465" t="s">
        <v>13</v>
      </c>
      <c r="C13" s="1466"/>
      <c r="D13" s="1540" t="s">
        <v>1226</v>
      </c>
      <c r="E13" s="1642"/>
      <c r="F13" s="1642"/>
      <c r="G13" s="1642"/>
      <c r="H13" s="1541"/>
      <c r="I13" s="419"/>
      <c r="J13" s="404"/>
      <c r="K13" s="397" t="str">
        <f>B13</f>
        <v>a. What is the name of the committee?</v>
      </c>
      <c r="L13" s="426" t="str">
        <f>D13</f>
        <v>Comité National de pilotage pour la sécurisation des produits SR (Reproductive Health Product Committee)</v>
      </c>
      <c r="M13" s="396"/>
      <c r="N13" s="396"/>
      <c r="O13" s="398" t="str">
        <f>D13</f>
        <v>Comité National de pilotage pour la sécurisation des produits SR (Reproductive Health Product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7" t="s">
        <v>61</v>
      </c>
      <c r="E15" s="151" t="s">
        <v>55</v>
      </c>
      <c r="F15" s="1664" t="s">
        <v>1227</v>
      </c>
      <c r="G15" s="1665"/>
      <c r="H15" s="1666"/>
      <c r="I15" s="419"/>
      <c r="J15" s="404"/>
      <c r="K15" s="397" t="str">
        <f t="shared" ref="K15:K23" si="0">B15</f>
        <v>a. Social marketing</v>
      </c>
      <c r="L15" s="396"/>
      <c r="M15" s="396"/>
      <c r="N15" s="396"/>
      <c r="O15" s="397"/>
      <c r="P15" s="396"/>
      <c r="Q15" s="397" t="str">
        <f t="shared" ref="Q15:Q23" si="1">F15</f>
        <v xml:space="preserve">PSI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77" t="s">
        <v>61</v>
      </c>
      <c r="E16" s="153" t="s">
        <v>55</v>
      </c>
      <c r="F16" s="1664" t="s">
        <v>1228</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Guinéenne pour le Bien être Familial (AGBEF), Jhpiego, Plan Guinée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77" t="s">
        <v>61</v>
      </c>
      <c r="E17" s="153" t="s">
        <v>55</v>
      </c>
      <c r="F17" s="1664" t="s">
        <v>1229</v>
      </c>
      <c r="G17" s="1665"/>
      <c r="H17" s="1666"/>
      <c r="I17" s="419"/>
      <c r="J17" s="404"/>
      <c r="K17" s="397" t="str">
        <f t="shared" si="0"/>
        <v>c. Commercial sector (for example: pharmacy associations, manufacturers, etc.)</v>
      </c>
      <c r="L17" s="396"/>
      <c r="M17" s="396"/>
      <c r="N17" s="396"/>
      <c r="O17" s="397"/>
      <c r="P17" s="396"/>
      <c r="Q17" s="397" t="str">
        <f t="shared" si="1"/>
        <v>Laborex-Guinée (distributor),</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77" t="s">
        <v>61</v>
      </c>
      <c r="E18" s="153" t="s">
        <v>56</v>
      </c>
      <c r="F18" s="1664" t="s">
        <v>1230</v>
      </c>
      <c r="G18" s="1665"/>
      <c r="H18" s="1666"/>
      <c r="I18" s="419"/>
      <c r="J18" s="404"/>
      <c r="K18" s="397" t="str">
        <f t="shared" si="0"/>
        <v>d. Donors</v>
      </c>
      <c r="L18" s="396"/>
      <c r="M18" s="396"/>
      <c r="N18" s="396"/>
      <c r="O18" s="397"/>
      <c r="P18" s="396"/>
      <c r="Q18" s="397" t="str">
        <f t="shared" si="1"/>
        <v>USAID, GIZ</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77" t="s">
        <v>61</v>
      </c>
      <c r="E19" s="153" t="s">
        <v>57</v>
      </c>
      <c r="F19" s="1664" t="s">
        <v>220</v>
      </c>
      <c r="G19" s="1665"/>
      <c r="H19" s="166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77" t="s">
        <v>61</v>
      </c>
      <c r="E20" s="153" t="s">
        <v>58</v>
      </c>
      <c r="F20" s="1664" t="s">
        <v>1231</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National Directorate of Pharmacy and Laboratory (DNPL), National Directorate of Family Health and nutrition  (DNSF)</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6" customHeight="1">
      <c r="A21" s="152"/>
      <c r="B21" s="1562" t="s">
        <v>17</v>
      </c>
      <c r="C21" s="1562"/>
      <c r="D21" s="777" t="s">
        <v>61</v>
      </c>
      <c r="E21" s="153" t="s">
        <v>59</v>
      </c>
      <c r="F21" s="1664" t="s">
        <v>1232</v>
      </c>
      <c r="G21" s="1665"/>
      <c r="H21" s="1666"/>
      <c r="I21" s="419"/>
      <c r="J21" s="404"/>
      <c r="K21" s="397" t="str">
        <f t="shared" si="0"/>
        <v>g. Central Medical Store or Central Warehouse</v>
      </c>
      <c r="L21" s="396"/>
      <c r="M21" s="396"/>
      <c r="N21" s="396"/>
      <c r="O21" s="397"/>
      <c r="P21" s="396"/>
      <c r="Q21" s="397" t="str">
        <f t="shared" si="1"/>
        <v>Pharmacie Centrale du Guinee (central warehouse), regional stores(5)</v>
      </c>
      <c r="R21" s="396"/>
      <c r="S21" s="396"/>
      <c r="T21" s="406"/>
      <c r="U21" s="406"/>
      <c r="V21" s="406"/>
      <c r="W21" s="407"/>
      <c r="X21" s="407"/>
      <c r="Y21" s="424"/>
      <c r="Z21" s="425"/>
      <c r="AA21" s="409"/>
    </row>
    <row r="22" spans="1:134" s="111" customFormat="1">
      <c r="A22" s="152"/>
      <c r="B22" s="1562" t="s">
        <v>39</v>
      </c>
      <c r="C22" s="1562"/>
      <c r="D22" s="777" t="s">
        <v>61</v>
      </c>
      <c r="E22" s="153" t="s">
        <v>59</v>
      </c>
      <c r="F22" s="1664" t="s">
        <v>1233</v>
      </c>
      <c r="G22" s="1665"/>
      <c r="H22" s="1666"/>
      <c r="I22" s="419"/>
      <c r="J22" s="404"/>
      <c r="K22" s="397" t="str">
        <f t="shared" si="0"/>
        <v xml:space="preserve">h. Ministry of Finance or Ministry of Planning </v>
      </c>
      <c r="L22" s="396"/>
      <c r="M22" s="396"/>
      <c r="N22" s="396"/>
      <c r="O22" s="397"/>
      <c r="P22" s="396"/>
      <c r="Q22" s="397" t="str">
        <f t="shared" si="1"/>
        <v>Ministry of Finance</v>
      </c>
      <c r="R22" s="396"/>
      <c r="S22" s="396"/>
      <c r="T22" s="406"/>
      <c r="U22" s="406"/>
      <c r="V22" s="406"/>
      <c r="W22" s="407"/>
      <c r="X22" s="407"/>
      <c r="Y22" s="424"/>
      <c r="Z22" s="425"/>
      <c r="AA22" s="409"/>
    </row>
    <row r="23" spans="1:134" s="114" customFormat="1" ht="25.5" customHeight="1">
      <c r="A23" s="152"/>
      <c r="B23" s="1562" t="s">
        <v>121</v>
      </c>
      <c r="C23" s="1562"/>
      <c r="D23" s="774" t="s">
        <v>61</v>
      </c>
      <c r="E23" s="153" t="s">
        <v>59</v>
      </c>
      <c r="F23" s="1477" t="s">
        <v>1234</v>
      </c>
      <c r="G23" s="1478"/>
      <c r="H23" s="1479"/>
      <c r="I23" s="419"/>
      <c r="J23" s="404"/>
      <c r="K23" s="403" t="str">
        <f t="shared" si="0"/>
        <v>i. Other (for example: partners)</v>
      </c>
      <c r="L23" s="404"/>
      <c r="M23" s="404"/>
      <c r="N23" s="404"/>
      <c r="O23" s="403"/>
      <c r="P23" s="404"/>
      <c r="Q23" s="403" t="str">
        <f t="shared" si="1"/>
        <v>Service de santé de l'armée</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61</v>
      </c>
      <c r="E26" s="155" t="s">
        <v>53</v>
      </c>
      <c r="F26" s="156" t="s">
        <v>1235</v>
      </c>
      <c r="G26" s="157" t="s">
        <v>34</v>
      </c>
      <c r="H26" s="228" t="s">
        <v>1236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t="s">
        <v>66</v>
      </c>
      <c r="H29" s="1613"/>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14" t="s">
        <v>1237</v>
      </c>
      <c r="H30" s="1615"/>
      <c r="I30" s="438"/>
      <c r="J30" s="403" t="str">
        <f>G30</f>
        <v>National forcasting committee (MOH,USAID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30"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30"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c r="AB34" s="114"/>
      <c r="AC34" s="114"/>
      <c r="AD34" s="114"/>
    </row>
    <row r="35" spans="1:30" s="111" customFormat="1" ht="30">
      <c r="A35" s="152"/>
      <c r="B35" s="1607" t="s">
        <v>208</v>
      </c>
      <c r="C35" s="1607"/>
      <c r="D35" s="1608"/>
      <c r="E35" s="483">
        <v>0</v>
      </c>
      <c r="F35" s="812"/>
      <c r="G35" s="484"/>
      <c r="H35" s="813"/>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c r="AB35" s="1771"/>
      <c r="AC35" s="1771"/>
      <c r="AD35" s="1771"/>
    </row>
    <row r="36" spans="1:30" s="111" customFormat="1" ht="75">
      <c r="A36" s="152"/>
      <c r="B36" s="1607" t="s">
        <v>209</v>
      </c>
      <c r="C36" s="1607"/>
      <c r="D36" s="1608"/>
      <c r="E36" s="168">
        <v>0</v>
      </c>
      <c r="F36" s="812"/>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c r="AB36" s="114"/>
      <c r="AC36" s="114"/>
      <c r="AD36" s="114"/>
    </row>
    <row r="37" spans="1:30" s="111" customFormat="1" ht="45" customHeight="1">
      <c r="A37" s="172"/>
      <c r="B37" s="1482" t="s">
        <v>180</v>
      </c>
      <c r="C37" s="1482"/>
      <c r="D37" s="1483"/>
      <c r="E37" s="562">
        <f>SUM(E35:E36)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30"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30"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30"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30" s="111" customFormat="1" ht="39.75" customHeight="1">
      <c r="A41" s="164"/>
      <c r="B41" s="1465" t="s">
        <v>138</v>
      </c>
      <c r="C41" s="1466"/>
      <c r="D41" s="793" t="s">
        <v>62</v>
      </c>
      <c r="E41" s="168">
        <v>0</v>
      </c>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30"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30" s="111" customFormat="1" ht="78.75" customHeight="1">
      <c r="A43" s="164"/>
      <c r="B43" s="1465" t="s">
        <v>140</v>
      </c>
      <c r="C43" s="1466"/>
      <c r="D43" s="793" t="s">
        <v>62</v>
      </c>
      <c r="E43" s="168">
        <v>0</v>
      </c>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30"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30" s="111" customFormat="1" ht="45">
      <c r="A45" s="164"/>
      <c r="B45" s="1465" t="s">
        <v>142</v>
      </c>
      <c r="C45" s="1466"/>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30"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30" s="111" customFormat="1" ht="36"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30"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c r="AB48" s="814"/>
    </row>
    <row r="49" spans="1:27" s="111" customFormat="1">
      <c r="A49" s="164"/>
      <c r="B49" s="1465" t="s">
        <v>99</v>
      </c>
      <c r="C49" s="1466"/>
      <c r="D49" s="793" t="s">
        <v>61</v>
      </c>
      <c r="E49" s="168">
        <v>463202</v>
      </c>
      <c r="F49" s="177" t="s">
        <v>1755</v>
      </c>
      <c r="G49" s="190" t="s">
        <v>352</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793"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463202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39.5" customHeight="1">
      <c r="A56" s="1594" t="s">
        <v>152</v>
      </c>
      <c r="B56" s="1603"/>
      <c r="C56" s="1603"/>
      <c r="D56" s="1603"/>
      <c r="E56" s="1604"/>
      <c r="F56" s="566">
        <f>E45/(E45+E53)</f>
        <v>0</v>
      </c>
      <c r="G56" s="1592" t="s">
        <v>1238</v>
      </c>
      <c r="H56" s="1593"/>
      <c r="I56" s="438"/>
      <c r="J56" s="446" t="str">
        <f>G56</f>
        <v>A budget line exists, but there have been no expenditures</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75" customHeight="1">
      <c r="A58" s="1594" t="s">
        <v>153</v>
      </c>
      <c r="B58" s="1595"/>
      <c r="C58" s="1595"/>
      <c r="D58" s="1595"/>
      <c r="E58" s="1596"/>
      <c r="F58" s="566" t="s">
        <v>66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ustomHeight="1">
      <c r="A59" s="1597" t="s">
        <v>211</v>
      </c>
      <c r="B59" s="1598"/>
      <c r="C59" s="1598"/>
      <c r="D59" s="1598"/>
      <c r="E59" s="1599"/>
      <c r="F59" s="792" t="s">
        <v>62</v>
      </c>
      <c r="G59" s="1592" t="s">
        <v>1671</v>
      </c>
      <c r="H59" s="1593"/>
      <c r="I59" s="438"/>
      <c r="J59" s="446" t="str">
        <f>G59</f>
        <v>All funds come directly from partners</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66</v>
      </c>
      <c r="G61" s="1588"/>
      <c r="H61" s="1468"/>
      <c r="I61" s="447"/>
      <c r="J61" s="437"/>
      <c r="K61" s="397"/>
      <c r="L61" s="396"/>
      <c r="M61" s="396"/>
      <c r="N61" s="396"/>
      <c r="O61" s="396"/>
      <c r="P61" s="396"/>
      <c r="Q61" s="397" t="str">
        <f>F61</f>
        <v>Don't know</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1239</v>
      </c>
      <c r="E64" s="1478"/>
      <c r="F64" s="1478"/>
      <c r="G64" s="1478"/>
      <c r="H64" s="1479"/>
      <c r="I64" s="419"/>
      <c r="J64" s="437"/>
      <c r="K64" s="397" t="str">
        <f>A64</f>
        <v xml:space="preserve">B15. Please note any additional comments about finance and procurement.
</v>
      </c>
      <c r="L64" s="396"/>
      <c r="M64" s="396"/>
      <c r="N64" s="396"/>
      <c r="O64" s="397" t="str">
        <f>D64</f>
        <v>Financing for contraceptive procurement has been ensured by partners (USAID, UNFPA, etc)</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85" t="s">
        <v>61</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785" t="s">
        <v>61</v>
      </c>
      <c r="G71" s="785"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85" t="s">
        <v>61</v>
      </c>
      <c r="G72" s="785"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785" t="s">
        <v>61</v>
      </c>
      <c r="G75" s="785"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62</v>
      </c>
      <c r="E76" s="1641"/>
      <c r="F76" s="777" t="s">
        <v>61</v>
      </c>
      <c r="G76" s="777"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62</v>
      </c>
      <c r="E77" s="1641"/>
      <c r="F77" s="777" t="s">
        <v>61</v>
      </c>
      <c r="G77" s="777"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85" t="s">
        <v>61</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c r="E79" s="1641"/>
      <c r="F79" s="785"/>
      <c r="G79" s="785"/>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768" t="s">
        <v>1240</v>
      </c>
      <c r="E80" s="1769"/>
      <c r="F80" s="1769"/>
      <c r="G80" s="1769"/>
      <c r="H80" s="1770"/>
      <c r="I80" s="419"/>
      <c r="J80" s="437"/>
      <c r="K80" s="397" t="str">
        <f>A80</f>
        <v>C2. Please note any comments about the commodities offered.</v>
      </c>
      <c r="L80" s="396"/>
      <c r="M80" s="396"/>
      <c r="N80" s="396"/>
      <c r="O80" s="397" t="str">
        <f>D80</f>
        <v>The country in in the midst of promoting long action method of contraceptives</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786" t="s">
        <v>1241</v>
      </c>
      <c r="D85" s="1660" t="s">
        <v>1242</v>
      </c>
      <c r="E85" s="1661"/>
      <c r="F85" s="776" t="s">
        <v>61</v>
      </c>
      <c r="G85" s="1523" t="s">
        <v>61</v>
      </c>
      <c r="H85" s="1662"/>
      <c r="I85" s="458"/>
      <c r="J85" s="446" t="str">
        <f>G85</f>
        <v>Yes</v>
      </c>
      <c r="K85" s="397" t="str">
        <f>B85</f>
        <v>a</v>
      </c>
      <c r="L85" s="396"/>
      <c r="M85" s="426">
        <f>E85</f>
        <v>0</v>
      </c>
      <c r="N85" s="396"/>
      <c r="O85" s="396"/>
      <c r="P85" s="396"/>
      <c r="Q85" s="396"/>
      <c r="R85" s="397"/>
      <c r="S85" s="397" t="str">
        <f>D85</f>
        <v>2013-2017</v>
      </c>
      <c r="T85" s="406"/>
      <c r="U85" s="406"/>
      <c r="V85" s="406"/>
      <c r="W85" s="407"/>
      <c r="X85" s="407"/>
      <c r="Y85" s="424"/>
      <c r="Z85" s="425"/>
      <c r="AA85" s="409"/>
      <c r="AB85" s="815"/>
    </row>
    <row r="86" spans="1:28" s="111" customFormat="1" ht="28.5" customHeight="1">
      <c r="A86" s="1561" t="s">
        <v>71</v>
      </c>
      <c r="B86" s="1562"/>
      <c r="C86" s="1562"/>
      <c r="D86" s="1562"/>
      <c r="E86" s="1562"/>
      <c r="F86" s="1562"/>
      <c r="G86" s="1563"/>
      <c r="H86" s="58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1243</v>
      </c>
      <c r="F87" s="1513"/>
      <c r="G87" s="1513"/>
      <c r="H87" s="1514"/>
      <c r="I87" s="458"/>
      <c r="J87" s="446"/>
      <c r="K87" s="397"/>
      <c r="L87" s="396"/>
      <c r="M87" s="426"/>
      <c r="N87" s="426" t="str">
        <f>E87</f>
        <v>NGO's, Marketing Social ( ECOWAS duties for example)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v>2.5000000000000001E-2</v>
      </c>
      <c r="F88" s="1513"/>
      <c r="G88" s="1513"/>
      <c r="H88" s="1514"/>
      <c r="I88" s="458"/>
      <c r="J88" s="446"/>
      <c r="K88" s="397"/>
      <c r="L88" s="396"/>
      <c r="M88" s="426"/>
      <c r="N88" s="426">
        <f>E88</f>
        <v>2.5000000000000001E-2</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642"/>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65" t="s">
        <v>22</v>
      </c>
      <c r="C92" s="1465"/>
      <c r="D92" s="1466"/>
      <c r="E92" s="1537" t="s">
        <v>1244</v>
      </c>
      <c r="F92" s="1538"/>
      <c r="G92" s="1538"/>
      <c r="H92" s="1646"/>
      <c r="I92" s="458"/>
      <c r="J92" s="446"/>
      <c r="K92" s="397" t="str">
        <f>B92</f>
        <v>a. If yes, describe the policies.</v>
      </c>
      <c r="L92" s="396"/>
      <c r="M92" s="396"/>
      <c r="N92" s="460"/>
      <c r="O92" s="398" t="str">
        <f>E92</f>
        <v>In the private sector, contraceptives are distributed to clients at a very low cost (primarily by social marketing, PSI).</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200</v>
      </c>
      <c r="H95" s="1541"/>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187</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Auxiliary nurse midwife</v>
      </c>
      <c r="U96" s="464"/>
      <c r="V96" s="406"/>
      <c r="W96" s="407"/>
      <c r="X96" s="407"/>
      <c r="Y96" s="424"/>
      <c r="Z96" s="425"/>
      <c r="AA96" s="409"/>
    </row>
    <row r="97" spans="1:27" s="111" customFormat="1" ht="15" customHeight="1">
      <c r="A97" s="130"/>
      <c r="B97" s="95" t="s">
        <v>12</v>
      </c>
      <c r="C97" s="92" t="s">
        <v>189</v>
      </c>
      <c r="D97" s="1537" t="s">
        <v>202</v>
      </c>
      <c r="E97" s="1538"/>
      <c r="F97" s="1539"/>
      <c r="G97" s="1540" t="s">
        <v>202</v>
      </c>
      <c r="H97" s="1541"/>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202</v>
      </c>
      <c r="E98" s="1538"/>
      <c r="F98" s="1539"/>
      <c r="G98" s="1540" t="s">
        <v>202</v>
      </c>
      <c r="H98" s="1541"/>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204</v>
      </c>
      <c r="H100" s="1541"/>
      <c r="I100" s="465"/>
      <c r="J100" s="446" t="str">
        <f t="shared" si="3"/>
        <v>Clinical Officer</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66</v>
      </c>
      <c r="H102" s="1527"/>
      <c r="I102" s="465"/>
      <c r="J102" s="446" t="str">
        <f t="shared" si="3"/>
        <v>Don't know</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216"/>
      <c r="B108" s="1519" t="s">
        <v>24</v>
      </c>
      <c r="C108" s="1519"/>
      <c r="D108" s="367" t="s">
        <v>66</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61</v>
      </c>
      <c r="H111" s="1646"/>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61</v>
      </c>
      <c r="H113" s="1646"/>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15" customHeight="1">
      <c r="A114" s="152"/>
      <c r="B114" s="179"/>
      <c r="C114" s="180" t="s">
        <v>28</v>
      </c>
      <c r="D114" s="1540" t="s">
        <v>1245</v>
      </c>
      <c r="E114" s="1642"/>
      <c r="F114" s="1642"/>
      <c r="G114" s="1642"/>
      <c r="H114" s="1541"/>
      <c r="I114" s="465"/>
      <c r="J114" s="446"/>
      <c r="K114" s="397" t="str">
        <f>C114</f>
        <v>i. If yes, describe the exemptions.</v>
      </c>
      <c r="L114" s="396"/>
      <c r="M114" s="396"/>
      <c r="N114" s="460"/>
      <c r="O114" s="398" t="str">
        <f>D114</f>
        <v>For the poorest</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61</v>
      </c>
      <c r="H124" s="1646"/>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502">
        <v>2011</v>
      </c>
      <c r="H127" s="15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1246</v>
      </c>
      <c r="E128" s="1665"/>
      <c r="F128" s="1665"/>
      <c r="G128" s="1665"/>
      <c r="H128" s="1666"/>
      <c r="I128" s="421"/>
      <c r="J128" s="473"/>
      <c r="K128" s="397" t="str">
        <f>A128</f>
        <v xml:space="preserve">D11. Name of the list(s)
</v>
      </c>
      <c r="L128" s="397"/>
      <c r="M128" s="396"/>
      <c r="N128" s="396"/>
      <c r="O128" s="397" t="str">
        <f>D128</f>
        <v xml:space="preserve">National Essential Medicine List </v>
      </c>
      <c r="P128" s="396"/>
      <c r="Q128" s="474"/>
      <c r="R128" s="396"/>
      <c r="S128" s="412"/>
      <c r="T128" s="413"/>
      <c r="U128" s="413"/>
      <c r="V128" s="413"/>
      <c r="W128" s="414"/>
      <c r="X128" s="414"/>
      <c r="Y128" s="474"/>
      <c r="Z128" s="475"/>
      <c r="AA128" s="409"/>
    </row>
    <row r="129" spans="1:27" s="132" customFormat="1" ht="30">
      <c r="A129" s="1480" t="s">
        <v>472</v>
      </c>
      <c r="B129" s="1465"/>
      <c r="C129" s="1466"/>
      <c r="D129" s="1664" t="s">
        <v>1247</v>
      </c>
      <c r="E129" s="1665"/>
      <c r="F129" s="1665"/>
      <c r="G129" s="1665"/>
      <c r="H129" s="1666"/>
      <c r="I129" s="421"/>
      <c r="J129" s="473"/>
      <c r="K129" s="397" t="str">
        <f>A129</f>
        <v xml:space="preserve">D12. Notes about the list(s)
</v>
      </c>
      <c r="L129" s="397"/>
      <c r="M129" s="396"/>
      <c r="N129" s="396"/>
      <c r="O129" s="397" t="str">
        <f>D129</f>
        <v>The list was revised in May 2012.</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2013</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1248</v>
      </c>
      <c r="E136" s="1487"/>
      <c r="F136" s="1487"/>
      <c r="G136" s="1487"/>
      <c r="H136" s="1488"/>
      <c r="I136" s="421"/>
      <c r="J136" s="473"/>
      <c r="K136" s="397" t="str">
        <f>B136</f>
        <v>f. Notes about the Poverty Reduction Strategy Paper</v>
      </c>
      <c r="L136" s="397"/>
      <c r="M136" s="396"/>
      <c r="N136" s="396"/>
      <c r="O136" s="397" t="str">
        <f>D136</f>
        <v>Sub-sub bullet under health includes "increase the availability and use of preventive, curative and promotional services of quality for maternal and
neonatal health, including family planning, MTCTP and nutrition"</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65" t="s">
        <v>108</v>
      </c>
      <c r="C140" s="1465"/>
      <c r="D140" s="1465"/>
      <c r="E140" s="1465"/>
      <c r="F140" s="1466"/>
      <c r="G140" s="1467" t="s">
        <v>62</v>
      </c>
      <c r="H140" s="1468"/>
      <c r="I140" s="419"/>
      <c r="J140" s="446" t="str">
        <f t="shared" ref="J140:J149"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65" t="s">
        <v>717</v>
      </c>
      <c r="C149" s="1465"/>
      <c r="D149" s="1465"/>
      <c r="E149" s="1465"/>
      <c r="F149" s="1465"/>
      <c r="G149" s="1647" t="s">
        <v>1932</v>
      </c>
      <c r="H149" s="1648"/>
      <c r="I149" s="419"/>
      <c r="J149" s="446" t="str">
        <f t="shared" si="7"/>
        <v>01/14-03/14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1249</v>
      </c>
      <c r="H150" s="15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65" t="s">
        <v>177</v>
      </c>
      <c r="C153" s="1465"/>
      <c r="D153" s="1465"/>
      <c r="E153" s="1465"/>
      <c r="F153" s="1466"/>
      <c r="G153" s="1537" t="s">
        <v>62</v>
      </c>
      <c r="H153" s="1646"/>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472" t="s">
        <v>1250</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The major challenges in contraceptive security in Guinea are related to the transport of central level products to health centers. Successes include the promotion of long action methods (IUD, Jadelle).</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B35:AD35"/>
    <mergeCell ref="B36:D36"/>
    <mergeCell ref="B37:D37"/>
    <mergeCell ref="A29:F29"/>
    <mergeCell ref="G29:H29"/>
    <mergeCell ref="A30:D30"/>
    <mergeCell ref="G30:H30"/>
    <mergeCell ref="A31:G31"/>
    <mergeCell ref="A32:G32"/>
    <mergeCell ref="D44:H44"/>
    <mergeCell ref="B45:C45"/>
    <mergeCell ref="A47:H47"/>
    <mergeCell ref="B48:C48"/>
    <mergeCell ref="B49:C49"/>
    <mergeCell ref="D50:H50"/>
    <mergeCell ref="A38:G38"/>
    <mergeCell ref="A39:H39"/>
    <mergeCell ref="B40:C40"/>
    <mergeCell ref="B41:C41"/>
    <mergeCell ref="D42:H42"/>
    <mergeCell ref="B43:C43"/>
    <mergeCell ref="A57:E57"/>
    <mergeCell ref="G57:H57"/>
    <mergeCell ref="A58:E58"/>
    <mergeCell ref="G58:H58"/>
    <mergeCell ref="A59:E59"/>
    <mergeCell ref="G59:H59"/>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D90"/>
    <mergeCell ref="E90:H90"/>
    <mergeCell ref="A91:G91"/>
    <mergeCell ref="B92:D92"/>
    <mergeCell ref="E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0:G148 D26 D69:D78 H106:H108 F63 G132:G135 G152:G153 F68:H7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howError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activeCell="A5" sqref="A5:XFD5"/>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1468</v>
      </c>
      <c r="B7" s="1632"/>
      <c r="C7" s="1632"/>
      <c r="D7" s="916"/>
      <c r="E7" s="916"/>
      <c r="F7" s="916"/>
      <c r="G7" s="917"/>
      <c r="H7" s="918"/>
      <c r="I7" s="906"/>
      <c r="J7" s="907"/>
      <c r="K7" s="908" t="str">
        <f>A7</f>
        <v>Country: Haiti</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772" t="s">
        <v>602</v>
      </c>
      <c r="E13" s="1773"/>
      <c r="F13" s="1773"/>
      <c r="G13" s="1773"/>
      <c r="H13" s="1774"/>
      <c r="I13" s="419"/>
      <c r="J13" s="404"/>
      <c r="K13" s="397" t="str">
        <f>B13</f>
        <v>a. What is the name of the committee?</v>
      </c>
      <c r="L13" s="426" t="str">
        <f>D13</f>
        <v>Comité Technique en Santé de la Reproduction (Reproductive Health Technical Committee - RHTC)</v>
      </c>
      <c r="M13" s="396"/>
      <c r="N13" s="396"/>
      <c r="O13" s="398" t="str">
        <f>D13</f>
        <v>Comité Technique en Santé de la Reproduction (Reproductive Health Technical Committee - RHTC)</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29" t="s">
        <v>61</v>
      </c>
      <c r="E15" s="151" t="s">
        <v>55</v>
      </c>
      <c r="F15" s="1664" t="s">
        <v>359</v>
      </c>
      <c r="G15" s="1665"/>
      <c r="H15" s="1666"/>
      <c r="I15" s="419"/>
      <c r="J15" s="404"/>
      <c r="K15" s="397" t="str">
        <f t="shared" ref="K15:K23" si="0">B15</f>
        <v>a. Social marketing</v>
      </c>
      <c r="L15" s="396"/>
      <c r="M15" s="396"/>
      <c r="N15" s="396"/>
      <c r="O15" s="397"/>
      <c r="P15" s="396"/>
      <c r="Q15" s="397" t="str">
        <f t="shared" ref="Q15:Q23" si="1">F15</f>
        <v>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65" t="s">
        <v>118</v>
      </c>
      <c r="C16" s="1466"/>
      <c r="D16" s="729" t="s">
        <v>61</v>
      </c>
      <c r="E16" s="153" t="s">
        <v>55</v>
      </c>
      <c r="F16" s="1664" t="s">
        <v>1144</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PROFAMIL (IPPF affiliate), Management Sciences for Health (MSH), Jhpiego, Foundation for Reproductive Health and Family Education (FOSREF), Pathfinder, URC</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29" t="s">
        <v>62</v>
      </c>
      <c r="E17" s="153" t="s">
        <v>55</v>
      </c>
      <c r="F17" s="1664"/>
      <c r="G17" s="1665"/>
      <c r="H17" s="166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29" t="s">
        <v>61</v>
      </c>
      <c r="E18" s="153" t="s">
        <v>56</v>
      </c>
      <c r="F18" s="1664" t="s">
        <v>232</v>
      </c>
      <c r="G18" s="1665"/>
      <c r="H18" s="1666"/>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29" t="s">
        <v>61</v>
      </c>
      <c r="E19" s="153" t="s">
        <v>57</v>
      </c>
      <c r="F19" s="1664" t="s">
        <v>441</v>
      </c>
      <c r="G19" s="1665"/>
      <c r="H19" s="1666"/>
      <c r="I19" s="419"/>
      <c r="J19" s="404"/>
      <c r="K19" s="397" t="str">
        <f t="shared" si="0"/>
        <v>e. UN agencies</v>
      </c>
      <c r="L19" s="396"/>
      <c r="M19" s="396"/>
      <c r="N19" s="396"/>
      <c r="O19" s="397"/>
      <c r="P19" s="396"/>
      <c r="Q19" s="397" t="str">
        <f t="shared" si="1"/>
        <v>UNFPA, UNICEF</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29" t="s">
        <v>61</v>
      </c>
      <c r="E20" s="153" t="s">
        <v>58</v>
      </c>
      <c r="F20" s="1664" t="s">
        <v>442</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MoH Department of Family Health (Chair), Directorate of Pharmacy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729" t="s">
        <v>62</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562" t="s">
        <v>39</v>
      </c>
      <c r="C22" s="1562"/>
      <c r="D22" s="729"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29" t="s">
        <v>62</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75.75" thickBot="1">
      <c r="A26" s="1558" t="s">
        <v>124</v>
      </c>
      <c r="B26" s="1482"/>
      <c r="C26" s="1483"/>
      <c r="D26" s="154" t="s">
        <v>61</v>
      </c>
      <c r="E26" s="155" t="s">
        <v>53</v>
      </c>
      <c r="F26" s="156" t="s">
        <v>442</v>
      </c>
      <c r="G26" s="157" t="s">
        <v>34</v>
      </c>
      <c r="H26" s="228" t="s">
        <v>1145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94</v>
      </c>
      <c r="G28" s="159" t="s">
        <v>98</v>
      </c>
      <c r="H28" s="160" t="s">
        <v>93</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v>4000000</v>
      </c>
      <c r="H29" s="1613"/>
      <c r="I29" s="438"/>
      <c r="J29" s="403">
        <f>G29</f>
        <v>4000000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1685</v>
      </c>
      <c r="F30" s="162" t="s">
        <v>127</v>
      </c>
      <c r="G30" s="1614" t="s">
        <v>1146</v>
      </c>
      <c r="H30" s="1615"/>
      <c r="I30" s="438"/>
      <c r="J30" s="403" t="str">
        <f>G30</f>
        <v>Ministry of Health (Directorate of Family Health) and its partners</v>
      </c>
      <c r="K30" s="397"/>
      <c r="L30" s="396"/>
      <c r="M30" s="439" t="str">
        <f>E30</f>
        <v>10/12-11/13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t="s">
        <v>205</v>
      </c>
      <c r="G35" s="169" t="s">
        <v>205</v>
      </c>
      <c r="H35" s="169" t="s">
        <v>205</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205</v>
      </c>
      <c r="G36" s="169" t="s">
        <v>205</v>
      </c>
      <c r="H36" s="169" t="s">
        <v>205</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47" t="s">
        <v>62</v>
      </c>
      <c r="E41" s="168">
        <v>0</v>
      </c>
      <c r="F41" s="169" t="s">
        <v>205</v>
      </c>
      <c r="G41" s="169" t="s">
        <v>205</v>
      </c>
      <c r="H41" s="169" t="s">
        <v>205</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205</v>
      </c>
      <c r="E42" s="1513"/>
      <c r="F42" s="1513"/>
      <c r="G42" s="1513"/>
      <c r="H42" s="1514"/>
      <c r="I42" s="444"/>
      <c r="J42" s="437"/>
      <c r="K42" s="397" t="str">
        <f>C42</f>
        <v>i. Specify source(s) of internally generated funds spent (for example, from taxes)</v>
      </c>
      <c r="L42" s="396"/>
      <c r="M42" s="396"/>
      <c r="N42" s="396"/>
      <c r="O42" s="398" t="str">
        <f>D42</f>
        <v>Not applicable</v>
      </c>
      <c r="P42" s="396"/>
      <c r="Q42" s="396"/>
      <c r="R42" s="396"/>
      <c r="S42" s="396"/>
      <c r="T42" s="406"/>
      <c r="U42" s="406"/>
      <c r="V42" s="406"/>
      <c r="W42" s="407"/>
      <c r="X42" s="407"/>
      <c r="Y42" s="424"/>
      <c r="Z42" s="425"/>
      <c r="AA42" s="409"/>
    </row>
    <row r="43" spans="1:27" s="111" customFormat="1" ht="78.75" customHeight="1">
      <c r="A43" s="164"/>
      <c r="B43" s="1465" t="s">
        <v>140</v>
      </c>
      <c r="C43" s="1466"/>
      <c r="D43" s="747" t="s">
        <v>62</v>
      </c>
      <c r="E43" s="168">
        <v>0</v>
      </c>
      <c r="F43" s="169" t="s">
        <v>205</v>
      </c>
      <c r="G43" s="169" t="s">
        <v>205</v>
      </c>
      <c r="H43" s="169" t="s">
        <v>205</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205</v>
      </c>
      <c r="E44" s="1513"/>
      <c r="F44" s="1513"/>
      <c r="G44" s="1513"/>
      <c r="H44" s="1514"/>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65" t="s">
        <v>142</v>
      </c>
      <c r="C45" s="1466"/>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65" t="s">
        <v>99</v>
      </c>
      <c r="C49" s="1466"/>
      <c r="D49" s="747" t="s">
        <v>61</v>
      </c>
      <c r="E49" s="168">
        <v>4488337</v>
      </c>
      <c r="F49" s="169" t="s">
        <v>538</v>
      </c>
      <c r="G49" s="190" t="s">
        <v>1147</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1148</v>
      </c>
      <c r="E50" s="1601"/>
      <c r="F50" s="1601"/>
      <c r="G50" s="1601"/>
      <c r="H50" s="1602"/>
      <c r="I50" s="127"/>
      <c r="J50" s="437"/>
      <c r="K50" s="397" t="str">
        <f>C50</f>
        <v xml:space="preserve">i. Specify source(s) of in-kind donations </v>
      </c>
      <c r="L50" s="396"/>
      <c r="M50" s="396"/>
      <c r="N50" s="396"/>
      <c r="O50" s="398" t="str">
        <f>D50</f>
        <v>USAID, UNFPA and UNDP</v>
      </c>
      <c r="P50" s="396"/>
      <c r="Q50" s="396"/>
      <c r="R50" s="396"/>
      <c r="S50" s="396"/>
      <c r="T50" s="406"/>
      <c r="U50" s="406"/>
      <c r="V50" s="406"/>
      <c r="W50" s="407"/>
      <c r="X50" s="407"/>
      <c r="Y50" s="424"/>
      <c r="Z50" s="425"/>
      <c r="AA50" s="409"/>
    </row>
    <row r="51" spans="1:27" s="111" customFormat="1">
      <c r="A51" s="164"/>
      <c r="B51" s="1465" t="s">
        <v>149</v>
      </c>
      <c r="C51" s="1466"/>
      <c r="D51" s="747" t="s">
        <v>62</v>
      </c>
      <c r="E51" s="168">
        <v>0</v>
      </c>
      <c r="F51" s="169" t="s">
        <v>205</v>
      </c>
      <c r="G51" s="169" t="s">
        <v>205</v>
      </c>
      <c r="H51" s="169" t="s">
        <v>205</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47" t="s">
        <v>62</v>
      </c>
      <c r="E52" s="168">
        <v>0</v>
      </c>
      <c r="F52" s="169" t="s">
        <v>205</v>
      </c>
      <c r="G52" s="169" t="s">
        <v>205</v>
      </c>
      <c r="H52" s="169" t="s">
        <v>205</v>
      </c>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4488337</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1.1220842499999999</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46"/>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772"/>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32"/>
      <c r="B63" s="731"/>
      <c r="C63" s="1465" t="s">
        <v>178</v>
      </c>
      <c r="D63" s="1465"/>
      <c r="E63" s="1466"/>
      <c r="F63" s="1467" t="s">
        <v>205</v>
      </c>
      <c r="G63" s="1588"/>
      <c r="H63" s="1468"/>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1149</v>
      </c>
      <c r="E64" s="1478"/>
      <c r="F64" s="1478"/>
      <c r="G64" s="1478"/>
      <c r="H64" s="1479"/>
      <c r="I64" s="419"/>
      <c r="J64" s="437"/>
      <c r="K64" s="397" t="str">
        <f>A64</f>
        <v xml:space="preserve">B15. Please note any additional comments about finance and procurement.
</v>
      </c>
      <c r="L64" s="396"/>
      <c r="M64" s="396"/>
      <c r="N64" s="396"/>
      <c r="O64" s="397" t="str">
        <f>D64</f>
        <v>USAID is currently advocating for the Government of Haiti to include in the MoH's budget a line item dedicated specifically to FP commodities</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41" t="s">
        <v>61</v>
      </c>
      <c r="G68" s="741"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41" t="s">
        <v>61</v>
      </c>
      <c r="G69" s="741"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41" t="s">
        <v>61</v>
      </c>
      <c r="G70" s="741"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741" t="s">
        <v>61</v>
      </c>
      <c r="G71" s="741"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41" t="s">
        <v>61</v>
      </c>
      <c r="G72" s="741"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41" t="s">
        <v>61</v>
      </c>
      <c r="G73" s="741"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41" t="s">
        <v>61</v>
      </c>
      <c r="G74" s="741"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741" t="s">
        <v>61</v>
      </c>
      <c r="G75" s="741"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741" t="s">
        <v>61</v>
      </c>
      <c r="G76" s="741"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741" t="s">
        <v>61</v>
      </c>
      <c r="G77" s="741"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61</v>
      </c>
      <c r="E78" s="1641"/>
      <c r="F78" s="741" t="s">
        <v>61</v>
      </c>
      <c r="G78" s="741"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36"/>
      <c r="G79" s="736"/>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34"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740" t="s">
        <v>600</v>
      </c>
      <c r="D85" s="1660" t="s">
        <v>424</v>
      </c>
      <c r="E85" s="1661"/>
      <c r="F85" s="728" t="s">
        <v>61</v>
      </c>
      <c r="G85" s="1523" t="s">
        <v>61</v>
      </c>
      <c r="H85" s="1662"/>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561" t="s">
        <v>71</v>
      </c>
      <c r="B86" s="1562"/>
      <c r="C86" s="1562"/>
      <c r="D86" s="1562"/>
      <c r="E86" s="1562"/>
      <c r="F86" s="1562"/>
      <c r="G86" s="1563"/>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443</v>
      </c>
      <c r="F87" s="1642"/>
      <c r="G87" s="1642"/>
      <c r="H87" s="1541"/>
      <c r="I87" s="458"/>
      <c r="J87" s="446"/>
      <c r="K87" s="397"/>
      <c r="L87" s="396"/>
      <c r="M87" s="426"/>
      <c r="N87" s="426" t="str">
        <f>E87</f>
        <v>Commercial sector only</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66</v>
      </c>
      <c r="F88" s="1642"/>
      <c r="G88" s="1642"/>
      <c r="H88" s="1541"/>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513"/>
      <c r="F90" s="1513"/>
      <c r="G90" s="1513"/>
      <c r="H90" s="1514"/>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65" t="s">
        <v>22</v>
      </c>
      <c r="C92" s="1465"/>
      <c r="D92" s="1466"/>
      <c r="E92" s="1537" t="s">
        <v>444</v>
      </c>
      <c r="F92" s="1538"/>
      <c r="G92" s="1538"/>
      <c r="H92" s="1646"/>
      <c r="I92" s="458"/>
      <c r="J92" s="446"/>
      <c r="K92" s="397" t="str">
        <f>B92</f>
        <v>a. If yes, describe the policies.</v>
      </c>
      <c r="L92" s="396"/>
      <c r="M92" s="396"/>
      <c r="N92" s="460"/>
      <c r="O92" s="398" t="str">
        <f>E92</f>
        <v>The Family Planning Norms Manual describing how to provide FP services</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200</v>
      </c>
      <c r="H95" s="1541"/>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199</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37" t="s">
        <v>202</v>
      </c>
      <c r="E97" s="1538"/>
      <c r="F97" s="1539"/>
      <c r="G97" s="1540" t="s">
        <v>202</v>
      </c>
      <c r="H97" s="1541"/>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203</v>
      </c>
      <c r="E98" s="1538"/>
      <c r="F98" s="1539"/>
      <c r="G98" s="1540" t="s">
        <v>203</v>
      </c>
      <c r="H98" s="1541"/>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37" t="s">
        <v>199</v>
      </c>
      <c r="E99" s="1538"/>
      <c r="F99" s="1539"/>
      <c r="G99" s="1540" t="s">
        <v>200</v>
      </c>
      <c r="H99" s="1541"/>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199</v>
      </c>
      <c r="E100" s="1538"/>
      <c r="F100" s="1539"/>
      <c r="G100" s="1540" t="s">
        <v>200</v>
      </c>
      <c r="H100" s="1541"/>
      <c r="I100" s="465"/>
      <c r="J100" s="446" t="str">
        <f t="shared" si="3"/>
        <v>Auxiliary nurse</v>
      </c>
      <c r="K100" s="397"/>
      <c r="L100" s="396"/>
      <c r="M100" s="426"/>
      <c r="N100" s="396"/>
      <c r="O100" s="397"/>
      <c r="P100" s="397"/>
      <c r="Q100" s="396"/>
      <c r="R100" s="396"/>
      <c r="S100" s="396"/>
      <c r="T100" s="463" t="str">
        <f t="shared" si="4"/>
        <v>Community health worker</v>
      </c>
      <c r="U100" s="464"/>
      <c r="V100" s="406"/>
      <c r="W100" s="407"/>
      <c r="X100" s="407"/>
      <c r="Y100" s="424"/>
      <c r="Z100" s="425"/>
      <c r="AA100" s="409"/>
    </row>
    <row r="101" spans="1:27" s="111" customFormat="1" ht="15" customHeight="1">
      <c r="A101" s="130"/>
      <c r="B101" s="95" t="s">
        <v>185</v>
      </c>
      <c r="C101" s="92" t="s">
        <v>193</v>
      </c>
      <c r="D101" s="1537" t="s">
        <v>201</v>
      </c>
      <c r="E101" s="1538"/>
      <c r="F101" s="1539"/>
      <c r="G101" s="1540" t="s">
        <v>201</v>
      </c>
      <c r="H101" s="1541"/>
      <c r="I101" s="465"/>
      <c r="J101" s="446" t="str">
        <f t="shared" si="3"/>
        <v>Midwife</v>
      </c>
      <c r="K101" s="397"/>
      <c r="L101" s="396"/>
      <c r="M101" s="426"/>
      <c r="N101" s="396"/>
      <c r="O101" s="397"/>
      <c r="P101" s="397"/>
      <c r="Q101" s="396"/>
      <c r="R101" s="396"/>
      <c r="S101" s="396"/>
      <c r="T101" s="463" t="str">
        <f t="shared" si="4"/>
        <v>Midwife</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200</v>
      </c>
      <c r="H102" s="1527"/>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61</v>
      </c>
      <c r="H111" s="1646"/>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61</v>
      </c>
      <c r="H113" s="1646"/>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40" t="s">
        <v>445</v>
      </c>
      <c r="E114" s="1642"/>
      <c r="F114" s="1642"/>
      <c r="G114" s="1642"/>
      <c r="H114" s="1541"/>
      <c r="I114" s="465"/>
      <c r="J114" s="446"/>
      <c r="K114" s="397" t="str">
        <f>C114</f>
        <v>i. If yes, describe the exemptions.</v>
      </c>
      <c r="L114" s="396"/>
      <c r="M114" s="396"/>
      <c r="N114" s="460"/>
      <c r="O114" s="398" t="str">
        <f>D114</f>
        <v>Fees are waived for people who cannot afford the services.</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61</v>
      </c>
      <c r="H124" s="1646"/>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24"/>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2011</v>
      </c>
      <c r="H127" s="1648"/>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601</v>
      </c>
      <c r="E128" s="1665"/>
      <c r="F128" s="1665"/>
      <c r="G128" s="1665"/>
      <c r="H128" s="1666"/>
      <c r="I128" s="421"/>
      <c r="J128" s="473"/>
      <c r="K128" s="397" t="str">
        <f>A128</f>
        <v xml:space="preserve">D11. Name of the list(s)
</v>
      </c>
      <c r="L128" s="397"/>
      <c r="M128" s="396"/>
      <c r="N128" s="396"/>
      <c r="O128" s="397" t="str">
        <f>D128</f>
        <v xml:space="preserve">The National List of Essential Medicines has been finalized and the first edition was made available in May 2012. </v>
      </c>
      <c r="P128" s="396"/>
      <c r="Q128" s="474"/>
      <c r="R128" s="396"/>
      <c r="S128" s="412"/>
      <c r="T128" s="413"/>
      <c r="U128" s="413"/>
      <c r="V128" s="413"/>
      <c r="W128" s="414"/>
      <c r="X128" s="414"/>
      <c r="Y128" s="474"/>
      <c r="Z128" s="475"/>
      <c r="AA128" s="409"/>
    </row>
    <row r="129" spans="1:27" s="132" customFormat="1" ht="30">
      <c r="A129" s="1480" t="s">
        <v>472</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2008</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594</v>
      </c>
      <c r="E136" s="1487"/>
      <c r="F136" s="1487"/>
      <c r="G136" s="1487"/>
      <c r="H136" s="1488"/>
      <c r="I136" s="421"/>
      <c r="J136" s="473"/>
      <c r="K136" s="397" t="str">
        <f>B136</f>
        <v>f. Notes about the Poverty Reduction Strategy Paper</v>
      </c>
      <c r="L136" s="397"/>
      <c r="M136" s="396"/>
      <c r="N136" s="396"/>
      <c r="O136" s="397" t="str">
        <f>D136</f>
        <v>One of the objectives under health is to increase the rate of contraceptive use. Strengthening of health facilities' capacity to provide family planning services is also mentioned.</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27"/>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27"/>
      <c r="B149" s="1465" t="s">
        <v>717</v>
      </c>
      <c r="C149" s="1465"/>
      <c r="D149" s="1465"/>
      <c r="E149" s="1465"/>
      <c r="F149" s="1465"/>
      <c r="G149" s="1502" t="s">
        <v>538</v>
      </c>
      <c r="H149" s="15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537</v>
      </c>
      <c r="H150" s="1504"/>
      <c r="I150" s="419"/>
      <c r="J150" s="446" t="str">
        <f t="shared" si="7"/>
        <v>Central Warehouse</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472"/>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1" manualBreakCount="1">
    <brk id="102" max="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workbookViewId="0">
      <selection activeCell="A5" sqref="A5:XF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397" t="s">
        <v>1</v>
      </c>
      <c r="S1" s="396"/>
      <c r="T1" s="396"/>
      <c r="U1" s="396"/>
      <c r="V1" s="396"/>
      <c r="W1" s="399" t="s">
        <v>61</v>
      </c>
      <c r="X1" s="400" t="s">
        <v>49</v>
      </c>
      <c r="Y1" s="401" t="s">
        <v>85</v>
      </c>
      <c r="Z1" s="401"/>
      <c r="AA1" s="402"/>
    </row>
    <row r="2" spans="1:134" s="102" customFormat="1" ht="15.75">
      <c r="A2" s="1627"/>
      <c r="B2" s="1627"/>
      <c r="C2" s="1627"/>
      <c r="D2" s="1628"/>
      <c r="E2" s="1628"/>
      <c r="F2" s="1264"/>
      <c r="G2" s="136"/>
      <c r="H2" s="136"/>
      <c r="I2" s="403"/>
      <c r="J2" s="404"/>
      <c r="K2" s="397" t="s">
        <v>75</v>
      </c>
      <c r="L2" s="396"/>
      <c r="M2" s="396"/>
      <c r="N2" s="397"/>
      <c r="O2" s="398" t="s">
        <v>60</v>
      </c>
      <c r="P2" s="396" t="s">
        <v>76</v>
      </c>
      <c r="Q2" s="88" t="s">
        <v>200</v>
      </c>
      <c r="R2" s="397" t="s">
        <v>65</v>
      </c>
      <c r="S2" s="396" t="s">
        <v>80</v>
      </c>
      <c r="T2" s="405" t="s">
        <v>81</v>
      </c>
      <c r="U2" s="406"/>
      <c r="V2" s="406" t="s">
        <v>82</v>
      </c>
      <c r="W2" s="407" t="s">
        <v>62</v>
      </c>
      <c r="X2" s="407"/>
      <c r="Y2" s="408" t="s">
        <v>86</v>
      </c>
      <c r="Z2" s="401"/>
      <c r="AA2" s="409"/>
    </row>
    <row r="3" spans="1:134" s="102" customFormat="1" ht="15.75" customHeight="1">
      <c r="A3" s="1629"/>
      <c r="B3" s="1629"/>
      <c r="C3" s="1629"/>
      <c r="D3" s="1629"/>
      <c r="E3" s="1629"/>
      <c r="F3" s="1629"/>
      <c r="G3" s="1629"/>
      <c r="H3" s="1629"/>
      <c r="I3" s="403"/>
      <c r="J3" s="404"/>
      <c r="K3" s="397"/>
      <c r="L3" s="396"/>
      <c r="M3" s="396"/>
      <c r="N3" s="397"/>
      <c r="O3" s="398" t="s">
        <v>64</v>
      </c>
      <c r="P3" s="396"/>
      <c r="Q3" s="88" t="s">
        <v>187</v>
      </c>
      <c r="R3" s="397" t="s">
        <v>47</v>
      </c>
      <c r="S3" s="396"/>
      <c r="T3" s="405"/>
      <c r="U3" s="406"/>
      <c r="V3" s="406"/>
      <c r="W3" s="407" t="s">
        <v>66</v>
      </c>
      <c r="X3" s="407"/>
      <c r="Y3" s="408" t="s">
        <v>87</v>
      </c>
      <c r="Z3" s="401"/>
      <c r="AA3" s="409"/>
    </row>
    <row r="4" spans="1:134" s="102" customFormat="1" ht="48" customHeight="1">
      <c r="A4" s="144"/>
      <c r="B4" s="144"/>
      <c r="C4" s="144"/>
      <c r="D4" s="1630"/>
      <c r="E4" s="1630"/>
      <c r="F4" s="1631"/>
      <c r="G4" s="1631"/>
      <c r="H4" s="1631"/>
      <c r="I4" s="410"/>
      <c r="J4" s="404"/>
      <c r="K4" s="397"/>
      <c r="L4" s="396"/>
      <c r="M4" s="396"/>
      <c r="N4" s="397"/>
      <c r="O4" s="397" t="s">
        <v>63</v>
      </c>
      <c r="P4" s="396"/>
      <c r="Q4" s="88" t="s">
        <v>201</v>
      </c>
      <c r="R4" s="407" t="s">
        <v>48</v>
      </c>
      <c r="S4" s="396"/>
      <c r="T4" s="405"/>
      <c r="U4" s="406"/>
      <c r="V4" s="406"/>
      <c r="W4" s="407" t="s">
        <v>205</v>
      </c>
      <c r="X4" s="407"/>
      <c r="Y4" s="408" t="s">
        <v>88</v>
      </c>
      <c r="Z4" s="401"/>
      <c r="AA4" s="409"/>
    </row>
    <row r="5" spans="1:134" s="1330" customFormat="1" ht="34.5" customHeight="1">
      <c r="A5" s="1787" t="s">
        <v>1906</v>
      </c>
      <c r="B5" s="1787"/>
      <c r="C5" s="1787"/>
      <c r="D5" s="1319"/>
      <c r="E5" s="1320"/>
      <c r="F5" s="1319"/>
      <c r="G5" s="1321"/>
      <c r="H5" s="1322"/>
      <c r="I5" s="1323"/>
      <c r="J5" s="1324"/>
      <c r="K5" s="1325"/>
      <c r="L5" s="1326"/>
      <c r="M5" s="1326"/>
      <c r="N5" s="1325"/>
      <c r="O5" s="1325" t="s">
        <v>66</v>
      </c>
      <c r="P5" s="1326"/>
      <c r="Q5" s="1327" t="s">
        <v>202</v>
      </c>
      <c r="R5" s="1325" t="s">
        <v>66</v>
      </c>
      <c r="S5" s="1326"/>
      <c r="T5" s="1328"/>
      <c r="U5" s="1329"/>
      <c r="V5" s="1329"/>
      <c r="X5" s="1331"/>
      <c r="Y5" s="1332" t="s">
        <v>89</v>
      </c>
      <c r="Z5" s="1333"/>
      <c r="AA5" s="1334"/>
    </row>
    <row r="6" spans="1:134" ht="15.75" hidden="1" customHeight="1">
      <c r="A6" s="1268"/>
      <c r="B6" s="1268"/>
      <c r="C6" s="1268"/>
      <c r="D6" s="1268"/>
      <c r="E6" s="1268"/>
      <c r="F6" s="1268"/>
      <c r="G6" s="1269"/>
      <c r="H6" s="1270"/>
      <c r="I6" s="411"/>
      <c r="O6" s="396" t="s">
        <v>205</v>
      </c>
      <c r="Q6" s="396" t="s">
        <v>204</v>
      </c>
      <c r="R6" s="397" t="s">
        <v>205</v>
      </c>
      <c r="Y6" s="415" t="s">
        <v>90</v>
      </c>
    </row>
    <row r="7" spans="1:134" ht="24.75" customHeight="1">
      <c r="A7" s="380" t="s">
        <v>1907</v>
      </c>
      <c r="D7" s="1271"/>
      <c r="E7" s="1271"/>
      <c r="F7" s="1271"/>
      <c r="G7" s="1788"/>
      <c r="H7" s="1788"/>
      <c r="I7" s="410"/>
      <c r="J7" s="403"/>
      <c r="N7" s="397"/>
      <c r="Q7" s="88" t="s">
        <v>203</v>
      </c>
      <c r="T7" s="417"/>
      <c r="X7" s="489" t="str">
        <f>A7</f>
        <v>Contraceptive Security (CS) Indicators Data, 2014</v>
      </c>
      <c r="Y7" s="415" t="s">
        <v>91</v>
      </c>
    </row>
    <row r="8" spans="1:134" ht="37.5" customHeight="1">
      <c r="A8" s="1789" t="s">
        <v>1704</v>
      </c>
      <c r="B8" s="1790"/>
      <c r="C8" s="1790"/>
      <c r="D8" s="1788"/>
      <c r="E8" s="1788"/>
      <c r="F8" s="1271"/>
      <c r="G8" s="1788"/>
      <c r="H8" s="1788"/>
      <c r="I8" s="419"/>
      <c r="J8" s="403"/>
      <c r="K8" s="1272" t="str">
        <f>A8</f>
        <v>Country: Honduras</v>
      </c>
      <c r="N8" s="397"/>
      <c r="P8" s="396" t="s">
        <v>77</v>
      </c>
      <c r="Q8" s="88" t="s">
        <v>66</v>
      </c>
      <c r="S8" s="418"/>
      <c r="Y8" s="415" t="s">
        <v>92</v>
      </c>
    </row>
    <row r="9" spans="1:134" s="146" customFormat="1" ht="30">
      <c r="A9" s="1623" t="s">
        <v>1908</v>
      </c>
      <c r="B9" s="1623"/>
      <c r="C9" s="1623"/>
      <c r="D9" s="1623"/>
      <c r="E9" s="1623"/>
      <c r="F9" s="1623"/>
      <c r="G9" s="1623"/>
      <c r="H9" s="1623"/>
      <c r="I9" s="420" t="s">
        <v>74</v>
      </c>
      <c r="J9" s="396"/>
      <c r="K9" s="397"/>
      <c r="L9" s="396"/>
      <c r="M9" s="396"/>
      <c r="N9" s="396"/>
      <c r="O9" s="397"/>
      <c r="P9" s="396"/>
      <c r="Q9" s="88" t="s">
        <v>205</v>
      </c>
      <c r="R9" s="396" t="s">
        <v>78</v>
      </c>
      <c r="S9" s="396"/>
      <c r="T9" s="396"/>
      <c r="U9" s="396"/>
      <c r="V9" s="396"/>
      <c r="W9" s="396"/>
      <c r="X9" s="112" t="str">
        <f>A9</f>
        <v>The CS Indicators are presented in the following sections:
A. leadership &amp; coordination               B. finance &amp; procurement               C. commodities               D. policies               E. supply chain</v>
      </c>
      <c r="Y9" s="422" t="s">
        <v>93</v>
      </c>
      <c r="Z9" s="422"/>
      <c r="AA9" s="409"/>
      <c r="AB9" s="147"/>
      <c r="AC9" s="147"/>
      <c r="AD9" s="147"/>
      <c r="AE9" s="147"/>
      <c r="AF9" s="147"/>
      <c r="AG9" s="147"/>
      <c r="AH9" s="147"/>
    </row>
    <row r="10" spans="1:134" ht="150.75" thickBot="1">
      <c r="A10" s="1791" t="s">
        <v>1909</v>
      </c>
      <c r="B10" s="1792"/>
      <c r="C10" s="1792"/>
      <c r="D10" s="1792"/>
      <c r="E10" s="1792"/>
      <c r="F10" s="1792"/>
      <c r="G10" s="1792"/>
      <c r="H10" s="1792"/>
      <c r="O10" s="397" t="s">
        <v>51</v>
      </c>
      <c r="Q10" s="109"/>
      <c r="X10" s="41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15" t="s">
        <v>94</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08" t="s">
        <v>95</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Y12" s="424" t="s">
        <v>96</v>
      </c>
      <c r="Z12" s="425"/>
      <c r="AA12" s="409"/>
      <c r="DS12" s="112"/>
      <c r="DT12" s="112"/>
      <c r="DU12" s="112"/>
      <c r="DV12" s="112"/>
      <c r="DW12" s="112"/>
      <c r="DX12" s="112"/>
      <c r="DY12" s="112"/>
      <c r="DZ12" s="112"/>
      <c r="EA12" s="112"/>
      <c r="EB12" s="112"/>
      <c r="EC12" s="113"/>
      <c r="ED12" s="113"/>
    </row>
    <row r="13" spans="1:134" s="111" customFormat="1" ht="30" customHeight="1">
      <c r="A13" s="149"/>
      <c r="B13" s="1465" t="s">
        <v>13</v>
      </c>
      <c r="C13" s="1466"/>
      <c r="D13" s="1540" t="s">
        <v>1705</v>
      </c>
      <c r="E13" s="1642"/>
      <c r="F13" s="1642"/>
      <c r="G13" s="1642"/>
      <c r="H13" s="1541"/>
      <c r="I13" s="419"/>
      <c r="J13" s="404"/>
      <c r="K13" s="397" t="str">
        <f>B13</f>
        <v>a. What is the name of the committee?</v>
      </c>
      <c r="L13" s="426" t="str">
        <f>D13</f>
        <v>Comité Interinstitucional de Disponibilidad Asegurada de Insumos Anticonceptivos (CIDAIA) (Inter-institutional Committee for Contraceptive Security)</v>
      </c>
      <c r="M13" s="396"/>
      <c r="N13" s="396"/>
      <c r="O13" s="398" t="str">
        <f>D13</f>
        <v>Comité Interinstitucional de Disponibilidad Asegurada de Insumos Anticonceptivos (CIDAIA) (Inter-institutional Committee for Contraceptive Security)</v>
      </c>
      <c r="P13" s="396"/>
      <c r="Q13" s="396"/>
      <c r="R13" s="396"/>
      <c r="S13" s="396"/>
      <c r="T13" s="406"/>
      <c r="U13" s="406"/>
      <c r="V13" s="406"/>
      <c r="W13" s="407"/>
      <c r="X13" s="407"/>
      <c r="Y13" s="424" t="s">
        <v>66</v>
      </c>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1259" t="s">
        <v>61</v>
      </c>
      <c r="E15" s="151" t="s">
        <v>55</v>
      </c>
      <c r="F15" s="1664" t="s">
        <v>1706</v>
      </c>
      <c r="G15" s="1665"/>
      <c r="H15" s="1666"/>
      <c r="I15" s="419"/>
      <c r="J15" s="404"/>
      <c r="K15" s="397" t="str">
        <f t="shared" ref="K15:K23" si="0">B15</f>
        <v>a. Social marketing</v>
      </c>
      <c r="L15" s="396"/>
      <c r="M15" s="396"/>
      <c r="N15" s="396"/>
      <c r="O15" s="397"/>
      <c r="P15" s="396"/>
      <c r="Q15" s="397" t="str">
        <f t="shared" ref="Q15:Q23" si="1">F15</f>
        <v>PSI/PASMO (Population Services International Affiliate)</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1259" t="s">
        <v>61</v>
      </c>
      <c r="E16" s="153" t="s">
        <v>55</v>
      </c>
      <c r="F16" s="1724" t="s">
        <v>1707</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ASHONPLAFA (IPPF Affiliate)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ustomHeight="1">
      <c r="A17" s="152"/>
      <c r="B17" s="1465" t="s">
        <v>119</v>
      </c>
      <c r="C17" s="1466"/>
      <c r="D17" s="1259" t="s">
        <v>61</v>
      </c>
      <c r="E17" s="153" t="s">
        <v>55</v>
      </c>
      <c r="F17" s="1664" t="s">
        <v>1708</v>
      </c>
      <c r="G17" s="1665"/>
      <c r="H17" s="1666"/>
      <c r="I17" s="419"/>
      <c r="J17" s="404"/>
      <c r="K17" s="397" t="str">
        <f t="shared" si="0"/>
        <v>c. Commercial sector (for example: pharmacy associations, manufacturers, etc.)</v>
      </c>
      <c r="L17" s="396"/>
      <c r="M17" s="396"/>
      <c r="N17" s="396"/>
      <c r="O17" s="397"/>
      <c r="P17" s="396"/>
      <c r="Q17" s="397" t="str">
        <f t="shared" si="1"/>
        <v>Vijosa Laboratories, Solis-Durex Distributor, Pfizer, Bayer Schering Pharma, CPL Honduras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1259" t="s">
        <v>61</v>
      </c>
      <c r="E18" s="153" t="s">
        <v>56</v>
      </c>
      <c r="F18" s="1664" t="s">
        <v>1331</v>
      </c>
      <c r="G18" s="1665"/>
      <c r="H18" s="1666"/>
      <c r="I18" s="419"/>
      <c r="J18" s="404"/>
      <c r="K18" s="397" t="str">
        <f t="shared" si="0"/>
        <v>d. Donors</v>
      </c>
      <c r="L18" s="396"/>
      <c r="M18" s="396"/>
      <c r="N18" s="396"/>
      <c r="O18" s="397"/>
      <c r="P18" s="396"/>
      <c r="Q18" s="397" t="str">
        <f t="shared" si="1"/>
        <v>USAID,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1259" t="s">
        <v>61</v>
      </c>
      <c r="E19" s="153" t="s">
        <v>57</v>
      </c>
      <c r="F19" s="1664" t="s">
        <v>1709</v>
      </c>
      <c r="G19" s="1665"/>
      <c r="H19" s="1666"/>
      <c r="I19" s="419"/>
      <c r="J19" s="404"/>
      <c r="K19" s="397" t="str">
        <f t="shared" si="0"/>
        <v>e. UN agencies</v>
      </c>
      <c r="L19" s="396"/>
      <c r="M19" s="396"/>
      <c r="N19" s="396"/>
      <c r="O19" s="397"/>
      <c r="P19" s="396"/>
      <c r="Q19" s="397" t="str">
        <f t="shared" si="1"/>
        <v>PAHO,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58.5" customHeight="1">
      <c r="A20" s="152"/>
      <c r="B20" s="1465" t="s">
        <v>120</v>
      </c>
      <c r="C20" s="1466"/>
      <c r="D20" s="1259" t="s">
        <v>61</v>
      </c>
      <c r="E20" s="153" t="s">
        <v>58</v>
      </c>
      <c r="F20" s="1664" t="s">
        <v>1710</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Department of Integrated Family Health, HIV/STI Department, Directorate General of Health Promotion, Health Regulation, Comprehensive Care Program for Women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1259" t="s">
        <v>61</v>
      </c>
      <c r="E21" s="153" t="s">
        <v>59</v>
      </c>
      <c r="F21" s="1664" t="s">
        <v>537</v>
      </c>
      <c r="G21" s="1665"/>
      <c r="H21" s="1666"/>
      <c r="I21" s="419"/>
      <c r="J21" s="404"/>
      <c r="K21" s="397" t="str">
        <f t="shared" si="0"/>
        <v>g. Central Medical Store or Central Warehouse</v>
      </c>
      <c r="L21" s="396"/>
      <c r="M21" s="396"/>
      <c r="N21" s="396"/>
      <c r="O21" s="397"/>
      <c r="P21" s="396"/>
      <c r="Q21" s="397" t="str">
        <f t="shared" si="1"/>
        <v>Central Warehouse</v>
      </c>
      <c r="R21" s="396"/>
      <c r="S21" s="396"/>
      <c r="T21" s="406"/>
      <c r="U21" s="406"/>
      <c r="V21" s="406"/>
      <c r="W21" s="407"/>
      <c r="X21" s="407"/>
      <c r="Y21" s="424"/>
      <c r="Z21" s="425"/>
      <c r="AA21" s="409"/>
    </row>
    <row r="22" spans="1:134" s="111" customFormat="1">
      <c r="A22" s="152"/>
      <c r="B22" s="1562" t="s">
        <v>39</v>
      </c>
      <c r="C22" s="1562"/>
      <c r="D22" s="1259"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2.25" customHeight="1">
      <c r="A23" s="152"/>
      <c r="B23" s="1562" t="s">
        <v>121</v>
      </c>
      <c r="C23" s="1562"/>
      <c r="D23" s="1259" t="s">
        <v>61</v>
      </c>
      <c r="E23" s="153" t="s">
        <v>59</v>
      </c>
      <c r="F23" s="1664" t="s">
        <v>1711</v>
      </c>
      <c r="G23" s="1665"/>
      <c r="H23" s="1666"/>
      <c r="I23" s="419"/>
      <c r="J23" s="404"/>
      <c r="K23" s="403" t="str">
        <f t="shared" si="0"/>
        <v>i. Other (for example: partners)</v>
      </c>
      <c r="L23" s="404"/>
      <c r="M23" s="404"/>
      <c r="N23" s="404"/>
      <c r="O23" s="403"/>
      <c r="P23" s="404"/>
      <c r="Q23" s="403" t="str">
        <f t="shared" si="1"/>
        <v xml:space="preserve">National Institute of Women, Honduran Social Security Institute </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9</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760"/>
      <c r="G26" s="157" t="s">
        <v>34</v>
      </c>
      <c r="H26" s="817"/>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994" t="s">
        <v>85</v>
      </c>
      <c r="G28" s="159" t="s">
        <v>98</v>
      </c>
      <c r="H28" s="221"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125</v>
      </c>
      <c r="B29" s="1465"/>
      <c r="C29" s="1465"/>
      <c r="D29" s="1465"/>
      <c r="E29" s="1465"/>
      <c r="F29" s="1466"/>
      <c r="G29" s="1783">
        <v>2000000</v>
      </c>
      <c r="H29" s="1784"/>
      <c r="I29" s="438"/>
      <c r="J29" s="403">
        <f>G29</f>
        <v>2000000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126</v>
      </c>
      <c r="B30" s="1465"/>
      <c r="C30" s="1465"/>
      <c r="D30" s="1465"/>
      <c r="E30" s="991" t="s">
        <v>1910</v>
      </c>
      <c r="F30" s="162" t="s">
        <v>127</v>
      </c>
      <c r="G30" s="1785" t="s">
        <v>1911</v>
      </c>
      <c r="H30" s="1786"/>
      <c r="I30" s="438"/>
      <c r="J30" s="403" t="str">
        <f>G30</f>
        <v>Comprehensive Care Program for Women, Department of Integrated Family Health</v>
      </c>
      <c r="K30" s="397"/>
      <c r="L30" s="396"/>
      <c r="M30" s="439" t="str">
        <f>E30</f>
        <v>Jan - Dec 2013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128</v>
      </c>
      <c r="B31" s="1465"/>
      <c r="C31" s="1465"/>
      <c r="D31" s="1465"/>
      <c r="E31" s="1465"/>
      <c r="F31" s="1465"/>
      <c r="G31" s="1466"/>
      <c r="H31" s="211"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216</v>
      </c>
      <c r="B32" s="1607"/>
      <c r="C32" s="1607"/>
      <c r="D32" s="1607"/>
      <c r="E32" s="1607"/>
      <c r="F32" s="1607"/>
      <c r="G32" s="1608"/>
      <c r="H32" s="211"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t="s">
        <v>1912</v>
      </c>
      <c r="F35" s="169"/>
      <c r="G35" s="125"/>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t="s">
        <v>1912</v>
      </c>
      <c r="F36" s="169"/>
      <c r="G36" s="625"/>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180</v>
      </c>
      <c r="C37" s="1482"/>
      <c r="D37" s="1483"/>
      <c r="E37" s="173" t="s">
        <v>66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648" t="s">
        <v>62</v>
      </c>
      <c r="E41" s="483">
        <v>0</v>
      </c>
      <c r="F41" s="649" t="s">
        <v>428</v>
      </c>
      <c r="G41" s="484" t="s">
        <v>428</v>
      </c>
      <c r="H41" s="813"/>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745" t="s">
        <v>428</v>
      </c>
      <c r="E42" s="1739"/>
      <c r="F42" s="1739"/>
      <c r="G42" s="1739"/>
      <c r="H42" s="1740"/>
      <c r="I42" s="444"/>
      <c r="J42" s="437"/>
      <c r="K42" s="397" t="str">
        <f>C42</f>
        <v>i. Specify source(s) of internally generated funds spent (for example, from taxes)</v>
      </c>
      <c r="L42" s="396"/>
      <c r="M42" s="396"/>
      <c r="N42" s="396"/>
      <c r="O42" s="398" t="str">
        <f>D42</f>
        <v xml:space="preserve"> </v>
      </c>
      <c r="P42" s="396"/>
      <c r="Q42" s="396"/>
      <c r="R42" s="396"/>
      <c r="S42" s="396"/>
      <c r="T42" s="406"/>
      <c r="U42" s="406"/>
      <c r="V42" s="406"/>
      <c r="W42" s="407"/>
      <c r="X42" s="407"/>
      <c r="Y42" s="424"/>
      <c r="Z42" s="425"/>
      <c r="AA42" s="409"/>
    </row>
    <row r="43" spans="1:27" s="111" customFormat="1" ht="75">
      <c r="A43" s="164"/>
      <c r="B43" s="1465" t="s">
        <v>140</v>
      </c>
      <c r="C43" s="1466"/>
      <c r="D43" s="648" t="s">
        <v>62</v>
      </c>
      <c r="E43" s="483">
        <v>0</v>
      </c>
      <c r="F43" s="649"/>
      <c r="G43" s="484"/>
      <c r="H43" s="813"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745"/>
      <c r="E44" s="1739"/>
      <c r="F44" s="1739"/>
      <c r="G44" s="1739"/>
      <c r="H44" s="1740"/>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483" t="s">
        <v>61</v>
      </c>
      <c r="E49" s="483">
        <v>1400000</v>
      </c>
      <c r="F49" s="995"/>
      <c r="G49" s="757"/>
      <c r="H49" s="652"/>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95" t="s">
        <v>220</v>
      </c>
      <c r="E50" s="1696"/>
      <c r="F50" s="1696"/>
      <c r="G50" s="1696"/>
      <c r="H50" s="1697"/>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c r="A51" s="164"/>
      <c r="B51" s="1465" t="s">
        <v>149</v>
      </c>
      <c r="C51" s="1466"/>
      <c r="D51" s="483" t="s">
        <v>62</v>
      </c>
      <c r="E51" s="483"/>
      <c r="F51" s="995"/>
      <c r="G51" s="757"/>
      <c r="H51" s="652"/>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483" t="s">
        <v>62</v>
      </c>
      <c r="E52" s="483">
        <v>0</v>
      </c>
      <c r="F52" s="995"/>
      <c r="G52" s="757"/>
      <c r="H52" s="652"/>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1400000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v>
      </c>
      <c r="G56" s="1592" t="s">
        <v>1913</v>
      </c>
      <c r="H56" s="1593"/>
      <c r="I56" s="438"/>
      <c r="J56" s="446" t="str">
        <f>G56</f>
        <v>Comments: The Government did not carry out any procurement in 2013. All of the contraceptives that entered the central warehouse were donated by UNFPA.</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t="e">
        <f>E41/E45</f>
        <v>#DIV/0!</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0.7</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1267" t="s">
        <v>61</v>
      </c>
      <c r="G59" s="1592" t="s">
        <v>760</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753" t="s">
        <v>428</v>
      </c>
      <c r="G62" s="1754"/>
      <c r="H62" s="1755"/>
      <c r="I62" s="438"/>
      <c r="J62" s="437"/>
      <c r="K62" s="397"/>
      <c r="L62" s="396"/>
      <c r="M62" s="448">
        <f>E62</f>
        <v>0</v>
      </c>
      <c r="N62" s="396"/>
      <c r="O62" s="396"/>
      <c r="P62" s="396"/>
      <c r="Q62" s="397" t="str">
        <f>F62</f>
        <v xml:space="preserve"> </v>
      </c>
      <c r="R62" s="398" t="str">
        <f>B62</f>
        <v>a. Specify entity</v>
      </c>
      <c r="S62" s="396"/>
      <c r="T62" s="406"/>
      <c r="U62" s="406"/>
      <c r="V62" s="406"/>
      <c r="W62" s="407"/>
      <c r="X62" s="407"/>
      <c r="Y62" s="424"/>
      <c r="Z62" s="425"/>
      <c r="AA62" s="409"/>
    </row>
    <row r="63" spans="1:27" s="111" customFormat="1" ht="30">
      <c r="A63" s="1261"/>
      <c r="B63" s="1260"/>
      <c r="C63" s="1465" t="s">
        <v>178</v>
      </c>
      <c r="D63" s="1465"/>
      <c r="E63" s="1466"/>
      <c r="F63" s="1698"/>
      <c r="G63" s="1699"/>
      <c r="H63" s="1700"/>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753"/>
      <c r="E64" s="1754"/>
      <c r="F64" s="1754"/>
      <c r="G64" s="1754"/>
      <c r="H64" s="1755"/>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1265" t="s">
        <v>61</v>
      </c>
      <c r="G68" s="126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1265" t="s">
        <v>62</v>
      </c>
      <c r="G69" s="1265"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1265" t="s">
        <v>61</v>
      </c>
      <c r="G70" s="126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1265" t="s">
        <v>61</v>
      </c>
      <c r="G71" s="1265" t="s">
        <v>62</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1265" t="s">
        <v>61</v>
      </c>
      <c r="G72" s="1265"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1265" t="s">
        <v>61</v>
      </c>
      <c r="G73" s="126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62</v>
      </c>
      <c r="E74" s="1641"/>
      <c r="F74" s="1265" t="s">
        <v>62</v>
      </c>
      <c r="G74" s="1265"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62</v>
      </c>
      <c r="E75" s="1641"/>
      <c r="F75" s="1265" t="s">
        <v>62</v>
      </c>
      <c r="G75" s="1265"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1265" t="s">
        <v>61</v>
      </c>
      <c r="G76" s="1265"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1265" t="s">
        <v>61</v>
      </c>
      <c r="G77" s="1265"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1265" t="s">
        <v>61</v>
      </c>
      <c r="G78" s="1265"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1924</v>
      </c>
      <c r="E79" s="1641"/>
      <c r="F79" s="1265"/>
      <c r="G79" s="1265" t="s">
        <v>1712</v>
      </c>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t="s">
        <v>1914</v>
      </c>
      <c r="E80" s="1487"/>
      <c r="F80" s="1487"/>
      <c r="G80" s="1487"/>
      <c r="H80" s="1488"/>
      <c r="I80" s="419"/>
      <c r="J80" s="437"/>
      <c r="K80" s="397" t="str">
        <f>A80</f>
        <v>C2. Please note any comments about the commodities offered.</v>
      </c>
      <c r="L80" s="396"/>
      <c r="M80" s="396"/>
      <c r="N80" s="396"/>
      <c r="O80" s="397" t="str">
        <f>D80</f>
        <v xml:space="preserve">MOH has not purchased in emergency contraceptives because they are prohibited by law.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167</v>
      </c>
      <c r="E84" s="1569"/>
      <c r="F84" s="1263"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1266" t="s">
        <v>1713</v>
      </c>
      <c r="D85" s="1660" t="s">
        <v>1915</v>
      </c>
      <c r="E85" s="1661"/>
      <c r="F85" s="1258" t="s">
        <v>61</v>
      </c>
      <c r="G85" s="1737" t="s">
        <v>62</v>
      </c>
      <c r="H85" s="1738"/>
      <c r="I85" s="458"/>
      <c r="J85" s="446" t="str">
        <f>G85</f>
        <v>No</v>
      </c>
      <c r="K85" s="397" t="str">
        <f>B85</f>
        <v>a</v>
      </c>
      <c r="L85" s="396"/>
      <c r="M85" s="426">
        <f>E85</f>
        <v>0</v>
      </c>
      <c r="N85" s="396"/>
      <c r="O85" s="396"/>
      <c r="P85" s="396"/>
      <c r="Q85" s="396"/>
      <c r="R85" s="397"/>
      <c r="S85" s="397" t="str">
        <f>D85</f>
        <v>2006-2009</v>
      </c>
      <c r="T85" s="406"/>
      <c r="U85" s="406"/>
      <c r="V85" s="406"/>
      <c r="W85" s="407"/>
      <c r="X85" s="407"/>
      <c r="Y85" s="424"/>
      <c r="Z85" s="425"/>
      <c r="AA85" s="409"/>
    </row>
    <row r="86" spans="1:28" s="111" customFormat="1" ht="30">
      <c r="A86" s="1556" t="s">
        <v>71</v>
      </c>
      <c r="B86" s="1557"/>
      <c r="C86" s="1557"/>
      <c r="D86" s="1557"/>
      <c r="E86" s="1557"/>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1916</v>
      </c>
      <c r="F87" s="1642"/>
      <c r="G87" s="1642"/>
      <c r="H87" s="1541"/>
      <c r="I87" s="458"/>
      <c r="J87" s="446"/>
      <c r="K87" s="397"/>
      <c r="L87" s="396"/>
      <c r="M87" s="426"/>
      <c r="N87" s="426" t="str">
        <f>E87</f>
        <v>Public, NGOs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782">
        <v>28800</v>
      </c>
      <c r="F88" s="1739"/>
      <c r="G88" s="1739"/>
      <c r="H88" s="1740"/>
      <c r="I88" s="458"/>
      <c r="J88" s="446"/>
      <c r="K88" s="397"/>
      <c r="L88" s="396"/>
      <c r="M88" s="426"/>
      <c r="N88" s="426">
        <f>E88</f>
        <v>28800</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168</v>
      </c>
      <c r="B89" s="1465"/>
      <c r="C89" s="1465"/>
      <c r="D89" s="1465"/>
      <c r="E89" s="1465"/>
      <c r="F89" s="1465"/>
      <c r="G89" s="1466"/>
      <c r="H89" s="225"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45" customHeight="1">
      <c r="A90" s="152"/>
      <c r="B90" s="1465" t="s">
        <v>22</v>
      </c>
      <c r="C90" s="1465"/>
      <c r="D90" s="1745" t="s">
        <v>1917</v>
      </c>
      <c r="E90" s="1739"/>
      <c r="F90" s="1739"/>
      <c r="G90" s="1739"/>
      <c r="H90" s="1740"/>
      <c r="I90" s="458"/>
      <c r="J90" s="446"/>
      <c r="K90" s="397" t="str">
        <f>B90</f>
        <v>a. If yes, describe the policies.</v>
      </c>
      <c r="L90" s="396"/>
      <c r="M90" s="396"/>
      <c r="N90" s="460"/>
      <c r="O90" s="398" t="str">
        <f>D90</f>
        <v xml:space="preserve">The prohibition of emergency contraception in commercial, private and public sectors and the taxes charged </v>
      </c>
      <c r="P90" s="397"/>
      <c r="Q90" s="396"/>
      <c r="R90" s="396"/>
      <c r="S90" s="396"/>
      <c r="T90" s="406"/>
      <c r="U90" s="406"/>
      <c r="V90" s="406"/>
      <c r="W90" s="407"/>
      <c r="X90" s="407"/>
      <c r="Y90" s="424"/>
      <c r="Z90" s="425"/>
      <c r="AA90" s="409"/>
    </row>
    <row r="91" spans="1:28" s="111" customFormat="1" ht="30">
      <c r="A91" s="1480" t="s">
        <v>169</v>
      </c>
      <c r="B91" s="1465"/>
      <c r="C91" s="1465"/>
      <c r="D91" s="1465"/>
      <c r="E91" s="1465"/>
      <c r="F91" s="1465"/>
      <c r="G91" s="1466"/>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65" t="s">
        <v>22</v>
      </c>
      <c r="C92" s="1465"/>
      <c r="D92" s="1745" t="s">
        <v>1923</v>
      </c>
      <c r="E92" s="1739"/>
      <c r="F92" s="1739"/>
      <c r="G92" s="1739"/>
      <c r="H92" s="1740"/>
      <c r="I92" s="458"/>
      <c r="J92" s="446"/>
      <c r="K92" s="397" t="str">
        <f>B92</f>
        <v>a. If yes, describe the policies.</v>
      </c>
      <c r="L92" s="396"/>
      <c r="M92" s="396"/>
      <c r="N92" s="460"/>
      <c r="O92" s="398" t="str">
        <f>D92</f>
        <v>The Market Segmentation Strategy for contraceptives in Honduras (written but not implemented) and the MOH Standard Treatment Guidelines for Family Planning Services</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37" t="s">
        <v>199</v>
      </c>
      <c r="E95" s="1538"/>
      <c r="F95" s="1539"/>
      <c r="G95" s="1540" t="s">
        <v>201</v>
      </c>
      <c r="H95" s="1541"/>
      <c r="I95" s="465"/>
      <c r="J95" s="446" t="str">
        <f t="shared" si="3"/>
        <v>Midwife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37" t="s">
        <v>200</v>
      </c>
      <c r="E96" s="1538"/>
      <c r="F96" s="1539"/>
      <c r="G96" s="1540" t="s">
        <v>201</v>
      </c>
      <c r="H96" s="1541"/>
      <c r="I96" s="465"/>
      <c r="J96" s="446" t="str">
        <f t="shared" si="3"/>
        <v>Midwife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37" t="s">
        <v>203</v>
      </c>
      <c r="E97" s="1538"/>
      <c r="F97" s="1539"/>
      <c r="G97" s="1716" t="s">
        <v>66</v>
      </c>
      <c r="H97" s="1718"/>
      <c r="I97" s="465"/>
      <c r="J97" s="446" t="str">
        <f t="shared" si="3"/>
        <v>Don't know</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37" t="s">
        <v>200</v>
      </c>
      <c r="E98" s="1538"/>
      <c r="F98" s="1539"/>
      <c r="G98" s="1716" t="s">
        <v>201</v>
      </c>
      <c r="H98" s="1718"/>
      <c r="I98" s="465"/>
      <c r="J98" s="446" t="str">
        <f t="shared" si="3"/>
        <v>Midwife</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37" t="s">
        <v>199</v>
      </c>
      <c r="E99" s="1538"/>
      <c r="F99" s="1539"/>
      <c r="G99" s="1540" t="s">
        <v>204</v>
      </c>
      <c r="H99" s="1541"/>
      <c r="I99" s="465"/>
      <c r="J99" s="446" t="str">
        <f t="shared" si="3"/>
        <v>Clinical Officer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37" t="s">
        <v>205</v>
      </c>
      <c r="E100" s="1538"/>
      <c r="F100" s="1539"/>
      <c r="G100" s="1540" t="s">
        <v>205</v>
      </c>
      <c r="H100" s="1541"/>
      <c r="I100" s="465"/>
      <c r="J100" s="446" t="str">
        <f t="shared" si="3"/>
        <v>Not applicable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c r="A101" s="130"/>
      <c r="B101" s="95" t="s">
        <v>185</v>
      </c>
      <c r="C101" s="92" t="s">
        <v>193</v>
      </c>
      <c r="D101" s="1710" t="s">
        <v>1925</v>
      </c>
      <c r="E101" s="1711"/>
      <c r="F101" s="1712"/>
      <c r="G101" s="1716" t="s">
        <v>1925</v>
      </c>
      <c r="H101" s="1718"/>
      <c r="I101" s="465"/>
      <c r="J101" s="446" t="str">
        <f t="shared" si="3"/>
        <v>Doctor Gynecologist</v>
      </c>
      <c r="K101" s="397"/>
      <c r="L101" s="396"/>
      <c r="M101" s="426"/>
      <c r="N101" s="396"/>
      <c r="O101" s="397"/>
      <c r="P101" s="397"/>
      <c r="Q101" s="396"/>
      <c r="R101" s="396"/>
      <c r="S101" s="396"/>
      <c r="T101" s="463" t="str">
        <f t="shared" si="4"/>
        <v>Doctor Gynecologist</v>
      </c>
      <c r="U101" s="464"/>
      <c r="V101" s="406"/>
      <c r="W101" s="407"/>
      <c r="X101" s="407"/>
      <c r="Y101" s="424"/>
      <c r="Z101" s="425"/>
      <c r="AA101" s="409"/>
    </row>
    <row r="102" spans="1:27" s="111" customFormat="1" ht="15.75" thickBot="1">
      <c r="A102" s="130"/>
      <c r="B102" s="96" t="s">
        <v>186</v>
      </c>
      <c r="C102" s="93" t="s">
        <v>194</v>
      </c>
      <c r="D102" s="1523" t="s">
        <v>200</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Auxiliary nurse</v>
      </c>
      <c r="U102" s="464"/>
      <c r="V102" s="406"/>
      <c r="W102" s="407"/>
      <c r="X102" s="407"/>
      <c r="Y102" s="424"/>
      <c r="Z102" s="425"/>
      <c r="AA102" s="409"/>
    </row>
    <row r="103" spans="1:27" s="111" customFormat="1" ht="75">
      <c r="A103" s="1528" t="s">
        <v>206</v>
      </c>
      <c r="B103" s="1529"/>
      <c r="C103" s="1530"/>
      <c r="D103" s="1531" t="s">
        <v>1918</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Only emergency contraception is prohibited, country is debating whether to legalize its commercialization.</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216"/>
      <c r="B108" s="1519" t="s">
        <v>24</v>
      </c>
      <c r="C108" s="1519"/>
      <c r="D108" s="131" t="s">
        <v>61</v>
      </c>
      <c r="E108" s="1747" t="s">
        <v>1919</v>
      </c>
      <c r="F108" s="1748"/>
      <c r="G108" s="1749"/>
      <c r="H108" s="227" t="s">
        <v>61</v>
      </c>
      <c r="I108" s="447"/>
      <c r="J108" s="446"/>
      <c r="K108" s="397" t="str">
        <f>B108</f>
        <v>c. Other</v>
      </c>
      <c r="L108" s="396"/>
      <c r="M108" s="426" t="str">
        <f>E108</f>
        <v>The law that prohibits emegency contraception</v>
      </c>
      <c r="N108" s="396"/>
      <c r="O108" s="397"/>
      <c r="P108" s="396"/>
      <c r="Q108" s="396"/>
      <c r="R108" s="396"/>
      <c r="S108" s="396"/>
      <c r="T108" s="406"/>
      <c r="U108" s="406"/>
      <c r="V108" s="464" t="str">
        <f>E108</f>
        <v>The law that prohibits emegency contraception</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62</v>
      </c>
      <c r="H123" s="1646"/>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256"/>
      <c r="C126" s="1465" t="s">
        <v>112</v>
      </c>
      <c r="D126" s="1465"/>
      <c r="E126" s="1466"/>
      <c r="F126" s="1647" t="s">
        <v>1920</v>
      </c>
      <c r="G126" s="1778"/>
      <c r="H126" s="1648"/>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779">
        <v>2011</v>
      </c>
      <c r="G127" s="1780"/>
      <c r="H127" s="178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383</v>
      </c>
      <c r="E128" s="1665"/>
      <c r="F128" s="1665"/>
      <c r="G128" s="1665"/>
      <c r="H128" s="1666"/>
      <c r="I128" s="421"/>
      <c r="J128" s="473"/>
      <c r="K128" s="397" t="str">
        <f>A128</f>
        <v xml:space="preserve">D11. Name of the list(s)
</v>
      </c>
      <c r="L128" s="397"/>
      <c r="M128" s="396"/>
      <c r="N128" s="396"/>
      <c r="O128" s="397" t="str">
        <f>D128</f>
        <v>Essential Medicines List</v>
      </c>
      <c r="P128" s="396"/>
      <c r="Q128" s="474"/>
      <c r="R128" s="396"/>
      <c r="S128" s="412"/>
      <c r="T128" s="413"/>
      <c r="U128" s="413"/>
      <c r="V128" s="413"/>
      <c r="W128" s="414"/>
      <c r="X128" s="414"/>
      <c r="Y128" s="474"/>
      <c r="Z128" s="475"/>
      <c r="AA128" s="409"/>
    </row>
    <row r="129" spans="1:27" s="132" customFormat="1" ht="30">
      <c r="A129" s="1480" t="s">
        <v>472</v>
      </c>
      <c r="B129" s="1465"/>
      <c r="C129" s="1466"/>
      <c r="D129" s="1664" t="s">
        <v>428</v>
      </c>
      <c r="E129" s="1665"/>
      <c r="F129" s="1665"/>
      <c r="G129" s="1665"/>
      <c r="H129" s="1666"/>
      <c r="I129" s="421"/>
      <c r="J129" s="473"/>
      <c r="K129" s="397" t="str">
        <f>A129</f>
        <v xml:space="preserve">D12. Notes about the list(s)
</v>
      </c>
      <c r="L129" s="397"/>
      <c r="M129" s="396"/>
      <c r="N129" s="396"/>
      <c r="O129" s="397" t="str">
        <f>D129</f>
        <v xml:space="preserve"> </v>
      </c>
      <c r="P129" s="396"/>
      <c r="Q129" s="474"/>
      <c r="R129" s="396"/>
      <c r="S129" s="412"/>
      <c r="T129" s="413"/>
      <c r="U129" s="413"/>
      <c r="V129" s="413"/>
      <c r="W129" s="414"/>
      <c r="X129" s="414"/>
      <c r="Y129" s="474"/>
      <c r="Z129" s="475"/>
      <c r="AA129" s="409"/>
    </row>
    <row r="130" spans="1:27" customFormat="1">
      <c r="A130" s="1480" t="s">
        <v>439</v>
      </c>
      <c r="B130" s="1465"/>
      <c r="C130" s="1465"/>
      <c r="D130" s="1465"/>
      <c r="E130" s="1465"/>
      <c r="F130" s="1465"/>
      <c r="G130" s="1465"/>
      <c r="H130" s="1481"/>
    </row>
    <row r="131" spans="1:27" customFormat="1">
      <c r="A131" s="218"/>
      <c r="B131" s="1496" t="s">
        <v>323</v>
      </c>
      <c r="C131" s="1497"/>
      <c r="D131" s="1497"/>
      <c r="E131" s="1498"/>
      <c r="F131" s="1499" t="s">
        <v>1926</v>
      </c>
      <c r="G131" s="1500"/>
      <c r="H131" s="1501"/>
    </row>
    <row r="132" spans="1:27" customFormat="1" ht="15.75" customHeight="1">
      <c r="A132" s="217"/>
      <c r="B132" s="1465" t="s">
        <v>67</v>
      </c>
      <c r="C132" s="1465"/>
      <c r="D132" s="1465"/>
      <c r="E132" s="1465"/>
      <c r="F132" s="1466"/>
      <c r="G132" s="1467" t="s">
        <v>61</v>
      </c>
      <c r="H132" s="1468"/>
    </row>
    <row r="133" spans="1:27" customFormat="1" ht="15.75" customHeight="1">
      <c r="A133" s="217"/>
      <c r="B133" s="1465" t="s">
        <v>68</v>
      </c>
      <c r="C133" s="1465"/>
      <c r="D133" s="1465"/>
      <c r="E133" s="1465"/>
      <c r="F133" s="1466"/>
      <c r="G133" s="1467" t="s">
        <v>62</v>
      </c>
      <c r="H133" s="1468"/>
    </row>
    <row r="134" spans="1:27" customFormat="1" ht="15.75" customHeight="1">
      <c r="A134" s="217"/>
      <c r="B134" s="1465" t="s">
        <v>40</v>
      </c>
      <c r="C134" s="1465"/>
      <c r="D134" s="1465"/>
      <c r="E134" s="1465"/>
      <c r="F134" s="1466"/>
      <c r="G134" s="1467" t="s">
        <v>61</v>
      </c>
      <c r="H134" s="1468"/>
    </row>
    <row r="135" spans="1:27" customFormat="1" ht="15.75" customHeight="1">
      <c r="A135" s="217"/>
      <c r="B135" s="1465" t="s">
        <v>41</v>
      </c>
      <c r="C135" s="1465"/>
      <c r="D135" s="1465"/>
      <c r="E135" s="1465"/>
      <c r="F135" s="1466"/>
      <c r="G135" s="1467" t="s">
        <v>62</v>
      </c>
      <c r="H135" s="1468"/>
    </row>
    <row r="136" spans="1:27" customFormat="1" ht="80.25" customHeight="1" thickBot="1">
      <c r="A136" s="152" t="s">
        <v>42</v>
      </c>
      <c r="B136" s="1465" t="s">
        <v>43</v>
      </c>
      <c r="C136" s="1466"/>
      <c r="D136" s="1486" t="s">
        <v>1786</v>
      </c>
      <c r="E136" s="1487"/>
      <c r="F136" s="1487"/>
      <c r="G136" s="1487"/>
      <c r="H136" s="1488"/>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1927</v>
      </c>
      <c r="B138" s="1492"/>
      <c r="C138" s="1492"/>
      <c r="D138" s="1492"/>
      <c r="E138" s="1492"/>
      <c r="F138" s="1493"/>
      <c r="G138" s="1494" t="s">
        <v>61</v>
      </c>
      <c r="H138" s="1495"/>
      <c r="I138" s="244"/>
      <c r="J138" s="265" t="str">
        <f>G138</f>
        <v>Yes</v>
      </c>
      <c r="K138" s="232"/>
      <c r="L138" s="231"/>
      <c r="M138" s="231"/>
      <c r="N138" s="231"/>
      <c r="O138" s="232"/>
      <c r="P138" s="231"/>
      <c r="Q138" s="231"/>
      <c r="R138" s="231"/>
      <c r="S138" s="231"/>
      <c r="T138" s="112"/>
      <c r="U138" s="112"/>
      <c r="V138" s="112"/>
      <c r="W138" s="237"/>
      <c r="X138" s="237"/>
      <c r="Y138" s="259" t="str">
        <f>A138</f>
        <v xml:space="preserve">E1. Have stockouts occurred for any contraceptive at the central* level in the last 12 months?  </v>
      </c>
      <c r="Z138" s="246"/>
      <c r="AA138" s="238"/>
    </row>
    <row r="139" spans="1:27" s="111" customFormat="1" ht="45">
      <c r="A139" s="1480" t="s">
        <v>1928</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1257"/>
      <c r="B140" s="1465" t="s">
        <v>108</v>
      </c>
      <c r="C140" s="1465"/>
      <c r="D140" s="1465"/>
      <c r="E140" s="1465"/>
      <c r="F140" s="1466"/>
      <c r="G140" s="1467" t="s">
        <v>61</v>
      </c>
      <c r="H140" s="1468"/>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1262"/>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1257"/>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1257"/>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1257"/>
      <c r="B144" s="1465" t="s">
        <v>29</v>
      </c>
      <c r="C144" s="1465"/>
      <c r="D144" s="1465"/>
      <c r="E144" s="1465"/>
      <c r="F144" s="1466"/>
      <c r="G144" s="1467" t="s">
        <v>61</v>
      </c>
      <c r="H144" s="1468"/>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1257"/>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1257"/>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1257"/>
      <c r="B147" s="1465" t="s">
        <v>110</v>
      </c>
      <c r="C147" s="1465"/>
      <c r="D147" s="1465"/>
      <c r="E147" s="1465"/>
      <c r="F147" s="1466"/>
      <c r="G147" s="1698" t="s">
        <v>205</v>
      </c>
      <c r="H147" s="1700"/>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1257"/>
      <c r="B148" s="1465" t="s">
        <v>72</v>
      </c>
      <c r="C148" s="1465"/>
      <c r="D148" s="1465"/>
      <c r="E148" s="1465"/>
      <c r="F148" s="1466"/>
      <c r="G148" s="1467" t="s">
        <v>61</v>
      </c>
      <c r="H148" s="1468"/>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257"/>
      <c r="B149" s="1465" t="s">
        <v>174</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175</v>
      </c>
      <c r="C150" s="1465"/>
      <c r="D150" s="1465"/>
      <c r="E150" s="1465"/>
      <c r="F150" s="1477" t="s">
        <v>1921</v>
      </c>
      <c r="G150" s="1478"/>
      <c r="H150" s="1479"/>
      <c r="I150" s="419"/>
      <c r="J150" s="446"/>
      <c r="K150" s="397"/>
      <c r="L150" s="397"/>
      <c r="M150" s="396"/>
      <c r="N150" s="396"/>
      <c r="O150" s="396"/>
      <c r="P150" s="396"/>
      <c r="Q150" s="397" t="str">
        <f>F150</f>
        <v>HCDLPF -Logistics management information System-</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1261"/>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1257"/>
      <c r="B153" s="1465" t="s">
        <v>177</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customHeight="1" thickBot="1">
      <c r="A154" s="1469" t="s">
        <v>473</v>
      </c>
      <c r="B154" s="1470"/>
      <c r="C154" s="1471"/>
      <c r="D154" s="1775" t="s">
        <v>1922</v>
      </c>
      <c r="E154" s="1776"/>
      <c r="F154" s="1776"/>
      <c r="G154" s="1776"/>
      <c r="H154" s="1777"/>
      <c r="I154" s="419"/>
      <c r="J154" s="446"/>
      <c r="K154" s="397" t="str">
        <f>A154</f>
        <v xml:space="preserve">F. Please note any overall comments about challenges and/or successes with contraceptive security in your country.
</v>
      </c>
      <c r="L154" s="396"/>
      <c r="M154" s="396"/>
      <c r="N154" s="396"/>
      <c r="O154" s="397" t="str">
        <f>D154</f>
        <v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5">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G7:H7"/>
    <mergeCell ref="A8:C8"/>
    <mergeCell ref="D8:E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A129:C129"/>
    <mergeCell ref="D129:H129"/>
    <mergeCell ref="A137:G137"/>
    <mergeCell ref="A139:H139"/>
    <mergeCell ref="B140:F140"/>
    <mergeCell ref="G140:H140"/>
    <mergeCell ref="B133:F133"/>
    <mergeCell ref="G133:H133"/>
    <mergeCell ref="B134:F134"/>
    <mergeCell ref="G134:H134"/>
    <mergeCell ref="B135:F135"/>
    <mergeCell ref="G135:H135"/>
    <mergeCell ref="B136:C136"/>
    <mergeCell ref="D136:H136"/>
    <mergeCell ref="A138:F138"/>
    <mergeCell ref="G138:H138"/>
    <mergeCell ref="A156:H156"/>
    <mergeCell ref="A157:H157"/>
    <mergeCell ref="A130:H130"/>
    <mergeCell ref="B131:E131"/>
    <mergeCell ref="F131:H131"/>
    <mergeCell ref="B132:F132"/>
    <mergeCell ref="G132:H132"/>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A154:C154"/>
    <mergeCell ref="D154:H154"/>
    <mergeCell ref="A155:H155"/>
    <mergeCell ref="B146:F146"/>
    <mergeCell ref="G146:H146"/>
    <mergeCell ref="B141:F141"/>
    <mergeCell ref="G141:H141"/>
    <mergeCell ref="B142:F142"/>
    <mergeCell ref="G142:H142"/>
    <mergeCell ref="B143:F143"/>
    <mergeCell ref="G143:H143"/>
  </mergeCells>
  <dataValidations count="12">
    <dataValidation type="list" allowBlank="1" showInputMessage="1" showErrorMessage="1" error="Please choose from the dropdown list." sqref="H31:H32 D41 D43 G116:H125 F59 F85:H86 H89 H91 D106:D108">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52:G153 F68:H78 D69:D78 H106:H108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formula1>$W$1:$W$4</formula1>
    </dataValidation>
    <dataValidation type="list" allowBlank="1" showInputMessage="1" showErrorMessage="1" errorTitle="Choose from dropdown" error="Please choose from the dropdown list." prompt="Please select from the dropdown list." sqref="D15 D68 G13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5" width="17.28515625" style="109" customWidth="1"/>
    <col min="6" max="6" width="22.28515625"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1467</v>
      </c>
      <c r="B7" s="1632"/>
      <c r="C7" s="1632"/>
      <c r="D7" s="916"/>
      <c r="E7" s="916"/>
      <c r="F7" s="916"/>
      <c r="G7" s="917"/>
      <c r="H7" s="918"/>
      <c r="I7" s="906"/>
      <c r="J7" s="907"/>
      <c r="K7" s="908" t="str">
        <f>A7</f>
        <v>Country: India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81" customHeight="1">
      <c r="A13" s="149"/>
      <c r="B13" s="1465" t="s">
        <v>13</v>
      </c>
      <c r="C13" s="1466"/>
      <c r="D13" s="1540" t="s">
        <v>1252</v>
      </c>
      <c r="E13" s="1642"/>
      <c r="F13" s="1642"/>
      <c r="G13" s="1642"/>
      <c r="H13" s="1541"/>
      <c r="I13" s="419"/>
      <c r="J13" s="404"/>
      <c r="K13" s="397" t="str">
        <f>B13</f>
        <v>a. What is the name of the committee?</v>
      </c>
      <c r="L13" s="426"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M13" s="396"/>
      <c r="N13" s="396"/>
      <c r="O13" s="398"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7" t="s">
        <v>205</v>
      </c>
      <c r="E15" s="151" t="s">
        <v>55</v>
      </c>
      <c r="F15" s="1664"/>
      <c r="G15" s="1665"/>
      <c r="H15" s="166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77" t="s">
        <v>205</v>
      </c>
      <c r="E16" s="153" t="s">
        <v>55</v>
      </c>
      <c r="F16" s="1664"/>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77" t="s">
        <v>205</v>
      </c>
      <c r="E17" s="153" t="s">
        <v>55</v>
      </c>
      <c r="F17" s="1664"/>
      <c r="G17" s="1665"/>
      <c r="H17" s="166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77" t="s">
        <v>205</v>
      </c>
      <c r="E18" s="153" t="s">
        <v>56</v>
      </c>
      <c r="F18" s="1664"/>
      <c r="G18" s="1665"/>
      <c r="H18" s="166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77" t="s">
        <v>205</v>
      </c>
      <c r="E19" s="153" t="s">
        <v>57</v>
      </c>
      <c r="F19" s="1664"/>
      <c r="G19" s="1665"/>
      <c r="H19" s="166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77" t="s">
        <v>205</v>
      </c>
      <c r="E20" s="153" t="s">
        <v>58</v>
      </c>
      <c r="F20" s="1664"/>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562" t="s">
        <v>17</v>
      </c>
      <c r="C21" s="1562"/>
      <c r="D21" s="777" t="s">
        <v>205</v>
      </c>
      <c r="E21" s="153" t="s">
        <v>59</v>
      </c>
      <c r="F21" s="1664"/>
      <c r="G21" s="1665"/>
      <c r="H21" s="166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562" t="s">
        <v>39</v>
      </c>
      <c r="C22" s="1562"/>
      <c r="D22" s="777" t="s">
        <v>205</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562" t="s">
        <v>121</v>
      </c>
      <c r="C23" s="1562"/>
      <c r="D23" s="777" t="s">
        <v>205</v>
      </c>
      <c r="E23" s="153" t="s">
        <v>59</v>
      </c>
      <c r="F23" s="1664"/>
      <c r="G23" s="1665"/>
      <c r="H23" s="166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88</v>
      </c>
      <c r="G28" s="159" t="s">
        <v>98</v>
      </c>
      <c r="H28" s="160" t="s">
        <v>87</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t="s">
        <v>66</v>
      </c>
      <c r="H29" s="1613"/>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c r="F30" s="162" t="s">
        <v>127</v>
      </c>
      <c r="G30" s="1614"/>
      <c r="H30" s="1615"/>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80" t="s">
        <v>129</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17.75">
      <c r="A34" s="164"/>
      <c r="B34" s="1607" t="s">
        <v>207</v>
      </c>
      <c r="C34" s="1607"/>
      <c r="D34" s="1608"/>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607" t="s">
        <v>208</v>
      </c>
      <c r="C35" s="1607"/>
      <c r="D35" s="1608"/>
      <c r="E35" s="168"/>
      <c r="F35" s="177"/>
      <c r="G35" s="178"/>
      <c r="H35" s="192" t="s">
        <v>1253</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t="s">
        <v>388</v>
      </c>
      <c r="F36" s="177"/>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t="s">
        <v>66</v>
      </c>
      <c r="F37" s="174"/>
      <c r="G37" s="174"/>
      <c r="H37" s="175" t="s">
        <v>1253</v>
      </c>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01.2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65" t="s">
        <v>138</v>
      </c>
      <c r="C41" s="1466"/>
      <c r="D41" s="793" t="s">
        <v>61</v>
      </c>
      <c r="E41" s="168"/>
      <c r="F41" s="177"/>
      <c r="G41" s="178"/>
      <c r="H41" s="192" t="s">
        <v>1253</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1254</v>
      </c>
      <c r="E42" s="1513"/>
      <c r="F42" s="1513"/>
      <c r="G42" s="1513"/>
      <c r="H42" s="1514"/>
      <c r="I42" s="444"/>
      <c r="J42" s="437"/>
      <c r="K42" s="397" t="str">
        <f>C42</f>
        <v>i. Specify source(s) of internally generated funds spent (for example, from taxes)</v>
      </c>
      <c r="L42" s="396"/>
      <c r="M42" s="396"/>
      <c r="N42" s="396"/>
      <c r="O42" s="398" t="str">
        <f>D42</f>
        <v>In addition to the central government funding, the state governments have their own health budgets. However, they are not used for contraceptive procurement.</v>
      </c>
      <c r="P42" s="396"/>
      <c r="Q42" s="396"/>
      <c r="R42" s="396"/>
      <c r="S42" s="396"/>
      <c r="T42" s="406"/>
      <c r="U42" s="406"/>
      <c r="V42" s="406"/>
      <c r="W42" s="407"/>
      <c r="X42" s="407"/>
      <c r="Y42" s="424"/>
      <c r="Z42" s="425"/>
      <c r="AA42" s="409"/>
    </row>
    <row r="43" spans="1:27" s="111" customFormat="1" ht="157.5" customHeight="1">
      <c r="A43" s="164"/>
      <c r="B43" s="1465" t="s">
        <v>140</v>
      </c>
      <c r="C43" s="1466"/>
      <c r="D43" s="793" t="s">
        <v>62</v>
      </c>
      <c r="E43" s="168"/>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388</v>
      </c>
      <c r="E44" s="1513"/>
      <c r="F44" s="1513"/>
      <c r="G44" s="1513"/>
      <c r="H44" s="1514"/>
      <c r="I44" s="444"/>
      <c r="J44" s="437"/>
      <c r="K44" s="397" t="str">
        <f>C44</f>
        <v>i. Specify source(s) of other government funds spent (for example: basket funding or specific donor)</v>
      </c>
      <c r="L44" s="396"/>
      <c r="M44" s="396"/>
      <c r="N44" s="396"/>
      <c r="O44" s="398" t="str">
        <f>D44</f>
        <v>None</v>
      </c>
      <c r="P44" s="396"/>
      <c r="Q44" s="396"/>
      <c r="R44" s="396"/>
      <c r="S44" s="396"/>
      <c r="T44" s="406"/>
      <c r="U44" s="406"/>
      <c r="V44" s="406"/>
      <c r="W44" s="407"/>
      <c r="X44" s="407"/>
      <c r="Y44" s="424"/>
      <c r="Z44" s="425"/>
      <c r="AA44" s="409"/>
    </row>
    <row r="45" spans="1:27" s="111" customFormat="1" ht="45">
      <c r="A45" s="164"/>
      <c r="B45" s="1465" t="s">
        <v>142</v>
      </c>
      <c r="C45" s="1466"/>
      <c r="D45" s="181"/>
      <c r="E45" s="565" t="s">
        <v>66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14.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93" t="s">
        <v>62</v>
      </c>
      <c r="E49" s="168"/>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793" t="s">
        <v>62</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66.5" customHeight="1">
      <c r="A56" s="1594" t="s">
        <v>152</v>
      </c>
      <c r="B56" s="1603"/>
      <c r="C56" s="1603"/>
      <c r="D56" s="1603"/>
      <c r="E56" s="1604"/>
      <c r="F56" s="566"/>
      <c r="G56" s="1592" t="s">
        <v>1733</v>
      </c>
      <c r="H56" s="1593"/>
      <c r="I56" s="438"/>
      <c r="J56" s="446" t="str">
        <f>G56</f>
        <v>Comments: Not available</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c r="G57" s="1592" t="s">
        <v>1733</v>
      </c>
      <c r="H57" s="1593"/>
      <c r="I57" s="438"/>
      <c r="J57" s="446" t="str">
        <f>G57</f>
        <v>Comments: Not available</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c r="G58" s="1592" t="s">
        <v>1733</v>
      </c>
      <c r="H58" s="1593"/>
      <c r="I58" s="438"/>
      <c r="J58" s="446" t="str">
        <f>G58</f>
        <v>Comments: Not available</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c r="G59" s="1592"/>
      <c r="H59" s="1593"/>
      <c r="I59" s="438"/>
      <c r="J59" s="446">
        <f>G59</f>
        <v>0</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4.5" customHeight="1">
      <c r="A62" s="152"/>
      <c r="B62" s="1465" t="s">
        <v>31</v>
      </c>
      <c r="C62" s="1465"/>
      <c r="D62" s="1465"/>
      <c r="E62" s="1465"/>
      <c r="F62" s="1477" t="s">
        <v>1255</v>
      </c>
      <c r="G62" s="1478"/>
      <c r="H62" s="1479"/>
      <c r="I62" s="438"/>
      <c r="J62" s="437"/>
      <c r="K62" s="397"/>
      <c r="L62" s="396"/>
      <c r="M62" s="448">
        <f>E62</f>
        <v>0</v>
      </c>
      <c r="N62" s="396"/>
      <c r="O62" s="396"/>
      <c r="P62" s="396"/>
      <c r="Q62" s="397" t="str">
        <f>F62</f>
        <v>Supply and Social Marketing Division of the Ministry of Health and Family Welfare</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60">
      <c r="A64" s="1480" t="s">
        <v>155</v>
      </c>
      <c r="B64" s="1465"/>
      <c r="C64" s="1466"/>
      <c r="D64" s="1477" t="s">
        <v>1256</v>
      </c>
      <c r="E64" s="1478"/>
      <c r="F64" s="1478"/>
      <c r="G64" s="1478"/>
      <c r="H64" s="1479"/>
      <c r="I64" s="419"/>
      <c r="J64" s="437"/>
      <c r="K64" s="397" t="str">
        <f>A64</f>
        <v xml:space="preserve">B15. Please note any additional comments about finance and procurement.
</v>
      </c>
      <c r="L64" s="396"/>
      <c r="M64" s="396"/>
      <c r="N64" s="396"/>
      <c r="O64" s="397" t="str">
        <f>D64</f>
        <v>The Ministry publishes the Family Welfare Statistics which provides the most updated information on contraceptive supplies and finances in the country.  The last report was published for year 2011 which formed basis for completing last year's survey</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85" t="s">
        <v>62</v>
      </c>
      <c r="G69" s="785" t="s">
        <v>62</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85" t="s">
        <v>62</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62</v>
      </c>
      <c r="E71" s="1641"/>
      <c r="F71" s="785" t="s">
        <v>62</v>
      </c>
      <c r="G71" s="785"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85" t="s">
        <v>61</v>
      </c>
      <c r="G72" s="785"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85" t="s">
        <v>62</v>
      </c>
      <c r="G74" s="785"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785" t="s">
        <v>61</v>
      </c>
      <c r="G75" s="785"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785" t="s">
        <v>61</v>
      </c>
      <c r="G76" s="785"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785" t="s">
        <v>61</v>
      </c>
      <c r="G77" s="785"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85" t="s">
        <v>62</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c r="E79" s="1641"/>
      <c r="F79" s="785"/>
      <c r="G79" s="785"/>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670"/>
      <c r="E80" s="1671"/>
      <c r="F80" s="1671"/>
      <c r="G80" s="1671"/>
      <c r="H80" s="1672"/>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86" t="s">
        <v>1257</v>
      </c>
      <c r="D85" s="1660"/>
      <c r="E85" s="1661"/>
      <c r="F85" s="776" t="s">
        <v>61</v>
      </c>
      <c r="G85" s="1523" t="s">
        <v>61</v>
      </c>
      <c r="H85" s="1662"/>
      <c r="I85" s="458"/>
      <c r="J85" s="446" t="str">
        <f>G85</f>
        <v>Yes</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561" t="s">
        <v>71</v>
      </c>
      <c r="B86" s="1562"/>
      <c r="C86" s="1562"/>
      <c r="D86" s="1562"/>
      <c r="E86" s="1562"/>
      <c r="F86" s="1562"/>
      <c r="G86" s="1563"/>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205</v>
      </c>
      <c r="F87" s="1642"/>
      <c r="G87" s="1642"/>
      <c r="H87" s="1541"/>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205</v>
      </c>
      <c r="F88" s="1642"/>
      <c r="G88" s="1642"/>
      <c r="H88" s="1541"/>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513"/>
      <c r="F90" s="1513"/>
      <c r="G90" s="1513"/>
      <c r="H90" s="1514"/>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63" customHeight="1">
      <c r="A92" s="152"/>
      <c r="B92" s="1465" t="s">
        <v>22</v>
      </c>
      <c r="C92" s="1465"/>
      <c r="D92" s="1466"/>
      <c r="E92" s="1540" t="s">
        <v>1258</v>
      </c>
      <c r="F92" s="1642"/>
      <c r="G92" s="1642"/>
      <c r="H92" s="1541"/>
      <c r="I92" s="458"/>
      <c r="J92" s="446"/>
      <c r="K92" s="397" t="str">
        <f>B92</f>
        <v>a. If yes, describe the policies.</v>
      </c>
      <c r="L92" s="396"/>
      <c r="M92" s="396"/>
      <c r="N92" s="460"/>
      <c r="O92" s="398" t="str">
        <f>E92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1259</v>
      </c>
      <c r="H95" s="1541"/>
      <c r="I95" s="465"/>
      <c r="J95" s="446" t="str">
        <f t="shared" si="3"/>
        <v>Paramedic, pharmacist</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205</v>
      </c>
      <c r="E96" s="1538"/>
      <c r="F96" s="1539"/>
      <c r="G96" s="1540" t="s">
        <v>203</v>
      </c>
      <c r="H96" s="1541"/>
      <c r="I96" s="465"/>
      <c r="J96" s="446" t="str">
        <f t="shared" si="3"/>
        <v>Doctor</v>
      </c>
      <c r="K96" s="397"/>
      <c r="L96" s="396"/>
      <c r="M96" s="426"/>
      <c r="N96" s="396"/>
      <c r="O96" s="397"/>
      <c r="P96" s="397"/>
      <c r="Q96" s="396"/>
      <c r="R96" s="396"/>
      <c r="S96" s="396"/>
      <c r="T96" s="463" t="str">
        <f t="shared" ref="T96:T102" si="4">D96</f>
        <v>Not applicable</v>
      </c>
      <c r="U96" s="464"/>
      <c r="V96" s="406"/>
      <c r="W96" s="407"/>
      <c r="X96" s="407"/>
      <c r="Y96" s="424"/>
      <c r="Z96" s="425"/>
      <c r="AA96" s="409"/>
    </row>
    <row r="97" spans="1:27" s="111" customFormat="1" ht="15" customHeight="1">
      <c r="A97" s="130"/>
      <c r="B97" s="95" t="s">
        <v>12</v>
      </c>
      <c r="C97" s="92" t="s">
        <v>189</v>
      </c>
      <c r="D97" s="1537" t="s">
        <v>205</v>
      </c>
      <c r="E97" s="1538"/>
      <c r="F97" s="1539"/>
      <c r="G97" s="1540" t="s">
        <v>205</v>
      </c>
      <c r="H97" s="1541"/>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37" t="s">
        <v>187</v>
      </c>
      <c r="E98" s="1538"/>
      <c r="F98" s="1539"/>
      <c r="G98" s="1540" t="s">
        <v>202</v>
      </c>
      <c r="H98" s="1541"/>
      <c r="I98" s="465"/>
      <c r="J98" s="446" t="str">
        <f t="shared" si="3"/>
        <v>Nurse</v>
      </c>
      <c r="K98" s="397"/>
      <c r="L98" s="396"/>
      <c r="M98" s="426"/>
      <c r="N98" s="396"/>
      <c r="O98" s="397"/>
      <c r="P98" s="397"/>
      <c r="Q98" s="396"/>
      <c r="R98" s="396"/>
      <c r="S98" s="396"/>
      <c r="T98" s="463" t="str">
        <f t="shared" si="4"/>
        <v>Auxiliary nurse midwife</v>
      </c>
      <c r="U98" s="464"/>
      <c r="V98" s="406"/>
      <c r="W98" s="407"/>
      <c r="X98" s="407"/>
      <c r="Y98" s="424"/>
      <c r="Z98" s="425"/>
      <c r="AA98" s="409"/>
    </row>
    <row r="99" spans="1:27" s="111" customFormat="1" ht="15" customHeight="1">
      <c r="A99" s="130"/>
      <c r="B99" s="95" t="s">
        <v>183</v>
      </c>
      <c r="C99" s="92" t="s">
        <v>191</v>
      </c>
      <c r="D99" s="1537" t="s">
        <v>199</v>
      </c>
      <c r="E99" s="1538"/>
      <c r="F99" s="1539"/>
      <c r="G99" s="1540" t="s">
        <v>448</v>
      </c>
      <c r="H99" s="1541"/>
      <c r="I99" s="465"/>
      <c r="J99" s="446" t="str">
        <f t="shared" si="3"/>
        <v>Pharmacist</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199</v>
      </c>
      <c r="E100" s="1538"/>
      <c r="F100" s="1539"/>
      <c r="G100" s="1540" t="s">
        <v>448</v>
      </c>
      <c r="H100" s="1541"/>
      <c r="I100" s="465"/>
      <c r="J100" s="446" t="str">
        <f t="shared" si="3"/>
        <v>Pharmacist</v>
      </c>
      <c r="K100" s="397"/>
      <c r="L100" s="396"/>
      <c r="M100" s="426"/>
      <c r="N100" s="396"/>
      <c r="O100" s="397"/>
      <c r="P100" s="397"/>
      <c r="Q100" s="396"/>
      <c r="R100" s="396"/>
      <c r="S100" s="396"/>
      <c r="T100" s="463" t="str">
        <f t="shared" si="4"/>
        <v>Community health worker</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633"/>
      <c r="B106" s="1758" t="s">
        <v>107</v>
      </c>
      <c r="C106" s="1758"/>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633"/>
      <c r="B107" s="1758" t="s">
        <v>23</v>
      </c>
      <c r="C107" s="1758"/>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997"/>
      <c r="B108" s="1793" t="s">
        <v>24</v>
      </c>
      <c r="C108" s="1793"/>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758" t="s">
        <v>25</v>
      </c>
      <c r="C111" s="1758"/>
      <c r="D111" s="1758"/>
      <c r="E111" s="1758"/>
      <c r="F111" s="1759"/>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758" t="s">
        <v>26</v>
      </c>
      <c r="C112" s="1758"/>
      <c r="D112" s="1758"/>
      <c r="E112" s="1758"/>
      <c r="F112" s="1759"/>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758" t="s">
        <v>27</v>
      </c>
      <c r="C113" s="1758"/>
      <c r="D113" s="1758"/>
      <c r="E113" s="1758"/>
      <c r="F113" s="1759"/>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667"/>
      <c r="C114" s="668"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669"/>
      <c r="B116" s="1758" t="s">
        <v>108</v>
      </c>
      <c r="C116" s="1758"/>
      <c r="D116" s="1758"/>
      <c r="E116" s="1758"/>
      <c r="F116" s="1759"/>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669"/>
      <c r="B117" s="1758" t="s">
        <v>109</v>
      </c>
      <c r="C117" s="1758"/>
      <c r="D117" s="1758"/>
      <c r="E117" s="1758"/>
      <c r="F117" s="1759"/>
      <c r="G117" s="1537" t="s">
        <v>62</v>
      </c>
      <c r="H117" s="1646"/>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669"/>
      <c r="B118" s="1758" t="s">
        <v>170</v>
      </c>
      <c r="C118" s="1758"/>
      <c r="D118" s="1758"/>
      <c r="E118" s="1758"/>
      <c r="F118" s="1759"/>
      <c r="G118" s="1537" t="s">
        <v>62</v>
      </c>
      <c r="H118" s="1646"/>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669"/>
      <c r="B119" s="1758" t="s">
        <v>171</v>
      </c>
      <c r="C119" s="1758"/>
      <c r="D119" s="1758"/>
      <c r="E119" s="1758"/>
      <c r="F119" s="1759"/>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669"/>
      <c r="B120" s="1758" t="s">
        <v>29</v>
      </c>
      <c r="C120" s="1758"/>
      <c r="D120" s="1758"/>
      <c r="E120" s="1758"/>
      <c r="F120" s="1759"/>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669"/>
      <c r="B121" s="1758" t="s">
        <v>18</v>
      </c>
      <c r="C121" s="1758"/>
      <c r="D121" s="1758"/>
      <c r="E121" s="1758"/>
      <c r="F121" s="1759"/>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669"/>
      <c r="B122" s="1758" t="s">
        <v>19</v>
      </c>
      <c r="C122" s="1758"/>
      <c r="D122" s="1758"/>
      <c r="E122" s="1758"/>
      <c r="F122" s="1759"/>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669"/>
      <c r="B123" s="1758" t="s">
        <v>110</v>
      </c>
      <c r="C123" s="1758"/>
      <c r="D123" s="1758"/>
      <c r="E123" s="1758"/>
      <c r="F123" s="1759"/>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669"/>
      <c r="B124" s="1758" t="s">
        <v>72</v>
      </c>
      <c r="C124" s="1758"/>
      <c r="D124" s="1758"/>
      <c r="E124" s="1758"/>
      <c r="F124" s="1759"/>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669"/>
      <c r="B125" s="1758" t="s">
        <v>111</v>
      </c>
      <c r="C125" s="1758"/>
      <c r="D125" s="1758"/>
      <c r="E125" s="1758"/>
      <c r="F125" s="1759"/>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669"/>
      <c r="B126" s="988"/>
      <c r="C126" s="1758" t="s">
        <v>112</v>
      </c>
      <c r="D126" s="1758"/>
      <c r="E126" s="1758"/>
      <c r="F126" s="1758"/>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681"/>
      <c r="G127" s="1647">
        <v>2011</v>
      </c>
      <c r="H127" s="1648"/>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757" t="s">
        <v>437</v>
      </c>
      <c r="B128" s="1758"/>
      <c r="C128" s="1759"/>
      <c r="D128" s="1664" t="s">
        <v>1260</v>
      </c>
      <c r="E128" s="1665"/>
      <c r="F128" s="1665"/>
      <c r="G128" s="1665"/>
      <c r="H128" s="1666"/>
      <c r="I128" s="421"/>
      <c r="J128" s="473"/>
      <c r="K128" s="397" t="str">
        <f>A128</f>
        <v xml:space="preserve">D11. Name of the list(s)
</v>
      </c>
      <c r="L128" s="397"/>
      <c r="M128" s="396"/>
      <c r="N128" s="396"/>
      <c r="O128" s="397" t="str">
        <f>D128</f>
        <v>National List of Essential Medicines of India</v>
      </c>
      <c r="P128" s="396"/>
      <c r="Q128" s="474"/>
      <c r="R128" s="396"/>
      <c r="S128" s="412"/>
      <c r="T128" s="413"/>
      <c r="U128" s="413"/>
      <c r="V128" s="413"/>
      <c r="W128" s="414"/>
      <c r="X128" s="414"/>
      <c r="Y128" s="474"/>
      <c r="Z128" s="475"/>
      <c r="AA128" s="409"/>
    </row>
    <row r="129" spans="1:27" s="132" customFormat="1" ht="30">
      <c r="A129" s="1757" t="s">
        <v>472</v>
      </c>
      <c r="B129" s="1758"/>
      <c r="C129" s="1759"/>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t="s">
        <v>205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205</v>
      </c>
      <c r="H132" s="1468"/>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205</v>
      </c>
      <c r="H133" s="1468"/>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205</v>
      </c>
      <c r="H134" s="1468"/>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205</v>
      </c>
      <c r="H135" s="1468"/>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t="s">
        <v>593</v>
      </c>
      <c r="E136" s="1487"/>
      <c r="F136" s="1487"/>
      <c r="G136" s="1487"/>
      <c r="H136" s="1488"/>
      <c r="I136" s="421"/>
      <c r="J136" s="473"/>
      <c r="K136" s="397" t="str">
        <f>B136</f>
        <v>f. Notes about the Poverty Reduction Strategy Paper</v>
      </c>
      <c r="L136" s="397"/>
      <c r="M136" s="396"/>
      <c r="N136" s="396"/>
      <c r="O136" s="397" t="str">
        <f>D136</f>
        <v>Document not available on IMF's website</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c r="H138" s="1495"/>
      <c r="I138" s="419"/>
      <c r="J138" s="446">
        <f>G138</f>
        <v>0</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65" t="s">
        <v>108</v>
      </c>
      <c r="C140" s="1465"/>
      <c r="D140" s="1465"/>
      <c r="E140" s="1465"/>
      <c r="F140" s="1466"/>
      <c r="G140" s="1467"/>
      <c r="H140" s="1468"/>
      <c r="I140" s="419"/>
      <c r="J140" s="446">
        <f t="shared" ref="J140:J148" si="7">G140</f>
        <v>0</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c r="H141" s="1468"/>
      <c r="I141" s="419"/>
      <c r="J141" s="446">
        <f t="shared" si="7"/>
        <v>0</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c r="H142" s="1468"/>
      <c r="I142" s="419"/>
      <c r="J142" s="446">
        <f t="shared" si="7"/>
        <v>0</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c r="H143" s="1468"/>
      <c r="I143" s="419"/>
      <c r="J143" s="446">
        <f t="shared" si="7"/>
        <v>0</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c r="H144" s="1468"/>
      <c r="I144" s="419"/>
      <c r="J144" s="446">
        <f t="shared" si="7"/>
        <v>0</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c r="H145" s="1468"/>
      <c r="I145" s="419"/>
      <c r="J145" s="446">
        <f t="shared" si="7"/>
        <v>0</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c r="H146" s="1468"/>
      <c r="I146" s="419"/>
      <c r="J146" s="446">
        <f t="shared" si="7"/>
        <v>0</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c r="H147" s="1468"/>
      <c r="I147" s="419"/>
      <c r="J147" s="446">
        <f t="shared" si="7"/>
        <v>0</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c r="H148" s="1468"/>
      <c r="I148" s="419"/>
      <c r="J148" s="446">
        <f t="shared" si="7"/>
        <v>0</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65" t="s">
        <v>717</v>
      </c>
      <c r="C149" s="1465"/>
      <c r="D149" s="1465"/>
      <c r="E149" s="1465"/>
      <c r="F149" s="1465"/>
      <c r="G149" s="1502"/>
      <c r="H149" s="1504"/>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c r="H150" s="15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472"/>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2" manualBreakCount="2">
    <brk id="32" max="7" man="1"/>
    <brk id="136" max="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449</v>
      </c>
      <c r="B7" s="1632"/>
      <c r="C7" s="1632"/>
      <c r="D7" s="916"/>
      <c r="E7" s="916"/>
      <c r="F7" s="916"/>
      <c r="G7" s="917"/>
      <c r="H7" s="918"/>
      <c r="I7" s="906"/>
      <c r="J7" s="907"/>
      <c r="K7" s="908" t="str">
        <f>A7</f>
        <v>Country: Kenya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638" t="s">
        <v>770</v>
      </c>
      <c r="E13" s="1639"/>
      <c r="F13" s="1639"/>
      <c r="G13" s="1639"/>
      <c r="H13" s="1674"/>
      <c r="I13" s="419"/>
      <c r="J13" s="404"/>
      <c r="K13" s="397" t="str">
        <f>B13</f>
        <v>a. What is the name of the committee?</v>
      </c>
      <c r="L13" s="426" t="str">
        <f>D13</f>
        <v>Family Planning Commodity Security committee</v>
      </c>
      <c r="M13" s="396"/>
      <c r="N13" s="396"/>
      <c r="O13" s="398" t="str">
        <f>D13</f>
        <v>Family Planning Commodity Security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577" t="s">
        <v>61</v>
      </c>
      <c r="E15" s="151" t="s">
        <v>55</v>
      </c>
      <c r="F15" s="1634" t="s">
        <v>450</v>
      </c>
      <c r="G15" s="1635"/>
      <c r="H15" s="1794"/>
      <c r="I15" s="419"/>
      <c r="J15" s="404"/>
      <c r="K15" s="397" t="str">
        <f t="shared" ref="K15:K23" si="0">B15</f>
        <v>a. Social marketing</v>
      </c>
      <c r="L15" s="396"/>
      <c r="M15" s="396"/>
      <c r="N15" s="396"/>
      <c r="O15" s="397"/>
      <c r="P15" s="396"/>
      <c r="Q15" s="397" t="str">
        <f t="shared" ref="Q15:Q23" si="1">F15</f>
        <v>Population Services International</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65" t="s">
        <v>118</v>
      </c>
      <c r="C16" s="1466"/>
      <c r="D16" s="577" t="s">
        <v>61</v>
      </c>
      <c r="E16" s="153" t="s">
        <v>55</v>
      </c>
      <c r="F16" s="1634" t="s">
        <v>771</v>
      </c>
      <c r="G16" s="1635"/>
      <c r="H16" s="1794"/>
      <c r="I16" s="419"/>
      <c r="J16" s="404"/>
      <c r="K16" s="397" t="str">
        <f t="shared" si="0"/>
        <v>b. NGO (for example: service delivery, advocacy, Planned Parenthood affiliate, Marie Stopes affiliate, faith-based organizations, etc.)</v>
      </c>
      <c r="L16" s="396"/>
      <c r="M16" s="396"/>
      <c r="N16" s="396"/>
      <c r="O16" s="397"/>
      <c r="P16" s="396"/>
      <c r="Q16" s="397" t="str">
        <f t="shared" si="1"/>
        <v>Management Sciences for Health (MSH), Marie Stopes Kenya, Family Health Options Kenya (FHOK), Jhpiego (Tupange project), Clinton Health Access Initiative (CHAI), Futures Group (DIFPARK project)</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577" t="s">
        <v>62</v>
      </c>
      <c r="E17" s="153" t="s">
        <v>55</v>
      </c>
      <c r="F17" s="1634"/>
      <c r="G17" s="1635"/>
      <c r="H17" s="1794"/>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577" t="s">
        <v>61</v>
      </c>
      <c r="E18" s="153" t="s">
        <v>56</v>
      </c>
      <c r="F18" s="1634" t="s">
        <v>451</v>
      </c>
      <c r="G18" s="1635"/>
      <c r="H18" s="1794"/>
      <c r="I18" s="419"/>
      <c r="J18" s="404"/>
      <c r="K18" s="397" t="str">
        <f t="shared" si="0"/>
        <v>d. Donors</v>
      </c>
      <c r="L18" s="396"/>
      <c r="M18" s="396"/>
      <c r="N18" s="396"/>
      <c r="O18" s="397"/>
      <c r="P18" s="396"/>
      <c r="Q18" s="397" t="str">
        <f t="shared" si="1"/>
        <v>USAID, KfW, DFID, World Bank</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577" t="s">
        <v>61</v>
      </c>
      <c r="E19" s="153" t="s">
        <v>57</v>
      </c>
      <c r="F19" s="1634" t="s">
        <v>220</v>
      </c>
      <c r="G19" s="1635"/>
      <c r="H19" s="1794"/>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577" t="s">
        <v>61</v>
      </c>
      <c r="E20" s="153" t="s">
        <v>58</v>
      </c>
      <c r="F20" s="1634" t="s">
        <v>772</v>
      </c>
      <c r="G20" s="1635"/>
      <c r="H20" s="1794"/>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Division of Reproductive Health [now called the Reproductive and Maternal Health Services Unit (RMHSU)], Family Planning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577" t="s">
        <v>61</v>
      </c>
      <c r="E21" s="153" t="s">
        <v>59</v>
      </c>
      <c r="F21" s="1634" t="s">
        <v>773</v>
      </c>
      <c r="G21" s="1635"/>
      <c r="H21" s="1794"/>
      <c r="I21" s="419"/>
      <c r="J21" s="404"/>
      <c r="K21" s="397" t="str">
        <f t="shared" si="0"/>
        <v>g. Central Medical Store or Central Warehouse</v>
      </c>
      <c r="L21" s="396"/>
      <c r="M21" s="396"/>
      <c r="N21" s="396"/>
      <c r="O21" s="397"/>
      <c r="P21" s="396"/>
      <c r="Q21" s="397" t="str">
        <f t="shared" si="1"/>
        <v>Kenya Medical Supplies Authority (KEMSA)</v>
      </c>
      <c r="R21" s="396"/>
      <c r="S21" s="396"/>
      <c r="T21" s="406"/>
      <c r="U21" s="406"/>
      <c r="V21" s="406"/>
      <c r="W21" s="407"/>
      <c r="X21" s="407"/>
      <c r="Y21" s="424"/>
      <c r="Z21" s="425"/>
      <c r="AA21" s="409"/>
    </row>
    <row r="22" spans="1:134" s="111" customFormat="1">
      <c r="A22" s="152"/>
      <c r="B22" s="1562" t="s">
        <v>39</v>
      </c>
      <c r="C22" s="1562"/>
      <c r="D22" s="577"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577" t="s">
        <v>62</v>
      </c>
      <c r="E23" s="153" t="s">
        <v>59</v>
      </c>
      <c r="F23" s="1664"/>
      <c r="G23" s="1665"/>
      <c r="H23" s="166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61</v>
      </c>
      <c r="E26" s="155" t="s">
        <v>53</v>
      </c>
      <c r="F26" s="156" t="s">
        <v>774</v>
      </c>
      <c r="G26" s="157" t="s">
        <v>34</v>
      </c>
      <c r="H26" s="228" t="s">
        <v>775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783">
        <v>20506630</v>
      </c>
      <c r="H29" s="1784"/>
      <c r="I29" s="438"/>
      <c r="J29" s="403">
        <f>G29</f>
        <v>20506630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90">
      <c r="A30" s="1480" t="s">
        <v>676</v>
      </c>
      <c r="B30" s="1465"/>
      <c r="C30" s="1465"/>
      <c r="D30" s="1465"/>
      <c r="E30" s="161" t="s">
        <v>720</v>
      </c>
      <c r="F30" s="162" t="s">
        <v>127</v>
      </c>
      <c r="G30" s="1795" t="s">
        <v>776</v>
      </c>
      <c r="H30" s="1796"/>
      <c r="I30" s="438"/>
      <c r="J30" s="403" t="str">
        <f>G30</f>
        <v>RMHSU, with technical assistance from MSH/Health Commodities and Services Management Program. Other participation is from members of the Family Planning commodity security committee.</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734</v>
      </c>
      <c r="B32" s="1607"/>
      <c r="C32" s="1607"/>
      <c r="D32" s="1607"/>
      <c r="E32" s="1607"/>
      <c r="F32" s="1607"/>
      <c r="G32" s="1608"/>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80" t="s">
        <v>129</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607" t="s">
        <v>207</v>
      </c>
      <c r="C34" s="1607"/>
      <c r="D34" s="1608"/>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90">
      <c r="A35" s="152"/>
      <c r="B35" s="1607" t="s">
        <v>208</v>
      </c>
      <c r="C35" s="1607"/>
      <c r="D35" s="1608"/>
      <c r="E35" s="388">
        <v>6214336.7000000002</v>
      </c>
      <c r="F35" s="169" t="s">
        <v>720</v>
      </c>
      <c r="G35" s="170" t="s">
        <v>277</v>
      </c>
      <c r="H35" s="626" t="s">
        <v>777</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80">
      <c r="A36" s="152"/>
      <c r="B36" s="1607" t="s">
        <v>209</v>
      </c>
      <c r="C36" s="1607"/>
      <c r="D36" s="1608"/>
      <c r="E36" s="168">
        <v>9142290</v>
      </c>
      <c r="F36" s="169" t="s">
        <v>720</v>
      </c>
      <c r="G36" s="170" t="s">
        <v>1667</v>
      </c>
      <c r="H36" s="171" t="s">
        <v>1668</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15356626.699999999</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65" t="s">
        <v>138</v>
      </c>
      <c r="C41" s="1466"/>
      <c r="D41" s="575" t="s">
        <v>61</v>
      </c>
      <c r="E41" s="388">
        <v>6214336.7000000002</v>
      </c>
      <c r="F41" s="169" t="s">
        <v>720</v>
      </c>
      <c r="G41" s="170" t="s">
        <v>277</v>
      </c>
      <c r="H41" s="626" t="s">
        <v>778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779</v>
      </c>
      <c r="E42" s="1513"/>
      <c r="F42" s="1513"/>
      <c r="G42" s="1513"/>
      <c r="H42" s="1514"/>
      <c r="I42" s="444"/>
      <c r="J42" s="437"/>
      <c r="K42" s="397" t="str">
        <f>C42</f>
        <v>i. Specify source(s) of internally generated funds spent (for example, from taxes)</v>
      </c>
      <c r="L42" s="396"/>
      <c r="M42" s="396"/>
      <c r="N42" s="396"/>
      <c r="O42" s="398" t="str">
        <f>D42</f>
        <v>taxes</v>
      </c>
      <c r="P42" s="396"/>
      <c r="Q42" s="396"/>
      <c r="R42" s="396"/>
      <c r="S42" s="396"/>
      <c r="T42" s="406"/>
      <c r="U42" s="406"/>
      <c r="V42" s="406"/>
      <c r="W42" s="407"/>
      <c r="X42" s="407"/>
      <c r="Y42" s="424"/>
      <c r="Z42" s="425"/>
      <c r="AA42" s="409"/>
    </row>
    <row r="43" spans="1:27" s="111" customFormat="1" ht="78.75" customHeight="1">
      <c r="A43" s="164"/>
      <c r="B43" s="1465" t="s">
        <v>140</v>
      </c>
      <c r="C43" s="1466"/>
      <c r="D43" s="586" t="s">
        <v>61</v>
      </c>
      <c r="E43" s="168">
        <v>3672000</v>
      </c>
      <c r="F43" s="169" t="s">
        <v>720</v>
      </c>
      <c r="G43" s="178" t="s">
        <v>277</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40" t="s">
        <v>780</v>
      </c>
      <c r="E44" s="1642"/>
      <c r="F44" s="1642"/>
      <c r="G44" s="1642"/>
      <c r="H44" s="1541"/>
      <c r="I44" s="444"/>
      <c r="J44" s="437"/>
      <c r="K44" s="397" t="str">
        <f>C44</f>
        <v>i. Specify source(s) of other government funds spent (for example: basket funding or specific donor)</v>
      </c>
      <c r="L44" s="396"/>
      <c r="M44" s="396"/>
      <c r="N44" s="396"/>
      <c r="O44" s="398" t="str">
        <f>D44</f>
        <v>World Bank Total War Against HIV and AIDS (TOWA) funds used for male condoms for the National AIDS Council Control Council</v>
      </c>
      <c r="P44" s="396"/>
      <c r="Q44" s="396"/>
      <c r="R44" s="396"/>
      <c r="S44" s="396"/>
      <c r="T44" s="406"/>
      <c r="U44" s="406"/>
      <c r="V44" s="406"/>
      <c r="W44" s="407"/>
      <c r="X44" s="407"/>
      <c r="Y44" s="424"/>
      <c r="Z44" s="425"/>
      <c r="AA44" s="409"/>
    </row>
    <row r="45" spans="1:27" s="111" customFormat="1" ht="45">
      <c r="A45" s="164"/>
      <c r="B45" s="1465" t="s">
        <v>142</v>
      </c>
      <c r="C45" s="1466"/>
      <c r="D45" s="181"/>
      <c r="E45" s="565">
        <f>E41+E43</f>
        <v>9886336.6999999993</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35">
      <c r="A49" s="164"/>
      <c r="B49" s="1465" t="s">
        <v>99</v>
      </c>
      <c r="C49" s="1466"/>
      <c r="D49" s="586" t="s">
        <v>61</v>
      </c>
      <c r="E49" s="168">
        <v>9504685</v>
      </c>
      <c r="F49" s="177" t="s">
        <v>720</v>
      </c>
      <c r="G49" s="190" t="s">
        <v>781</v>
      </c>
      <c r="H49" s="191" t="s">
        <v>782</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783</v>
      </c>
      <c r="E50" s="1601"/>
      <c r="F50" s="1601"/>
      <c r="G50" s="1601"/>
      <c r="H50" s="1602"/>
      <c r="I50" s="127"/>
      <c r="J50" s="437"/>
      <c r="K50" s="397" t="str">
        <f>C50</f>
        <v xml:space="preserve">i. Specify source(s) of in-kind donations </v>
      </c>
      <c r="L50" s="396"/>
      <c r="M50" s="396"/>
      <c r="N50" s="396"/>
      <c r="O50" s="398" t="str">
        <f>D50</f>
        <v>USAID: $6,879,476; UNFPA: $2,625,209</v>
      </c>
      <c r="P50" s="396"/>
      <c r="Q50" s="396"/>
      <c r="R50" s="396"/>
      <c r="S50" s="396"/>
      <c r="T50" s="406"/>
      <c r="U50" s="406"/>
      <c r="V50" s="406"/>
      <c r="W50" s="407"/>
      <c r="X50" s="407"/>
      <c r="Y50" s="424"/>
      <c r="Z50" s="425"/>
      <c r="AA50" s="409"/>
    </row>
    <row r="51" spans="1:27" s="111" customFormat="1">
      <c r="A51" s="164"/>
      <c r="B51" s="1465" t="s">
        <v>149</v>
      </c>
      <c r="C51" s="1466"/>
      <c r="D51" s="586" t="s">
        <v>62</v>
      </c>
      <c r="E51" s="168">
        <v>0</v>
      </c>
      <c r="F51" s="177" t="s">
        <v>720</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586" t="s">
        <v>62</v>
      </c>
      <c r="E52" s="168">
        <v>0</v>
      </c>
      <c r="F52" s="177" t="s">
        <v>720</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9504685</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0.50984093839676325</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0.62857829837011325</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0.94559767743407863</v>
      </c>
      <c r="G58" s="1592" t="s">
        <v>784</v>
      </c>
      <c r="H58" s="1593"/>
      <c r="I58" s="438"/>
      <c r="J58" s="446" t="str">
        <f>G58</f>
        <v xml:space="preserve">Comments:
Estimated need for procurement ($20,506,630) includes initial forecast quantities ($16,564,707) plus buffer required to maintain optimal min-max levels in the supply pipeline and
ensure uninterrupted supply pipeline.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585"/>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785</v>
      </c>
      <c r="G62" s="1478"/>
      <c r="H62" s="1479"/>
      <c r="I62" s="438"/>
      <c r="J62" s="437"/>
      <c r="K62" s="397"/>
      <c r="L62" s="396"/>
      <c r="M62" s="448">
        <f>E62</f>
        <v>0</v>
      </c>
      <c r="N62" s="396"/>
      <c r="O62" s="396"/>
      <c r="P62" s="396"/>
      <c r="Q62" s="397" t="str">
        <f>F62</f>
        <v>Kenya Medical Supplies Authority</v>
      </c>
      <c r="R62" s="398" t="str">
        <f>B62</f>
        <v>a. Specify entity</v>
      </c>
      <c r="S62" s="396"/>
      <c r="T62" s="406"/>
      <c r="U62" s="406"/>
      <c r="V62" s="406"/>
      <c r="W62" s="407"/>
      <c r="X62" s="407"/>
      <c r="Y62" s="424"/>
      <c r="Z62" s="425"/>
      <c r="AA62" s="409"/>
    </row>
    <row r="63" spans="1:27" s="111" customFormat="1" ht="30.75" customHeight="1">
      <c r="A63" s="571"/>
      <c r="B63" s="570"/>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579" t="s">
        <v>61</v>
      </c>
      <c r="G68" s="579"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579" t="s">
        <v>61</v>
      </c>
      <c r="G69" s="579"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579" t="s">
        <v>61</v>
      </c>
      <c r="G70" s="579"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579" t="s">
        <v>61</v>
      </c>
      <c r="G71" s="579"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579" t="s">
        <v>61</v>
      </c>
      <c r="G72" s="579"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579" t="s">
        <v>61</v>
      </c>
      <c r="G73" s="579"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579" t="s">
        <v>61</v>
      </c>
      <c r="G74" s="579"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579" t="s">
        <v>61</v>
      </c>
      <c r="G75" s="579"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579" t="s">
        <v>61</v>
      </c>
      <c r="G76" s="579" t="s">
        <v>61</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579" t="s">
        <v>61</v>
      </c>
      <c r="G77" s="579"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58" t="s">
        <v>62</v>
      </c>
      <c r="E78" s="1659"/>
      <c r="F78" s="579" t="s">
        <v>61</v>
      </c>
      <c r="G78" s="579"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69"/>
      <c r="E79" s="1669"/>
      <c r="F79" s="579"/>
      <c r="G79" s="616"/>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797"/>
      <c r="E80" s="1798"/>
      <c r="F80" s="1798"/>
      <c r="G80" s="1798"/>
      <c r="H80" s="1799"/>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57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627" t="s">
        <v>371</v>
      </c>
      <c r="D85" s="1800" t="s">
        <v>786</v>
      </c>
      <c r="E85" s="1801"/>
      <c r="F85" s="578" t="s">
        <v>61</v>
      </c>
      <c r="G85" s="1523" t="s">
        <v>61</v>
      </c>
      <c r="H85" s="1662"/>
      <c r="I85" s="458"/>
      <c r="J85" s="446" t="str">
        <f>G85</f>
        <v>Yes</v>
      </c>
      <c r="K85" s="397" t="str">
        <f>B85</f>
        <v>a</v>
      </c>
      <c r="L85" s="396"/>
      <c r="M85" s="426">
        <f>E85</f>
        <v>0</v>
      </c>
      <c r="N85" s="396"/>
      <c r="O85" s="396"/>
      <c r="P85" s="396"/>
      <c r="Q85" s="396"/>
      <c r="R85" s="397"/>
      <c r="S85" s="397" t="str">
        <f>D85</f>
        <v>2013 - 2017</v>
      </c>
      <c r="T85" s="406"/>
      <c r="U85" s="406"/>
      <c r="V85" s="406"/>
      <c r="W85" s="407"/>
      <c r="X85" s="407"/>
      <c r="Y85" s="424"/>
      <c r="Z85" s="425"/>
      <c r="AA85" s="409"/>
    </row>
    <row r="86" spans="1:28" s="111" customFormat="1" ht="28.5" customHeight="1">
      <c r="A86" s="1561" t="s">
        <v>71</v>
      </c>
      <c r="B86" s="1562"/>
      <c r="C86" s="1562"/>
      <c r="D86" s="1562"/>
      <c r="E86" s="1562"/>
      <c r="F86" s="1562"/>
      <c r="G86" s="1563"/>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787</v>
      </c>
      <c r="F87" s="1642"/>
      <c r="G87" s="1642"/>
      <c r="H87" s="1541"/>
      <c r="I87" s="458"/>
      <c r="J87" s="446"/>
      <c r="K87" s="397"/>
      <c r="L87" s="396"/>
      <c r="M87" s="426"/>
      <c r="N87" s="426" t="str">
        <f>E87</f>
        <v xml:space="preserve">all sectors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788</v>
      </c>
      <c r="F88" s="1642"/>
      <c r="G88" s="1642"/>
      <c r="H88" s="1541"/>
      <c r="I88" s="458"/>
      <c r="J88" s="446"/>
      <c r="K88" s="397"/>
      <c r="L88" s="396"/>
      <c r="M88" s="426"/>
      <c r="N88" s="426" t="str">
        <f>E88</f>
        <v>1.5% of the value of the commodities (railway development levy)</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513"/>
      <c r="F90" s="1513"/>
      <c r="G90" s="1513"/>
      <c r="H90" s="1514"/>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ustomHeight="1">
      <c r="A92" s="152"/>
      <c r="B92" s="1465" t="s">
        <v>22</v>
      </c>
      <c r="C92" s="1465"/>
      <c r="D92" s="1466"/>
      <c r="E92" s="1638" t="s">
        <v>789</v>
      </c>
      <c r="F92" s="1639"/>
      <c r="G92" s="1639"/>
      <c r="H92" s="1674"/>
      <c r="I92" s="458"/>
      <c r="J92" s="446"/>
      <c r="K92" s="397" t="str">
        <f>B92</f>
        <v>a. If yes, describe the policies.</v>
      </c>
      <c r="L92" s="396"/>
      <c r="M92" s="396"/>
      <c r="N92" s="460"/>
      <c r="O92" s="398" t="str">
        <f>E92</f>
        <v>The private sector and NGOs can access contraceptive methods available for the public sector as long as they can get a Service Delivery Point (SDP) number from RMHSU</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37" t="s">
        <v>202</v>
      </c>
      <c r="H95" s="1646"/>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202</v>
      </c>
      <c r="E96" s="1538"/>
      <c r="F96" s="1539"/>
      <c r="G96" s="1537" t="s">
        <v>202</v>
      </c>
      <c r="H96" s="1646"/>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37" t="s">
        <v>202</v>
      </c>
      <c r="E97" s="1538"/>
      <c r="F97" s="1539"/>
      <c r="G97" s="1537" t="s">
        <v>202</v>
      </c>
      <c r="H97" s="1646"/>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202</v>
      </c>
      <c r="E98" s="1538"/>
      <c r="F98" s="1539"/>
      <c r="G98" s="1537" t="s">
        <v>202</v>
      </c>
      <c r="H98" s="1646"/>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199</v>
      </c>
      <c r="E99" s="1538"/>
      <c r="F99" s="1539"/>
      <c r="G99" s="1537" t="s">
        <v>202</v>
      </c>
      <c r="H99" s="1646"/>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202</v>
      </c>
      <c r="E100" s="1538"/>
      <c r="F100" s="1539"/>
      <c r="G100" s="1537" t="s">
        <v>202</v>
      </c>
      <c r="H100" s="1646"/>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ht="15" customHeight="1">
      <c r="A101" s="130"/>
      <c r="B101" s="95" t="s">
        <v>185</v>
      </c>
      <c r="C101" s="92" t="s">
        <v>193</v>
      </c>
      <c r="D101" s="1537" t="s">
        <v>204</v>
      </c>
      <c r="E101" s="1538"/>
      <c r="F101" s="1539"/>
      <c r="G101" s="1537" t="s">
        <v>204</v>
      </c>
      <c r="H101" s="1646"/>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23" t="s">
        <v>202</v>
      </c>
      <c r="E102" s="1524"/>
      <c r="F102" s="1525"/>
      <c r="G102" s="1523" t="s">
        <v>202</v>
      </c>
      <c r="H102" s="1662"/>
      <c r="I102" s="465"/>
      <c r="J102" s="446" t="str">
        <f t="shared" si="3"/>
        <v>Nurse</v>
      </c>
      <c r="K102" s="397"/>
      <c r="L102" s="396"/>
      <c r="M102" s="426"/>
      <c r="N102" s="396"/>
      <c r="O102" s="397"/>
      <c r="P102" s="397"/>
      <c r="Q102" s="396"/>
      <c r="R102" s="396"/>
      <c r="S102" s="396"/>
      <c r="T102" s="463" t="str">
        <f t="shared" si="4"/>
        <v>Nurse</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745"/>
      <c r="F106" s="1739"/>
      <c r="G106" s="1746"/>
      <c r="H106" s="211"/>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745"/>
      <c r="F107" s="1739"/>
      <c r="G107" s="1746"/>
      <c r="H107" s="211"/>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00" t="s">
        <v>62</v>
      </c>
      <c r="E108" s="1747"/>
      <c r="F108" s="1748"/>
      <c r="G108" s="1749"/>
      <c r="H108" s="38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40" t="s">
        <v>205</v>
      </c>
      <c r="E114" s="1642"/>
      <c r="F114" s="1642"/>
      <c r="G114" s="1642"/>
      <c r="H114" s="1541"/>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2010</v>
      </c>
      <c r="H127" s="1648"/>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34" t="s">
        <v>452</v>
      </c>
      <c r="E128" s="1635"/>
      <c r="F128" s="1635"/>
      <c r="G128" s="1635"/>
      <c r="H128" s="1794"/>
      <c r="I128" s="421"/>
      <c r="J128" s="473"/>
      <c r="K128" s="397" t="str">
        <f>A128</f>
        <v xml:space="preserve">D11. Name of the list(s)
</v>
      </c>
      <c r="L128" s="397"/>
      <c r="M128" s="396"/>
      <c r="N128" s="396"/>
      <c r="O128" s="397" t="str">
        <f>D128</f>
        <v>Kenya Essential Medicines List 2010</v>
      </c>
      <c r="P128" s="396"/>
      <c r="Q128" s="474"/>
      <c r="R128" s="396"/>
      <c r="S128" s="412"/>
      <c r="T128" s="413"/>
      <c r="U128" s="413"/>
      <c r="V128" s="413"/>
      <c r="W128" s="414"/>
      <c r="X128" s="414"/>
      <c r="Y128" s="474"/>
      <c r="Z128" s="475"/>
      <c r="AA128" s="409"/>
    </row>
    <row r="129" spans="1:27" s="132" customFormat="1" ht="30">
      <c r="A129" s="1480" t="s">
        <v>472</v>
      </c>
      <c r="B129" s="1465"/>
      <c r="C129" s="1466"/>
      <c r="D129" s="1477" t="s">
        <v>790</v>
      </c>
      <c r="E129" s="1478"/>
      <c r="F129" s="1478"/>
      <c r="G129" s="1478"/>
      <c r="H129" s="1479"/>
      <c r="I129" s="421"/>
      <c r="J129" s="473"/>
      <c r="K129" s="397" t="str">
        <f>A129</f>
        <v xml:space="preserve">D12. Notes about the list(s)
</v>
      </c>
      <c r="L129" s="397"/>
      <c r="M129" s="396"/>
      <c r="N129" s="396"/>
      <c r="O129" s="397" t="str">
        <f>D129</f>
        <v>It is due for review later in 2014</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569"/>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65" t="s">
        <v>109</v>
      </c>
      <c r="C141" s="1465"/>
      <c r="D141" s="1465"/>
      <c r="E141" s="1465"/>
      <c r="F141" s="1466"/>
      <c r="G141" s="1467" t="s">
        <v>61</v>
      </c>
      <c r="H141" s="1468"/>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65" t="s">
        <v>29</v>
      </c>
      <c r="C144" s="1465"/>
      <c r="D144" s="1465"/>
      <c r="E144" s="1465"/>
      <c r="F144" s="1466"/>
      <c r="G144" s="1467" t="s">
        <v>61</v>
      </c>
      <c r="H144" s="1468"/>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65" t="s">
        <v>19</v>
      </c>
      <c r="C146" s="1465"/>
      <c r="D146" s="1465"/>
      <c r="E146" s="1465"/>
      <c r="F146" s="1466"/>
      <c r="G146" s="1467" t="s">
        <v>61</v>
      </c>
      <c r="H146" s="1468"/>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65" t="s">
        <v>110</v>
      </c>
      <c r="C147" s="1465"/>
      <c r="D147" s="1465"/>
      <c r="E147" s="1465"/>
      <c r="F147" s="1466"/>
      <c r="G147" s="1467" t="s">
        <v>61</v>
      </c>
      <c r="H147" s="1468"/>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65" t="s">
        <v>72</v>
      </c>
      <c r="C148" s="1465"/>
      <c r="D148" s="1465"/>
      <c r="E148" s="1465"/>
      <c r="F148" s="1466"/>
      <c r="G148" s="1467" t="s">
        <v>61</v>
      </c>
      <c r="H148" s="1468"/>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65" t="s">
        <v>717</v>
      </c>
      <c r="C149" s="1465"/>
      <c r="D149" s="1465"/>
      <c r="E149" s="1465"/>
      <c r="F149" s="1465"/>
      <c r="G149" s="1502" t="s">
        <v>1933</v>
      </c>
      <c r="H149" s="1504"/>
      <c r="I149" s="419"/>
      <c r="J149" s="446" t="str">
        <f t="shared" si="7"/>
        <v>05/13-04/14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453</v>
      </c>
      <c r="H150" s="1504"/>
      <c r="I150" s="419"/>
      <c r="J150" s="446" t="str">
        <f t="shared" si="7"/>
        <v>KEMSA monthly stock reports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569"/>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5.75" thickBot="1">
      <c r="A154" s="1469" t="s">
        <v>473</v>
      </c>
      <c r="B154" s="1470"/>
      <c r="C154" s="1471"/>
      <c r="D154" s="1802" t="s">
        <v>791</v>
      </c>
      <c r="E154" s="1803"/>
      <c r="F154" s="1803"/>
      <c r="G154" s="1803"/>
      <c r="H154" s="1804"/>
      <c r="I154" s="419"/>
      <c r="J154" s="446"/>
      <c r="K154" s="397" t="str">
        <f>A154</f>
        <v xml:space="preserve">F. Please note any overall comments about challenges and/or successes with contraceptive security in your country.
</v>
      </c>
      <c r="L154" s="396"/>
      <c r="M154" s="396"/>
      <c r="N154" s="396"/>
      <c r="O154" s="397" t="str">
        <f>D154</f>
        <v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33" max="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1466</v>
      </c>
      <c r="B7" s="1632"/>
      <c r="C7" s="1632"/>
      <c r="D7" s="916"/>
      <c r="E7" s="916"/>
      <c r="F7" s="916"/>
      <c r="G7" s="917"/>
      <c r="H7" s="918"/>
      <c r="I7" s="906"/>
      <c r="J7" s="907"/>
      <c r="K7" s="908" t="str">
        <f>A7</f>
        <v>Country: Liberia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117</v>
      </c>
      <c r="B12" s="1492"/>
      <c r="C12" s="1492"/>
      <c r="D12" s="1492"/>
      <c r="E12" s="1492"/>
      <c r="F12" s="1492"/>
      <c r="G12" s="1493"/>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5">
      <c r="A13" s="149"/>
      <c r="B13" s="1465" t="s">
        <v>13</v>
      </c>
      <c r="C13" s="1466"/>
      <c r="D13" s="1540" t="s">
        <v>792</v>
      </c>
      <c r="E13" s="1642"/>
      <c r="F13" s="1642"/>
      <c r="G13" s="1642"/>
      <c r="H13" s="1541"/>
      <c r="I13" s="6"/>
      <c r="J13" s="23"/>
      <c r="K13" s="7" t="str">
        <f>B13</f>
        <v>a. What is the name of the committee?</v>
      </c>
      <c r="L13" s="29" t="str">
        <f>D13</f>
        <v>The Supply Chain Task Force and the Reproductive Health Technical Committee with its subcommittee called the Reproductive Health Commodity Security Committee</v>
      </c>
      <c r="M13" s="19"/>
      <c r="N13" s="19"/>
      <c r="O13" s="22" t="str">
        <f>D13</f>
        <v>The Supply Chain Task Force and the Reproductive Health Technical Committee with its subcommittee called the Reproductive Health Commodity Security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02" t="s">
        <v>61</v>
      </c>
      <c r="E15" s="151" t="s">
        <v>55</v>
      </c>
      <c r="F15" s="1664" t="s">
        <v>793</v>
      </c>
      <c r="G15" s="1665"/>
      <c r="H15" s="1666"/>
      <c r="I15" s="6"/>
      <c r="J15" s="23"/>
      <c r="K15" s="7" t="str">
        <f t="shared" ref="K15:K23" si="0">B15</f>
        <v>a. Social marketing</v>
      </c>
      <c r="L15" s="19"/>
      <c r="M15" s="19"/>
      <c r="N15" s="19"/>
      <c r="O15" s="7"/>
      <c r="P15" s="19"/>
      <c r="Q15" s="7" t="str">
        <f t="shared" ref="Q15:Q23" si="1">F15</f>
        <v>Population Services International (PSI), Planned Parenthood Association of Liberia (PPAL)</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166.5" customHeight="1">
      <c r="A16" s="152"/>
      <c r="B16" s="1465" t="s">
        <v>118</v>
      </c>
      <c r="C16" s="1466"/>
      <c r="D16" s="602" t="s">
        <v>61</v>
      </c>
      <c r="E16" s="153" t="s">
        <v>55</v>
      </c>
      <c r="F16" s="1664" t="s">
        <v>794</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119</v>
      </c>
      <c r="C17" s="1466"/>
      <c r="D17" s="602" t="s">
        <v>61</v>
      </c>
      <c r="E17" s="153" t="s">
        <v>55</v>
      </c>
      <c r="F17" s="1664" t="s">
        <v>454</v>
      </c>
      <c r="G17" s="1665"/>
      <c r="H17" s="1666"/>
      <c r="I17" s="6"/>
      <c r="J17" s="23"/>
      <c r="K17" s="7" t="str">
        <f t="shared" si="0"/>
        <v>c. Commercial sector (for example: pharmacy associations, manufacturers, etc.)</v>
      </c>
      <c r="L17" s="19"/>
      <c r="M17" s="19"/>
      <c r="N17" s="19"/>
      <c r="O17" s="7"/>
      <c r="P17" s="19"/>
      <c r="Q17" s="7" t="str">
        <f t="shared" si="1"/>
        <v>Planned Parenthood Association of Liberia</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02" t="s">
        <v>61</v>
      </c>
      <c r="E18" s="153" t="s">
        <v>56</v>
      </c>
      <c r="F18" s="1664" t="s">
        <v>232</v>
      </c>
      <c r="G18" s="1665"/>
      <c r="H18" s="1666"/>
      <c r="I18" s="6"/>
      <c r="J18" s="23"/>
      <c r="K18" s="7" t="str">
        <f t="shared" si="0"/>
        <v>d. Donors</v>
      </c>
      <c r="L18" s="19"/>
      <c r="M18" s="19"/>
      <c r="N18" s="19"/>
      <c r="O18" s="7"/>
      <c r="P18" s="19"/>
      <c r="Q18" s="7" t="str">
        <f t="shared" si="1"/>
        <v>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02" t="s">
        <v>61</v>
      </c>
      <c r="E19" s="153" t="s">
        <v>57</v>
      </c>
      <c r="F19" s="1664" t="s">
        <v>349</v>
      </c>
      <c r="G19" s="1665"/>
      <c r="H19" s="1666"/>
      <c r="I19" s="6"/>
      <c r="J19" s="23"/>
      <c r="K19" s="7" t="str">
        <f t="shared" si="0"/>
        <v>e. UN agencies</v>
      </c>
      <c r="L19" s="19"/>
      <c r="M19" s="19"/>
      <c r="N19" s="19"/>
      <c r="O19" s="7"/>
      <c r="P19" s="19"/>
      <c r="Q19" s="7" t="str">
        <f t="shared" si="1"/>
        <v>UNFPA, UNICEF,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38" customHeight="1">
      <c r="A20" s="152"/>
      <c r="B20" s="1465" t="s">
        <v>120</v>
      </c>
      <c r="C20" s="1466"/>
      <c r="D20" s="602" t="s">
        <v>61</v>
      </c>
      <c r="E20" s="153" t="s">
        <v>58</v>
      </c>
      <c r="F20" s="1664" t="s">
        <v>795</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02" t="s">
        <v>61</v>
      </c>
      <c r="E21" s="153" t="s">
        <v>59</v>
      </c>
      <c r="F21" s="1664" t="s">
        <v>455</v>
      </c>
      <c r="G21" s="1665"/>
      <c r="H21" s="1666"/>
      <c r="I21" s="6"/>
      <c r="J21" s="23"/>
      <c r="K21" s="7" t="str">
        <f t="shared" si="0"/>
        <v>g. Central Medical Store or Central Warehouse</v>
      </c>
      <c r="L21" s="19"/>
      <c r="M21" s="19"/>
      <c r="N21" s="19"/>
      <c r="O21" s="7"/>
      <c r="P21" s="19"/>
      <c r="Q21" s="7" t="str">
        <f t="shared" si="1"/>
        <v>National Drug Service (NDS)</v>
      </c>
      <c r="R21" s="19"/>
      <c r="S21" s="19"/>
      <c r="T21" s="14"/>
      <c r="U21" s="14"/>
      <c r="V21" s="14"/>
      <c r="W21" s="41"/>
      <c r="X21" s="41"/>
      <c r="Y21" s="42"/>
      <c r="Z21" s="49"/>
      <c r="AA21"/>
    </row>
    <row r="22" spans="1:134" s="111" customFormat="1" ht="29.25" customHeight="1">
      <c r="A22" s="152"/>
      <c r="B22" s="1562" t="s">
        <v>39</v>
      </c>
      <c r="C22" s="1562"/>
      <c r="D22" s="602" t="s">
        <v>61</v>
      </c>
      <c r="E22" s="153" t="s">
        <v>59</v>
      </c>
      <c r="F22" s="1664" t="s">
        <v>456</v>
      </c>
      <c r="G22" s="1665"/>
      <c r="H22" s="1666"/>
      <c r="I22" s="6"/>
      <c r="J22" s="23"/>
      <c r="K22" s="7" t="str">
        <f t="shared" si="0"/>
        <v xml:space="preserve">h. Ministry of Finance or Ministry of Planning </v>
      </c>
      <c r="L22" s="19"/>
      <c r="M22" s="19"/>
      <c r="N22" s="19"/>
      <c r="O22" s="7"/>
      <c r="P22" s="19"/>
      <c r="Q22" s="7" t="str">
        <f t="shared" si="1"/>
        <v xml:space="preserve">Population Policy Coordination Unit (PPCU)  </v>
      </c>
      <c r="R22" s="19"/>
      <c r="S22" s="19"/>
      <c r="T22" s="14"/>
      <c r="U22" s="14"/>
      <c r="V22" s="14"/>
      <c r="W22" s="41"/>
      <c r="X22" s="41"/>
      <c r="Y22" s="42"/>
      <c r="Z22" s="49"/>
      <c r="AA22"/>
    </row>
    <row r="23" spans="1:134" s="114" customFormat="1">
      <c r="A23" s="152"/>
      <c r="B23" s="1562" t="s">
        <v>121</v>
      </c>
      <c r="C23" s="1562"/>
      <c r="D23" s="602" t="s">
        <v>62</v>
      </c>
      <c r="E23" s="153" t="s">
        <v>59</v>
      </c>
      <c r="F23" s="1477"/>
      <c r="G23" s="1478"/>
      <c r="H23" s="1479"/>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80" t="s">
        <v>122</v>
      </c>
      <c r="B24" s="1465"/>
      <c r="C24" s="1465"/>
      <c r="D24" s="1465"/>
      <c r="E24" s="1465"/>
      <c r="F24" s="1465"/>
      <c r="G24" s="1465"/>
      <c r="H24" s="163" t="s">
        <v>63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123</v>
      </c>
      <c r="B25" s="1557"/>
      <c r="C25" s="1557"/>
      <c r="D25" s="1562"/>
      <c r="E25" s="1562"/>
      <c r="F25" s="1562"/>
      <c r="G25" s="1563"/>
      <c r="H25" s="98"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124</v>
      </c>
      <c r="B26" s="1482"/>
      <c r="C26" s="1483"/>
      <c r="D26" s="154" t="s">
        <v>61</v>
      </c>
      <c r="E26" s="155" t="s">
        <v>53</v>
      </c>
      <c r="F26" s="156" t="s">
        <v>796</v>
      </c>
      <c r="G26" s="157" t="s">
        <v>34</v>
      </c>
      <c r="H26" s="228" t="s">
        <v>797</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144" customHeight="1">
      <c r="A29" s="1480" t="s">
        <v>675</v>
      </c>
      <c r="B29" s="1465"/>
      <c r="C29" s="1465"/>
      <c r="D29" s="1465"/>
      <c r="E29" s="1465"/>
      <c r="F29" s="1466"/>
      <c r="G29" s="1600">
        <v>2161775</v>
      </c>
      <c r="H29" s="1602"/>
      <c r="I29" s="10"/>
      <c r="J29" s="36">
        <f>G29</f>
        <v>2161775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1806"/>
      <c r="AA29" s="1806"/>
      <c r="AB29" s="64"/>
    </row>
    <row r="30" spans="1:134" s="111" customFormat="1" ht="73.5">
      <c r="A30" s="1480" t="s">
        <v>676</v>
      </c>
      <c r="B30" s="1465"/>
      <c r="C30" s="1465"/>
      <c r="D30" s="1465"/>
      <c r="E30" s="161" t="s">
        <v>538</v>
      </c>
      <c r="F30" s="507" t="s">
        <v>127</v>
      </c>
      <c r="G30" s="1614" t="s">
        <v>1792</v>
      </c>
      <c r="H30" s="1615"/>
      <c r="I30" s="10"/>
      <c r="J30" s="36" t="str">
        <f>G30</f>
        <v>USAID|DELIVER PROJECT, CHAI</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734</v>
      </c>
      <c r="B32" s="1607"/>
      <c r="C32" s="1607"/>
      <c r="D32" s="1607"/>
      <c r="E32" s="1607"/>
      <c r="F32" s="1607"/>
      <c r="G32" s="1608"/>
      <c r="H32" s="163" t="s">
        <v>61</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80" t="s">
        <v>129</v>
      </c>
      <c r="B33" s="1465"/>
      <c r="C33" s="1465"/>
      <c r="D33" s="1465"/>
      <c r="E33" s="1465"/>
      <c r="F33" s="1465"/>
      <c r="G33" s="1465"/>
      <c r="H33" s="148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64"/>
      <c r="B34" s="1607" t="s">
        <v>207</v>
      </c>
      <c r="C34" s="1607"/>
      <c r="D34" s="1608"/>
      <c r="E34" s="165" t="s">
        <v>798</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185.25" customHeight="1">
      <c r="A35" s="152"/>
      <c r="B35" s="1607" t="s">
        <v>208</v>
      </c>
      <c r="C35" s="1607"/>
      <c r="D35" s="1608"/>
      <c r="E35" s="168">
        <v>40000</v>
      </c>
      <c r="F35" s="628" t="s">
        <v>720</v>
      </c>
      <c r="G35" s="170" t="s">
        <v>799</v>
      </c>
      <c r="H35" s="192"/>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v>0</v>
      </c>
      <c r="F36" s="169"/>
      <c r="G36" s="168"/>
      <c r="H36" s="168"/>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180</v>
      </c>
      <c r="C37" s="1482"/>
      <c r="D37" s="1483"/>
      <c r="E37" s="562">
        <f>E35+E36</f>
        <v>40000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179</v>
      </c>
      <c r="B38" s="1465"/>
      <c r="C38" s="1465"/>
      <c r="D38" s="1465"/>
      <c r="E38" s="1465"/>
      <c r="F38" s="1465"/>
      <c r="G38" s="1466"/>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65" t="s">
        <v>138</v>
      </c>
      <c r="C41" s="1466"/>
      <c r="D41" s="613" t="s">
        <v>62</v>
      </c>
      <c r="E41" s="168"/>
      <c r="F41" s="169"/>
      <c r="G41" s="178"/>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12"/>
      <c r="E42" s="1513"/>
      <c r="F42" s="1513"/>
      <c r="G42" s="1513"/>
      <c r="H42" s="1514"/>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65" t="s">
        <v>140</v>
      </c>
      <c r="C43" s="1466"/>
      <c r="D43" s="613" t="s">
        <v>62</v>
      </c>
      <c r="E43" s="168"/>
      <c r="F43" s="169"/>
      <c r="G43" s="170"/>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512"/>
      <c r="E44" s="1513"/>
      <c r="F44" s="1513"/>
      <c r="G44" s="1513"/>
      <c r="H44" s="1514"/>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65" t="s">
        <v>142</v>
      </c>
      <c r="C45" s="1466"/>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100.5" customHeight="1">
      <c r="A49" s="164"/>
      <c r="B49" s="1465" t="s">
        <v>99</v>
      </c>
      <c r="C49" s="1466"/>
      <c r="D49" s="613" t="s">
        <v>61</v>
      </c>
      <c r="E49" s="168">
        <v>2748700</v>
      </c>
      <c r="F49" s="169" t="s">
        <v>538</v>
      </c>
      <c r="G49" s="190" t="s">
        <v>800</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1665</v>
      </c>
      <c r="E50" s="1601"/>
      <c r="F50" s="1601"/>
      <c r="G50" s="1601"/>
      <c r="H50" s="1602"/>
      <c r="I50" s="127"/>
      <c r="J50" s="24"/>
      <c r="K50" s="7" t="str">
        <f>C50</f>
        <v xml:space="preserve">i. Specify source(s) of in-kind donations </v>
      </c>
      <c r="L50" s="19"/>
      <c r="M50" s="19"/>
      <c r="N50" s="19"/>
      <c r="O50" s="22" t="str">
        <f>D50</f>
        <v xml:space="preserve">UNFPA and USAID </v>
      </c>
      <c r="P50" s="19"/>
      <c r="Q50" s="19"/>
      <c r="R50" s="19"/>
      <c r="S50" s="19"/>
      <c r="T50" s="14"/>
      <c r="U50" s="14"/>
      <c r="V50" s="14"/>
      <c r="W50" s="41"/>
      <c r="X50" s="41"/>
      <c r="Y50" s="42"/>
      <c r="Z50" s="49"/>
      <c r="AA50"/>
    </row>
    <row r="51" spans="1:27" s="111" customFormat="1">
      <c r="A51" s="164"/>
      <c r="B51" s="1465" t="s">
        <v>149</v>
      </c>
      <c r="C51" s="1466"/>
      <c r="D51" s="613" t="s">
        <v>62</v>
      </c>
      <c r="E51" s="168"/>
      <c r="F51" s="169"/>
      <c r="G51" s="168"/>
      <c r="H51" s="168"/>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150</v>
      </c>
      <c r="C52" s="1466"/>
      <c r="D52" s="613" t="s">
        <v>62</v>
      </c>
      <c r="E52" s="168"/>
      <c r="F52" s="169"/>
      <c r="G52" s="168"/>
      <c r="H52" s="168"/>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182">
        <f>E49+E51+E52</f>
        <v>2748700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152</v>
      </c>
      <c r="B56" s="1603"/>
      <c r="C56" s="1603"/>
      <c r="D56" s="1603"/>
      <c r="E56" s="1604"/>
      <c r="F56" s="566">
        <v>0</v>
      </c>
      <c r="G56" s="1592" t="s">
        <v>801</v>
      </c>
      <c r="H56" s="1593"/>
      <c r="I56" s="10"/>
      <c r="J56" s="28" t="str">
        <f>G56</f>
        <v>Comments: Funds allocated was not spent on the procurement of contraceptives</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v>0</v>
      </c>
      <c r="G57" s="1592" t="s">
        <v>447</v>
      </c>
      <c r="H57" s="1593"/>
      <c r="I57" s="10"/>
      <c r="J57" s="28" t="str">
        <f>G57</f>
        <v>Comments:</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153</v>
      </c>
      <c r="B58" s="1595"/>
      <c r="C58" s="1595"/>
      <c r="D58" s="1595"/>
      <c r="E58" s="1596"/>
      <c r="F58" s="566">
        <v>0</v>
      </c>
      <c r="G58" s="1592" t="s">
        <v>447</v>
      </c>
      <c r="H58" s="1593"/>
      <c r="I58" s="10"/>
      <c r="J58" s="28" t="str">
        <f>G58</f>
        <v>Comments:</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75" customHeight="1">
      <c r="A59" s="1597" t="s">
        <v>211</v>
      </c>
      <c r="B59" s="1598"/>
      <c r="C59" s="1598"/>
      <c r="D59" s="1598"/>
      <c r="E59" s="1599"/>
      <c r="F59" s="612" t="s">
        <v>61</v>
      </c>
      <c r="G59" s="1592" t="s">
        <v>447</v>
      </c>
      <c r="H59" s="1593"/>
      <c r="I59" s="10"/>
      <c r="J59" s="28" t="str">
        <f>G59</f>
        <v>Comments: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467" t="s">
        <v>205</v>
      </c>
      <c r="G61" s="1588"/>
      <c r="H61" s="1468"/>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c r="G62" s="1478"/>
      <c r="H62" s="1479"/>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604"/>
      <c r="B63" s="603"/>
      <c r="C63" s="1465" t="s">
        <v>178</v>
      </c>
      <c r="D63" s="1465"/>
      <c r="E63" s="1466"/>
      <c r="F63" s="1467" t="s">
        <v>205</v>
      </c>
      <c r="G63" s="1588"/>
      <c r="H63" s="1468"/>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88.5" customHeight="1">
      <c r="A64" s="1480" t="s">
        <v>155</v>
      </c>
      <c r="B64" s="1465"/>
      <c r="C64" s="1466"/>
      <c r="D64" s="1477" t="s">
        <v>802</v>
      </c>
      <c r="E64" s="1478"/>
      <c r="F64" s="1478"/>
      <c r="G64" s="1478"/>
      <c r="H64" s="1479"/>
      <c r="I64" s="6"/>
      <c r="J64" s="24"/>
      <c r="K64" s="7" t="str">
        <f>A64</f>
        <v xml:space="preserve">B15. Please note any additional comments about finance and procurement.
</v>
      </c>
      <c r="L64" s="19"/>
      <c r="M64" s="19"/>
      <c r="N64" s="19"/>
      <c r="O64" s="7" t="str">
        <f>D64</f>
        <v>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61</v>
      </c>
      <c r="E69" s="164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61</v>
      </c>
      <c r="E70" s="164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61</v>
      </c>
      <c r="E74" s="1641"/>
      <c r="F74" s="608" t="s">
        <v>61</v>
      </c>
      <c r="G74" s="608"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61</v>
      </c>
      <c r="E75" s="1641"/>
      <c r="F75" s="608" t="s">
        <v>61</v>
      </c>
      <c r="G75" s="6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62</v>
      </c>
      <c r="E76" s="1641"/>
      <c r="F76" s="608" t="s">
        <v>62</v>
      </c>
      <c r="G76" s="608" t="s">
        <v>62</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62</v>
      </c>
      <c r="E78" s="1641"/>
      <c r="F78" s="608" t="s">
        <v>61</v>
      </c>
      <c r="G78" s="608" t="s">
        <v>61</v>
      </c>
      <c r="H78" s="99"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41" t="s">
        <v>62</v>
      </c>
      <c r="E79" s="1641"/>
      <c r="F79" s="608" t="s">
        <v>62</v>
      </c>
      <c r="G79" s="608" t="s">
        <v>62</v>
      </c>
      <c r="H79" s="99"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45" customHeight="1" thickBot="1">
      <c r="A80" s="1558" t="s">
        <v>105</v>
      </c>
      <c r="B80" s="1482"/>
      <c r="C80" s="1483"/>
      <c r="D80" s="1670" t="s">
        <v>803</v>
      </c>
      <c r="E80" s="1671"/>
      <c r="F80" s="1671"/>
      <c r="G80" s="1671"/>
      <c r="H80" s="1672"/>
      <c r="I80" s="6"/>
      <c r="J80" s="24"/>
      <c r="K80" s="7" t="str">
        <f>A80</f>
        <v>C2. Please note any comments about the commodities offered.</v>
      </c>
      <c r="L80" s="19"/>
      <c r="M80" s="19"/>
      <c r="N80" s="19"/>
      <c r="O80" s="7" t="str">
        <f>D80</f>
        <v>Commodities that are used for social marketing are not those commodity procure by donor agencies</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166</v>
      </c>
      <c r="B82" s="1562"/>
      <c r="C82" s="1562"/>
      <c r="D82" s="1562"/>
      <c r="E82" s="1562"/>
      <c r="F82" s="1562"/>
      <c r="G82" s="1563"/>
      <c r="H82" s="16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167</v>
      </c>
      <c r="E84" s="1569"/>
      <c r="F84" s="60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7"/>
      <c r="B85" s="210" t="s">
        <v>10</v>
      </c>
      <c r="C85" s="609" t="s">
        <v>371</v>
      </c>
      <c r="D85" s="1660" t="s">
        <v>804</v>
      </c>
      <c r="E85" s="1661"/>
      <c r="F85" s="600" t="s">
        <v>61</v>
      </c>
      <c r="G85" s="1523" t="s">
        <v>61</v>
      </c>
      <c r="H85" s="1662"/>
      <c r="I85" s="13"/>
      <c r="J85" s="28" t="str">
        <f>G85</f>
        <v>Yes</v>
      </c>
      <c r="K85" s="7" t="str">
        <f>B85</f>
        <v>a</v>
      </c>
      <c r="L85" s="19"/>
      <c r="M85" s="29">
        <f>E85</f>
        <v>0</v>
      </c>
      <c r="N85" s="19"/>
      <c r="O85" s="19"/>
      <c r="P85" s="19"/>
      <c r="Q85" s="19"/>
      <c r="R85" s="7"/>
      <c r="S85" s="7" t="str">
        <f>D85</f>
        <v>2013 to 2017</v>
      </c>
      <c r="T85" s="14"/>
      <c r="U85" s="14"/>
      <c r="V85" s="14"/>
      <c r="W85" s="41"/>
      <c r="X85" s="41"/>
      <c r="Y85" s="42"/>
      <c r="Z85" s="49"/>
      <c r="AA85"/>
    </row>
    <row r="86" spans="1:28" s="111" customFormat="1" ht="28.5" customHeight="1">
      <c r="A86" s="1561" t="s">
        <v>71</v>
      </c>
      <c r="B86" s="1562"/>
      <c r="C86" s="1562"/>
      <c r="D86" s="1562"/>
      <c r="E86" s="1562"/>
      <c r="F86" s="1562"/>
      <c r="G86" s="1563"/>
      <c r="H86" s="56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40" t="s">
        <v>205</v>
      </c>
      <c r="F87" s="1642"/>
      <c r="G87" s="1642"/>
      <c r="H87" s="1541"/>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65" t="s">
        <v>21</v>
      </c>
      <c r="C88" s="1465"/>
      <c r="D88" s="1466"/>
      <c r="E88" s="1540" t="s">
        <v>205</v>
      </c>
      <c r="F88" s="1642"/>
      <c r="G88" s="1642"/>
      <c r="H88" s="1541"/>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168</v>
      </c>
      <c r="B89" s="1465"/>
      <c r="C89" s="1465"/>
      <c r="D89" s="1465"/>
      <c r="E89" s="1465"/>
      <c r="F89" s="1465"/>
      <c r="G89" s="1466"/>
      <c r="H89" s="163"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9.75" customHeight="1">
      <c r="A90" s="152"/>
      <c r="B90" s="1465" t="s">
        <v>22</v>
      </c>
      <c r="C90" s="1465"/>
      <c r="D90" s="1465"/>
      <c r="E90" s="1642" t="s">
        <v>457</v>
      </c>
      <c r="F90" s="1642"/>
      <c r="G90" s="1642"/>
      <c r="H90" s="1541"/>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169</v>
      </c>
      <c r="B91" s="1465"/>
      <c r="C91" s="1465"/>
      <c r="D91" s="1465"/>
      <c r="E91" s="1465"/>
      <c r="F91" s="1465"/>
      <c r="G91" s="1466"/>
      <c r="H91" s="16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8.75" customHeight="1">
      <c r="A92" s="152"/>
      <c r="B92" s="1465" t="s">
        <v>22</v>
      </c>
      <c r="C92" s="1465"/>
      <c r="D92" s="1466"/>
      <c r="E92" s="1537" t="s">
        <v>457</v>
      </c>
      <c r="F92" s="1538"/>
      <c r="G92" s="1538"/>
      <c r="H92" s="1646"/>
      <c r="I92" s="13"/>
      <c r="J92" s="28"/>
      <c r="K92" s="7" t="str">
        <f>B92</f>
        <v>a. If yes, describe the policies.</v>
      </c>
      <c r="L92" s="19"/>
      <c r="M92" s="19"/>
      <c r="N92" s="21"/>
      <c r="O92" s="22" t="str">
        <f>E92</f>
        <v xml:space="preserve">The Pharmacy Law regulates the movement and use of medicines, which include contraceptives. In order for the private sector to provide contraceptives, they must apply and be accredited by the Ministry of Health. </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199</v>
      </c>
      <c r="E95" s="1538"/>
      <c r="F95" s="1539"/>
      <c r="G95" s="1537" t="s">
        <v>200</v>
      </c>
      <c r="H95" s="1646"/>
      <c r="I95" s="12"/>
      <c r="J95" s="28" t="str">
        <f t="shared" si="3"/>
        <v>Auxiliary 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37" t="s">
        <v>199</v>
      </c>
      <c r="E96" s="1538"/>
      <c r="F96" s="1539"/>
      <c r="G96" s="1537" t="s">
        <v>200</v>
      </c>
      <c r="H96" s="1646"/>
      <c r="I96" s="12"/>
      <c r="J96" s="28" t="str">
        <f t="shared" si="3"/>
        <v>Auxiliary 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30"/>
      <c r="B97" s="95" t="s">
        <v>12</v>
      </c>
      <c r="C97" s="92" t="s">
        <v>189</v>
      </c>
      <c r="D97" s="1537" t="s">
        <v>805</v>
      </c>
      <c r="E97" s="1538"/>
      <c r="F97" s="1539"/>
      <c r="G97" s="1537" t="s">
        <v>205</v>
      </c>
      <c r="H97" s="1646"/>
      <c r="I97" s="12"/>
      <c r="J97" s="28" t="str">
        <f t="shared" si="3"/>
        <v>Not applicable</v>
      </c>
      <c r="K97" s="7"/>
      <c r="L97" s="19"/>
      <c r="M97" s="29"/>
      <c r="N97" s="19"/>
      <c r="O97" s="7"/>
      <c r="P97" s="7"/>
      <c r="Q97" s="19"/>
      <c r="R97" s="19"/>
      <c r="S97" s="19"/>
      <c r="T97" s="90" t="str">
        <f t="shared" si="4"/>
        <v>Midwife, Nurses, Physicians Assistant</v>
      </c>
      <c r="U97" s="48"/>
      <c r="V97" s="14"/>
      <c r="W97" s="41"/>
      <c r="X97" s="41"/>
      <c r="Y97" s="42"/>
      <c r="Z97" s="49"/>
      <c r="AA97"/>
    </row>
    <row r="98" spans="1:27" s="111" customFormat="1" ht="15" customHeight="1">
      <c r="A98" s="130"/>
      <c r="B98" s="94" t="s">
        <v>182</v>
      </c>
      <c r="C98" s="92" t="s">
        <v>190</v>
      </c>
      <c r="D98" s="1537" t="s">
        <v>805</v>
      </c>
      <c r="E98" s="1538"/>
      <c r="F98" s="1539"/>
      <c r="G98" s="1537" t="s">
        <v>205</v>
      </c>
      <c r="H98" s="1646"/>
      <c r="I98" s="12"/>
      <c r="J98" s="28" t="str">
        <f t="shared" si="3"/>
        <v>Not applicable</v>
      </c>
      <c r="K98" s="7"/>
      <c r="L98" s="19"/>
      <c r="M98" s="29"/>
      <c r="N98" s="19"/>
      <c r="O98" s="7"/>
      <c r="P98" s="7"/>
      <c r="Q98" s="19"/>
      <c r="R98" s="19"/>
      <c r="S98" s="19"/>
      <c r="T98" s="90" t="str">
        <f t="shared" si="4"/>
        <v>Midwife, Nurses, Physicians Assistant</v>
      </c>
      <c r="U98" s="48"/>
      <c r="V98" s="14"/>
      <c r="W98" s="41"/>
      <c r="X98" s="41"/>
      <c r="Y98" s="42"/>
      <c r="Z98" s="49"/>
      <c r="AA98"/>
    </row>
    <row r="99" spans="1:27" s="111" customFormat="1" ht="15" customHeight="1">
      <c r="A99" s="130"/>
      <c r="B99" s="95" t="s">
        <v>183</v>
      </c>
      <c r="C99" s="92" t="s">
        <v>191</v>
      </c>
      <c r="D99" s="1537" t="s">
        <v>199</v>
      </c>
      <c r="E99" s="1538"/>
      <c r="F99" s="1539"/>
      <c r="G99" s="1537" t="s">
        <v>200</v>
      </c>
      <c r="H99" s="1646"/>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37" t="s">
        <v>805</v>
      </c>
      <c r="E100" s="1538"/>
      <c r="F100" s="1539"/>
      <c r="G100" s="1537" t="s">
        <v>200</v>
      </c>
      <c r="H100" s="1646"/>
      <c r="I100" s="12"/>
      <c r="J100" s="28" t="str">
        <f t="shared" si="3"/>
        <v>Auxiliary nurse</v>
      </c>
      <c r="K100" s="7"/>
      <c r="L100" s="19"/>
      <c r="M100" s="29"/>
      <c r="N100" s="19"/>
      <c r="O100" s="7"/>
      <c r="P100" s="7"/>
      <c r="Q100" s="19"/>
      <c r="R100" s="19"/>
      <c r="S100" s="19"/>
      <c r="T100" s="90" t="str">
        <f t="shared" si="4"/>
        <v>Midwife, Nurses, Physicians Assistant</v>
      </c>
      <c r="U100" s="48"/>
      <c r="V100" s="14"/>
      <c r="W100" s="41"/>
      <c r="X100" s="41"/>
      <c r="Y100" s="42"/>
      <c r="Z100" s="49"/>
      <c r="AA100"/>
    </row>
    <row r="101" spans="1:27" s="111" customFormat="1" ht="15" customHeight="1">
      <c r="A101" s="130"/>
      <c r="B101" s="95" t="s">
        <v>185</v>
      </c>
      <c r="C101" s="92" t="s">
        <v>193</v>
      </c>
      <c r="D101" s="1537" t="s">
        <v>203</v>
      </c>
      <c r="E101" s="1538"/>
      <c r="F101" s="1539"/>
      <c r="G101" s="1537" t="s">
        <v>203</v>
      </c>
      <c r="H101" s="1646"/>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23" t="s">
        <v>805</v>
      </c>
      <c r="E102" s="1524"/>
      <c r="F102" s="1525"/>
      <c r="G102" s="1523" t="s">
        <v>205</v>
      </c>
      <c r="H102" s="1662"/>
      <c r="I102" s="12"/>
      <c r="J102" s="28" t="str">
        <f t="shared" si="3"/>
        <v>Not applicable</v>
      </c>
      <c r="K102" s="7"/>
      <c r="L102" s="19"/>
      <c r="M102" s="29"/>
      <c r="N102" s="19"/>
      <c r="O102" s="7"/>
      <c r="P102" s="7"/>
      <c r="Q102" s="19"/>
      <c r="R102" s="19"/>
      <c r="S102" s="19"/>
      <c r="T102" s="90" t="str">
        <f t="shared" si="4"/>
        <v>Midwife, Nurses, Physicians Assistant</v>
      </c>
      <c r="U102" s="48"/>
      <c r="V102" s="14"/>
      <c r="W102" s="41"/>
      <c r="X102" s="41"/>
      <c r="Y102" s="42"/>
      <c r="Z102" s="49"/>
      <c r="AA102"/>
    </row>
    <row r="103" spans="1:27" s="111" customFormat="1" ht="75" customHeight="1">
      <c r="A103" s="1528" t="s">
        <v>684</v>
      </c>
      <c r="B103" s="1529"/>
      <c r="C103" s="1530"/>
      <c r="D103" s="1531" t="s">
        <v>806</v>
      </c>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100"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131" t="s">
        <v>62</v>
      </c>
      <c r="E108" s="1512"/>
      <c r="F108" s="1513"/>
      <c r="G108" s="1518"/>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12" t="s">
        <v>205</v>
      </c>
      <c r="E114" s="1513"/>
      <c r="F114" s="1513"/>
      <c r="G114" s="1513"/>
      <c r="H114" s="1514"/>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62</v>
      </c>
      <c r="H119" s="1646"/>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61</v>
      </c>
      <c r="H122" s="1646"/>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61</v>
      </c>
      <c r="H123" s="1646"/>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62</v>
      </c>
      <c r="H124" s="1646"/>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65" t="s">
        <v>111</v>
      </c>
      <c r="C125" s="1465"/>
      <c r="D125" s="1465"/>
      <c r="E125" s="1465"/>
      <c r="F125" s="1466"/>
      <c r="G125" s="1537" t="s">
        <v>61</v>
      </c>
      <c r="H125" s="1646"/>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ustomHeight="1">
      <c r="A126" s="217"/>
      <c r="B126" s="596"/>
      <c r="C126" s="1465" t="s">
        <v>112</v>
      </c>
      <c r="D126" s="1465"/>
      <c r="E126" s="1465"/>
      <c r="F126" s="1465"/>
      <c r="G126" s="1647" t="s">
        <v>603</v>
      </c>
      <c r="H126" s="1648"/>
      <c r="I126" s="31"/>
      <c r="J126" s="28" t="str">
        <f t="shared" si="5"/>
        <v>Diaphragms, foam</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2011</v>
      </c>
      <c r="H127" s="1648"/>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458</v>
      </c>
      <c r="E128" s="1665"/>
      <c r="F128" s="1665"/>
      <c r="G128" s="1665"/>
      <c r="H128" s="1666"/>
      <c r="I128" s="31"/>
      <c r="J128" s="18"/>
      <c r="K128" s="7" t="str">
        <f>A128</f>
        <v xml:space="preserve">D11. Name of the list(s)
</v>
      </c>
      <c r="L128" s="7"/>
      <c r="M128" s="19"/>
      <c r="N128" s="19"/>
      <c r="O128" s="7" t="str">
        <f>D128</f>
        <v>National Therapeutic Guidelines for Liberia and Essential Medicine List</v>
      </c>
      <c r="P128" s="19"/>
      <c r="Q128" s="1"/>
      <c r="R128" s="19"/>
      <c r="S128" s="20"/>
      <c r="T128" s="2"/>
      <c r="U128" s="2"/>
      <c r="V128" s="2"/>
      <c r="W128" s="37"/>
      <c r="X128" s="37"/>
      <c r="Y128" s="1"/>
      <c r="Z128" s="53"/>
      <c r="AA128"/>
    </row>
    <row r="129" spans="1:27" s="132" customFormat="1" ht="30">
      <c r="A129" s="1480" t="s">
        <v>472</v>
      </c>
      <c r="B129" s="1465"/>
      <c r="C129" s="1466"/>
      <c r="D129" s="1477"/>
      <c r="E129" s="1478"/>
      <c r="F129" s="1478"/>
      <c r="G129" s="1478"/>
      <c r="H129" s="1479"/>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v>2008</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62</v>
      </c>
      <c r="H132" s="1468"/>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173</v>
      </c>
      <c r="B138" s="1492"/>
      <c r="C138" s="1492"/>
      <c r="D138" s="1492"/>
      <c r="E138" s="1492"/>
      <c r="F138" s="1493"/>
      <c r="G138" s="1494" t="s">
        <v>61</v>
      </c>
      <c r="H138" s="1495"/>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65" t="s">
        <v>108</v>
      </c>
      <c r="C140" s="1465"/>
      <c r="D140" s="1465"/>
      <c r="E140" s="1465"/>
      <c r="F140" s="1466"/>
      <c r="G140" s="1467" t="s">
        <v>62</v>
      </c>
      <c r="H140" s="1468"/>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65" t="s">
        <v>171</v>
      </c>
      <c r="C143" s="1465"/>
      <c r="D143" s="1465"/>
      <c r="E143" s="1465"/>
      <c r="F143" s="1466"/>
      <c r="G143" s="1467" t="s">
        <v>61</v>
      </c>
      <c r="H143" s="1468"/>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65" t="s">
        <v>19</v>
      </c>
      <c r="C146" s="1465"/>
      <c r="D146" s="1465"/>
      <c r="E146" s="1465"/>
      <c r="F146" s="1466"/>
      <c r="G146" s="1467" t="s">
        <v>62</v>
      </c>
      <c r="H146" s="1468"/>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65" t="s">
        <v>110</v>
      </c>
      <c r="C147" s="1465"/>
      <c r="D147" s="1465"/>
      <c r="E147" s="1465"/>
      <c r="F147" s="1466"/>
      <c r="G147" s="1467" t="s">
        <v>61</v>
      </c>
      <c r="H147" s="1468"/>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65" t="s">
        <v>72</v>
      </c>
      <c r="C148" s="1465"/>
      <c r="D148" s="1465"/>
      <c r="E148" s="1465"/>
      <c r="F148" s="1466"/>
      <c r="G148" s="1467" t="s">
        <v>61</v>
      </c>
      <c r="H148" s="1468"/>
      <c r="I148" s="6"/>
      <c r="J148" s="28" t="str">
        <f t="shared" si="7"/>
        <v>Yes</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65" t="s">
        <v>717</v>
      </c>
      <c r="C149" s="1465"/>
      <c r="D149" s="1465"/>
      <c r="E149" s="1465"/>
      <c r="F149" s="1465"/>
      <c r="G149" s="1502"/>
      <c r="H149" s="1504"/>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502" t="s">
        <v>807</v>
      </c>
      <c r="H150" s="15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82" t="s">
        <v>176</v>
      </c>
      <c r="C152" s="1482"/>
      <c r="D152" s="1482"/>
      <c r="E152" s="1482"/>
      <c r="F152" s="1483"/>
      <c r="G152" s="1484" t="s">
        <v>61</v>
      </c>
      <c r="H152" s="1485"/>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65" t="s">
        <v>177</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99" customHeight="1" thickBot="1">
      <c r="A154" s="1469" t="s">
        <v>473</v>
      </c>
      <c r="B154" s="1470"/>
      <c r="C154" s="1471"/>
      <c r="D154" s="1472" t="s">
        <v>808</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2:G32"/>
    <mergeCell ref="A33:H33"/>
    <mergeCell ref="B34:D34"/>
    <mergeCell ref="B35:D35"/>
    <mergeCell ref="B36:D36"/>
    <mergeCell ref="B37:D37"/>
    <mergeCell ref="A29:F29"/>
    <mergeCell ref="G29:H29"/>
    <mergeCell ref="Z29:AA29"/>
    <mergeCell ref="A30:D30"/>
    <mergeCell ref="G30:H30"/>
    <mergeCell ref="A31:G31"/>
    <mergeCell ref="D44:H44"/>
    <mergeCell ref="B45:C45"/>
    <mergeCell ref="A47:H47"/>
    <mergeCell ref="B48:C48"/>
    <mergeCell ref="B49:C49"/>
    <mergeCell ref="D50:H50"/>
    <mergeCell ref="A38:G38"/>
    <mergeCell ref="A39:H39"/>
    <mergeCell ref="B40:C40"/>
    <mergeCell ref="B41:C41"/>
    <mergeCell ref="D42:H42"/>
    <mergeCell ref="B43:C43"/>
    <mergeCell ref="A57:E57"/>
    <mergeCell ref="G57:H57"/>
    <mergeCell ref="A58:E58"/>
    <mergeCell ref="G58:H58"/>
    <mergeCell ref="A59:E59"/>
    <mergeCell ref="G59:H59"/>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D90"/>
    <mergeCell ref="E90:H90"/>
    <mergeCell ref="A91:G91"/>
    <mergeCell ref="B92:D92"/>
    <mergeCell ref="E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1399999999999999" right="0.41" top="0.75" bottom="0.75" header="0.3" footer="0.3"/>
  <pageSetup scale="56" fitToHeight="5" orientation="portrait" r:id="rId1"/>
  <rowBreaks count="3" manualBreakCount="3">
    <brk id="28" max="7" man="1"/>
    <brk id="39" max="7" man="1"/>
    <brk id="92" max="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1465</v>
      </c>
      <c r="B7" s="1632"/>
      <c r="C7" s="1632"/>
      <c r="D7" s="916"/>
      <c r="E7" s="916"/>
      <c r="F7" s="916"/>
      <c r="G7" s="917"/>
      <c r="H7" s="918"/>
      <c r="I7" s="906"/>
      <c r="J7" s="907"/>
      <c r="K7" s="908" t="str">
        <f>A7</f>
        <v>Country: Madagascar</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3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829" t="s">
        <v>809</v>
      </c>
      <c r="E13" s="1717"/>
      <c r="F13" s="1717"/>
      <c r="G13" s="1717"/>
      <c r="H13" s="1718"/>
      <c r="I13" s="419"/>
      <c r="J13" s="404"/>
      <c r="K13" s="397" t="str">
        <f>B13</f>
        <v>a. What is the name of the committee?</v>
      </c>
      <c r="L13" s="426" t="str">
        <f>D13</f>
        <v>FP sous-comité logistique (FP logistic sub-committee)</v>
      </c>
      <c r="M13" s="396"/>
      <c r="N13" s="396"/>
      <c r="O13" s="398" t="str">
        <f>D13</f>
        <v>FP sous-comité logistique (FP logistic sub-committee)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87" t="s">
        <v>61</v>
      </c>
      <c r="E15" s="151" t="s">
        <v>55</v>
      </c>
      <c r="F15" s="1649" t="s">
        <v>359</v>
      </c>
      <c r="G15" s="1650"/>
      <c r="H15" s="1651"/>
      <c r="I15" s="419"/>
      <c r="J15" s="404"/>
      <c r="K15" s="397" t="str">
        <f t="shared" ref="K15:K23" si="0">B15</f>
        <v>a. Social marketing</v>
      </c>
      <c r="L15" s="396"/>
      <c r="M15" s="396"/>
      <c r="N15" s="396"/>
      <c r="O15" s="397"/>
      <c r="P15" s="396"/>
      <c r="Q15" s="397" t="str">
        <f t="shared" ref="Q15:Q23" si="1">F15</f>
        <v>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81" customHeight="1">
      <c r="A16" s="152"/>
      <c r="B16" s="1465" t="s">
        <v>118</v>
      </c>
      <c r="C16" s="1466"/>
      <c r="D16" s="787" t="s">
        <v>61</v>
      </c>
      <c r="E16" s="153" t="s">
        <v>55</v>
      </c>
      <c r="F16" s="1649" t="s">
        <v>1290</v>
      </c>
      <c r="G16" s="1650"/>
      <c r="H16" s="1651"/>
      <c r="I16" s="419"/>
      <c r="J16" s="404"/>
      <c r="K16" s="397" t="str">
        <f t="shared" si="0"/>
        <v>b. NGO (for example: service delivery, advocacy, Planned Parenthood affiliate, Marie Stopes affiliate, faith-based organizations, etc.)</v>
      </c>
      <c r="L16" s="396"/>
      <c r="M16" s="396"/>
      <c r="N16" s="396"/>
      <c r="O16" s="397"/>
      <c r="P16" s="396"/>
      <c r="Q16" s="397" t="str">
        <f t="shared" si="1"/>
        <v>Fianakaviana Sambatra (FISA) (an IPPF affiliate); Marie Stopes Madagascar (MSM); Religious Platform represented by SALFA (Health Department of Lutheran Church), and Health Department of Protestant Church (SAF-FJKM).</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87" t="s">
        <v>61</v>
      </c>
      <c r="E17" s="153" t="s">
        <v>55</v>
      </c>
      <c r="F17" s="1649" t="s">
        <v>1291</v>
      </c>
      <c r="G17" s="1650"/>
      <c r="H17" s="1651"/>
      <c r="I17" s="419"/>
      <c r="J17" s="404"/>
      <c r="K17" s="397" t="str">
        <f t="shared" si="0"/>
        <v>c. Commercial sector (for example: pharmacy associations, manufacturers, etc.)</v>
      </c>
      <c r="L17" s="396"/>
      <c r="M17" s="396"/>
      <c r="N17" s="396"/>
      <c r="O17" s="397"/>
      <c r="P17" s="396"/>
      <c r="Q17" s="397" t="str">
        <f t="shared" si="1"/>
        <v>MERCK-DOHME</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87" t="s">
        <v>62</v>
      </c>
      <c r="E18" s="153" t="s">
        <v>56</v>
      </c>
      <c r="F18" s="1649"/>
      <c r="G18" s="1650"/>
      <c r="H18" s="1651"/>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87" t="s">
        <v>61</v>
      </c>
      <c r="E19" s="153" t="s">
        <v>57</v>
      </c>
      <c r="F19" s="1649" t="s">
        <v>220</v>
      </c>
      <c r="G19" s="1650"/>
      <c r="H19" s="1651"/>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77" t="s">
        <v>61</v>
      </c>
      <c r="E20" s="153" t="s">
        <v>58</v>
      </c>
      <c r="F20" s="1649" t="s">
        <v>1292</v>
      </c>
      <c r="G20" s="1650"/>
      <c r="H20" s="1651"/>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Family Planning, Maternal Health, STI/HIV/AIDS, and Division of Pharmacy, Laboratory and Traditional Medicines (DPLMT)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787" t="s">
        <v>61</v>
      </c>
      <c r="E21" s="153" t="s">
        <v>59</v>
      </c>
      <c r="F21" s="1649" t="s">
        <v>460</v>
      </c>
      <c r="G21" s="1650"/>
      <c r="H21" s="1651"/>
      <c r="I21" s="419"/>
      <c r="J21" s="404"/>
      <c r="K21" s="397" t="str">
        <f t="shared" si="0"/>
        <v>g. Central Medical Store or Central Warehouse</v>
      </c>
      <c r="L21" s="396"/>
      <c r="M21" s="396"/>
      <c r="N21" s="396"/>
      <c r="O21" s="397"/>
      <c r="P21" s="396"/>
      <c r="Q21" s="397" t="str">
        <f t="shared" si="1"/>
        <v>SALAMA (national essential drug store/purchasing agency)</v>
      </c>
      <c r="R21" s="396"/>
      <c r="S21" s="396"/>
      <c r="T21" s="406"/>
      <c r="U21" s="406"/>
      <c r="V21" s="406"/>
      <c r="W21" s="407"/>
      <c r="X21" s="407"/>
      <c r="Y21" s="424"/>
      <c r="Z21" s="425"/>
      <c r="AA21" s="409"/>
    </row>
    <row r="22" spans="1:134" s="111" customFormat="1">
      <c r="A22" s="152"/>
      <c r="B22" s="1562" t="s">
        <v>39</v>
      </c>
      <c r="C22" s="1562"/>
      <c r="D22" s="777" t="s">
        <v>62</v>
      </c>
      <c r="E22" s="153" t="s">
        <v>59</v>
      </c>
      <c r="F22" s="1828"/>
      <c r="G22" s="1828"/>
      <c r="H22" s="1828"/>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77" t="s">
        <v>62</v>
      </c>
      <c r="E23" s="153" t="s">
        <v>59</v>
      </c>
      <c r="F23" s="1724"/>
      <c r="G23" s="1665"/>
      <c r="H23" s="166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225"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95</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v>4020233</v>
      </c>
      <c r="H29" s="1613"/>
      <c r="I29" s="438"/>
      <c r="J29" s="403">
        <f>G29</f>
        <v>4020233</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9" t="s">
        <v>538</v>
      </c>
      <c r="F30" s="162" t="s">
        <v>127</v>
      </c>
      <c r="G30" s="1826" t="s">
        <v>1293</v>
      </c>
      <c r="H30" s="1827"/>
      <c r="I30" s="438"/>
      <c r="J30" s="403" t="str">
        <f>G30</f>
        <v>MOH with UNFPA's support</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45454</v>
      </c>
      <c r="F35" s="169" t="s">
        <v>538</v>
      </c>
      <c r="G35" s="170" t="s">
        <v>810</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538</v>
      </c>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45454</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65" t="s">
        <v>138</v>
      </c>
      <c r="C41" s="1466"/>
      <c r="D41" s="793" t="s">
        <v>61</v>
      </c>
      <c r="E41" s="168">
        <v>45454</v>
      </c>
      <c r="F41" s="169" t="s">
        <v>538</v>
      </c>
      <c r="G41" s="178" t="s">
        <v>810</v>
      </c>
      <c r="H41" s="171" t="s">
        <v>1294</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816"/>
    </row>
    <row r="42" spans="1:27" s="111" customFormat="1" ht="30">
      <c r="A42" s="164"/>
      <c r="B42" s="179"/>
      <c r="C42" s="180" t="s">
        <v>139</v>
      </c>
      <c r="D42" s="1745" t="s">
        <v>811</v>
      </c>
      <c r="E42" s="1739"/>
      <c r="F42" s="1739"/>
      <c r="G42" s="1739"/>
      <c r="H42" s="1740"/>
      <c r="I42" s="444"/>
      <c r="J42" s="437"/>
      <c r="K42" s="397" t="str">
        <f>C42</f>
        <v>i. Specify source(s) of internally generated funds spent (for example, from taxes)</v>
      </c>
      <c r="L42" s="396"/>
      <c r="M42" s="396"/>
      <c r="N42" s="396"/>
      <c r="O42" s="398" t="str">
        <f>D42</f>
        <v>from taxes</v>
      </c>
      <c r="P42" s="396"/>
      <c r="Q42" s="396"/>
      <c r="R42" s="396"/>
      <c r="S42" s="396"/>
      <c r="T42" s="406"/>
      <c r="U42" s="406"/>
      <c r="V42" s="406"/>
      <c r="W42" s="407"/>
      <c r="X42" s="407"/>
      <c r="Y42" s="424"/>
      <c r="Z42" s="425"/>
      <c r="AA42" s="409"/>
    </row>
    <row r="43" spans="1:27" s="111" customFormat="1" ht="78.75" customHeight="1">
      <c r="A43" s="164"/>
      <c r="B43" s="1465" t="s">
        <v>140</v>
      </c>
      <c r="C43" s="1466"/>
      <c r="D43" s="793" t="s">
        <v>62</v>
      </c>
      <c r="E43" s="168">
        <v>0</v>
      </c>
      <c r="F43" s="169" t="s">
        <v>538</v>
      </c>
      <c r="G43" s="170"/>
      <c r="H43" s="191" t="s">
        <v>1295</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205</v>
      </c>
      <c r="E44" s="1513"/>
      <c r="F44" s="1513"/>
      <c r="G44" s="1513"/>
      <c r="H44" s="1514"/>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65" t="s">
        <v>142</v>
      </c>
      <c r="C45" s="1466"/>
      <c r="D45" s="181"/>
      <c r="E45" s="565">
        <f>E41+E43</f>
        <v>45454</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65" t="s">
        <v>99</v>
      </c>
      <c r="C49" s="1466"/>
      <c r="D49" s="793" t="s">
        <v>61</v>
      </c>
      <c r="E49" s="168">
        <v>6283050</v>
      </c>
      <c r="F49" s="169" t="s">
        <v>538</v>
      </c>
      <c r="G49" s="190" t="s">
        <v>1296</v>
      </c>
      <c r="H49" s="629" t="s">
        <v>1295</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1297</v>
      </c>
      <c r="E50" s="1601"/>
      <c r="F50" s="1601"/>
      <c r="G50" s="1601"/>
      <c r="H50" s="1602"/>
      <c r="I50" s="127"/>
      <c r="J50" s="437"/>
      <c r="K50" s="397" t="str">
        <f>C50</f>
        <v xml:space="preserve">i. Specify source(s) of in-kind donations </v>
      </c>
      <c r="L50" s="396"/>
      <c r="M50" s="396"/>
      <c r="N50" s="396"/>
      <c r="O50" s="398" t="str">
        <f>D50</f>
        <v>USAID ($3,532,604) and UNFPA ($2,750,446)</v>
      </c>
      <c r="P50" s="396"/>
      <c r="Q50" s="396"/>
      <c r="R50" s="396"/>
      <c r="S50" s="396"/>
      <c r="T50" s="406"/>
      <c r="U50" s="406"/>
      <c r="V50" s="406"/>
      <c r="W50" s="407"/>
      <c r="X50" s="407"/>
      <c r="Y50" s="424"/>
      <c r="Z50" s="425"/>
      <c r="AA50" s="409"/>
    </row>
    <row r="51" spans="1:27" s="111" customFormat="1">
      <c r="A51" s="164"/>
      <c r="B51" s="1465" t="s">
        <v>149</v>
      </c>
      <c r="C51" s="1466"/>
      <c r="D51" s="793" t="s">
        <v>61</v>
      </c>
      <c r="E51" s="168">
        <v>69000</v>
      </c>
      <c r="F51" s="169" t="s">
        <v>538</v>
      </c>
      <c r="G51" s="190" t="s">
        <v>352</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50">
      <c r="A53" s="164"/>
      <c r="B53" s="1465" t="s">
        <v>151</v>
      </c>
      <c r="C53" s="1466"/>
      <c r="D53" s="181"/>
      <c r="E53" s="182">
        <f>E49+E51+E52</f>
        <v>6352050</v>
      </c>
      <c r="F53" s="183"/>
      <c r="G53" s="183"/>
      <c r="H53" s="192" t="s">
        <v>1298</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7.1049584337891779E-3</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1</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1.5913266718620538</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47.25" customHeight="1">
      <c r="A62" s="152"/>
      <c r="B62" s="1465" t="s">
        <v>31</v>
      </c>
      <c r="C62" s="1465"/>
      <c r="D62" s="1465"/>
      <c r="E62" s="1465"/>
      <c r="F62" s="1823" t="s">
        <v>812</v>
      </c>
      <c r="G62" s="1824"/>
      <c r="H62" s="1825"/>
      <c r="I62" s="438"/>
      <c r="J62" s="437"/>
      <c r="K62" s="397"/>
      <c r="L62" s="396"/>
      <c r="M62" s="448">
        <f>E62</f>
        <v>0</v>
      </c>
      <c r="N62" s="396"/>
      <c r="O62" s="396"/>
      <c r="P62" s="396"/>
      <c r="Q62" s="397" t="str">
        <f>F62</f>
        <v>MOPH/SSPSR Unit (Système de Sécurisation des Produits de Santé de la Reproduction - System for Securing Reproductive Health Products)</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0.5" customHeight="1">
      <c r="A64" s="1480" t="s">
        <v>155</v>
      </c>
      <c r="B64" s="1465"/>
      <c r="C64" s="1466"/>
      <c r="D64" s="1477" t="s">
        <v>813</v>
      </c>
      <c r="E64" s="1478"/>
      <c r="F64" s="1478"/>
      <c r="G64" s="1478"/>
      <c r="H64" s="1479"/>
      <c r="I64" s="419"/>
      <c r="J64" s="437"/>
      <c r="K64" s="397" t="str">
        <f>A64</f>
        <v xml:space="preserve">B15. Please note any additional comments about finance and procurement.
</v>
      </c>
      <c r="L64" s="396"/>
      <c r="M64" s="396"/>
      <c r="N64" s="396"/>
      <c r="O64" s="397" t="str">
        <f>D64</f>
        <v xml:space="preserve">UNFPA is providing all commodities for the public sector including the contributions that USAID and the World bank made prior to the coup.  </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731" t="s">
        <v>61</v>
      </c>
      <c r="E68" s="1731"/>
      <c r="F68" s="788" t="s">
        <v>61</v>
      </c>
      <c r="G68" s="788"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731" t="s">
        <v>61</v>
      </c>
      <c r="E69" s="1731"/>
      <c r="F69" s="788" t="s">
        <v>61</v>
      </c>
      <c r="G69" s="788" t="s">
        <v>61</v>
      </c>
      <c r="H69" s="223"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731" t="s">
        <v>61</v>
      </c>
      <c r="E70" s="1731"/>
      <c r="F70" s="788" t="s">
        <v>61</v>
      </c>
      <c r="G70" s="788"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731" t="s">
        <v>62</v>
      </c>
      <c r="E71" s="1731"/>
      <c r="F71" s="788" t="s">
        <v>61</v>
      </c>
      <c r="G71" s="788"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731" t="s">
        <v>62</v>
      </c>
      <c r="E72" s="1731"/>
      <c r="F72" s="788" t="s">
        <v>61</v>
      </c>
      <c r="G72" s="788"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731" t="s">
        <v>61</v>
      </c>
      <c r="E73" s="1731"/>
      <c r="F73" s="788" t="s">
        <v>61</v>
      </c>
      <c r="G73" s="788"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731" t="s">
        <v>62</v>
      </c>
      <c r="E74" s="1731"/>
      <c r="F74" s="788" t="s">
        <v>62</v>
      </c>
      <c r="G74" s="788" t="s">
        <v>61</v>
      </c>
      <c r="H74" s="223"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731" t="s">
        <v>61</v>
      </c>
      <c r="E75" s="1731"/>
      <c r="F75" s="788" t="s">
        <v>61</v>
      </c>
      <c r="G75" s="788" t="s">
        <v>61</v>
      </c>
      <c r="H75" s="223"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731" t="s">
        <v>205</v>
      </c>
      <c r="E76" s="1731"/>
      <c r="F76" s="788" t="s">
        <v>61</v>
      </c>
      <c r="G76" s="788" t="s">
        <v>61</v>
      </c>
      <c r="H76" s="223"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731" t="s">
        <v>205</v>
      </c>
      <c r="E77" s="1731"/>
      <c r="F77" s="788" t="s">
        <v>61</v>
      </c>
      <c r="G77" s="788" t="s">
        <v>61</v>
      </c>
      <c r="H77" s="223"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731" t="s">
        <v>61</v>
      </c>
      <c r="E78" s="1731"/>
      <c r="F78" s="788" t="s">
        <v>61</v>
      </c>
      <c r="G78" s="788" t="s">
        <v>61</v>
      </c>
      <c r="H78" s="223"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819"/>
      <c r="E79" s="1819"/>
      <c r="F79" s="790" t="s">
        <v>345</v>
      </c>
      <c r="G79" s="790"/>
      <c r="H79" s="224"/>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03.5" customHeight="1" thickBot="1">
      <c r="A80" s="1558" t="s">
        <v>105</v>
      </c>
      <c r="B80" s="1482"/>
      <c r="C80" s="1483"/>
      <c r="D80" s="1820" t="s">
        <v>814</v>
      </c>
      <c r="E80" s="1821"/>
      <c r="F80" s="1821"/>
      <c r="G80" s="1821"/>
      <c r="H80" s="1822"/>
      <c r="I80" s="419"/>
      <c r="J80" s="437"/>
      <c r="K80" s="397" t="str">
        <f>A80</f>
        <v>C2. Please note any comments about the commodities offered.</v>
      </c>
      <c r="L80" s="396"/>
      <c r="M80" s="396"/>
      <c r="N80" s="396"/>
      <c r="O80" s="397" t="str">
        <f>D80</f>
        <v>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72.75" customHeight="1" thickBot="1">
      <c r="A85" s="1567"/>
      <c r="B85" s="210" t="s">
        <v>10</v>
      </c>
      <c r="C85" s="786" t="s">
        <v>604</v>
      </c>
      <c r="D85" s="1660" t="s">
        <v>548</v>
      </c>
      <c r="E85" s="1661"/>
      <c r="F85" s="789" t="s">
        <v>61</v>
      </c>
      <c r="G85" s="1737" t="s">
        <v>61</v>
      </c>
      <c r="H85" s="1738"/>
      <c r="I85" s="458"/>
      <c r="J85" s="446" t="str">
        <f>G85</f>
        <v>Yes</v>
      </c>
      <c r="K85" s="397" t="str">
        <f>B85</f>
        <v>a</v>
      </c>
      <c r="L85" s="396"/>
      <c r="M85" s="426">
        <f>E85</f>
        <v>0</v>
      </c>
      <c r="N85" s="396"/>
      <c r="O85" s="396"/>
      <c r="P85" s="396"/>
      <c r="Q85" s="396"/>
      <c r="R85" s="397"/>
      <c r="S85" s="397" t="str">
        <f>D85</f>
        <v>2008-2012</v>
      </c>
      <c r="T85" s="406"/>
      <c r="U85" s="406"/>
      <c r="V85" s="406"/>
      <c r="W85" s="407"/>
      <c r="X85" s="407"/>
      <c r="Y85" s="424"/>
      <c r="Z85" s="425"/>
      <c r="AA85" s="409"/>
    </row>
    <row r="86" spans="1:28" s="111" customFormat="1" ht="28.5" customHeight="1">
      <c r="A86" s="1561" t="s">
        <v>71</v>
      </c>
      <c r="B86" s="1562"/>
      <c r="C86" s="1562"/>
      <c r="D86" s="1562"/>
      <c r="E86" s="1562"/>
      <c r="F86" s="1562"/>
      <c r="G86" s="1563"/>
      <c r="H86" s="621"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716" t="s">
        <v>461</v>
      </c>
      <c r="F87" s="1717"/>
      <c r="G87" s="1717"/>
      <c r="H87" s="1718"/>
      <c r="I87" s="458"/>
      <c r="J87" s="446"/>
      <c r="K87" s="397"/>
      <c r="L87" s="396"/>
      <c r="M87" s="426"/>
      <c r="N87" s="426" t="str">
        <f>E87</f>
        <v>NGOs, social marketing, and commercial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716" t="s">
        <v>462</v>
      </c>
      <c r="F88" s="1717"/>
      <c r="G88" s="1717"/>
      <c r="H88" s="1718"/>
      <c r="I88" s="458"/>
      <c r="J88" s="446"/>
      <c r="K88" s="397"/>
      <c r="L88" s="396"/>
      <c r="M88" s="426"/>
      <c r="N88" s="426" t="str">
        <f>E88</f>
        <v>Taxes = 20%  and duties = 20% - 40%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211"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717" t="s">
        <v>815</v>
      </c>
      <c r="F90" s="1717"/>
      <c r="G90" s="1717"/>
      <c r="H90" s="1718"/>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65" t="s">
        <v>22</v>
      </c>
      <c r="C92" s="1465"/>
      <c r="D92" s="1466"/>
      <c r="E92" s="1710" t="s">
        <v>605</v>
      </c>
      <c r="F92" s="1711"/>
      <c r="G92" s="1711"/>
      <c r="H92" s="1750"/>
      <c r="I92" s="458"/>
      <c r="J92" s="446"/>
      <c r="K92" s="397" t="str">
        <f>B92</f>
        <v>a. If yes, describe the policies.</v>
      </c>
      <c r="L92" s="396"/>
      <c r="M92" s="396"/>
      <c r="N92" s="460"/>
      <c r="O92" s="398" t="str">
        <f>E92</f>
        <v>Politique Nationale de Santé Communautaire (National Community Health Policy)</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710" t="s">
        <v>199</v>
      </c>
      <c r="E95" s="1711"/>
      <c r="F95" s="1712"/>
      <c r="G95" s="1537" t="s">
        <v>199</v>
      </c>
      <c r="H95" s="1646"/>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710" t="s">
        <v>199</v>
      </c>
      <c r="E96" s="1711"/>
      <c r="F96" s="1712"/>
      <c r="G96" s="1537" t="s">
        <v>199</v>
      </c>
      <c r="H96" s="1646"/>
      <c r="I96" s="465"/>
      <c r="J96" s="446" t="str">
        <f t="shared" si="3"/>
        <v>Community health worker</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710" t="s">
        <v>187</v>
      </c>
      <c r="E97" s="1711"/>
      <c r="F97" s="1712"/>
      <c r="G97" s="1537" t="s">
        <v>187</v>
      </c>
      <c r="H97" s="1646"/>
      <c r="I97" s="465"/>
      <c r="J97" s="446" t="str">
        <f t="shared" si="3"/>
        <v>Auxiliary nurse midwife</v>
      </c>
      <c r="K97" s="397"/>
      <c r="L97" s="396"/>
      <c r="M97" s="426"/>
      <c r="N97" s="396"/>
      <c r="O97" s="397"/>
      <c r="P97" s="397"/>
      <c r="Q97" s="396"/>
      <c r="R97" s="396"/>
      <c r="S97" s="396"/>
      <c r="T97" s="463" t="str">
        <f t="shared" si="4"/>
        <v>Auxiliary nurse midwife</v>
      </c>
      <c r="U97" s="464"/>
      <c r="V97" s="406"/>
      <c r="W97" s="407"/>
      <c r="X97" s="407"/>
      <c r="Y97" s="424"/>
      <c r="Z97" s="425"/>
      <c r="AA97" s="409"/>
    </row>
    <row r="98" spans="1:27" s="111" customFormat="1" ht="15" customHeight="1">
      <c r="A98" s="130"/>
      <c r="B98" s="94" t="s">
        <v>182</v>
      </c>
      <c r="C98" s="92" t="s">
        <v>190</v>
      </c>
      <c r="D98" s="1710" t="s">
        <v>187</v>
      </c>
      <c r="E98" s="1711"/>
      <c r="F98" s="1712"/>
      <c r="G98" s="1537" t="s">
        <v>187</v>
      </c>
      <c r="H98" s="1646"/>
      <c r="I98" s="465"/>
      <c r="J98" s="446" t="str">
        <f t="shared" si="3"/>
        <v>Auxiliary nurse midwife</v>
      </c>
      <c r="K98" s="397"/>
      <c r="L98" s="396"/>
      <c r="M98" s="426"/>
      <c r="N98" s="396"/>
      <c r="O98" s="397"/>
      <c r="P98" s="397"/>
      <c r="Q98" s="396"/>
      <c r="R98" s="396"/>
      <c r="S98" s="396"/>
      <c r="T98" s="463" t="str">
        <f t="shared" si="4"/>
        <v>Auxiliary nurse midwife</v>
      </c>
      <c r="U98" s="464"/>
      <c r="V98" s="406"/>
      <c r="W98" s="407"/>
      <c r="X98" s="407"/>
      <c r="Y98" s="424"/>
      <c r="Z98" s="425"/>
      <c r="AA98" s="409"/>
    </row>
    <row r="99" spans="1:27" s="111" customFormat="1" ht="15" customHeight="1">
      <c r="A99" s="130"/>
      <c r="B99" s="95" t="s">
        <v>183</v>
      </c>
      <c r="C99" s="92" t="s">
        <v>191</v>
      </c>
      <c r="D99" s="1710" t="s">
        <v>199</v>
      </c>
      <c r="E99" s="1711"/>
      <c r="F99" s="1712"/>
      <c r="G99" s="1537" t="s">
        <v>199</v>
      </c>
      <c r="H99" s="1646"/>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710" t="s">
        <v>187</v>
      </c>
      <c r="E100" s="1711"/>
      <c r="F100" s="1712"/>
      <c r="G100" s="1537" t="s">
        <v>187</v>
      </c>
      <c r="H100" s="1646"/>
      <c r="I100" s="465"/>
      <c r="J100" s="446" t="str">
        <f t="shared" si="3"/>
        <v>Auxiliary nurse midwife</v>
      </c>
      <c r="K100" s="397"/>
      <c r="L100" s="396"/>
      <c r="M100" s="426"/>
      <c r="N100" s="396"/>
      <c r="O100" s="397"/>
      <c r="P100" s="397"/>
      <c r="Q100" s="396"/>
      <c r="R100" s="396"/>
      <c r="S100" s="396"/>
      <c r="T100" s="463" t="str">
        <f t="shared" si="4"/>
        <v>Auxiliary nurse midwife</v>
      </c>
      <c r="U100" s="464"/>
      <c r="V100" s="406"/>
      <c r="W100" s="407"/>
      <c r="X100" s="407"/>
      <c r="Y100" s="424"/>
      <c r="Z100" s="425"/>
      <c r="AA100" s="409"/>
    </row>
    <row r="101" spans="1:27" s="111" customFormat="1" ht="15" customHeight="1">
      <c r="A101" s="130"/>
      <c r="B101" s="95" t="s">
        <v>185</v>
      </c>
      <c r="C101" s="92" t="s">
        <v>193</v>
      </c>
      <c r="D101" s="1710" t="s">
        <v>203</v>
      </c>
      <c r="E101" s="1711"/>
      <c r="F101" s="1712"/>
      <c r="G101" s="1537" t="s">
        <v>203</v>
      </c>
      <c r="H101" s="1646"/>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737" t="s">
        <v>199</v>
      </c>
      <c r="E102" s="1741"/>
      <c r="F102" s="1742"/>
      <c r="G102" s="1523" t="s">
        <v>199</v>
      </c>
      <c r="H102" s="1662"/>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28" t="s">
        <v>684</v>
      </c>
      <c r="B103" s="1529"/>
      <c r="C103" s="1530"/>
      <c r="D103" s="1816" t="s">
        <v>816</v>
      </c>
      <c r="E103" s="1817"/>
      <c r="F103" s="1817"/>
      <c r="G103" s="1817"/>
      <c r="H103" s="1818"/>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Normes et Procedures en Santé de la Reproduction (Norms and Procedures in Reproductive Health) - This applies to public and private health system i.e. at community level, health centers, centers for referral, and private clinics and refers to all methods. </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85"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85"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86"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710" t="s">
        <v>62</v>
      </c>
      <c r="H111" s="1750"/>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710" t="s">
        <v>62</v>
      </c>
      <c r="H112" s="1750"/>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710" t="s">
        <v>205</v>
      </c>
      <c r="H113" s="1750"/>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745" t="s">
        <v>205</v>
      </c>
      <c r="E114" s="1739"/>
      <c r="F114" s="1739"/>
      <c r="G114" s="1739"/>
      <c r="H114" s="1740"/>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710" t="s">
        <v>61</v>
      </c>
      <c r="H116" s="1750"/>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710" t="s">
        <v>61</v>
      </c>
      <c r="H117" s="1750"/>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710" t="s">
        <v>61</v>
      </c>
      <c r="H118" s="1750"/>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710" t="s">
        <v>61</v>
      </c>
      <c r="H119" s="1750"/>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710" t="s">
        <v>61</v>
      </c>
      <c r="H120" s="1750"/>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710" t="s">
        <v>61</v>
      </c>
      <c r="H121" s="1750"/>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710" t="s">
        <v>61</v>
      </c>
      <c r="H122" s="1750"/>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710" t="s">
        <v>61</v>
      </c>
      <c r="H123" s="1750"/>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710" t="s">
        <v>61</v>
      </c>
      <c r="H124" s="1750"/>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710" t="s">
        <v>61</v>
      </c>
      <c r="H125" s="1750"/>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65" t="s">
        <v>112</v>
      </c>
      <c r="D126" s="1465"/>
      <c r="E126" s="1465"/>
      <c r="F126" s="1465"/>
      <c r="G126" s="1760" t="s">
        <v>345</v>
      </c>
      <c r="H126" s="1761"/>
      <c r="I126" s="421"/>
      <c r="J126" s="446" t="str">
        <f t="shared" si="5"/>
        <v>Spermicide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815">
        <v>41640</v>
      </c>
      <c r="H127" s="1761"/>
      <c r="I127" s="421"/>
      <c r="J127" s="446">
        <f t="shared" si="5"/>
        <v>41640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4.5" customHeight="1">
      <c r="A128" s="1480" t="s">
        <v>437</v>
      </c>
      <c r="B128" s="1465"/>
      <c r="C128" s="1466"/>
      <c r="D128" s="1649" t="s">
        <v>606</v>
      </c>
      <c r="E128" s="1650"/>
      <c r="F128" s="1650"/>
      <c r="G128" s="1650"/>
      <c r="H128" s="1651"/>
      <c r="I128" s="421"/>
      <c r="J128" s="473"/>
      <c r="K128" s="397" t="str">
        <f>A128</f>
        <v xml:space="preserve">D11. Name of the list(s)
</v>
      </c>
      <c r="L128" s="397"/>
      <c r="M128" s="396"/>
      <c r="N128" s="396"/>
      <c r="O128" s="397" t="str">
        <f>D128</f>
        <v>Liste des Médicaments Enregitrés à Madagascar (List of drugs registered in Madagascar)</v>
      </c>
      <c r="P128" s="396"/>
      <c r="Q128" s="474"/>
      <c r="R128" s="396"/>
      <c r="S128" s="412"/>
      <c r="T128" s="413"/>
      <c r="U128" s="413"/>
      <c r="V128" s="413"/>
      <c r="W128" s="414"/>
      <c r="X128" s="414"/>
      <c r="Y128" s="474"/>
      <c r="Z128" s="475"/>
      <c r="AA128" s="409"/>
    </row>
    <row r="129" spans="1:27" s="132" customFormat="1" ht="27.75" customHeight="1">
      <c r="A129" s="1480" t="s">
        <v>472</v>
      </c>
      <c r="B129" s="1465"/>
      <c r="C129" s="1466"/>
      <c r="D129" s="1649" t="s">
        <v>817</v>
      </c>
      <c r="E129" s="1650"/>
      <c r="F129" s="1650"/>
      <c r="G129" s="1650"/>
      <c r="H129" s="1651"/>
      <c r="I129" s="421"/>
      <c r="J129" s="473"/>
      <c r="K129" s="397" t="str">
        <f>A129</f>
        <v xml:space="preserve">D12. Notes about the list(s)
</v>
      </c>
      <c r="L129" s="397"/>
      <c r="M129" s="396"/>
      <c r="N129" s="396"/>
      <c r="O129" s="397" t="str">
        <f>D129</f>
        <v>The list is provided by manufacturer and product, and updated annually.</v>
      </c>
      <c r="P129" s="396"/>
      <c r="Q129" s="474"/>
      <c r="R129" s="396"/>
      <c r="S129" s="412"/>
      <c r="T129" s="413"/>
      <c r="U129" s="413"/>
      <c r="V129" s="413"/>
      <c r="W129" s="414"/>
      <c r="X129" s="414"/>
      <c r="Y129" s="474"/>
      <c r="Z129" s="475"/>
      <c r="AA129" s="409"/>
    </row>
    <row r="130" spans="1:27" s="111" customFormat="1" ht="28.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
      <c r="A131" s="218"/>
      <c r="B131" s="1496" t="s">
        <v>172</v>
      </c>
      <c r="C131" s="1497"/>
      <c r="D131" s="1497"/>
      <c r="E131" s="1498"/>
      <c r="F131" s="1499">
        <v>2007</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24"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20.25" customHeight="1">
      <c r="A133" s="217"/>
      <c r="B133" s="1465" t="s">
        <v>68</v>
      </c>
      <c r="C133" s="1465"/>
      <c r="D133" s="1465"/>
      <c r="E133" s="1465"/>
      <c r="F133" s="1466"/>
      <c r="G133" s="1467" t="s">
        <v>61</v>
      </c>
      <c r="H133" s="1468"/>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21.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23.2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21"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61</v>
      </c>
      <c r="H148" s="1468"/>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65" t="s">
        <v>717</v>
      </c>
      <c r="C149" s="1465"/>
      <c r="D149" s="1465"/>
      <c r="E149" s="1465"/>
      <c r="F149" s="1465"/>
      <c r="G149" s="1502" t="s">
        <v>538</v>
      </c>
      <c r="H149" s="1504"/>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1299</v>
      </c>
      <c r="H150" s="15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65" t="s">
        <v>177</v>
      </c>
      <c r="C153" s="1465"/>
      <c r="D153" s="1482"/>
      <c r="E153" s="1482"/>
      <c r="F153" s="1483"/>
      <c r="G153" s="1484" t="s">
        <v>62</v>
      </c>
      <c r="H153" s="1485"/>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3.5" customHeight="1">
      <c r="A154" s="1807" t="s">
        <v>622</v>
      </c>
      <c r="B154" s="1807"/>
      <c r="C154" s="1807"/>
      <c r="D154" s="1809" t="s">
        <v>818</v>
      </c>
      <c r="E154" s="1810"/>
      <c r="F154" s="1810"/>
      <c r="G154" s="1810"/>
      <c r="H154" s="1811"/>
      <c r="I154" s="419"/>
      <c r="J154" s="446"/>
      <c r="K154" s="397" t="str">
        <f>A154</f>
        <v>F. Please note any overall comments about challenges and/or successes with contraceptive security in your country.</v>
      </c>
      <c r="L154" s="396"/>
      <c r="M154" s="396"/>
      <c r="N154" s="396"/>
      <c r="O154" s="397" t="str">
        <f>D154</f>
        <v>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P154" s="396"/>
      <c r="Q154" s="396"/>
      <c r="R154" s="396"/>
      <c r="S154" s="396"/>
      <c r="T154" s="406"/>
      <c r="U154" s="406"/>
      <c r="V154" s="406"/>
      <c r="W154" s="407"/>
      <c r="X154" s="407"/>
      <c r="Y154" s="424"/>
      <c r="Z154" s="425"/>
      <c r="AA154" s="409"/>
    </row>
    <row r="155" spans="1:27" s="474" customFormat="1" ht="132.75" customHeight="1" thickBot="1">
      <c r="A155" s="1808"/>
      <c r="B155" s="1808"/>
      <c r="C155" s="1808"/>
      <c r="D155" s="1812"/>
      <c r="E155" s="1813"/>
      <c r="F155" s="1813"/>
      <c r="G155" s="1813"/>
      <c r="H155" s="1814"/>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5"/>
    <mergeCell ref="D154: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3" fitToHeight="6" orientation="portrait" r:id="rId1"/>
  <rowBreaks count="1" manualBreakCount="1">
    <brk id="53" max="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62.85546875" style="109" bestFit="1"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1464</v>
      </c>
      <c r="B7" s="1632"/>
      <c r="C7" s="1632"/>
      <c r="D7" s="916"/>
      <c r="E7" s="916"/>
      <c r="F7" s="916"/>
      <c r="G7" s="917"/>
      <c r="H7" s="918"/>
      <c r="I7" s="906"/>
      <c r="J7" s="907"/>
      <c r="K7" s="908" t="str">
        <f>A7</f>
        <v>Country: Malawi</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832" t="s">
        <v>117</v>
      </c>
      <c r="B12" s="1833"/>
      <c r="C12" s="1833"/>
      <c r="D12" s="1833"/>
      <c r="E12" s="1833"/>
      <c r="F12" s="1833"/>
      <c r="G12" s="1834"/>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630"/>
      <c r="B13" s="1758" t="s">
        <v>13</v>
      </c>
      <c r="C13" s="1759"/>
      <c r="D13" s="1540" t="s">
        <v>463</v>
      </c>
      <c r="E13" s="1642"/>
      <c r="F13" s="1642"/>
      <c r="G13" s="1642"/>
      <c r="H13" s="1541"/>
      <c r="I13" s="6"/>
      <c r="J13" s="23"/>
      <c r="K13" s="7" t="str">
        <f>B13</f>
        <v>a. What is the name of the committee?</v>
      </c>
      <c r="L13" s="29" t="str">
        <f>D13</f>
        <v>Reproductive Health Commodity Security Coordinating Committee</v>
      </c>
      <c r="M13" s="19"/>
      <c r="N13" s="19"/>
      <c r="O13" s="22" t="str">
        <f>D13</f>
        <v>Reproductive Health Commodity Security Coordinating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859" t="s">
        <v>8</v>
      </c>
      <c r="B14" s="1860"/>
      <c r="C14" s="1860"/>
      <c r="D14" s="1861" t="s">
        <v>83</v>
      </c>
      <c r="E14" s="1861"/>
      <c r="F14" s="1861"/>
      <c r="G14" s="1861"/>
      <c r="H14" s="1862"/>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76.5" customHeight="1">
      <c r="A15" s="631"/>
      <c r="B15" s="1850" t="s">
        <v>14</v>
      </c>
      <c r="C15" s="1863"/>
      <c r="D15" s="602" t="s">
        <v>61</v>
      </c>
      <c r="E15" s="632" t="s">
        <v>55</v>
      </c>
      <c r="F15" s="1664" t="s">
        <v>819</v>
      </c>
      <c r="G15" s="1665"/>
      <c r="H15" s="1666"/>
      <c r="I15" s="6"/>
      <c r="J15" s="23"/>
      <c r="K15" s="7" t="str">
        <f t="shared" ref="K15:K23" si="0">B15</f>
        <v>a. Social marketing</v>
      </c>
      <c r="L15" s="19"/>
      <c r="M15" s="19"/>
      <c r="N15" s="19"/>
      <c r="O15" s="7"/>
      <c r="P15" s="19"/>
      <c r="Q15" s="7" t="str">
        <f t="shared" ref="Q15:Q23" si="1">F15</f>
        <v xml:space="preserve">Population Services International (PSI) and Banja la Mtsogolo (BLM)
</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633"/>
      <c r="B16" s="1758" t="s">
        <v>118</v>
      </c>
      <c r="C16" s="1759"/>
      <c r="D16" s="602" t="s">
        <v>61</v>
      </c>
      <c r="E16" s="634" t="s">
        <v>55</v>
      </c>
      <c r="F16" s="1664" t="s">
        <v>464</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Banja la Mtsogolo (BLM), Christian Health Association of Malawi (CHAM), Family Planning Association of Malawi (FPAM), EngenderHealth</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633"/>
      <c r="B17" s="1758" t="s">
        <v>119</v>
      </c>
      <c r="C17" s="1759"/>
      <c r="D17" s="602" t="s">
        <v>61</v>
      </c>
      <c r="E17" s="634" t="s">
        <v>55</v>
      </c>
      <c r="F17" s="1664" t="s">
        <v>465</v>
      </c>
      <c r="G17" s="1665"/>
      <c r="H17" s="1666"/>
      <c r="I17" s="6"/>
      <c r="J17" s="23"/>
      <c r="K17" s="7" t="str">
        <f t="shared" si="0"/>
        <v>c. Commercial sector (for example: pharmacy associations, manufacturers, etc.)</v>
      </c>
      <c r="L17" s="19"/>
      <c r="M17" s="19"/>
      <c r="N17" s="19"/>
      <c r="O17" s="7"/>
      <c r="P17" s="19"/>
      <c r="Q17" s="7" t="str">
        <f t="shared" si="1"/>
        <v>Association of Private Practitioners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633"/>
      <c r="B18" s="1758" t="s">
        <v>15</v>
      </c>
      <c r="C18" s="1759"/>
      <c r="D18" s="602" t="s">
        <v>61</v>
      </c>
      <c r="E18" s="634" t="s">
        <v>56</v>
      </c>
      <c r="F18" s="1664" t="s">
        <v>361</v>
      </c>
      <c r="G18" s="1665"/>
      <c r="H18" s="1666"/>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633"/>
      <c r="B19" s="1758" t="s">
        <v>16</v>
      </c>
      <c r="C19" s="1759"/>
      <c r="D19" s="602" t="s">
        <v>61</v>
      </c>
      <c r="E19" s="634" t="s">
        <v>57</v>
      </c>
      <c r="F19" s="1664" t="s">
        <v>441</v>
      </c>
      <c r="G19" s="1665"/>
      <c r="H19" s="1666"/>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633"/>
      <c r="B20" s="1758" t="s">
        <v>120</v>
      </c>
      <c r="C20" s="1759"/>
      <c r="D20" s="602" t="s">
        <v>61</v>
      </c>
      <c r="E20" s="634" t="s">
        <v>58</v>
      </c>
      <c r="F20" s="1664" t="s">
        <v>466</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Health Technical Support Services, Reproductive Health Unit (RHU), Department of Nursing, Planning Department</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633"/>
      <c r="B21" s="1850" t="s">
        <v>17</v>
      </c>
      <c r="C21" s="1850"/>
      <c r="D21" s="602" t="s">
        <v>61</v>
      </c>
      <c r="E21" s="634" t="s">
        <v>59</v>
      </c>
      <c r="F21" s="1664" t="s">
        <v>467</v>
      </c>
      <c r="G21" s="1665"/>
      <c r="H21" s="1666"/>
      <c r="I21" s="6"/>
      <c r="J21" s="23"/>
      <c r="K21" s="7" t="str">
        <f t="shared" si="0"/>
        <v>g. Central Medical Store or Central Warehouse</v>
      </c>
      <c r="L21" s="19"/>
      <c r="M21" s="19"/>
      <c r="N21" s="19"/>
      <c r="O21" s="7"/>
      <c r="P21" s="19"/>
      <c r="Q21" s="7" t="str">
        <f t="shared" si="1"/>
        <v>Central Medical Stores</v>
      </c>
      <c r="R21" s="19"/>
      <c r="S21" s="19"/>
      <c r="T21" s="14"/>
      <c r="U21" s="14"/>
      <c r="V21" s="14"/>
      <c r="W21" s="41"/>
      <c r="X21" s="41"/>
      <c r="Y21" s="42"/>
      <c r="Z21" s="49"/>
      <c r="AA21"/>
    </row>
    <row r="22" spans="1:134" s="111" customFormat="1" ht="30">
      <c r="A22" s="633"/>
      <c r="B22" s="1850" t="s">
        <v>39</v>
      </c>
      <c r="C22" s="1850"/>
      <c r="D22" s="602" t="s">
        <v>61</v>
      </c>
      <c r="E22" s="634" t="s">
        <v>59</v>
      </c>
      <c r="F22" s="1664" t="s">
        <v>468</v>
      </c>
      <c r="G22" s="1665"/>
      <c r="H22" s="1666"/>
      <c r="I22" s="6"/>
      <c r="J22" s="23"/>
      <c r="K22" s="7" t="str">
        <f t="shared" si="0"/>
        <v xml:space="preserve">h. Ministry of Finance or Ministry of Planning </v>
      </c>
      <c r="L22" s="19"/>
      <c r="M22" s="19"/>
      <c r="N22" s="19"/>
      <c r="O22" s="7"/>
      <c r="P22" s="19"/>
      <c r="Q22" s="7" t="str">
        <f t="shared" si="1"/>
        <v>Both Ministries (but have not attended any meeting so far)</v>
      </c>
      <c r="R22" s="19"/>
      <c r="S22" s="19"/>
      <c r="T22" s="14"/>
      <c r="U22" s="14"/>
      <c r="V22" s="14"/>
      <c r="W22" s="41"/>
      <c r="X22" s="41"/>
      <c r="Y22" s="42"/>
      <c r="Z22" s="49"/>
      <c r="AA22"/>
    </row>
    <row r="23" spans="1:134" s="114" customFormat="1" ht="30">
      <c r="A23" s="633"/>
      <c r="B23" s="1850" t="s">
        <v>121</v>
      </c>
      <c r="C23" s="1850"/>
      <c r="D23" s="602" t="s">
        <v>61</v>
      </c>
      <c r="E23" s="634" t="s">
        <v>59</v>
      </c>
      <c r="F23" s="1664" t="s">
        <v>469</v>
      </c>
      <c r="G23" s="1665"/>
      <c r="H23" s="1666"/>
      <c r="I23" s="6"/>
      <c r="J23" s="23"/>
      <c r="K23" s="36" t="str">
        <f t="shared" si="0"/>
        <v>i. Other (for example: partners)</v>
      </c>
      <c r="L23" s="23"/>
      <c r="M23" s="23"/>
      <c r="N23" s="23"/>
      <c r="O23" s="36"/>
      <c r="P23" s="23"/>
      <c r="Q23" s="36" t="str">
        <f t="shared" si="1"/>
        <v>National AIDS Commission, Save the Children, Malawi Health Equity Network, Clinton Health Access</v>
      </c>
      <c r="R23" s="23"/>
      <c r="S23" s="23"/>
      <c r="T23" s="23"/>
      <c r="U23" s="23"/>
      <c r="V23" s="23"/>
      <c r="W23" s="60"/>
      <c r="X23" s="60"/>
      <c r="Y23" s="59"/>
      <c r="Z23" s="59"/>
      <c r="AA23"/>
    </row>
    <row r="24" spans="1:134" s="111" customFormat="1">
      <c r="A24" s="1757" t="s">
        <v>122</v>
      </c>
      <c r="B24" s="1758"/>
      <c r="C24" s="1758"/>
      <c r="D24" s="1758"/>
      <c r="E24" s="1758"/>
      <c r="F24" s="1758"/>
      <c r="G24" s="1758"/>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858" t="s">
        <v>123</v>
      </c>
      <c r="B25" s="1852"/>
      <c r="C25" s="1852"/>
      <c r="D25" s="1850"/>
      <c r="E25" s="1850"/>
      <c r="F25" s="1850"/>
      <c r="G25" s="1851"/>
      <c r="H25" s="98"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124</v>
      </c>
      <c r="B26" s="1482"/>
      <c r="C26" s="1483"/>
      <c r="D26" s="154" t="s">
        <v>62</v>
      </c>
      <c r="E26" s="155" t="s">
        <v>53</v>
      </c>
      <c r="F26" s="156" t="s">
        <v>205</v>
      </c>
      <c r="G26" s="157" t="s">
        <v>34</v>
      </c>
      <c r="H26" s="635"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612">
        <v>4873900</v>
      </c>
      <c r="H29" s="1613"/>
      <c r="I29" s="10"/>
      <c r="J29" s="36">
        <f>G29</f>
        <v>4873900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5">
      <c r="A30" s="1480" t="s">
        <v>676</v>
      </c>
      <c r="B30" s="1465"/>
      <c r="C30" s="1465"/>
      <c r="D30" s="1465"/>
      <c r="E30" s="161" t="s">
        <v>720</v>
      </c>
      <c r="F30" s="162" t="s">
        <v>127</v>
      </c>
      <c r="G30" s="1614" t="s">
        <v>820</v>
      </c>
      <c r="H30" s="1615"/>
      <c r="I30" s="10"/>
      <c r="J30" s="36" t="str">
        <f>G30</f>
        <v>Ministry of Health with support from USAID |DELIVER PROJECT  (quoted from Ministry of Health 2013 National Quantification and Supply Planning Report)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163"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734</v>
      </c>
      <c r="B32" s="1607"/>
      <c r="C32" s="1607"/>
      <c r="D32" s="1607"/>
      <c r="E32" s="1607"/>
      <c r="F32" s="1607"/>
      <c r="G32" s="1608"/>
      <c r="H32" s="163" t="s">
        <v>62</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34" s="111" customFormat="1" ht="15.75" customHeight="1">
      <c r="A33" s="1558" t="s">
        <v>129</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34" s="111" customFormat="1" ht="105">
      <c r="A34" s="172"/>
      <c r="B34" s="1607" t="s">
        <v>207</v>
      </c>
      <c r="C34" s="1607"/>
      <c r="D34" s="1608"/>
      <c r="E34" s="222" t="s">
        <v>821</v>
      </c>
      <c r="F34" s="165" t="s">
        <v>822</v>
      </c>
      <c r="G34" s="636"/>
      <c r="H34" s="637"/>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34" s="111" customFormat="1" ht="30">
      <c r="A35" s="152"/>
      <c r="B35" s="1607" t="s">
        <v>208</v>
      </c>
      <c r="C35" s="1607"/>
      <c r="D35" s="1608"/>
      <c r="E35" s="638">
        <v>0</v>
      </c>
      <c r="F35" s="639" t="s">
        <v>205</v>
      </c>
      <c r="G35" s="563" t="s">
        <v>205</v>
      </c>
      <c r="H35" s="640" t="s">
        <v>205</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34" s="111" customFormat="1" ht="75">
      <c r="A36" s="152"/>
      <c r="B36" s="1607" t="s">
        <v>209</v>
      </c>
      <c r="C36" s="1607"/>
      <c r="D36" s="1608"/>
      <c r="E36" s="638">
        <v>0</v>
      </c>
      <c r="F36" s="161"/>
      <c r="G36" s="641"/>
      <c r="H36" s="642"/>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34" s="111" customFormat="1" ht="45" customHeight="1">
      <c r="A37" s="172"/>
      <c r="B37" s="1482" t="s">
        <v>180</v>
      </c>
      <c r="C37" s="1482"/>
      <c r="D37" s="1483"/>
      <c r="E37" s="638">
        <v>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34" s="111" customFormat="1" ht="82.5" customHeight="1">
      <c r="A38" s="1480" t="s">
        <v>179</v>
      </c>
      <c r="B38" s="1465"/>
      <c r="C38" s="1465"/>
      <c r="D38" s="1465"/>
      <c r="E38" s="1465"/>
      <c r="F38" s="1465"/>
      <c r="G38" s="1466"/>
      <c r="H38" s="64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34"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34"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34" s="111" customFormat="1" ht="30">
      <c r="A41" s="164"/>
      <c r="B41" s="1465" t="s">
        <v>138</v>
      </c>
      <c r="C41" s="1466"/>
      <c r="D41" s="599" t="s">
        <v>62</v>
      </c>
      <c r="E41" s="638">
        <v>0</v>
      </c>
      <c r="F41" s="161"/>
      <c r="G41" s="644"/>
      <c r="H41" s="645"/>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34" s="111" customFormat="1" ht="30">
      <c r="A42" s="164"/>
      <c r="B42" s="179"/>
      <c r="C42" s="180" t="s">
        <v>139</v>
      </c>
      <c r="D42" s="1512" t="s">
        <v>205</v>
      </c>
      <c r="E42" s="1513"/>
      <c r="F42" s="1513"/>
      <c r="G42" s="1513"/>
      <c r="H42" s="1514"/>
      <c r="I42" s="27"/>
      <c r="J42" s="24"/>
      <c r="K42" s="7" t="str">
        <f>C42</f>
        <v>i. Specify source(s) of internally generated funds spent (for example, from taxes)</v>
      </c>
      <c r="L42" s="19"/>
      <c r="M42" s="19"/>
      <c r="N42" s="19"/>
      <c r="O42" s="22" t="str">
        <f>D42</f>
        <v>Not applicable</v>
      </c>
      <c r="P42" s="19"/>
      <c r="Q42" s="19"/>
      <c r="R42" s="19"/>
      <c r="S42" s="19"/>
      <c r="T42" s="14"/>
      <c r="U42" s="14"/>
      <c r="V42" s="14"/>
      <c r="W42" s="41"/>
      <c r="X42" s="41"/>
      <c r="Y42" s="42"/>
      <c r="Z42" s="49"/>
      <c r="AA42"/>
    </row>
    <row r="43" spans="1:34" s="111" customFormat="1" ht="78.75" customHeight="1">
      <c r="A43" s="164"/>
      <c r="B43" s="1758" t="s">
        <v>140</v>
      </c>
      <c r="C43" s="1759"/>
      <c r="D43" s="599" t="s">
        <v>62</v>
      </c>
      <c r="E43" s="638">
        <v>0</v>
      </c>
      <c r="F43" s="161"/>
      <c r="G43" s="644"/>
      <c r="H43" s="64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34" s="111" customFormat="1" ht="30">
      <c r="A44" s="164"/>
      <c r="B44" s="179"/>
      <c r="C44" s="180" t="s">
        <v>141</v>
      </c>
      <c r="D44" s="1512" t="s">
        <v>205</v>
      </c>
      <c r="E44" s="1513"/>
      <c r="F44" s="1513"/>
      <c r="G44" s="1513"/>
      <c r="H44" s="1514"/>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34" s="111" customFormat="1" ht="45">
      <c r="A45" s="164"/>
      <c r="B45" s="1465" t="s">
        <v>142</v>
      </c>
      <c r="C45" s="1466"/>
      <c r="D45" s="181"/>
      <c r="E45" s="638">
        <v>0</v>
      </c>
      <c r="F45" s="183"/>
      <c r="G45" s="183"/>
      <c r="H45" s="64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34"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34"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34"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c r="AD48" s="237"/>
      <c r="AE48" s="237"/>
      <c r="AF48" s="237"/>
      <c r="AG48" s="237"/>
      <c r="AH48" s="237"/>
    </row>
    <row r="49" spans="1:27" s="111" customFormat="1" ht="30">
      <c r="A49" s="164"/>
      <c r="B49" s="1465" t="s">
        <v>99</v>
      </c>
      <c r="C49" s="1466"/>
      <c r="D49" s="599" t="s">
        <v>61</v>
      </c>
      <c r="E49" s="646">
        <v>4076143</v>
      </c>
      <c r="F49" s="161" t="s">
        <v>720</v>
      </c>
      <c r="G49" s="647" t="s">
        <v>352</v>
      </c>
      <c r="H49" s="614" t="s">
        <v>823</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243</v>
      </c>
      <c r="E50" s="1601"/>
      <c r="F50" s="1601"/>
      <c r="G50" s="1601"/>
      <c r="H50" s="1602"/>
      <c r="I50" s="127"/>
      <c r="J50" s="24"/>
      <c r="K50" s="7" t="str">
        <f>C50</f>
        <v xml:space="preserve">i. Specify source(s) of in-kind donations </v>
      </c>
      <c r="L50" s="19"/>
      <c r="M50" s="19"/>
      <c r="N50" s="19"/>
      <c r="O50" s="22" t="str">
        <f>D50</f>
        <v>UNFPA and USAID</v>
      </c>
      <c r="P50" s="19"/>
      <c r="Q50" s="19"/>
      <c r="R50" s="19"/>
      <c r="S50" s="19"/>
      <c r="T50" s="14"/>
      <c r="U50" s="14"/>
      <c r="V50" s="14"/>
      <c r="W50" s="41"/>
      <c r="X50" s="41"/>
      <c r="Y50" s="42"/>
      <c r="Z50" s="49"/>
      <c r="AA50"/>
    </row>
    <row r="51" spans="1:27" s="111" customFormat="1" ht="30" customHeight="1">
      <c r="A51" s="164"/>
      <c r="B51" s="1758" t="s">
        <v>149</v>
      </c>
      <c r="C51" s="1759"/>
      <c r="D51" s="648" t="s">
        <v>61</v>
      </c>
      <c r="E51" s="483">
        <v>300002.40000000002</v>
      </c>
      <c r="F51" s="161" t="s">
        <v>720</v>
      </c>
      <c r="G51" s="650" t="s">
        <v>824</v>
      </c>
      <c r="H51" s="651" t="s">
        <v>825</v>
      </c>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758" t="s">
        <v>150</v>
      </c>
      <c r="C52" s="1759"/>
      <c r="D52" s="648" t="s">
        <v>61</v>
      </c>
      <c r="E52" s="483">
        <v>679800</v>
      </c>
      <c r="F52" s="161" t="s">
        <v>720</v>
      </c>
      <c r="G52" s="650" t="s">
        <v>824</v>
      </c>
      <c r="H52" s="652" t="s">
        <v>826</v>
      </c>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483">
        <f>SUM(E49+E51+E52)</f>
        <v>5055945.4000000004</v>
      </c>
      <c r="F53" s="183"/>
      <c r="G53" s="183"/>
      <c r="H53" s="614"/>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152</v>
      </c>
      <c r="B56" s="1603"/>
      <c r="C56" s="1603"/>
      <c r="D56" s="1603"/>
      <c r="E56" s="1604"/>
      <c r="F56" s="653">
        <v>0</v>
      </c>
      <c r="G56" s="1592"/>
      <c r="H56" s="1593"/>
      <c r="I56" s="10"/>
      <c r="J56" s="28">
        <f>G56</f>
        <v>0</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963">
        <v>0</v>
      </c>
      <c r="G57" s="1592" t="s">
        <v>827</v>
      </c>
      <c r="H57" s="1593"/>
      <c r="I57" s="10"/>
      <c r="J57" s="28" t="str">
        <f>G57</f>
        <v>Not applicable.</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153</v>
      </c>
      <c r="B58" s="1595"/>
      <c r="C58" s="1595"/>
      <c r="D58" s="1595"/>
      <c r="E58" s="1596"/>
      <c r="F58" s="654">
        <f>(E45+E53)/G29</f>
        <v>1.0373510740885123</v>
      </c>
      <c r="G58" s="1592"/>
      <c r="H58" s="1593"/>
      <c r="I58" s="10"/>
      <c r="J58" s="28">
        <f>G58</f>
        <v>0</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97" t="s">
        <v>211</v>
      </c>
      <c r="B59" s="1598"/>
      <c r="C59" s="1598"/>
      <c r="D59" s="1598"/>
      <c r="E59" s="1599"/>
      <c r="F59" s="598" t="s">
        <v>62</v>
      </c>
      <c r="G59" s="1592" t="s">
        <v>1672</v>
      </c>
      <c r="H59" s="1593"/>
      <c r="I59" s="10"/>
      <c r="J59" s="28" t="str">
        <f>G59</f>
        <v>All contraceptives procured by donors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512" t="s">
        <v>205</v>
      </c>
      <c r="G61" s="1513"/>
      <c r="H61" s="1514"/>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t="s">
        <v>205</v>
      </c>
      <c r="G62" s="1478"/>
      <c r="H62" s="1479"/>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604"/>
      <c r="B63" s="603"/>
      <c r="C63" s="1465" t="s">
        <v>178</v>
      </c>
      <c r="D63" s="1465"/>
      <c r="E63" s="1466"/>
      <c r="F63" s="1512" t="s">
        <v>205</v>
      </c>
      <c r="G63" s="1513"/>
      <c r="H63" s="1514"/>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t="s">
        <v>828</v>
      </c>
      <c r="E64" s="1478"/>
      <c r="F64" s="1478"/>
      <c r="G64" s="1478"/>
      <c r="H64" s="1479"/>
      <c r="I64" s="6"/>
      <c r="J64" s="24"/>
      <c r="K64" s="7" t="str">
        <f>A64</f>
        <v xml:space="preserve">B15. Please note any additional comments about finance and procurement.
</v>
      </c>
      <c r="L64" s="19"/>
      <c r="M64" s="19"/>
      <c r="N64" s="19"/>
      <c r="O64" s="7" t="str">
        <f>D64</f>
        <v xml:space="preserve">In FY 2013 - 2014, a budget line was created, and funds made available </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61</v>
      </c>
      <c r="E69" s="164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61</v>
      </c>
      <c r="E70" s="164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08" t="s">
        <v>61</v>
      </c>
      <c r="G72" s="608" t="s">
        <v>61</v>
      </c>
      <c r="H72" s="99"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61</v>
      </c>
      <c r="E74" s="1641"/>
      <c r="F74" s="608" t="s">
        <v>61</v>
      </c>
      <c r="G74" s="6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61</v>
      </c>
      <c r="E75" s="1641"/>
      <c r="F75" s="608" t="s">
        <v>61</v>
      </c>
      <c r="G75" s="6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61</v>
      </c>
      <c r="E76" s="164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62</v>
      </c>
      <c r="E78" s="1641"/>
      <c r="F78" s="608" t="s">
        <v>61</v>
      </c>
      <c r="G78" s="608" t="s">
        <v>61</v>
      </c>
      <c r="H78" s="99"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76.5" customHeight="1" thickBot="1">
      <c r="A80" s="1558" t="s">
        <v>105</v>
      </c>
      <c r="B80" s="1482"/>
      <c r="C80" s="1483"/>
      <c r="D80" s="1820" t="s">
        <v>829</v>
      </c>
      <c r="E80" s="1821"/>
      <c r="F80" s="1821"/>
      <c r="G80" s="1821"/>
      <c r="H80" s="1822"/>
      <c r="I80" s="6"/>
      <c r="J80" s="24"/>
      <c r="K80" s="7" t="str">
        <f>A80</f>
        <v>C2. Please note any comments about the commodities offered.</v>
      </c>
      <c r="L80" s="19"/>
      <c r="M80" s="19"/>
      <c r="N80" s="19"/>
      <c r="O80" s="7" t="str">
        <f>D80</f>
        <v>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849" t="s">
        <v>166</v>
      </c>
      <c r="B82" s="1850"/>
      <c r="C82" s="1850"/>
      <c r="D82" s="1850"/>
      <c r="E82" s="1850"/>
      <c r="F82" s="1850"/>
      <c r="G82" s="1851"/>
      <c r="H82" s="655"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849" t="s">
        <v>70</v>
      </c>
      <c r="B83" s="1852"/>
      <c r="C83" s="1852"/>
      <c r="D83" s="656"/>
      <c r="E83" s="656"/>
      <c r="F83" s="656"/>
      <c r="G83" s="656"/>
      <c r="H83" s="657"/>
      <c r="I83" s="71"/>
      <c r="J83" s="24"/>
      <c r="K83" s="7"/>
      <c r="L83" s="19"/>
      <c r="M83" s="19"/>
      <c r="N83" s="19"/>
      <c r="O83" s="19"/>
      <c r="P83" s="19"/>
      <c r="Q83" s="19"/>
      <c r="R83" s="7"/>
      <c r="S83" s="19"/>
      <c r="T83" s="14"/>
      <c r="U83" s="14"/>
      <c r="V83" s="14"/>
      <c r="W83" s="41"/>
      <c r="X83" s="41"/>
      <c r="Y83" s="42"/>
      <c r="Z83" s="49"/>
      <c r="AA83"/>
    </row>
    <row r="84" spans="1:28" s="111" customFormat="1" ht="64.5" customHeight="1">
      <c r="A84" s="1853"/>
      <c r="B84" s="1855" t="s">
        <v>37</v>
      </c>
      <c r="C84" s="1856"/>
      <c r="D84" s="1856" t="s">
        <v>167</v>
      </c>
      <c r="E84" s="1856"/>
      <c r="F84" s="658" t="s">
        <v>35</v>
      </c>
      <c r="G84" s="1856" t="s">
        <v>36</v>
      </c>
      <c r="H84" s="1857"/>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854"/>
      <c r="B85" s="659" t="s">
        <v>10</v>
      </c>
      <c r="C85" s="609" t="s">
        <v>470</v>
      </c>
      <c r="D85" s="1660" t="s">
        <v>316</v>
      </c>
      <c r="E85" s="1661"/>
      <c r="F85" s="601" t="s">
        <v>61</v>
      </c>
      <c r="G85" s="1526" t="s">
        <v>61</v>
      </c>
      <c r="H85" s="1527"/>
      <c r="I85" s="13"/>
      <c r="J85" s="28" t="str">
        <f>G85</f>
        <v>Yes</v>
      </c>
      <c r="K85" s="7" t="str">
        <f>B85</f>
        <v>a</v>
      </c>
      <c r="L85" s="19"/>
      <c r="M85" s="29">
        <f>E85</f>
        <v>0</v>
      </c>
      <c r="N85" s="19"/>
      <c r="O85" s="19"/>
      <c r="P85" s="19"/>
      <c r="Q85" s="19"/>
      <c r="R85" s="7"/>
      <c r="S85" s="7" t="str">
        <f>D85</f>
        <v>2011-2016</v>
      </c>
      <c r="T85" s="14"/>
      <c r="U85" s="14"/>
      <c r="V85" s="14"/>
      <c r="W85" s="41"/>
      <c r="X85" s="41"/>
      <c r="Y85" s="42"/>
      <c r="Z85" s="49"/>
      <c r="AA85"/>
    </row>
    <row r="86" spans="1:28" s="111" customFormat="1" ht="28.5" customHeight="1">
      <c r="A86" s="1849" t="s">
        <v>71</v>
      </c>
      <c r="B86" s="1850"/>
      <c r="C86" s="1850"/>
      <c r="D86" s="1850"/>
      <c r="E86" s="1850"/>
      <c r="F86" s="1850"/>
      <c r="G86" s="1851"/>
      <c r="H86" s="660"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78" customHeight="1">
      <c r="A87" s="633"/>
      <c r="B87" s="1758" t="s">
        <v>106</v>
      </c>
      <c r="C87" s="1758"/>
      <c r="D87" s="1759"/>
      <c r="E87" s="1540" t="s">
        <v>830</v>
      </c>
      <c r="F87" s="1642"/>
      <c r="G87" s="1642"/>
      <c r="H87" s="1541"/>
      <c r="I87" s="13"/>
      <c r="J87" s="28"/>
      <c r="K87" s="7"/>
      <c r="L87" s="19"/>
      <c r="M87" s="29"/>
      <c r="N87" s="29" t="str">
        <f>E87</f>
        <v>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v>
      </c>
      <c r="O87" s="19"/>
      <c r="P87" s="7" t="str">
        <f>B87</f>
        <v>a. If yes, for which sectors (public, NGO, social marketing, commercial)?</v>
      </c>
      <c r="Q87" s="19"/>
      <c r="R87" s="7"/>
      <c r="S87" s="19"/>
      <c r="T87" s="14"/>
      <c r="U87" s="14"/>
      <c r="V87" s="14"/>
      <c r="W87" s="41"/>
      <c r="X87" s="41"/>
      <c r="Y87" s="42"/>
      <c r="Z87" s="49"/>
      <c r="AA87"/>
    </row>
    <row r="88" spans="1:28" s="111" customFormat="1" ht="30">
      <c r="A88" s="633"/>
      <c r="B88" s="1758" t="s">
        <v>21</v>
      </c>
      <c r="C88" s="1758"/>
      <c r="D88" s="1759"/>
      <c r="E88" s="1540" t="s">
        <v>831</v>
      </c>
      <c r="F88" s="1642"/>
      <c r="G88" s="1642"/>
      <c r="H88" s="1541"/>
      <c r="I88" s="13"/>
      <c r="J88" s="28"/>
      <c r="K88" s="7"/>
      <c r="L88" s="19"/>
      <c r="M88" s="29"/>
      <c r="N88" s="29" t="str">
        <f>E88</f>
        <v>Only 5% handling fee for the donated commodities. The 5%  is paid for by UNFPA.</v>
      </c>
      <c r="O88" s="19"/>
      <c r="P88" s="7" t="str">
        <f>B88</f>
        <v>b. If yes, how much are the duties, taxes, or fees?</v>
      </c>
      <c r="Q88" s="19"/>
      <c r="R88" s="7"/>
      <c r="S88" s="19"/>
      <c r="T88" s="14"/>
      <c r="U88" s="14"/>
      <c r="V88" s="14"/>
      <c r="W88" s="41"/>
      <c r="X88" s="41"/>
      <c r="Y88" s="42"/>
      <c r="Z88" s="49"/>
      <c r="AA88"/>
    </row>
    <row r="89" spans="1:28" s="111" customFormat="1" ht="30" customHeight="1">
      <c r="A89" s="1757" t="s">
        <v>168</v>
      </c>
      <c r="B89" s="1758"/>
      <c r="C89" s="1758"/>
      <c r="D89" s="1758"/>
      <c r="E89" s="1758"/>
      <c r="F89" s="1758"/>
      <c r="G89" s="1759"/>
      <c r="H89" s="661"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4.5" customHeight="1">
      <c r="A90" s="633"/>
      <c r="B90" s="1758" t="s">
        <v>22</v>
      </c>
      <c r="C90" s="1758"/>
      <c r="D90" s="1758"/>
      <c r="E90" s="1739" t="s">
        <v>832</v>
      </c>
      <c r="F90" s="1739"/>
      <c r="G90" s="1739"/>
      <c r="H90" s="174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757" t="s">
        <v>169</v>
      </c>
      <c r="B91" s="1758"/>
      <c r="C91" s="1758"/>
      <c r="D91" s="1758"/>
      <c r="E91" s="1758"/>
      <c r="F91" s="1758"/>
      <c r="G91" s="1759"/>
      <c r="H91" s="64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633"/>
      <c r="B92" s="1758" t="s">
        <v>22</v>
      </c>
      <c r="C92" s="1758"/>
      <c r="D92" s="1759"/>
      <c r="E92" s="1540" t="s">
        <v>833</v>
      </c>
      <c r="F92" s="1642"/>
      <c r="G92" s="1642"/>
      <c r="H92" s="1541"/>
      <c r="I92" s="13"/>
      <c r="J92" s="28"/>
      <c r="K92" s="7" t="str">
        <f>B92</f>
        <v>a. If yes, describe the policies.</v>
      </c>
      <c r="L92" s="19"/>
      <c r="M92" s="19"/>
      <c r="N92" s="21"/>
      <c r="O92" s="22" t="str">
        <f>E92</f>
        <v>Contained in the National Sexual and Reproductive Health and Rights Strategy (2011 -2016), which notes the country’s objectives, targets, and contraceptive commodities to be used in Malawi</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662"/>
      <c r="B94" s="1843" t="s">
        <v>52</v>
      </c>
      <c r="C94" s="1844"/>
      <c r="D94" s="1845" t="s">
        <v>213</v>
      </c>
      <c r="E94" s="1846"/>
      <c r="F94" s="1847"/>
      <c r="G94" s="1845" t="s">
        <v>214</v>
      </c>
      <c r="H94" s="1848"/>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663"/>
      <c r="B95" s="664" t="s">
        <v>10</v>
      </c>
      <c r="C95" s="91" t="s">
        <v>181</v>
      </c>
      <c r="D95" s="1540" t="s">
        <v>199</v>
      </c>
      <c r="E95" s="1642"/>
      <c r="F95" s="1663"/>
      <c r="G95" s="1540" t="s">
        <v>199</v>
      </c>
      <c r="H95" s="1541"/>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663"/>
      <c r="B96" s="664" t="s">
        <v>11</v>
      </c>
      <c r="C96" s="92" t="s">
        <v>188</v>
      </c>
      <c r="D96" s="1540" t="s">
        <v>199</v>
      </c>
      <c r="E96" s="1642"/>
      <c r="F96" s="1663"/>
      <c r="G96" s="1540" t="s">
        <v>201</v>
      </c>
      <c r="H96" s="1541"/>
      <c r="I96" s="12"/>
      <c r="J96" s="28" t="str">
        <f t="shared" si="3"/>
        <v>Midwife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663"/>
      <c r="B97" s="664" t="s">
        <v>12</v>
      </c>
      <c r="C97" s="92" t="s">
        <v>189</v>
      </c>
      <c r="D97" s="1540" t="s">
        <v>201</v>
      </c>
      <c r="E97" s="1642"/>
      <c r="F97" s="1663"/>
      <c r="G97" s="1540" t="s">
        <v>201</v>
      </c>
      <c r="H97" s="1541"/>
      <c r="I97" s="12"/>
      <c r="J97" s="28" t="str">
        <f t="shared" si="3"/>
        <v>Midwife</v>
      </c>
      <c r="K97" s="7"/>
      <c r="L97" s="19"/>
      <c r="M97" s="29"/>
      <c r="N97" s="19"/>
      <c r="O97" s="7"/>
      <c r="P97" s="7"/>
      <c r="Q97" s="19"/>
      <c r="R97" s="19"/>
      <c r="S97" s="19"/>
      <c r="T97" s="90" t="str">
        <f t="shared" si="4"/>
        <v>Midwife</v>
      </c>
      <c r="U97" s="48"/>
      <c r="V97" s="14"/>
      <c r="W97" s="41"/>
      <c r="X97" s="41"/>
      <c r="Y97" s="42"/>
      <c r="Z97" s="49"/>
      <c r="AA97"/>
    </row>
    <row r="98" spans="1:27" s="111" customFormat="1" ht="15" customHeight="1">
      <c r="A98" s="663"/>
      <c r="B98" s="665" t="s">
        <v>182</v>
      </c>
      <c r="C98" s="92" t="s">
        <v>190</v>
      </c>
      <c r="D98" s="1540" t="s">
        <v>202</v>
      </c>
      <c r="E98" s="1642"/>
      <c r="F98" s="1663"/>
      <c r="G98" s="1540" t="s">
        <v>202</v>
      </c>
      <c r="H98" s="1541"/>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663"/>
      <c r="B99" s="664" t="s">
        <v>183</v>
      </c>
      <c r="C99" s="92" t="s">
        <v>191</v>
      </c>
      <c r="D99" s="1540" t="s">
        <v>199</v>
      </c>
      <c r="E99" s="1642"/>
      <c r="F99" s="1663"/>
      <c r="G99" s="1540" t="s">
        <v>199</v>
      </c>
      <c r="H99" s="1541"/>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663"/>
      <c r="B100" s="664" t="s">
        <v>184</v>
      </c>
      <c r="C100" s="92" t="s">
        <v>192</v>
      </c>
      <c r="D100" s="1540" t="s">
        <v>201</v>
      </c>
      <c r="E100" s="1642"/>
      <c r="F100" s="1663"/>
      <c r="G100" s="1540" t="s">
        <v>201</v>
      </c>
      <c r="H100" s="1541"/>
      <c r="I100" s="12"/>
      <c r="J100" s="28" t="str">
        <f t="shared" si="3"/>
        <v>Midwife</v>
      </c>
      <c r="K100" s="7"/>
      <c r="L100" s="19"/>
      <c r="M100" s="29"/>
      <c r="N100" s="19"/>
      <c r="O100" s="7"/>
      <c r="P100" s="7"/>
      <c r="Q100" s="19"/>
      <c r="R100" s="19"/>
      <c r="S100" s="19"/>
      <c r="T100" s="90" t="str">
        <f t="shared" si="4"/>
        <v>Midwife</v>
      </c>
      <c r="U100" s="48"/>
      <c r="V100" s="14"/>
      <c r="W100" s="41"/>
      <c r="X100" s="41"/>
      <c r="Y100" s="42"/>
      <c r="Z100" s="49"/>
      <c r="AA100"/>
    </row>
    <row r="101" spans="1:27" s="111" customFormat="1" ht="15" customHeight="1">
      <c r="A101" s="663"/>
      <c r="B101" s="664" t="s">
        <v>185</v>
      </c>
      <c r="C101" s="92" t="s">
        <v>193</v>
      </c>
      <c r="D101" s="1716" t="s">
        <v>834</v>
      </c>
      <c r="E101" s="1717"/>
      <c r="F101" s="1840"/>
      <c r="G101" s="1716" t="s">
        <v>834</v>
      </c>
      <c r="H101" s="1718"/>
      <c r="I101" s="12"/>
      <c r="J101" s="28" t="str">
        <f t="shared" si="3"/>
        <v>Doctor and Clinical Officer</v>
      </c>
      <c r="K101" s="7"/>
      <c r="L101" s="19"/>
      <c r="M101" s="29"/>
      <c r="N101" s="19"/>
      <c r="O101" s="7"/>
      <c r="P101" s="7"/>
      <c r="Q101" s="19"/>
      <c r="R101" s="19"/>
      <c r="S101" s="19"/>
      <c r="T101" s="90" t="str">
        <f t="shared" si="4"/>
        <v>Doctor and Clinical Officer</v>
      </c>
      <c r="U101" s="48"/>
      <c r="V101" s="14"/>
      <c r="W101" s="41"/>
      <c r="X101" s="41"/>
      <c r="Y101" s="42"/>
      <c r="Z101" s="49"/>
      <c r="AA101"/>
    </row>
    <row r="102" spans="1:27" s="111" customFormat="1" ht="15" customHeight="1" thickBot="1">
      <c r="A102" s="663"/>
      <c r="B102" s="666" t="s">
        <v>186</v>
      </c>
      <c r="C102" s="93" t="s">
        <v>194</v>
      </c>
      <c r="D102" s="1526" t="s">
        <v>199</v>
      </c>
      <c r="E102" s="1841"/>
      <c r="F102" s="1842"/>
      <c r="G102" s="1526" t="s">
        <v>199</v>
      </c>
      <c r="H102" s="1527"/>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542" t="s">
        <v>684</v>
      </c>
      <c r="B103" s="1838"/>
      <c r="C103" s="1839"/>
      <c r="D103" s="1531" t="s">
        <v>835</v>
      </c>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 xml:space="preserve">The Pharmacy Poisons and Medicines Board as well as the Medical Council and Nurses and Midwives Council of Malawi are the regulatory bodied who authorizes who should dispense or sell contraceptive methods, and which products are available over the counter. </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100"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131" t="s">
        <v>62</v>
      </c>
      <c r="E108" s="1520"/>
      <c r="F108" s="1521"/>
      <c r="G108" s="1522"/>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633"/>
      <c r="B111" s="1758" t="s">
        <v>25</v>
      </c>
      <c r="C111" s="1758"/>
      <c r="D111" s="1758"/>
      <c r="E111" s="1758"/>
      <c r="F111" s="1759"/>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633"/>
      <c r="B112" s="1758" t="s">
        <v>26</v>
      </c>
      <c r="C112" s="1758"/>
      <c r="D112" s="1758"/>
      <c r="E112" s="1758"/>
      <c r="F112" s="1759"/>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633"/>
      <c r="B113" s="1758" t="s">
        <v>27</v>
      </c>
      <c r="C113" s="1758"/>
      <c r="D113" s="1758"/>
      <c r="E113" s="1758"/>
      <c r="F113" s="1759"/>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633"/>
      <c r="B114" s="667"/>
      <c r="C114" s="668" t="s">
        <v>28</v>
      </c>
      <c r="D114" s="1512" t="s">
        <v>205</v>
      </c>
      <c r="E114" s="1513"/>
      <c r="F114" s="1513"/>
      <c r="G114" s="1513"/>
      <c r="H114" s="1514"/>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757" t="s">
        <v>197</v>
      </c>
      <c r="B115" s="1758"/>
      <c r="C115" s="1758"/>
      <c r="D115" s="1758"/>
      <c r="E115" s="1758"/>
      <c r="F115" s="1758"/>
      <c r="G115" s="1758"/>
      <c r="H115" s="1762"/>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669"/>
      <c r="B116" s="1758" t="s">
        <v>108</v>
      </c>
      <c r="C116" s="1758"/>
      <c r="D116" s="1758"/>
      <c r="E116" s="1758"/>
      <c r="F116" s="1759"/>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669"/>
      <c r="B117" s="1758" t="s">
        <v>109</v>
      </c>
      <c r="C117" s="1758"/>
      <c r="D117" s="1758"/>
      <c r="E117" s="1758"/>
      <c r="F117" s="1759"/>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669"/>
      <c r="B118" s="1758" t="s">
        <v>170</v>
      </c>
      <c r="C118" s="1758"/>
      <c r="D118" s="1758"/>
      <c r="E118" s="1758"/>
      <c r="F118" s="1759"/>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669"/>
      <c r="B119" s="1758" t="s">
        <v>836</v>
      </c>
      <c r="C119" s="1758"/>
      <c r="D119" s="1758"/>
      <c r="E119" s="1758"/>
      <c r="F119" s="1759"/>
      <c r="G119" s="1710" t="s">
        <v>61</v>
      </c>
      <c r="H119" s="1750"/>
      <c r="I119" s="31"/>
      <c r="J119" s="28" t="str">
        <f t="shared" si="5"/>
        <v>Yes</v>
      </c>
      <c r="K119" s="7"/>
      <c r="L119" s="7"/>
      <c r="M119" s="19"/>
      <c r="N119" s="19"/>
      <c r="O119" s="7"/>
      <c r="P119" s="19"/>
      <c r="Q119" s="1"/>
      <c r="R119" s="19"/>
      <c r="S119" s="20"/>
      <c r="T119" s="2"/>
      <c r="U119" s="2"/>
      <c r="V119" s="2"/>
      <c r="W119" s="37"/>
      <c r="X119" s="37"/>
      <c r="Y119" s="45" t="str">
        <f t="shared" si="6"/>
        <v>d. Implants - Implants are being provided, both Jadelle and Implanon</v>
      </c>
      <c r="Z119" s="53"/>
      <c r="AA119"/>
    </row>
    <row r="120" spans="1:27" s="132" customFormat="1" ht="15.75" customHeight="1">
      <c r="A120" s="669"/>
      <c r="B120" s="1758" t="s">
        <v>29</v>
      </c>
      <c r="C120" s="1758"/>
      <c r="D120" s="1758"/>
      <c r="E120" s="1758"/>
      <c r="F120" s="1759"/>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669"/>
      <c r="B121" s="1758" t="s">
        <v>18</v>
      </c>
      <c r="C121" s="1758"/>
      <c r="D121" s="1758"/>
      <c r="E121" s="1758"/>
      <c r="F121" s="1759"/>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669"/>
      <c r="B122" s="1758" t="s">
        <v>19</v>
      </c>
      <c r="C122" s="1758"/>
      <c r="D122" s="1758"/>
      <c r="E122" s="1758"/>
      <c r="F122" s="1759"/>
      <c r="G122" s="1537" t="s">
        <v>62</v>
      </c>
      <c r="H122" s="1646"/>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669"/>
      <c r="B123" s="1758" t="s">
        <v>110</v>
      </c>
      <c r="C123" s="1758"/>
      <c r="D123" s="1758"/>
      <c r="E123" s="1758"/>
      <c r="F123" s="1759"/>
      <c r="G123" s="1537" t="s">
        <v>61</v>
      </c>
      <c r="H123" s="1646"/>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669"/>
      <c r="B124" s="1758" t="s">
        <v>72</v>
      </c>
      <c r="C124" s="1758"/>
      <c r="D124" s="1758"/>
      <c r="E124" s="1758"/>
      <c r="F124" s="1759"/>
      <c r="G124" s="1537" t="s">
        <v>62</v>
      </c>
      <c r="H124" s="1646"/>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669"/>
      <c r="B125" s="1758" t="s">
        <v>111</v>
      </c>
      <c r="C125" s="1758"/>
      <c r="D125" s="1758"/>
      <c r="E125" s="1758"/>
      <c r="F125" s="1759"/>
      <c r="G125" s="1537" t="s">
        <v>62</v>
      </c>
      <c r="H125" s="1646"/>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669"/>
      <c r="B126" s="670"/>
      <c r="C126" s="1758" t="s">
        <v>112</v>
      </c>
      <c r="D126" s="1758"/>
      <c r="E126" s="1758"/>
      <c r="F126" s="1758"/>
      <c r="G126" s="1647" t="s">
        <v>205</v>
      </c>
      <c r="H126" s="1648"/>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80" t="s">
        <v>198</v>
      </c>
      <c r="B127" s="1681"/>
      <c r="C127" s="1681"/>
      <c r="D127" s="1681"/>
      <c r="E127" s="1681"/>
      <c r="F127" s="1681"/>
      <c r="G127" s="1647">
        <v>2011</v>
      </c>
      <c r="H127" s="1648"/>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757" t="s">
        <v>437</v>
      </c>
      <c r="B128" s="1758"/>
      <c r="C128" s="1759"/>
      <c r="D128" s="1664" t="s">
        <v>471</v>
      </c>
      <c r="E128" s="1665"/>
      <c r="F128" s="1665"/>
      <c r="G128" s="1665"/>
      <c r="H128" s="1666"/>
      <c r="I128" s="31"/>
      <c r="J128" s="18"/>
      <c r="K128" s="7" t="str">
        <f>A128</f>
        <v xml:space="preserve">D11. Name of the list(s)
</v>
      </c>
      <c r="L128" s="7"/>
      <c r="M128" s="19"/>
      <c r="N128" s="19"/>
      <c r="O128" s="7" t="str">
        <f>D128</f>
        <v>Malawi Essential Medicines List (MEML)</v>
      </c>
      <c r="P128" s="19"/>
      <c r="Q128" s="1"/>
      <c r="R128" s="19"/>
      <c r="S128" s="20"/>
      <c r="T128" s="2"/>
      <c r="U128" s="2"/>
      <c r="V128" s="2"/>
      <c r="W128" s="37"/>
      <c r="X128" s="37"/>
      <c r="Y128" s="1"/>
      <c r="Z128" s="53"/>
      <c r="AA128"/>
    </row>
    <row r="129" spans="1:27" s="132" customFormat="1" ht="30">
      <c r="A129" s="1757" t="s">
        <v>472</v>
      </c>
      <c r="B129" s="1758"/>
      <c r="C129" s="1759"/>
      <c r="D129" s="1477"/>
      <c r="E129" s="1478"/>
      <c r="F129" s="1478"/>
      <c r="G129" s="1478"/>
      <c r="H129" s="1479"/>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757" t="s">
        <v>439</v>
      </c>
      <c r="B130" s="1758"/>
      <c r="C130" s="1758"/>
      <c r="D130" s="1758"/>
      <c r="E130" s="1758"/>
      <c r="F130" s="1758"/>
      <c r="G130" s="1758"/>
      <c r="H130" s="1762"/>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996"/>
      <c r="B131" s="1835" t="s">
        <v>172</v>
      </c>
      <c r="C131" s="1836"/>
      <c r="D131" s="1836"/>
      <c r="E131" s="1837"/>
      <c r="F131" s="1509">
        <v>2012</v>
      </c>
      <c r="G131" s="1510"/>
      <c r="H131" s="151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669"/>
      <c r="B132" s="1758" t="s">
        <v>67</v>
      </c>
      <c r="C132" s="1758"/>
      <c r="D132" s="1758"/>
      <c r="E132" s="1758"/>
      <c r="F132" s="1759"/>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669"/>
      <c r="B133" s="1758" t="s">
        <v>68</v>
      </c>
      <c r="C133" s="1758"/>
      <c r="D133" s="1758"/>
      <c r="E133" s="1758"/>
      <c r="F133" s="1759"/>
      <c r="G133" s="1467" t="s">
        <v>61</v>
      </c>
      <c r="H133" s="1468"/>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669"/>
      <c r="B134" s="1758" t="s">
        <v>40</v>
      </c>
      <c r="C134" s="1758"/>
      <c r="D134" s="1758"/>
      <c r="E134" s="1758"/>
      <c r="F134" s="1759"/>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669"/>
      <c r="B135" s="1758" t="s">
        <v>41</v>
      </c>
      <c r="C135" s="1758"/>
      <c r="D135" s="1758"/>
      <c r="E135" s="1758"/>
      <c r="F135" s="1759"/>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633" t="s">
        <v>42</v>
      </c>
      <c r="B136" s="1758" t="s">
        <v>43</v>
      </c>
      <c r="C136" s="1759"/>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830" t="s">
        <v>4</v>
      </c>
      <c r="B137" s="1831"/>
      <c r="C137" s="1831"/>
      <c r="D137" s="1831"/>
      <c r="E137" s="1831"/>
      <c r="F137" s="1831"/>
      <c r="G137" s="1831"/>
      <c r="H137" s="671"/>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832" t="s">
        <v>173</v>
      </c>
      <c r="B138" s="1833"/>
      <c r="C138" s="1833"/>
      <c r="D138" s="1833"/>
      <c r="E138" s="1833"/>
      <c r="F138" s="1834"/>
      <c r="G138" s="1494" t="s">
        <v>62</v>
      </c>
      <c r="H138" s="1495"/>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65" t="s">
        <v>108</v>
      </c>
      <c r="C140" s="1465"/>
      <c r="D140" s="1465"/>
      <c r="E140" s="1465"/>
      <c r="F140" s="1466"/>
      <c r="G140" s="1467" t="s">
        <v>62</v>
      </c>
      <c r="H140" s="1468"/>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65" t="s">
        <v>171</v>
      </c>
      <c r="C143" s="1465"/>
      <c r="D143" s="1465"/>
      <c r="E143" s="1465"/>
      <c r="F143" s="1466"/>
      <c r="G143" s="1467" t="s">
        <v>62</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65" t="s">
        <v>19</v>
      </c>
      <c r="C146" s="1465"/>
      <c r="D146" s="1465"/>
      <c r="E146" s="1465"/>
      <c r="F146" s="1466"/>
      <c r="G146" s="1467" t="s">
        <v>62</v>
      </c>
      <c r="H146" s="1468"/>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65" t="s">
        <v>110</v>
      </c>
      <c r="C147" s="1465"/>
      <c r="D147" s="1465"/>
      <c r="E147" s="1465"/>
      <c r="F147" s="1466"/>
      <c r="G147" s="1467" t="s">
        <v>62</v>
      </c>
      <c r="H147" s="1468"/>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65" t="s">
        <v>72</v>
      </c>
      <c r="C148" s="1465"/>
      <c r="D148" s="1465"/>
      <c r="E148" s="1465"/>
      <c r="F148" s="1466"/>
      <c r="G148" s="1467" t="s">
        <v>62</v>
      </c>
      <c r="H148" s="1468"/>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65" t="s">
        <v>717</v>
      </c>
      <c r="C149" s="1465"/>
      <c r="D149" s="1465"/>
      <c r="E149" s="1465"/>
      <c r="F149" s="1465"/>
      <c r="G149" s="1502" t="s">
        <v>720</v>
      </c>
      <c r="H149" s="1504"/>
      <c r="I149" s="6"/>
      <c r="J149" s="28" t="str">
        <f t="shared" si="7"/>
        <v>07/12-06/13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477" t="s">
        <v>837</v>
      </c>
      <c r="H150" s="1479"/>
      <c r="I150" s="6"/>
      <c r="J150" s="28" t="str">
        <f t="shared" si="7"/>
        <v>Logistics Management Information System and Ware House reports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82" t="s">
        <v>176</v>
      </c>
      <c r="C152" s="1482"/>
      <c r="D152" s="1482"/>
      <c r="E152" s="1482"/>
      <c r="F152" s="1483"/>
      <c r="G152" s="1484" t="s">
        <v>61</v>
      </c>
      <c r="H152" s="1485"/>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65" t="s">
        <v>177</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469" t="s">
        <v>473</v>
      </c>
      <c r="B154" s="1470"/>
      <c r="C154" s="1471"/>
      <c r="D154" s="1472" t="s">
        <v>838</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Mechanism to re-distribute or relocate products from low consumption to high consumption facilities within a district needs to be strengthened by ensuring systems are in place and transport is available.</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2:G12"/>
    <mergeCell ref="B13:C13"/>
    <mergeCell ref="D13:H13"/>
    <mergeCell ref="A9:H9"/>
    <mergeCell ref="A14:C14"/>
    <mergeCell ref="D14:H14"/>
    <mergeCell ref="B15:C15"/>
    <mergeCell ref="F15:H15"/>
    <mergeCell ref="A7:C7"/>
    <mergeCell ref="A8:H8"/>
    <mergeCell ref="A10:H10"/>
    <mergeCell ref="A11:G11"/>
    <mergeCell ref="B19:C19"/>
    <mergeCell ref="F19:H19"/>
    <mergeCell ref="B20:C20"/>
    <mergeCell ref="F20:H20"/>
    <mergeCell ref="B21:C21"/>
    <mergeCell ref="F21:H21"/>
    <mergeCell ref="B16:C16"/>
    <mergeCell ref="F16:H16"/>
    <mergeCell ref="B17:C17"/>
    <mergeCell ref="F17:H17"/>
    <mergeCell ref="B18:C18"/>
    <mergeCell ref="F18:H18"/>
    <mergeCell ref="A26:C26"/>
    <mergeCell ref="A27:G27"/>
    <mergeCell ref="A28:C28"/>
    <mergeCell ref="D28:E28"/>
    <mergeCell ref="A29:F29"/>
    <mergeCell ref="G29:H29"/>
    <mergeCell ref="B22:C22"/>
    <mergeCell ref="F22:H22"/>
    <mergeCell ref="B23:C23"/>
    <mergeCell ref="F23:H23"/>
    <mergeCell ref="A24:G24"/>
    <mergeCell ref="A25:G25"/>
    <mergeCell ref="B35:D35"/>
    <mergeCell ref="B36:D36"/>
    <mergeCell ref="B37:D37"/>
    <mergeCell ref="A38:G38"/>
    <mergeCell ref="A39:H39"/>
    <mergeCell ref="B40:C40"/>
    <mergeCell ref="A30:D30"/>
    <mergeCell ref="G30:H30"/>
    <mergeCell ref="A31:G31"/>
    <mergeCell ref="A32:G32"/>
    <mergeCell ref="A33:H33"/>
    <mergeCell ref="B34:D34"/>
    <mergeCell ref="B48:C48"/>
    <mergeCell ref="B49:C49"/>
    <mergeCell ref="D50:H50"/>
    <mergeCell ref="B51:C51"/>
    <mergeCell ref="B52:C52"/>
    <mergeCell ref="B53:C53"/>
    <mergeCell ref="B41:C41"/>
    <mergeCell ref="D42:H42"/>
    <mergeCell ref="B43:C43"/>
    <mergeCell ref="D44:H44"/>
    <mergeCell ref="B45:C45"/>
    <mergeCell ref="A47:H47"/>
    <mergeCell ref="A59:E59"/>
    <mergeCell ref="G59:H59"/>
    <mergeCell ref="A61:E61"/>
    <mergeCell ref="F61:H61"/>
    <mergeCell ref="B62:E62"/>
    <mergeCell ref="F62:H62"/>
    <mergeCell ref="A55:H55"/>
    <mergeCell ref="A56:E56"/>
    <mergeCell ref="G56:H56"/>
    <mergeCell ref="A57:E57"/>
    <mergeCell ref="G57:H57"/>
    <mergeCell ref="A58:E58"/>
    <mergeCell ref="G58:H58"/>
    <mergeCell ref="A67:C67"/>
    <mergeCell ref="D67:E67"/>
    <mergeCell ref="B68:C68"/>
    <mergeCell ref="D68:E68"/>
    <mergeCell ref="B69:C69"/>
    <mergeCell ref="D69:E69"/>
    <mergeCell ref="C63:E63"/>
    <mergeCell ref="F63:H63"/>
    <mergeCell ref="A64:C64"/>
    <mergeCell ref="D64:H64"/>
    <mergeCell ref="A65:G65"/>
    <mergeCell ref="A66:H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A80:C80"/>
    <mergeCell ref="D80:H80"/>
    <mergeCell ref="A81:G81"/>
    <mergeCell ref="A82:G82"/>
    <mergeCell ref="B76:C76"/>
    <mergeCell ref="D76:E76"/>
    <mergeCell ref="B77:C77"/>
    <mergeCell ref="D77:E77"/>
    <mergeCell ref="B78:C78"/>
    <mergeCell ref="D78:E78"/>
    <mergeCell ref="A86:G86"/>
    <mergeCell ref="B87:D87"/>
    <mergeCell ref="E87:H87"/>
    <mergeCell ref="B88:D88"/>
    <mergeCell ref="E88:H88"/>
    <mergeCell ref="A89:G89"/>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1262</v>
      </c>
      <c r="B7" s="1632"/>
      <c r="C7" s="1632"/>
      <c r="D7" s="916"/>
      <c r="E7" s="916"/>
      <c r="F7" s="916"/>
      <c r="G7" s="917"/>
      <c r="H7" s="918"/>
      <c r="I7" s="906"/>
      <c r="J7" s="907"/>
      <c r="K7" s="908" t="str">
        <f>A7</f>
        <v>Country: Mali</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12" t="s">
        <v>1263</v>
      </c>
      <c r="E13" s="1513"/>
      <c r="F13" s="1513"/>
      <c r="G13" s="1513"/>
      <c r="H13" s="1514"/>
      <c r="I13" s="419"/>
      <c r="J13" s="404"/>
      <c r="K13" s="397" t="str">
        <f>B13</f>
        <v>a. What is the name of the committee?</v>
      </c>
      <c r="L13" s="548" t="str">
        <f>D13</f>
        <v>National Monitoring Commission for Reproductive Health Product Security Plan</v>
      </c>
      <c r="M13" s="396"/>
      <c r="N13" s="396"/>
      <c r="O13" s="398" t="str">
        <f>D13</f>
        <v>National Monitoring Commission for Reproductive Health Product Security Plan</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4" t="s">
        <v>61</v>
      </c>
      <c r="E15" s="151" t="s">
        <v>55</v>
      </c>
      <c r="F15" s="1477" t="s">
        <v>1264</v>
      </c>
      <c r="G15" s="1478"/>
      <c r="H15" s="1479"/>
      <c r="I15" s="419"/>
      <c r="J15" s="404"/>
      <c r="K15" s="397" t="str">
        <f t="shared" ref="K15:K23" si="0">B15</f>
        <v>a. Social marketing</v>
      </c>
      <c r="L15" s="396"/>
      <c r="M15" s="396"/>
      <c r="N15" s="396"/>
      <c r="O15" s="397"/>
      <c r="P15" s="396"/>
      <c r="Q15" s="397" t="str">
        <f t="shared" ref="Q15:Q23" si="1">F15</f>
        <v>Population Services International (PSI), F20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105">
      <c r="A16" s="152"/>
      <c r="B16" s="1465" t="s">
        <v>118</v>
      </c>
      <c r="C16" s="1466"/>
      <c r="D16" s="774" t="s">
        <v>61</v>
      </c>
      <c r="E16" s="153" t="s">
        <v>55</v>
      </c>
      <c r="F16" s="1477" t="s">
        <v>1265</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74" t="s">
        <v>61</v>
      </c>
      <c r="E17" s="153" t="s">
        <v>55</v>
      </c>
      <c r="F17" s="1477" t="s">
        <v>1266</v>
      </c>
      <c r="G17" s="1478"/>
      <c r="H17" s="1479"/>
      <c r="I17" s="419"/>
      <c r="J17" s="404"/>
      <c r="K17" s="397" t="str">
        <f t="shared" si="0"/>
        <v>c. Commercial sector (for example: pharmacy associations, manufacturers, etc.)</v>
      </c>
      <c r="L17" s="396"/>
      <c r="M17" s="396"/>
      <c r="N17" s="396"/>
      <c r="O17" s="397"/>
      <c r="P17" s="396"/>
      <c r="Q17" s="397" t="str">
        <f t="shared" si="1"/>
        <v>National Council of the Order of Pharmacists (CNOP), National Council of the Order of Doctors (CNOM), and National Council of the Order of Midwives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74" t="s">
        <v>61</v>
      </c>
      <c r="E18" s="153" t="s">
        <v>56</v>
      </c>
      <c r="F18" s="1477" t="s">
        <v>1267</v>
      </c>
      <c r="G18" s="1478"/>
      <c r="H18" s="1479"/>
      <c r="I18" s="419"/>
      <c r="J18" s="404"/>
      <c r="K18" s="397" t="str">
        <f t="shared" si="0"/>
        <v>d. Donors</v>
      </c>
      <c r="L18" s="396"/>
      <c r="M18" s="396"/>
      <c r="N18" s="396"/>
      <c r="O18" s="397"/>
      <c r="P18" s="396"/>
      <c r="Q18" s="397" t="str">
        <f t="shared" si="1"/>
        <v>USAID, KfW (German development bank),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74" t="s">
        <v>61</v>
      </c>
      <c r="E19" s="153" t="s">
        <v>57</v>
      </c>
      <c r="F19" s="1477" t="s">
        <v>349</v>
      </c>
      <c r="G19" s="1478"/>
      <c r="H19" s="1479"/>
      <c r="I19" s="419"/>
      <c r="J19" s="404"/>
      <c r="K19" s="397" t="str">
        <f t="shared" si="0"/>
        <v>e. UN agencies</v>
      </c>
      <c r="L19" s="396"/>
      <c r="M19" s="396"/>
      <c r="N19" s="396"/>
      <c r="O19" s="397"/>
      <c r="P19" s="396"/>
      <c r="Q19" s="397" t="str">
        <f t="shared" si="1"/>
        <v>UNFPA, UNICEF, WHO</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165">
      <c r="A20" s="152"/>
      <c r="B20" s="1465" t="s">
        <v>120</v>
      </c>
      <c r="C20" s="1466"/>
      <c r="D20" s="774" t="s">
        <v>61</v>
      </c>
      <c r="E20" s="153" t="s">
        <v>58</v>
      </c>
      <c r="F20" s="1477" t="s">
        <v>1268</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774" t="s">
        <v>61</v>
      </c>
      <c r="E21" s="153" t="s">
        <v>59</v>
      </c>
      <c r="F21" s="1477" t="s">
        <v>1269</v>
      </c>
      <c r="G21" s="1478"/>
      <c r="H21" s="1479"/>
      <c r="I21" s="419"/>
      <c r="J21" s="404"/>
      <c r="K21" s="397" t="str">
        <f t="shared" si="0"/>
        <v>g. Central Medical Store or Central Warehouse</v>
      </c>
      <c r="L21" s="396"/>
      <c r="M21" s="396"/>
      <c r="N21" s="396"/>
      <c r="O21" s="397"/>
      <c r="P21" s="396"/>
      <c r="Q21" s="397" t="str">
        <f t="shared" si="1"/>
        <v>Popular Pharmacy of Mali (PPM), Private central charge of the distribution of contraceptive products</v>
      </c>
      <c r="R21" s="396"/>
      <c r="S21" s="396"/>
      <c r="T21" s="406"/>
      <c r="U21" s="406"/>
      <c r="V21" s="406"/>
      <c r="W21" s="407"/>
      <c r="X21" s="407"/>
      <c r="Y21" s="424"/>
      <c r="Z21" s="425"/>
      <c r="AA21" s="409"/>
    </row>
    <row r="22" spans="1:134" s="111" customFormat="1" ht="30">
      <c r="A22" s="152"/>
      <c r="B22" s="1562" t="s">
        <v>39</v>
      </c>
      <c r="C22" s="1562"/>
      <c r="D22" s="774" t="s">
        <v>61</v>
      </c>
      <c r="E22" s="153" t="s">
        <v>59</v>
      </c>
      <c r="F22" s="1477" t="s">
        <v>1270</v>
      </c>
      <c r="G22" s="1478"/>
      <c r="H22" s="1479"/>
      <c r="I22" s="419"/>
      <c r="J22" s="404"/>
      <c r="K22" s="397" t="str">
        <f t="shared" si="0"/>
        <v xml:space="preserve">h. Ministry of Finance or Ministry of Planning </v>
      </c>
      <c r="L22" s="396"/>
      <c r="M22" s="396"/>
      <c r="N22" s="396"/>
      <c r="O22" s="397"/>
      <c r="P22" s="396"/>
      <c r="Q22" s="397" t="str">
        <f t="shared" si="1"/>
        <v>Finance and Materials Directorate (DFM) of the Ministry of Health (MS) and the Ministry of Finance</v>
      </c>
      <c r="R22" s="396"/>
      <c r="S22" s="396"/>
      <c r="T22" s="406"/>
      <c r="U22" s="406"/>
      <c r="V22" s="406"/>
      <c r="W22" s="407"/>
      <c r="X22" s="407"/>
      <c r="Y22" s="424"/>
      <c r="Z22" s="425"/>
      <c r="AA22" s="409"/>
    </row>
    <row r="23" spans="1:134" s="114" customFormat="1" ht="90">
      <c r="A23" s="152"/>
      <c r="B23" s="1562" t="s">
        <v>121</v>
      </c>
      <c r="C23" s="1562"/>
      <c r="D23" s="774" t="s">
        <v>61</v>
      </c>
      <c r="E23" s="153" t="s">
        <v>59</v>
      </c>
      <c r="F23" s="1477" t="s">
        <v>1271</v>
      </c>
      <c r="G23" s="1478"/>
      <c r="H23" s="1479"/>
      <c r="I23" s="419"/>
      <c r="J23" s="404"/>
      <c r="K23" s="403" t="str">
        <f t="shared" si="0"/>
        <v>i. Other (for example: partners)</v>
      </c>
      <c r="L23" s="404"/>
      <c r="M23" s="404"/>
      <c r="N23" s="404"/>
      <c r="O23" s="403"/>
      <c r="P23" s="404"/>
      <c r="Q23" s="403" t="str">
        <f t="shared" si="1"/>
        <v>National Population Department, National Department for the Promotion of Women and the National Department for the Promotion of Children, National Federation of Community Health Associations (FENASCOM), National Youth Department, National Department of Social Development</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05.75" thickBot="1">
      <c r="A26" s="1558" t="s">
        <v>124</v>
      </c>
      <c r="B26" s="1482"/>
      <c r="C26" s="1483"/>
      <c r="D26" s="154" t="s">
        <v>61</v>
      </c>
      <c r="E26" s="155" t="s">
        <v>53</v>
      </c>
      <c r="F26" s="156" t="s">
        <v>1683</v>
      </c>
      <c r="G26" s="157" t="s">
        <v>34</v>
      </c>
      <c r="H26" s="228" t="s">
        <v>1272</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t="s">
        <v>66</v>
      </c>
      <c r="H29" s="1613"/>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205</v>
      </c>
      <c r="F30" s="162" t="s">
        <v>127</v>
      </c>
      <c r="G30" s="1614" t="s">
        <v>205</v>
      </c>
      <c r="H30" s="1615"/>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20">
      <c r="A35" s="152"/>
      <c r="B35" s="1607" t="s">
        <v>208</v>
      </c>
      <c r="C35" s="1607"/>
      <c r="D35" s="1608"/>
      <c r="E35" s="168">
        <v>1000000</v>
      </c>
      <c r="F35" s="169" t="s">
        <v>538</v>
      </c>
      <c r="G35" s="170"/>
      <c r="H35" s="171" t="s">
        <v>1273</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35">
      <c r="A36" s="152"/>
      <c r="B36" s="1607" t="s">
        <v>209</v>
      </c>
      <c r="C36" s="1607"/>
      <c r="D36" s="1608"/>
      <c r="E36" s="168"/>
      <c r="F36" s="169"/>
      <c r="G36" s="170"/>
      <c r="H36" s="171" t="s">
        <v>1274</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1000000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65" t="s">
        <v>138</v>
      </c>
      <c r="C41" s="1466"/>
      <c r="D41" s="793" t="s">
        <v>62</v>
      </c>
      <c r="E41" s="168">
        <v>0</v>
      </c>
      <c r="F41" s="177" t="s">
        <v>538</v>
      </c>
      <c r="G41" s="178" t="s">
        <v>1275</v>
      </c>
      <c r="H41" s="171" t="s">
        <v>1276</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246" customHeight="1">
      <c r="A43" s="164"/>
      <c r="B43" s="1465" t="s">
        <v>140</v>
      </c>
      <c r="C43" s="1466"/>
      <c r="D43" s="793"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05">
      <c r="A49" s="164"/>
      <c r="B49" s="1465" t="s">
        <v>99</v>
      </c>
      <c r="C49" s="1466"/>
      <c r="D49" s="793" t="s">
        <v>61</v>
      </c>
      <c r="E49" s="168">
        <v>2878941</v>
      </c>
      <c r="F49" s="177" t="s">
        <v>538</v>
      </c>
      <c r="G49" s="190" t="s">
        <v>386</v>
      </c>
      <c r="H49" s="191" t="s">
        <v>1756</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232</v>
      </c>
      <c r="E50" s="1601"/>
      <c r="F50" s="1601"/>
      <c r="G50" s="1601"/>
      <c r="H50" s="1602"/>
      <c r="I50" s="127"/>
      <c r="J50" s="437"/>
      <c r="K50" s="397" t="str">
        <f>C50</f>
        <v xml:space="preserve">i. Specify source(s) of in-kind donations </v>
      </c>
      <c r="L50" s="396"/>
      <c r="M50" s="396"/>
      <c r="N50" s="396"/>
      <c r="O50" s="398" t="str">
        <f>D50</f>
        <v>USAID</v>
      </c>
      <c r="P50" s="396"/>
      <c r="Q50" s="396"/>
      <c r="R50" s="396"/>
      <c r="S50" s="396"/>
      <c r="T50" s="406"/>
      <c r="U50" s="406"/>
      <c r="V50" s="406"/>
      <c r="W50" s="407"/>
      <c r="X50" s="407"/>
      <c r="Y50" s="424"/>
      <c r="Z50" s="425"/>
      <c r="AA50" s="409"/>
    </row>
    <row r="51" spans="1:27" s="111" customFormat="1">
      <c r="A51" s="164"/>
      <c r="B51" s="1465" t="s">
        <v>149</v>
      </c>
      <c r="C51" s="1466"/>
      <c r="D51" s="956" t="s">
        <v>62</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95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60">
      <c r="A53" s="164"/>
      <c r="B53" s="1465" t="s">
        <v>151</v>
      </c>
      <c r="C53" s="1466"/>
      <c r="D53" s="181"/>
      <c r="E53" s="182">
        <f>E49+E51+E52</f>
        <v>2878941</v>
      </c>
      <c r="F53" s="183"/>
      <c r="G53" s="183"/>
      <c r="H53" s="192" t="s">
        <v>1277</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t="s">
        <v>66</v>
      </c>
      <c r="G58" s="1592" t="s">
        <v>1684</v>
      </c>
      <c r="H58" s="1593"/>
      <c r="I58" s="438"/>
      <c r="J58" s="446" t="str">
        <f>G58</f>
        <v>Comments: There was a 2 year quantification conducted for 2012-2014 by the Pharmacy and Medicines Department. The specific needs for 2013 were not provided.</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t="s">
        <v>66</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1278</v>
      </c>
      <c r="E64" s="1478"/>
      <c r="F64" s="1478"/>
      <c r="G64" s="1478"/>
      <c r="H64" s="1479"/>
      <c r="I64" s="419"/>
      <c r="J64" s="437"/>
      <c r="K64" s="397" t="str">
        <f>A64</f>
        <v xml:space="preserve">B15. Please note any additional comments about finance and procurement.
</v>
      </c>
      <c r="L64" s="396"/>
      <c r="M64" s="396"/>
      <c r="N64" s="396"/>
      <c r="O64" s="397" t="str">
        <f>D64</f>
        <v>There was not a quantification in 2013.</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84" t="s">
        <v>61</v>
      </c>
      <c r="G68" s="784"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784" t="s">
        <v>61</v>
      </c>
      <c r="G69" s="784"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784" t="s">
        <v>61</v>
      </c>
      <c r="G70" s="784"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784" t="s">
        <v>61</v>
      </c>
      <c r="G71" s="784"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784" t="s">
        <v>61</v>
      </c>
      <c r="G72" s="784"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784" t="s">
        <v>61</v>
      </c>
      <c r="G74" s="784"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84" t="s">
        <v>62</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784" t="s">
        <v>61</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61</v>
      </c>
      <c r="E77" s="1679"/>
      <c r="F77" s="784" t="s">
        <v>61</v>
      </c>
      <c r="G77" s="784" t="s">
        <v>61</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61</v>
      </c>
      <c r="E78" s="1679"/>
      <c r="F78" s="784" t="s">
        <v>61</v>
      </c>
      <c r="G78" s="784" t="s">
        <v>61</v>
      </c>
      <c r="H78" s="365"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t="s">
        <v>62</v>
      </c>
      <c r="E79" s="1679"/>
      <c r="F79" s="784"/>
      <c r="G79" s="784" t="s">
        <v>62</v>
      </c>
      <c r="H79" s="365"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83" t="s">
        <v>1279</v>
      </c>
      <c r="D85" s="1571"/>
      <c r="E85" s="1572"/>
      <c r="F85" s="778" t="s">
        <v>62</v>
      </c>
      <c r="G85" s="1554" t="s">
        <v>61</v>
      </c>
      <c r="H85" s="1555"/>
      <c r="I85" s="458"/>
      <c r="J85" s="446" t="str">
        <f>G85</f>
        <v>Yes</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1280</v>
      </c>
      <c r="F87" s="1513"/>
      <c r="G87" s="1513"/>
      <c r="H87" s="1514"/>
      <c r="I87" s="458"/>
      <c r="J87" s="446"/>
      <c r="K87" s="397"/>
      <c r="L87" s="396"/>
      <c r="M87" s="426"/>
      <c r="N87" s="426" t="str">
        <f>E87</f>
        <v>Public Sector, NGO sector, social marketing, 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66</v>
      </c>
      <c r="F88" s="1513"/>
      <c r="G88" s="1513"/>
      <c r="H88" s="1514"/>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199</v>
      </c>
      <c r="H95" s="1541"/>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201</v>
      </c>
      <c r="E96" s="1538"/>
      <c r="F96" s="1539"/>
      <c r="G96" s="1540" t="s">
        <v>201</v>
      </c>
      <c r="H96" s="1541"/>
      <c r="I96" s="465"/>
      <c r="J96" s="446" t="str">
        <f t="shared" si="3"/>
        <v>Midwife</v>
      </c>
      <c r="K96" s="397"/>
      <c r="L96" s="396"/>
      <c r="M96" s="426"/>
      <c r="N96" s="396"/>
      <c r="O96" s="397"/>
      <c r="P96" s="397"/>
      <c r="Q96" s="396"/>
      <c r="R96" s="396"/>
      <c r="S96" s="396"/>
      <c r="T96" s="463" t="str">
        <f t="shared" ref="T96:T102" si="4">D96</f>
        <v>Midwife</v>
      </c>
      <c r="U96" s="464"/>
      <c r="V96" s="406"/>
      <c r="W96" s="407"/>
      <c r="X96" s="407"/>
      <c r="Y96" s="424"/>
      <c r="Z96" s="425"/>
      <c r="AA96" s="409"/>
    </row>
    <row r="97" spans="1:27" s="111" customFormat="1" ht="15" customHeight="1">
      <c r="A97" s="130"/>
      <c r="B97" s="95" t="s">
        <v>12</v>
      </c>
      <c r="C97" s="92" t="s">
        <v>189</v>
      </c>
      <c r="D97" s="1537" t="s">
        <v>201</v>
      </c>
      <c r="E97" s="1538"/>
      <c r="F97" s="1539"/>
      <c r="G97" s="1540" t="s">
        <v>201</v>
      </c>
      <c r="H97" s="1541"/>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37" t="s">
        <v>201</v>
      </c>
      <c r="E98" s="1538"/>
      <c r="F98" s="1539"/>
      <c r="G98" s="1540" t="s">
        <v>200</v>
      </c>
      <c r="H98" s="1541"/>
      <c r="I98" s="465"/>
      <c r="J98" s="446" t="str">
        <f t="shared" si="3"/>
        <v>Auxiliary nurse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205</v>
      </c>
      <c r="E100" s="1538"/>
      <c r="F100" s="1539"/>
      <c r="G100" s="1540" t="s">
        <v>66</v>
      </c>
      <c r="H100" s="1541"/>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200</v>
      </c>
      <c r="H101" s="1541"/>
      <c r="I101" s="465"/>
      <c r="J101" s="446" t="str">
        <f t="shared" si="3"/>
        <v>Auxiliary nurse</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199</v>
      </c>
      <c r="H102" s="1527"/>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28" t="s">
        <v>684</v>
      </c>
      <c r="B103" s="1529"/>
      <c r="C103" s="1530"/>
      <c r="D103" s="1531" t="s">
        <v>1281</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N'existe pas
Does not exist</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61</v>
      </c>
      <c r="H111" s="1468"/>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61</v>
      </c>
      <c r="H113" s="1468"/>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1282</v>
      </c>
      <c r="E114" s="1513"/>
      <c r="F114" s="1513"/>
      <c r="G114" s="1513"/>
      <c r="H114" s="1514"/>
      <c r="I114" s="465"/>
      <c r="J114" s="446"/>
      <c r="K114" s="397" t="str">
        <f>C114</f>
        <v>i. If yes, describe the exemptions.</v>
      </c>
      <c r="L114" s="396"/>
      <c r="M114" s="396"/>
      <c r="N114" s="460"/>
      <c r="O114" s="398" t="str">
        <f>D114</f>
        <v>Exemptions for HIV+ persons</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62</v>
      </c>
      <c r="H123" s="1468"/>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61</v>
      </c>
      <c r="H124" s="1468"/>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61</v>
      </c>
      <c r="H125" s="1468"/>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1283</v>
      </c>
      <c r="H126" s="1504"/>
      <c r="I126" s="421"/>
      <c r="J126" s="446" t="str">
        <f t="shared" si="5"/>
        <v>Neosampoon</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2012</v>
      </c>
      <c r="H127" s="1504"/>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80" t="s">
        <v>623</v>
      </c>
      <c r="B128" s="1465"/>
      <c r="C128" s="1466"/>
      <c r="D128" s="1477" t="s">
        <v>1284</v>
      </c>
      <c r="E128" s="1478"/>
      <c r="F128" s="1478"/>
      <c r="G128" s="1478"/>
      <c r="H128" s="1479"/>
      <c r="I128" s="421"/>
      <c r="J128" s="473"/>
      <c r="K128" s="397" t="str">
        <f>A128</f>
        <v xml:space="preserve">D11. Name of the list(s)
</v>
      </c>
      <c r="L128" s="397"/>
      <c r="M128" s="396"/>
      <c r="N128" s="396"/>
      <c r="O128" s="397" t="str">
        <f>D128</f>
        <v>National Essential Medicines List (NEML)</v>
      </c>
      <c r="P128" s="396"/>
      <c r="Q128" s="474"/>
      <c r="R128" s="396"/>
      <c r="S128" s="412"/>
      <c r="T128" s="413"/>
      <c r="U128" s="413"/>
      <c r="V128" s="413"/>
      <c r="W128" s="414"/>
      <c r="X128" s="414"/>
      <c r="Y128" s="474"/>
      <c r="Z128" s="475"/>
      <c r="AA128" s="409"/>
    </row>
    <row r="129" spans="1:27" s="132" customFormat="1" ht="75">
      <c r="A129" s="1480" t="s">
        <v>624</v>
      </c>
      <c r="B129" s="1465"/>
      <c r="C129" s="1466"/>
      <c r="D129" s="1477" t="s">
        <v>1285</v>
      </c>
      <c r="E129" s="1478"/>
      <c r="F129" s="1478"/>
      <c r="G129" s="1478"/>
      <c r="H129" s="1479"/>
      <c r="I129" s="421"/>
      <c r="J129" s="473"/>
      <c r="K129" s="397" t="str">
        <f>A129</f>
        <v xml:space="preserve">D12. Notes about the list(s)
</v>
      </c>
      <c r="L129" s="397"/>
      <c r="M129" s="396"/>
      <c r="N129" s="396"/>
      <c r="O129" s="397" t="str">
        <f>D129</f>
        <v>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2013</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1286</v>
      </c>
      <c r="E136" s="1487"/>
      <c r="F136" s="1487"/>
      <c r="G136" s="1487"/>
      <c r="H136" s="1488"/>
      <c r="I136" s="421"/>
      <c r="J136" s="473"/>
      <c r="K136" s="397" t="str">
        <f>B136</f>
        <v>f. Notes about the Poverty Reduction Strategy Paper</v>
      </c>
      <c r="L136" s="397"/>
      <c r="M136" s="396"/>
      <c r="N136" s="396"/>
      <c r="O136" s="397" t="str">
        <f>D136</f>
        <v>Female empowerment is included as a goal in the PSRP, but it focuses on economic and political empowerment</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65" t="s">
        <v>108</v>
      </c>
      <c r="C140" s="1465"/>
      <c r="D140" s="1465"/>
      <c r="E140" s="1465"/>
      <c r="F140" s="1466"/>
      <c r="G140" s="1467" t="s">
        <v>61</v>
      </c>
      <c r="H140" s="1468"/>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61</v>
      </c>
      <c r="H146" s="1468"/>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65" t="s">
        <v>717</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1287</v>
      </c>
      <c r="G150" s="1478"/>
      <c r="H150" s="1479"/>
      <c r="I150" s="419"/>
      <c r="J150" s="446"/>
      <c r="K150" s="397"/>
      <c r="L150" s="397"/>
      <c r="M150" s="396"/>
      <c r="N150" s="396"/>
      <c r="O150" s="396"/>
      <c r="P150" s="396"/>
      <c r="Q150" s="397" t="str">
        <f>F150</f>
        <v>Logistic Report of the Popular Pharmacy of Mali</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65" t="s">
        <v>177</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1.25" customHeight="1" thickBot="1">
      <c r="A154" s="1469" t="s">
        <v>627</v>
      </c>
      <c r="B154" s="1470"/>
      <c r="C154" s="1471"/>
      <c r="D154" s="1472" t="s">
        <v>1288</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Because of the sociopolitical situation that has caused disruption of governmental organization since 2012, health policy has been severely tested (withdrawal of partners, insufficiency of investment of government funds).</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8:H8"/>
    <mergeCell ref="A10:H10"/>
    <mergeCell ref="A11:G11"/>
    <mergeCell ref="A12:G12"/>
    <mergeCell ref="B13:C13"/>
    <mergeCell ref="D13:H13"/>
    <mergeCell ref="A1:H1"/>
    <mergeCell ref="A9:H9"/>
    <mergeCell ref="A2:C2"/>
    <mergeCell ref="D2:E2"/>
    <mergeCell ref="D3:E3"/>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D49 D51:D52">
      <formula1>"Yes, No, Don't know"</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D75 D77:D78">
      <formula1>$W$1:$W$5</formula1>
    </dataValidation>
    <dataValidation type="list" allowBlank="1" showInputMessage="1" showErrorMessage="1" error="Please choose from the dropdown list." sqref="G111:G113 H25 D16:D23 G147:H147 D26 G140:G146 G148 F63 G132:G135 G152:G153 D76 H106:H108 F68:H78">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106:D108 H91 H89 F85:H86 F59 G116:H125 D43 D41">
      <formula1>$W$1:$W$4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13"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1463</v>
      </c>
      <c r="B7" s="1632"/>
      <c r="C7" s="1632"/>
      <c r="D7" s="916"/>
      <c r="E7" s="916"/>
      <c r="F7" s="916"/>
      <c r="G7" s="917"/>
      <c r="H7" s="918"/>
      <c r="I7" s="906"/>
      <c r="J7" s="907"/>
      <c r="K7" s="908" t="str">
        <f>A7</f>
        <v>Country: Mauritania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205</v>
      </c>
      <c r="E13" s="1513"/>
      <c r="F13" s="1513"/>
      <c r="G13" s="1513"/>
      <c r="H13" s="1514"/>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08" t="s">
        <v>205</v>
      </c>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08" t="s">
        <v>205</v>
      </c>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08" t="s">
        <v>205</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08" t="s">
        <v>205</v>
      </c>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08" t="s">
        <v>205</v>
      </c>
      <c r="E19" s="153" t="s">
        <v>57</v>
      </c>
      <c r="F19" s="1477"/>
      <c r="G19" s="1478"/>
      <c r="H19" s="1479"/>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08" t="s">
        <v>205</v>
      </c>
      <c r="E20" s="153" t="s">
        <v>58</v>
      </c>
      <c r="F20" s="1477"/>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708" t="s">
        <v>205</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30">
      <c r="A22" s="152"/>
      <c r="B22" s="1562" t="s">
        <v>39</v>
      </c>
      <c r="C22" s="1562"/>
      <c r="D22" s="708" t="s">
        <v>205</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0">
      <c r="A23" s="152"/>
      <c r="B23" s="1562" t="s">
        <v>121</v>
      </c>
      <c r="C23" s="1562"/>
      <c r="D23" s="708" t="s">
        <v>205</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66</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1002</v>
      </c>
      <c r="B29" s="1465"/>
      <c r="C29" s="1465"/>
      <c r="D29" s="1465"/>
      <c r="E29" s="1465"/>
      <c r="F29" s="1466"/>
      <c r="G29" s="1612">
        <v>1133021</v>
      </c>
      <c r="H29" s="1613"/>
      <c r="I29" s="438"/>
      <c r="J29" s="403">
        <f>G29</f>
        <v>1133021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'13-'14)
*This can include cases where the Ministry provides contraceptives for NGOs or social marketing.</v>
      </c>
      <c r="Z29" s="425"/>
      <c r="AA29" s="409"/>
    </row>
    <row r="30" spans="1:134" s="111" customFormat="1" ht="90">
      <c r="A30" s="1480" t="s">
        <v>1003</v>
      </c>
      <c r="B30" s="1465"/>
      <c r="C30" s="1465"/>
      <c r="D30" s="1465"/>
      <c r="E30" s="161" t="s">
        <v>538</v>
      </c>
      <c r="F30" s="162" t="s">
        <v>127</v>
      </c>
      <c r="G30" s="1614" t="s">
        <v>1666</v>
      </c>
      <c r="H30" s="1615"/>
      <c r="I30" s="438"/>
      <c r="J30" s="403" t="str">
        <f>G30</f>
        <v>USAID | DELIVER PROJECT with the PNSR (Programme National de la Santé de Reproduction), CAMEC (Centrale d'Achat des Médicaments Essentiels et Consommables),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(01/13-12/13)
(should ideally be FY '12-'13)</v>
      </c>
      <c r="Z30" s="425"/>
      <c r="AA30" s="409"/>
    </row>
    <row r="31" spans="1:134" s="111" customFormat="1" ht="30">
      <c r="A31" s="1757" t="s">
        <v>1004</v>
      </c>
      <c r="B31" s="1758"/>
      <c r="C31" s="1758"/>
      <c r="D31" s="1758"/>
      <c r="E31" s="1758"/>
      <c r="F31" s="1758"/>
      <c r="G31" s="1759"/>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18"/>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18"/>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864"/>
      <c r="E44" s="1865"/>
      <c r="F44" s="1865"/>
      <c r="G44" s="1865"/>
      <c r="H44" s="1866"/>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757" t="s">
        <v>143</v>
      </c>
      <c r="B47" s="1758"/>
      <c r="C47" s="1758"/>
      <c r="D47" s="1758"/>
      <c r="E47" s="1758"/>
      <c r="F47" s="1758"/>
      <c r="G47" s="1758"/>
      <c r="H47" s="1762"/>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18" t="s">
        <v>61</v>
      </c>
      <c r="E49" s="168">
        <v>643482</v>
      </c>
      <c r="F49" s="177" t="s">
        <v>538</v>
      </c>
      <c r="G49" s="190" t="s">
        <v>220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1005</v>
      </c>
      <c r="E50" s="1601"/>
      <c r="F50" s="1601"/>
      <c r="G50" s="1601"/>
      <c r="H50" s="1602"/>
      <c r="I50" s="127"/>
      <c r="J50" s="437"/>
      <c r="K50" s="397" t="str">
        <f>C50</f>
        <v xml:space="preserve">i. Specify source(s) of in-kind donations </v>
      </c>
      <c r="L50" s="396"/>
      <c r="M50" s="396"/>
      <c r="N50" s="396"/>
      <c r="O50" s="398" t="str">
        <f>D50</f>
        <v>This amount is exclusively from UNFPA.</v>
      </c>
      <c r="P50" s="396"/>
      <c r="Q50" s="396"/>
      <c r="R50" s="396"/>
      <c r="S50" s="396"/>
      <c r="T50" s="406"/>
      <c r="U50" s="406"/>
      <c r="V50" s="406"/>
      <c r="W50" s="407"/>
      <c r="X50" s="407"/>
      <c r="Y50" s="424"/>
      <c r="Z50" s="425"/>
      <c r="AA50" s="409"/>
    </row>
    <row r="51" spans="1:27" s="111" customFormat="1">
      <c r="A51" s="164"/>
      <c r="B51" s="1465" t="s">
        <v>149</v>
      </c>
      <c r="C51" s="1466"/>
      <c r="D51" s="718"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18"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643482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0.56793475143002647</v>
      </c>
      <c r="G58" s="1592" t="s">
        <v>1006</v>
      </c>
      <c r="H58" s="1593"/>
      <c r="I58" s="438"/>
      <c r="J58" s="446" t="str">
        <f>G58</f>
        <v>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17"/>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34.5" customHeight="1">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06"/>
      <c r="B63" s="705"/>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867" t="s">
        <v>156</v>
      </c>
      <c r="B66" s="1868"/>
      <c r="C66" s="1868"/>
      <c r="D66" s="1868"/>
      <c r="E66" s="1868"/>
      <c r="F66" s="1868"/>
      <c r="G66" s="1868"/>
      <c r="H66" s="1869"/>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11" t="s">
        <v>61</v>
      </c>
      <c r="G68" s="711" t="s">
        <v>61</v>
      </c>
      <c r="H68" s="365" t="s">
        <v>205</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1007</v>
      </c>
      <c r="C69" s="1574"/>
      <c r="D69" s="1679" t="s">
        <v>61</v>
      </c>
      <c r="E69" s="1679"/>
      <c r="F69" s="711" t="s">
        <v>61</v>
      </c>
      <c r="G69" s="711" t="s">
        <v>61</v>
      </c>
      <c r="H69" s="365" t="s">
        <v>205</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711" t="s">
        <v>61</v>
      </c>
      <c r="G70" s="711" t="s">
        <v>61</v>
      </c>
      <c r="H70" s="365" t="s">
        <v>205</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711" t="s">
        <v>61</v>
      </c>
      <c r="G71" s="711" t="s">
        <v>61</v>
      </c>
      <c r="H71" s="365" t="s">
        <v>205</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711" t="s">
        <v>61</v>
      </c>
      <c r="G72" s="711" t="s">
        <v>61</v>
      </c>
      <c r="H72" s="365" t="s">
        <v>205</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11" t="s">
        <v>61</v>
      </c>
      <c r="G73" s="711" t="s">
        <v>61</v>
      </c>
      <c r="H73" s="365" t="s">
        <v>205</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62</v>
      </c>
      <c r="E74" s="1679"/>
      <c r="F74" s="711" t="s">
        <v>61</v>
      </c>
      <c r="G74" s="711" t="s">
        <v>61</v>
      </c>
      <c r="H74" s="365" t="s">
        <v>205</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11" t="s">
        <v>62</v>
      </c>
      <c r="G75" s="711" t="s">
        <v>61</v>
      </c>
      <c r="H75" s="365" t="s">
        <v>205</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711" t="s">
        <v>62</v>
      </c>
      <c r="G76" s="711" t="s">
        <v>62</v>
      </c>
      <c r="H76" s="365"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61</v>
      </c>
      <c r="E77" s="1679"/>
      <c r="F77" s="711" t="s">
        <v>61</v>
      </c>
      <c r="G77" s="711" t="s">
        <v>62</v>
      </c>
      <c r="H77" s="365"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62</v>
      </c>
      <c r="E78" s="1679"/>
      <c r="F78" s="711" t="s">
        <v>62</v>
      </c>
      <c r="G78" s="711" t="s">
        <v>62</v>
      </c>
      <c r="H78" s="365" t="s">
        <v>205</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11"/>
      <c r="G79" s="711"/>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7.25" customHeight="1"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49.5" customHeight="1">
      <c r="A84" s="1566"/>
      <c r="B84" s="1568" t="s">
        <v>37</v>
      </c>
      <c r="C84" s="1569"/>
      <c r="D84" s="1569" t="s">
        <v>167</v>
      </c>
      <c r="E84" s="1569"/>
      <c r="F84" s="713"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9.5" customHeight="1" thickBot="1">
      <c r="A85" s="1567"/>
      <c r="B85" s="210" t="s">
        <v>10</v>
      </c>
      <c r="C85" s="714" t="s">
        <v>1008</v>
      </c>
      <c r="D85" s="1571" t="s">
        <v>536</v>
      </c>
      <c r="E85" s="1572"/>
      <c r="F85" s="712" t="s">
        <v>61</v>
      </c>
      <c r="G85" s="1554" t="s">
        <v>62</v>
      </c>
      <c r="H85" s="1555"/>
      <c r="I85" s="458"/>
      <c r="J85" s="446" t="str">
        <f>G85</f>
        <v>No</v>
      </c>
      <c r="K85" s="397" t="str">
        <f>B85</f>
        <v>a</v>
      </c>
      <c r="L85" s="396"/>
      <c r="M85" s="426">
        <f>E85</f>
        <v>0</v>
      </c>
      <c r="N85" s="396"/>
      <c r="O85" s="396"/>
      <c r="P85" s="396"/>
      <c r="Q85" s="396"/>
      <c r="R85" s="397"/>
      <c r="S85" s="397" t="str">
        <f>D85</f>
        <v>2010-2015</v>
      </c>
      <c r="T85" s="406"/>
      <c r="U85" s="406"/>
      <c r="V85" s="406"/>
      <c r="W85" s="407"/>
      <c r="X85" s="407"/>
      <c r="Y85" s="424"/>
      <c r="Z85" s="425"/>
      <c r="AA85" s="409"/>
    </row>
    <row r="86" spans="1:28" s="111" customFormat="1" ht="20.25" customHeight="1">
      <c r="A86" s="1561" t="s">
        <v>71</v>
      </c>
      <c r="B86" s="1562"/>
      <c r="C86" s="1562"/>
      <c r="D86" s="1562"/>
      <c r="E86" s="1562"/>
      <c r="F86" s="1562"/>
      <c r="G86" s="1563"/>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19.5" customHeight="1">
      <c r="A87" s="152"/>
      <c r="B87" s="1465" t="s">
        <v>106</v>
      </c>
      <c r="C87" s="1465"/>
      <c r="D87" s="1466"/>
      <c r="E87" s="1512" t="s">
        <v>205</v>
      </c>
      <c r="F87" s="1513"/>
      <c r="G87" s="1513"/>
      <c r="H87" s="1514"/>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205</v>
      </c>
      <c r="F88" s="1513"/>
      <c r="G88" s="1513"/>
      <c r="H88" s="1514"/>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9"/>
      <c r="AA89" s="409"/>
    </row>
    <row r="90" spans="1:28" s="111" customFormat="1" ht="15" customHeight="1">
      <c r="A90" s="152"/>
      <c r="B90" s="1465" t="s">
        <v>22</v>
      </c>
      <c r="C90" s="1465"/>
      <c r="D90" s="1465"/>
      <c r="E90" s="1513"/>
      <c r="F90" s="1513"/>
      <c r="G90" s="1513"/>
      <c r="H90" s="1514"/>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18"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65" t="s">
        <v>22</v>
      </c>
      <c r="C92" s="1465"/>
      <c r="D92" s="1466"/>
      <c r="E92" s="615"/>
      <c r="F92" s="709"/>
      <c r="G92" s="709"/>
      <c r="H92" s="710"/>
      <c r="I92" s="458"/>
      <c r="J92" s="446"/>
      <c r="K92" s="397" t="str">
        <f>B92</f>
        <v>a. If yes, describe the policies.</v>
      </c>
      <c r="L92" s="396"/>
      <c r="M92" s="396"/>
      <c r="N92" s="460"/>
      <c r="O92" s="398">
        <f>E92</f>
        <v>0</v>
      </c>
      <c r="P92" s="397"/>
      <c r="Q92" s="396"/>
      <c r="R92" s="396"/>
      <c r="S92" s="396"/>
      <c r="T92" s="406"/>
      <c r="U92" s="406"/>
      <c r="V92" s="406"/>
      <c r="W92" s="407"/>
      <c r="X92" s="407"/>
      <c r="Y92" s="424"/>
      <c r="Z92" s="425"/>
      <c r="AA92" s="409"/>
    </row>
    <row r="93" spans="1:28" ht="33" customHeight="1"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201</v>
      </c>
      <c r="E95" s="1538"/>
      <c r="F95" s="1539"/>
      <c r="G95" s="1540" t="s">
        <v>201</v>
      </c>
      <c r="H95" s="1541"/>
      <c r="I95" s="465"/>
      <c r="J95" s="446" t="str">
        <f t="shared" si="3"/>
        <v>Midwife</v>
      </c>
      <c r="K95" s="397"/>
      <c r="L95" s="396"/>
      <c r="M95" s="426"/>
      <c r="N95" s="396"/>
      <c r="O95" s="397"/>
      <c r="P95" s="397"/>
      <c r="Q95" s="396"/>
      <c r="R95" s="396"/>
      <c r="S95" s="396"/>
      <c r="T95" s="463" t="str">
        <f>D95</f>
        <v>Midwife</v>
      </c>
      <c r="U95" s="464"/>
      <c r="V95" s="406"/>
      <c r="W95" s="407"/>
      <c r="X95" s="407"/>
      <c r="Y95" s="424"/>
      <c r="Z95" s="425"/>
      <c r="AA95" s="409"/>
    </row>
    <row r="96" spans="1:28" s="111" customFormat="1" ht="15" customHeight="1">
      <c r="A96" s="130"/>
      <c r="B96" s="95" t="s">
        <v>11</v>
      </c>
      <c r="C96" s="92" t="s">
        <v>188</v>
      </c>
      <c r="D96" s="1537" t="s">
        <v>202</v>
      </c>
      <c r="E96" s="1538"/>
      <c r="F96" s="1539"/>
      <c r="G96" s="1540" t="s">
        <v>201</v>
      </c>
      <c r="H96" s="1541"/>
      <c r="I96" s="465"/>
      <c r="J96" s="446" t="str">
        <f t="shared" si="3"/>
        <v>Midwife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37" t="s">
        <v>201</v>
      </c>
      <c r="E97" s="1538"/>
      <c r="F97" s="1539"/>
      <c r="G97" s="1540" t="s">
        <v>201</v>
      </c>
      <c r="H97" s="1541"/>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37" t="s">
        <v>201</v>
      </c>
      <c r="E98" s="1538"/>
      <c r="F98" s="1539"/>
      <c r="G98" s="1540" t="s">
        <v>201</v>
      </c>
      <c r="H98" s="1541"/>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201</v>
      </c>
      <c r="H99" s="1541"/>
      <c r="I99" s="465"/>
      <c r="J99" s="446" t="str">
        <f t="shared" si="3"/>
        <v>Midwife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205</v>
      </c>
      <c r="E100" s="1538"/>
      <c r="F100" s="1539"/>
      <c r="G100" s="1540" t="s">
        <v>201</v>
      </c>
      <c r="H100" s="1541"/>
      <c r="I100" s="465"/>
      <c r="J100" s="446" t="str">
        <f t="shared" si="3"/>
        <v>Midwife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757" t="s">
        <v>196</v>
      </c>
      <c r="B110" s="1758"/>
      <c r="C110" s="1758"/>
      <c r="D110" s="1758"/>
      <c r="E110" s="1758"/>
      <c r="F110" s="1758"/>
      <c r="G110" s="1758"/>
      <c r="H110" s="1762"/>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62</v>
      </c>
      <c r="H112" s="1468"/>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205</v>
      </c>
      <c r="H113" s="1468"/>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62</v>
      </c>
      <c r="H119" s="1468"/>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62</v>
      </c>
      <c r="H123" s="1468"/>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03"/>
      <c r="C126" s="1465" t="s">
        <v>112</v>
      </c>
      <c r="D126" s="1465"/>
      <c r="E126" s="1465"/>
      <c r="F126" s="1465"/>
      <c r="G126" s="1502"/>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502">
        <v>2014</v>
      </c>
      <c r="H127" s="1504"/>
      <c r="I127" s="421"/>
      <c r="J127" s="446">
        <f t="shared" si="5"/>
        <v>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477" t="s">
        <v>474</v>
      </c>
      <c r="E128" s="1478"/>
      <c r="F128" s="1478"/>
      <c r="G128" s="1478"/>
      <c r="H128" s="1479"/>
      <c r="I128" s="421"/>
      <c r="J128" s="473"/>
      <c r="K128" s="397" t="str">
        <f>A128</f>
        <v xml:space="preserve">D11. Name of the list(s)
</v>
      </c>
      <c r="L128" s="397"/>
      <c r="M128" s="396"/>
      <c r="N128" s="396"/>
      <c r="O128" s="397" t="str">
        <f>D128</f>
        <v>National List of Essential Medicines for Human Medicine</v>
      </c>
      <c r="P128" s="396"/>
      <c r="Q128" s="474"/>
      <c r="R128" s="396"/>
      <c r="S128" s="412"/>
      <c r="T128" s="413"/>
      <c r="U128" s="413"/>
      <c r="V128" s="413"/>
      <c r="W128" s="414"/>
      <c r="X128" s="414"/>
      <c r="Y128" s="474"/>
      <c r="Z128" s="475"/>
      <c r="AA128" s="409"/>
    </row>
    <row r="129" spans="1:27" s="132" customFormat="1" ht="30">
      <c r="A129" s="1480" t="s">
        <v>472</v>
      </c>
      <c r="B129" s="1465"/>
      <c r="C129" s="1466"/>
      <c r="D129" s="1477" t="s">
        <v>1009</v>
      </c>
      <c r="E129" s="1478"/>
      <c r="F129" s="1478"/>
      <c r="G129" s="1478"/>
      <c r="H129" s="1479"/>
      <c r="I129" s="421"/>
      <c r="J129" s="473"/>
      <c r="K129" s="397" t="str">
        <f>A129</f>
        <v xml:space="preserve">D12. Notes about the list(s)
</v>
      </c>
      <c r="L129" s="397"/>
      <c r="M129" s="396"/>
      <c r="N129" s="396"/>
      <c r="O129" s="397" t="str">
        <f>D129</f>
        <v>The list is revised every two years by the Pharmacy and Laboratory Directorate.</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2011</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33.75" customHeight="1">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04"/>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04"/>
      <c r="B149" s="1465" t="s">
        <v>717</v>
      </c>
      <c r="C149" s="1465"/>
      <c r="D149" s="1465"/>
      <c r="E149" s="1465"/>
      <c r="F149" s="1465"/>
      <c r="G149" s="1502" t="s">
        <v>538</v>
      </c>
      <c r="H149" s="15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870" t="s">
        <v>1010</v>
      </c>
      <c r="H150" s="1871"/>
      <c r="I150" s="419"/>
      <c r="J150" s="446" t="str">
        <f t="shared" si="7"/>
        <v>warehouse reports, RSPA (Rapport de suivi et de planification des approvisionnement, PPMR)</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row>
    <row r="152" spans="1:27" s="111" customFormat="1" ht="15" customHeight="1">
      <c r="A152" s="706"/>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94.5" customHeight="1" thickBot="1">
      <c r="A154" s="1469" t="s">
        <v>473</v>
      </c>
      <c r="B154" s="1470"/>
      <c r="C154" s="1471"/>
      <c r="D154" s="1472" t="s">
        <v>1011</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6:R83"/>
  <sheetViews>
    <sheetView showGridLines="0" workbookViewId="0">
      <selection activeCell="K89" sqref="K89"/>
    </sheetView>
  </sheetViews>
  <sheetFormatPr defaultRowHeight="15"/>
  <cols>
    <col min="1" max="16384" width="9.140625" style="761"/>
  </cols>
  <sheetData>
    <row r="6" spans="1:18" ht="26.25">
      <c r="A6" s="1463" t="s">
        <v>1075</v>
      </c>
      <c r="B6" s="1463"/>
      <c r="C6" s="1463"/>
      <c r="D6" s="1463"/>
      <c r="E6" s="1463"/>
      <c r="F6" s="1463"/>
      <c r="G6" s="1463"/>
      <c r="H6" s="1463"/>
      <c r="I6" s="1463"/>
      <c r="J6" s="1463"/>
      <c r="K6" s="1463"/>
      <c r="L6" s="1463"/>
      <c r="M6" s="1463"/>
      <c r="N6" s="1463"/>
      <c r="O6" s="1463"/>
      <c r="P6" s="1463"/>
      <c r="Q6" s="1463"/>
      <c r="R6" s="1463"/>
    </row>
    <row r="7" spans="1:18" ht="18.75">
      <c r="A7" s="1464" t="s">
        <v>1076</v>
      </c>
      <c r="B7" s="1464"/>
      <c r="C7" s="1464"/>
      <c r="D7" s="1464"/>
      <c r="E7" s="1464"/>
      <c r="F7" s="1464"/>
      <c r="G7" s="1464"/>
      <c r="H7" s="1464"/>
      <c r="I7" s="1464"/>
      <c r="J7" s="1464"/>
      <c r="K7" s="1464"/>
      <c r="L7" s="1464"/>
      <c r="M7" s="1464"/>
      <c r="N7" s="1464"/>
      <c r="O7" s="1464"/>
      <c r="P7" s="1464"/>
      <c r="Q7" s="1464"/>
      <c r="R7" s="1464"/>
    </row>
    <row r="9" spans="1:18" ht="21">
      <c r="A9" s="762" t="s">
        <v>1077</v>
      </c>
    </row>
    <row r="10" spans="1:18" ht="18.75">
      <c r="A10" s="763" t="s">
        <v>1078</v>
      </c>
    </row>
    <row r="11" spans="1:18" ht="47.25" customHeight="1">
      <c r="A11" s="1457" t="s">
        <v>1079</v>
      </c>
      <c r="B11" s="1457"/>
      <c r="C11" s="1457"/>
      <c r="D11" s="1457"/>
      <c r="E11" s="1457"/>
      <c r="F11" s="1457"/>
      <c r="G11" s="1457"/>
      <c r="H11" s="1457"/>
      <c r="I11" s="1457"/>
      <c r="J11" s="1457"/>
      <c r="K11" s="1457"/>
      <c r="L11" s="1457"/>
      <c r="M11" s="1457"/>
      <c r="N11" s="1457"/>
      <c r="O11" s="1457"/>
      <c r="P11" s="1457"/>
      <c r="Q11" s="1457"/>
      <c r="R11" s="1457"/>
    </row>
    <row r="12" spans="1:18" ht="15.75" customHeight="1">
      <c r="A12" s="764"/>
      <c r="B12" s="764"/>
      <c r="C12" s="764"/>
      <c r="D12" s="764"/>
      <c r="E12" s="764"/>
      <c r="F12" s="764"/>
      <c r="G12" s="764"/>
      <c r="H12" s="764"/>
      <c r="I12" s="764"/>
      <c r="J12" s="764"/>
      <c r="K12" s="764"/>
      <c r="L12" s="764"/>
      <c r="M12" s="764"/>
      <c r="N12" s="764"/>
      <c r="O12" s="764"/>
      <c r="P12" s="764"/>
      <c r="Q12" s="764"/>
      <c r="R12" s="764"/>
    </row>
    <row r="13" spans="1:18" ht="18.75">
      <c r="A13" s="763" t="s">
        <v>1080</v>
      </c>
    </row>
    <row r="14" spans="1:18" ht="47.25" customHeight="1">
      <c r="A14" s="1457" t="s">
        <v>1081</v>
      </c>
      <c r="B14" s="1457"/>
      <c r="C14" s="1457"/>
      <c r="D14" s="1457"/>
      <c r="E14" s="1457"/>
      <c r="F14" s="1457"/>
      <c r="G14" s="1457"/>
      <c r="H14" s="1457"/>
      <c r="I14" s="1457"/>
      <c r="J14" s="1457"/>
      <c r="K14" s="1457"/>
      <c r="L14" s="1457"/>
      <c r="M14" s="1457"/>
      <c r="N14" s="1457"/>
      <c r="O14" s="1457"/>
      <c r="P14" s="1457"/>
      <c r="Q14" s="1457"/>
      <c r="R14" s="1457"/>
    </row>
    <row r="15" spans="1:18" ht="31.5" customHeight="1">
      <c r="A15" s="1457" t="s">
        <v>1082</v>
      </c>
      <c r="B15" s="1457"/>
      <c r="C15" s="1457"/>
      <c r="D15" s="1457"/>
      <c r="E15" s="1457"/>
      <c r="F15" s="1457"/>
      <c r="G15" s="1457"/>
      <c r="H15" s="1457"/>
      <c r="I15" s="1457"/>
      <c r="J15" s="1457"/>
      <c r="K15" s="1457"/>
      <c r="L15" s="1457"/>
      <c r="M15" s="1457"/>
      <c r="N15" s="1457"/>
      <c r="O15" s="1457"/>
      <c r="P15" s="1457"/>
      <c r="Q15" s="1457"/>
      <c r="R15" s="1457"/>
    </row>
    <row r="16" spans="1:18" ht="15.75" customHeight="1">
      <c r="A16" s="764"/>
      <c r="B16" s="764"/>
      <c r="C16" s="764"/>
      <c r="D16" s="764"/>
      <c r="E16" s="764"/>
      <c r="F16" s="764"/>
      <c r="G16" s="764"/>
      <c r="H16" s="764"/>
      <c r="I16" s="764"/>
      <c r="J16" s="764"/>
      <c r="K16" s="764"/>
      <c r="L16" s="764"/>
      <c r="M16" s="764"/>
      <c r="N16" s="764"/>
      <c r="O16" s="764"/>
      <c r="P16" s="764"/>
      <c r="Q16" s="764"/>
      <c r="R16" s="764"/>
    </row>
    <row r="17" spans="1:18" ht="18.75">
      <c r="A17" s="763" t="s">
        <v>1083</v>
      </c>
    </row>
    <row r="18" spans="1:18" ht="15.75">
      <c r="A18" s="765" t="s">
        <v>1084</v>
      </c>
    </row>
    <row r="19" spans="1:18">
      <c r="A19" s="766" t="s">
        <v>1085</v>
      </c>
    </row>
    <row r="20" spans="1:18" ht="15.75">
      <c r="A20" s="765" t="s">
        <v>1086</v>
      </c>
    </row>
    <row r="21" spans="1:18">
      <c r="A21" s="766" t="s">
        <v>651</v>
      </c>
    </row>
    <row r="23" spans="1:18" ht="21">
      <c r="A23" s="762" t="s">
        <v>1087</v>
      </c>
    </row>
    <row r="24" spans="1:18" ht="18.75">
      <c r="A24" s="763" t="s">
        <v>1088</v>
      </c>
    </row>
    <row r="25" spans="1:18" ht="20.100000000000001" customHeight="1">
      <c r="A25" s="767" t="s">
        <v>1089</v>
      </c>
    </row>
    <row r="26" spans="1:18" ht="63" customHeight="1">
      <c r="A26" s="1457" t="s">
        <v>1090</v>
      </c>
      <c r="B26" s="1457"/>
      <c r="C26" s="1457"/>
      <c r="D26" s="1457"/>
      <c r="E26" s="1457"/>
      <c r="F26" s="1457"/>
      <c r="G26" s="1457"/>
      <c r="H26" s="1457"/>
      <c r="I26" s="1457"/>
      <c r="J26" s="1457"/>
      <c r="K26" s="1457"/>
      <c r="L26" s="1457"/>
      <c r="M26" s="1457"/>
      <c r="N26" s="1457"/>
      <c r="O26" s="1457"/>
      <c r="P26" s="1457"/>
      <c r="Q26" s="1457"/>
      <c r="R26" s="1457"/>
    </row>
    <row r="27" spans="1:18" ht="15.75">
      <c r="A27" s="765" t="s">
        <v>1091</v>
      </c>
    </row>
    <row r="29" spans="1:18" s="768" customFormat="1" ht="20.100000000000001" customHeight="1">
      <c r="A29" s="767" t="s">
        <v>1092</v>
      </c>
    </row>
    <row r="30" spans="1:18" ht="36" customHeight="1">
      <c r="A30" s="1457" t="s">
        <v>1093</v>
      </c>
      <c r="B30" s="1457"/>
      <c r="C30" s="1457"/>
      <c r="D30" s="1457"/>
      <c r="E30" s="1457"/>
      <c r="F30" s="1457"/>
      <c r="G30" s="1457"/>
      <c r="H30" s="1457"/>
      <c r="I30" s="1457"/>
      <c r="J30" s="1457"/>
      <c r="K30" s="1457"/>
      <c r="L30" s="1457"/>
      <c r="M30" s="1457"/>
      <c r="N30" s="1457"/>
      <c r="O30" s="1457"/>
      <c r="P30" s="1457"/>
      <c r="Q30" s="1457"/>
      <c r="R30" s="1457"/>
    </row>
    <row r="31" spans="1:18" ht="15.75">
      <c r="A31" s="765" t="s">
        <v>1094</v>
      </c>
    </row>
    <row r="32" spans="1:18" ht="15.75">
      <c r="B32" s="765" t="s">
        <v>1095</v>
      </c>
    </row>
    <row r="33" spans="1:18" ht="15.75">
      <c r="B33" s="1460" t="s">
        <v>1096</v>
      </c>
      <c r="C33" s="1460"/>
      <c r="D33" s="1460"/>
      <c r="E33" s="1460"/>
      <c r="F33" s="1460"/>
      <c r="G33" s="1460"/>
      <c r="H33" s="769"/>
      <c r="I33" s="769"/>
      <c r="J33" s="769"/>
      <c r="K33" s="769"/>
    </row>
    <row r="34" spans="1:18" ht="15.75">
      <c r="B34" s="765" t="s">
        <v>1097</v>
      </c>
    </row>
    <row r="35" spans="1:18" ht="47.25" customHeight="1">
      <c r="A35" s="1457" t="s">
        <v>1098</v>
      </c>
      <c r="B35" s="1457"/>
      <c r="C35" s="1457"/>
      <c r="D35" s="1457"/>
      <c r="E35" s="1457"/>
      <c r="F35" s="1457"/>
      <c r="G35" s="1457"/>
      <c r="H35" s="1457"/>
      <c r="I35" s="1457"/>
      <c r="J35" s="1457"/>
      <c r="K35" s="1457"/>
      <c r="L35" s="1457"/>
      <c r="M35" s="1457"/>
      <c r="N35" s="1457"/>
      <c r="O35" s="1457"/>
      <c r="P35" s="1457"/>
      <c r="Q35" s="1457"/>
      <c r="R35" s="1457"/>
    </row>
    <row r="36" spans="1:18" ht="15.75" customHeight="1">
      <c r="A36" s="764"/>
      <c r="B36" s="764"/>
      <c r="C36" s="764"/>
      <c r="D36" s="764"/>
      <c r="E36" s="764"/>
      <c r="F36" s="764"/>
      <c r="G36" s="764"/>
      <c r="H36" s="764"/>
      <c r="I36" s="764"/>
      <c r="J36" s="764"/>
      <c r="K36" s="764"/>
      <c r="L36" s="764"/>
      <c r="M36" s="764"/>
      <c r="N36" s="764"/>
      <c r="O36" s="764"/>
      <c r="P36" s="764"/>
      <c r="Q36" s="764"/>
      <c r="R36" s="764"/>
    </row>
    <row r="37" spans="1:18" s="768" customFormat="1" ht="20.100000000000001" customHeight="1">
      <c r="A37" s="767" t="s">
        <v>1099</v>
      </c>
    </row>
    <row r="38" spans="1:18" ht="47.25" customHeight="1">
      <c r="A38" s="1457" t="s">
        <v>1100</v>
      </c>
      <c r="B38" s="1457"/>
      <c r="C38" s="1457"/>
      <c r="D38" s="1457"/>
      <c r="E38" s="1457"/>
      <c r="F38" s="1457"/>
      <c r="G38" s="1457"/>
      <c r="H38" s="1457"/>
      <c r="I38" s="1457"/>
      <c r="J38" s="1457"/>
      <c r="K38" s="1457"/>
      <c r="L38" s="1457"/>
      <c r="M38" s="1457"/>
      <c r="N38" s="1457"/>
      <c r="O38" s="1457"/>
      <c r="P38" s="1457"/>
      <c r="Q38" s="1457"/>
      <c r="R38" s="1457"/>
    </row>
    <row r="39" spans="1:18" ht="15.75" customHeight="1">
      <c r="A39" s="764"/>
      <c r="B39" s="764"/>
      <c r="C39" s="764"/>
      <c r="D39" s="764"/>
      <c r="E39" s="764"/>
      <c r="F39" s="764"/>
      <c r="G39" s="764"/>
      <c r="H39" s="764"/>
      <c r="I39" s="764"/>
      <c r="J39" s="764"/>
      <c r="K39" s="764"/>
      <c r="L39" s="764"/>
      <c r="M39" s="764"/>
      <c r="N39" s="764"/>
      <c r="O39" s="764"/>
      <c r="P39" s="764"/>
      <c r="Q39" s="764"/>
      <c r="R39" s="764"/>
    </row>
    <row r="40" spans="1:18" s="768" customFormat="1" ht="20.100000000000001" customHeight="1">
      <c r="A40" s="767" t="s">
        <v>1101</v>
      </c>
    </row>
    <row r="41" spans="1:18" ht="31.5" customHeight="1">
      <c r="A41" s="1461" t="s">
        <v>1102</v>
      </c>
      <c r="B41" s="1461"/>
      <c r="C41" s="1461"/>
      <c r="D41" s="1461"/>
      <c r="E41" s="1461"/>
      <c r="F41" s="1461"/>
      <c r="G41" s="1461"/>
      <c r="H41" s="1461"/>
      <c r="I41" s="1461"/>
      <c r="J41" s="1461"/>
      <c r="K41" s="1461"/>
      <c r="L41" s="1461"/>
      <c r="M41" s="1461"/>
      <c r="N41" s="1461"/>
      <c r="O41" s="1461"/>
      <c r="P41" s="1461"/>
      <c r="Q41" s="1461"/>
      <c r="R41" s="1461"/>
    </row>
    <row r="42" spans="1:18" ht="29.25" customHeight="1">
      <c r="B42" s="1462" t="s">
        <v>1103</v>
      </c>
      <c r="C42" s="1462"/>
      <c r="D42" s="1462"/>
      <c r="E42" s="1462"/>
      <c r="F42" s="1462"/>
      <c r="G42" s="1462"/>
      <c r="H42" s="1462"/>
      <c r="I42" s="1462"/>
      <c r="J42" s="1462"/>
      <c r="K42" s="1462"/>
      <c r="L42" s="1462"/>
      <c r="M42" s="1462"/>
      <c r="N42" s="1462"/>
      <c r="O42" s="1462"/>
      <c r="P42" s="1462"/>
      <c r="Q42" s="1462"/>
      <c r="R42" s="1462"/>
    </row>
    <row r="43" spans="1:18">
      <c r="B43" s="761" t="s">
        <v>1104</v>
      </c>
    </row>
    <row r="44" spans="1:18" ht="30.75" customHeight="1">
      <c r="B44" s="770"/>
      <c r="C44" s="1462" t="s">
        <v>1105</v>
      </c>
      <c r="D44" s="1462"/>
      <c r="E44" s="1462"/>
      <c r="F44" s="1462"/>
      <c r="G44" s="1462"/>
      <c r="H44" s="1462"/>
      <c r="I44" s="1462"/>
      <c r="J44" s="1462"/>
      <c r="K44" s="1462"/>
      <c r="L44" s="1462"/>
      <c r="M44" s="1462"/>
      <c r="N44" s="1462"/>
      <c r="O44" s="1462"/>
      <c r="P44" s="1462"/>
      <c r="Q44" s="1462"/>
      <c r="R44" s="1462"/>
    </row>
    <row r="45" spans="1:18">
      <c r="B45" s="770"/>
      <c r="C45" s="1462" t="s">
        <v>1106</v>
      </c>
      <c r="D45" s="1462"/>
      <c r="E45" s="1462"/>
      <c r="F45" s="1462"/>
      <c r="G45" s="1462"/>
      <c r="H45" s="1462"/>
      <c r="I45" s="1462"/>
      <c r="J45" s="1462"/>
      <c r="K45" s="1462"/>
      <c r="L45" s="1462"/>
      <c r="M45" s="1462"/>
      <c r="N45" s="1462"/>
      <c r="O45" s="1462"/>
      <c r="P45" s="1462"/>
      <c r="Q45" s="1462"/>
      <c r="R45" s="1462"/>
    </row>
    <row r="46" spans="1:18">
      <c r="B46" s="770"/>
      <c r="C46" s="761" t="s">
        <v>1107</v>
      </c>
    </row>
    <row r="47" spans="1:18" ht="15.75" customHeight="1">
      <c r="B47" s="770"/>
    </row>
    <row r="48" spans="1:18" s="768" customFormat="1" ht="20.100000000000001" customHeight="1">
      <c r="A48" s="767" t="s">
        <v>1108</v>
      </c>
    </row>
    <row r="49" spans="1:18" ht="47.25" customHeight="1">
      <c r="A49" s="1457" t="s">
        <v>1109</v>
      </c>
      <c r="B49" s="1457"/>
      <c r="C49" s="1457"/>
      <c r="D49" s="1457"/>
      <c r="E49" s="1457"/>
      <c r="F49" s="1457"/>
      <c r="G49" s="1457"/>
      <c r="H49" s="1457"/>
      <c r="I49" s="1457"/>
      <c r="J49" s="1457"/>
      <c r="K49" s="1457"/>
      <c r="L49" s="1457"/>
      <c r="M49" s="1457"/>
      <c r="N49" s="1457"/>
      <c r="O49" s="1457"/>
      <c r="P49" s="1457"/>
      <c r="Q49" s="1457"/>
      <c r="R49" s="1457"/>
    </row>
    <row r="50" spans="1:18" ht="15.75" customHeight="1">
      <c r="A50" s="764"/>
      <c r="B50" s="764"/>
      <c r="C50" s="764"/>
      <c r="D50" s="764"/>
      <c r="E50" s="764"/>
      <c r="F50" s="764"/>
      <c r="G50" s="764"/>
      <c r="H50" s="764"/>
      <c r="I50" s="764"/>
      <c r="J50" s="764"/>
      <c r="K50" s="764"/>
      <c r="L50" s="764"/>
      <c r="M50" s="764"/>
      <c r="N50" s="764"/>
      <c r="O50" s="764"/>
      <c r="P50" s="764"/>
      <c r="Q50" s="764"/>
      <c r="R50" s="764"/>
    </row>
    <row r="51" spans="1:18" ht="20.100000000000001" customHeight="1">
      <c r="A51" s="767" t="s">
        <v>1110</v>
      </c>
    </row>
    <row r="52" spans="1:18">
      <c r="A52" s="761" t="s">
        <v>1111</v>
      </c>
    </row>
    <row r="53" spans="1:18" s="765" customFormat="1" ht="47.25" customHeight="1">
      <c r="A53" s="1457" t="s">
        <v>1112</v>
      </c>
      <c r="B53" s="1457"/>
      <c r="C53" s="1457"/>
      <c r="D53" s="1457"/>
      <c r="E53" s="1457"/>
      <c r="F53" s="1457"/>
      <c r="G53" s="1457"/>
      <c r="H53" s="1457"/>
      <c r="I53" s="1457"/>
      <c r="J53" s="1457"/>
      <c r="K53" s="1457"/>
      <c r="L53" s="1457"/>
      <c r="M53" s="1457"/>
      <c r="N53" s="1457"/>
      <c r="O53" s="1457"/>
      <c r="P53" s="1457"/>
      <c r="Q53" s="1457"/>
      <c r="R53" s="1457"/>
    </row>
    <row r="54" spans="1:18" s="765" customFormat="1" ht="15.75" customHeight="1">
      <c r="A54" s="764"/>
      <c r="B54" s="764"/>
      <c r="C54" s="764"/>
      <c r="D54" s="764"/>
      <c r="E54" s="764"/>
      <c r="F54" s="764"/>
      <c r="G54" s="764"/>
      <c r="H54" s="764"/>
      <c r="I54" s="764"/>
      <c r="J54" s="764"/>
      <c r="K54" s="764"/>
      <c r="L54" s="764"/>
      <c r="M54" s="764"/>
      <c r="N54" s="764"/>
      <c r="O54" s="764"/>
      <c r="P54" s="764"/>
      <c r="Q54" s="764"/>
      <c r="R54" s="764"/>
    </row>
    <row r="55" spans="1:18" ht="20.100000000000001" customHeight="1">
      <c r="A55" s="767" t="s">
        <v>1113</v>
      </c>
    </row>
    <row r="56" spans="1:18" ht="31.5" customHeight="1">
      <c r="A56" s="1457" t="s">
        <v>1114</v>
      </c>
      <c r="B56" s="1457"/>
      <c r="C56" s="1457"/>
      <c r="D56" s="1457"/>
      <c r="E56" s="1457"/>
      <c r="F56" s="1457"/>
      <c r="G56" s="1457"/>
      <c r="H56" s="1457"/>
      <c r="I56" s="1457"/>
      <c r="J56" s="1457"/>
      <c r="K56" s="1457"/>
      <c r="L56" s="1457"/>
      <c r="M56" s="1457"/>
      <c r="N56" s="1457"/>
      <c r="O56" s="1457"/>
      <c r="P56" s="1457"/>
      <c r="Q56" s="1457"/>
      <c r="R56" s="1457"/>
    </row>
    <row r="57" spans="1:18" ht="15.75" customHeight="1">
      <c r="A57" s="764"/>
      <c r="B57" s="764"/>
      <c r="C57" s="764"/>
      <c r="D57" s="764"/>
      <c r="E57" s="764"/>
      <c r="F57" s="764"/>
      <c r="G57" s="764"/>
      <c r="H57" s="764"/>
      <c r="I57" s="764"/>
      <c r="J57" s="764"/>
      <c r="K57" s="764"/>
      <c r="L57" s="764"/>
      <c r="M57" s="764"/>
      <c r="N57" s="764"/>
      <c r="O57" s="764"/>
      <c r="P57" s="764"/>
      <c r="Q57" s="764"/>
      <c r="R57" s="764"/>
    </row>
    <row r="58" spans="1:18" ht="20.100000000000001" customHeight="1">
      <c r="A58" s="767" t="s">
        <v>1115</v>
      </c>
    </row>
    <row r="59" spans="1:18" s="765" customFormat="1" ht="15.75">
      <c r="A59" s="765" t="s">
        <v>1116</v>
      </c>
    </row>
    <row r="60" spans="1:18" s="765" customFormat="1" ht="15.75">
      <c r="B60" s="765" t="s">
        <v>1117</v>
      </c>
    </row>
    <row r="61" spans="1:18" s="765" customFormat="1" ht="15.75">
      <c r="B61" s="765" t="s">
        <v>1118</v>
      </c>
    </row>
    <row r="62" spans="1:18" s="765" customFormat="1" ht="15.75"/>
    <row r="63" spans="1:18" ht="20.100000000000001" customHeight="1">
      <c r="A63" s="767" t="s">
        <v>1119</v>
      </c>
    </row>
    <row r="64" spans="1:18" s="765" customFormat="1" ht="15.75">
      <c r="A64" s="765" t="s">
        <v>1120</v>
      </c>
    </row>
    <row r="65" spans="1:18" s="765" customFormat="1" ht="31.5" customHeight="1">
      <c r="B65" s="1458" t="s">
        <v>1121</v>
      </c>
      <c r="C65" s="1458"/>
      <c r="D65" s="1458"/>
      <c r="E65" s="1458"/>
      <c r="F65" s="1458"/>
      <c r="G65" s="1458"/>
      <c r="H65" s="1458"/>
      <c r="I65" s="1458"/>
      <c r="J65" s="1458"/>
      <c r="K65" s="1458"/>
      <c r="L65" s="1458"/>
      <c r="M65" s="1458"/>
      <c r="N65" s="1458"/>
      <c r="O65" s="1458"/>
      <c r="P65" s="1458"/>
      <c r="Q65" s="1458"/>
      <c r="R65" s="1458"/>
    </row>
    <row r="66" spans="1:18" s="765" customFormat="1" ht="15.75" customHeight="1">
      <c r="B66" s="1458" t="s">
        <v>1122</v>
      </c>
      <c r="C66" s="1458"/>
      <c r="D66" s="1458"/>
      <c r="E66" s="1458"/>
      <c r="F66" s="1458"/>
      <c r="G66" s="1458"/>
      <c r="H66" s="1458"/>
      <c r="I66" s="1458"/>
      <c r="J66" s="1458"/>
      <c r="K66" s="1458"/>
      <c r="L66" s="1458"/>
      <c r="M66" s="1458"/>
      <c r="N66" s="1458"/>
      <c r="O66" s="1458"/>
      <c r="P66" s="1458"/>
      <c r="Q66" s="1458"/>
      <c r="R66" s="1458"/>
    </row>
    <row r="67" spans="1:18" s="765" customFormat="1" ht="31.5" customHeight="1">
      <c r="B67" s="1458" t="s">
        <v>1123</v>
      </c>
      <c r="C67" s="1458"/>
      <c r="D67" s="1458"/>
      <c r="E67" s="1458"/>
      <c r="F67" s="1458"/>
      <c r="G67" s="1458"/>
      <c r="H67" s="1458"/>
      <c r="I67" s="1458"/>
      <c r="J67" s="1458"/>
      <c r="K67" s="1458"/>
      <c r="L67" s="1458"/>
      <c r="M67" s="1458"/>
      <c r="N67" s="1458"/>
      <c r="O67" s="1458"/>
      <c r="P67" s="1458"/>
      <c r="Q67" s="1458"/>
      <c r="R67" s="1458"/>
    </row>
    <row r="68" spans="1:18" s="765" customFormat="1" ht="15.75">
      <c r="B68" s="1458" t="s">
        <v>1124</v>
      </c>
      <c r="C68" s="1458"/>
      <c r="D68" s="1458"/>
      <c r="E68" s="1458"/>
      <c r="F68" s="1458"/>
      <c r="G68" s="1458"/>
      <c r="H68" s="1458"/>
      <c r="I68" s="1458"/>
      <c r="J68" s="1458"/>
      <c r="K68" s="1458"/>
      <c r="L68" s="1458"/>
      <c r="M68" s="1458"/>
      <c r="N68" s="1458"/>
      <c r="O68" s="1458"/>
      <c r="P68" s="1458"/>
      <c r="Q68" s="1458"/>
      <c r="R68" s="1458"/>
    </row>
    <row r="69" spans="1:18" s="765" customFormat="1" ht="15.75">
      <c r="B69" s="1458" t="s">
        <v>1125</v>
      </c>
      <c r="C69" s="1458"/>
      <c r="D69" s="1458"/>
      <c r="E69" s="1458"/>
      <c r="F69" s="1458"/>
      <c r="G69" s="1458"/>
      <c r="H69" s="1458"/>
      <c r="I69" s="1458"/>
      <c r="J69" s="1458"/>
      <c r="K69" s="1458"/>
      <c r="L69" s="1458"/>
      <c r="M69" s="1458"/>
      <c r="N69" s="1458"/>
      <c r="O69" s="1458"/>
      <c r="P69" s="1458"/>
      <c r="Q69" s="1458"/>
      <c r="R69" s="1458"/>
    </row>
    <row r="70" spans="1:18" s="765" customFormat="1" ht="15.75">
      <c r="B70" s="1458" t="s">
        <v>1126</v>
      </c>
      <c r="C70" s="1458"/>
      <c r="D70" s="1458"/>
      <c r="E70" s="1458"/>
      <c r="F70" s="1458"/>
      <c r="G70" s="1458"/>
      <c r="H70" s="1458"/>
      <c r="I70" s="1458"/>
      <c r="J70" s="1458"/>
      <c r="K70" s="1458"/>
      <c r="L70" s="1458"/>
      <c r="M70" s="1458"/>
      <c r="N70" s="1458"/>
      <c r="O70" s="1458"/>
      <c r="P70" s="1458"/>
      <c r="Q70" s="1458"/>
      <c r="R70" s="1458"/>
    </row>
    <row r="71" spans="1:18" s="765" customFormat="1" ht="15.75">
      <c r="B71" s="1458" t="s">
        <v>1127</v>
      </c>
      <c r="C71" s="1458"/>
      <c r="D71" s="1458"/>
      <c r="E71" s="1458"/>
      <c r="F71" s="1458"/>
      <c r="G71" s="1458"/>
      <c r="H71" s="1458"/>
      <c r="I71" s="1458"/>
      <c r="J71" s="1458"/>
      <c r="K71" s="1458"/>
      <c r="L71" s="1458"/>
      <c r="M71" s="1458"/>
      <c r="N71" s="1458"/>
      <c r="O71" s="1458"/>
      <c r="P71" s="1458"/>
      <c r="Q71" s="1458"/>
      <c r="R71" s="1458"/>
    </row>
    <row r="72" spans="1:18" s="765" customFormat="1" ht="15.75">
      <c r="B72" s="1458" t="s">
        <v>1128</v>
      </c>
      <c r="C72" s="1458"/>
      <c r="D72" s="1458"/>
      <c r="E72" s="1458"/>
      <c r="F72" s="1458"/>
      <c r="G72" s="1458"/>
      <c r="H72" s="1458"/>
      <c r="I72" s="1458"/>
      <c r="J72" s="1458"/>
      <c r="K72" s="1458"/>
      <c r="L72" s="1458"/>
      <c r="M72" s="1458"/>
      <c r="N72" s="1458"/>
      <c r="O72" s="1458"/>
      <c r="P72" s="1458"/>
      <c r="Q72" s="1458"/>
      <c r="R72" s="1458"/>
    </row>
    <row r="73" spans="1:18" s="765" customFormat="1" ht="15.75" customHeight="1">
      <c r="B73" s="771"/>
      <c r="C73" s="771"/>
      <c r="D73" s="771"/>
      <c r="E73" s="771"/>
      <c r="F73" s="771"/>
      <c r="G73" s="771"/>
      <c r="H73" s="771"/>
      <c r="I73" s="771"/>
      <c r="J73" s="771"/>
      <c r="K73" s="771"/>
      <c r="L73" s="771"/>
      <c r="M73" s="771"/>
      <c r="N73" s="771"/>
      <c r="O73" s="771"/>
      <c r="P73" s="771"/>
      <c r="Q73" s="771"/>
      <c r="R73" s="771"/>
    </row>
    <row r="74" spans="1:18" ht="18.75">
      <c r="A74" s="763" t="s">
        <v>1129</v>
      </c>
    </row>
    <row r="75" spans="1:18" ht="33.75" customHeight="1">
      <c r="A75" s="1459" t="s">
        <v>1130</v>
      </c>
      <c r="B75" s="1459"/>
      <c r="C75" s="1459"/>
      <c r="D75" s="1459"/>
      <c r="E75" s="1459"/>
      <c r="F75" s="1459"/>
      <c r="G75" s="1459"/>
      <c r="H75" s="1459"/>
      <c r="I75" s="1459"/>
      <c r="J75" s="1459"/>
      <c r="K75" s="1459"/>
      <c r="L75" s="1459"/>
      <c r="M75" s="1459"/>
      <c r="N75" s="1459"/>
      <c r="O75" s="1459"/>
      <c r="P75" s="1459"/>
      <c r="Q75" s="1459"/>
      <c r="R75" s="1459"/>
    </row>
    <row r="76" spans="1:18" s="765" customFormat="1" ht="15.75">
      <c r="A76" s="765" t="s">
        <v>1131</v>
      </c>
    </row>
    <row r="78" spans="1:18" ht="39" customHeight="1">
      <c r="A78" s="1459" t="s">
        <v>1132</v>
      </c>
      <c r="B78" s="1459"/>
      <c r="C78" s="1459"/>
      <c r="D78" s="1459"/>
      <c r="E78" s="1459"/>
      <c r="F78" s="1459"/>
      <c r="G78" s="1459"/>
      <c r="H78" s="1459"/>
      <c r="I78" s="1459"/>
      <c r="J78" s="1459"/>
      <c r="K78" s="1459"/>
      <c r="L78" s="1459"/>
      <c r="M78" s="1459"/>
      <c r="N78" s="1459"/>
      <c r="O78" s="1459"/>
      <c r="P78" s="1459"/>
      <c r="Q78" s="1459"/>
      <c r="R78" s="1459"/>
    </row>
    <row r="79" spans="1:18" s="765" customFormat="1" ht="31.5" customHeight="1">
      <c r="A79" s="1457" t="s">
        <v>1133</v>
      </c>
      <c r="B79" s="1457"/>
      <c r="C79" s="1457"/>
      <c r="D79" s="1457"/>
      <c r="E79" s="1457"/>
      <c r="F79" s="1457"/>
      <c r="G79" s="1457"/>
      <c r="H79" s="1457"/>
      <c r="I79" s="1457"/>
      <c r="J79" s="1457"/>
      <c r="K79" s="1457"/>
      <c r="L79" s="1457"/>
      <c r="M79" s="1457"/>
      <c r="N79" s="1457"/>
      <c r="O79" s="1457"/>
      <c r="P79" s="1457"/>
      <c r="Q79" s="1457"/>
      <c r="R79" s="1457"/>
    </row>
    <row r="80" spans="1:18" s="765" customFormat="1" ht="15.75">
      <c r="A80" s="765" t="s">
        <v>1134</v>
      </c>
    </row>
    <row r="82" spans="1:18" ht="38.25" customHeight="1">
      <c r="A82" s="1459" t="s">
        <v>1135</v>
      </c>
      <c r="B82" s="1459"/>
      <c r="C82" s="1459"/>
      <c r="D82" s="1459"/>
      <c r="E82" s="1459"/>
      <c r="F82" s="1459"/>
      <c r="G82" s="1459"/>
      <c r="H82" s="1459"/>
      <c r="I82" s="1459"/>
      <c r="J82" s="1459"/>
      <c r="K82" s="1459"/>
      <c r="L82" s="1459"/>
      <c r="M82" s="1459"/>
      <c r="N82" s="1459"/>
      <c r="O82" s="1459"/>
      <c r="P82" s="1459"/>
      <c r="Q82" s="1459"/>
      <c r="R82" s="1459"/>
    </row>
    <row r="83" spans="1:18" s="765" customFormat="1" ht="47.25" customHeight="1">
      <c r="A83" s="1457" t="s">
        <v>1136</v>
      </c>
      <c r="B83" s="1457"/>
      <c r="C83" s="1457"/>
      <c r="D83" s="1457"/>
      <c r="E83" s="1457"/>
      <c r="F83" s="1457"/>
      <c r="G83" s="1457"/>
      <c r="H83" s="1457"/>
      <c r="I83" s="1457"/>
      <c r="J83" s="1457"/>
      <c r="K83" s="1457"/>
      <c r="L83" s="1457"/>
      <c r="M83" s="1457"/>
      <c r="N83" s="1457"/>
      <c r="O83" s="1457"/>
      <c r="P83" s="1457"/>
      <c r="Q83" s="1457"/>
      <c r="R83" s="1457"/>
    </row>
  </sheetData>
  <mergeCells count="30">
    <mergeCell ref="A26:R26"/>
    <mergeCell ref="A6:R6"/>
    <mergeCell ref="A7:R7"/>
    <mergeCell ref="A11:R11"/>
    <mergeCell ref="A14:R14"/>
    <mergeCell ref="A15:R15"/>
    <mergeCell ref="B65:R65"/>
    <mergeCell ref="A30:R30"/>
    <mergeCell ref="B33:G33"/>
    <mergeCell ref="A35:R35"/>
    <mergeCell ref="A38:R38"/>
    <mergeCell ref="A41:R41"/>
    <mergeCell ref="B42:R42"/>
    <mergeCell ref="C44:R44"/>
    <mergeCell ref="C45:R45"/>
    <mergeCell ref="A49:R49"/>
    <mergeCell ref="A53:R53"/>
    <mergeCell ref="A56:R56"/>
    <mergeCell ref="A83:R83"/>
    <mergeCell ref="B66:R66"/>
    <mergeCell ref="B67:R67"/>
    <mergeCell ref="B68:R68"/>
    <mergeCell ref="B69:R69"/>
    <mergeCell ref="B70:R70"/>
    <mergeCell ref="B71:R71"/>
    <mergeCell ref="B72:R72"/>
    <mergeCell ref="A75:R75"/>
    <mergeCell ref="A78:R78"/>
    <mergeCell ref="A79:R79"/>
    <mergeCell ref="A82:R82"/>
  </mergeCells>
  <hyperlinks>
    <hyperlink ref="A19" r:id="rId1"/>
    <hyperlink ref="A21" r:id="rId2"/>
  </hyperlinks>
  <pageMargins left="0.7" right="0.7" top="0.75" bottom="0.75" header="0.3" footer="0.3"/>
  <pageSetup scale="53" fitToHeight="0" orientation="portrait" r:id="rId3"/>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1462</v>
      </c>
      <c r="B7" s="1632"/>
      <c r="C7" s="1632"/>
      <c r="D7" s="916"/>
      <c r="E7" s="916"/>
      <c r="F7" s="916"/>
      <c r="G7" s="917"/>
      <c r="H7" s="918"/>
      <c r="I7" s="906"/>
      <c r="J7" s="907"/>
      <c r="K7" s="908" t="str">
        <f>A7</f>
        <v>Country: Mozambique</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221"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716" t="s">
        <v>1300</v>
      </c>
      <c r="E13" s="1717"/>
      <c r="F13" s="1717"/>
      <c r="G13" s="1717"/>
      <c r="H13" s="1718"/>
      <c r="I13" s="419"/>
      <c r="J13" s="404"/>
      <c r="K13" s="397" t="str">
        <f>B13</f>
        <v>a. What is the name of the committee?</v>
      </c>
      <c r="L13" s="426" t="str">
        <f>D13</f>
        <v xml:space="preserve">Reproductive Health Commodity Security Committee    
</v>
      </c>
      <c r="M13" s="396"/>
      <c r="N13" s="396"/>
      <c r="O13" s="398" t="str">
        <f>D13</f>
        <v xml:space="preserve">Reproductive Health Commodity Security Committee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87" t="s">
        <v>61</v>
      </c>
      <c r="E15" s="151" t="s">
        <v>55</v>
      </c>
      <c r="F15" s="1649" t="s">
        <v>1647</v>
      </c>
      <c r="G15" s="1650"/>
      <c r="H15" s="1651"/>
      <c r="I15" s="419"/>
      <c r="J15" s="404"/>
      <c r="K15" s="397" t="str">
        <f t="shared" ref="K15:K23" si="0">B15</f>
        <v>a. Social marketing</v>
      </c>
      <c r="L15" s="396"/>
      <c r="M15" s="396"/>
      <c r="N15" s="396"/>
      <c r="O15" s="397"/>
      <c r="P15" s="396"/>
      <c r="Q15" s="397" t="str">
        <f t="shared" ref="Q15:Q23" si="1">F15</f>
        <v>DKT this now part of the RHCSC</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87" t="s">
        <v>62</v>
      </c>
      <c r="E16" s="153" t="s">
        <v>55</v>
      </c>
      <c r="F16" s="1649"/>
      <c r="G16" s="1650"/>
      <c r="H16" s="1651"/>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87" t="s">
        <v>62</v>
      </c>
      <c r="E17" s="153" t="s">
        <v>55</v>
      </c>
      <c r="F17" s="1649"/>
      <c r="G17" s="1650"/>
      <c r="H17" s="1651"/>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87" t="s">
        <v>61</v>
      </c>
      <c r="E18" s="153" t="s">
        <v>56</v>
      </c>
      <c r="F18" s="1649" t="s">
        <v>232</v>
      </c>
      <c r="G18" s="1650"/>
      <c r="H18" s="1651"/>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87" t="s">
        <v>61</v>
      </c>
      <c r="E19" s="153" t="s">
        <v>57</v>
      </c>
      <c r="F19" s="1649" t="s">
        <v>220</v>
      </c>
      <c r="G19" s="1650"/>
      <c r="H19" s="1651"/>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87" t="s">
        <v>61</v>
      </c>
      <c r="E20" s="153" t="s">
        <v>58</v>
      </c>
      <c r="F20" s="1649" t="s">
        <v>1301</v>
      </c>
      <c r="G20" s="1650"/>
      <c r="H20" s="1651"/>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MOH RH Unit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787" t="s">
        <v>61</v>
      </c>
      <c r="E21" s="153" t="s">
        <v>59</v>
      </c>
      <c r="F21" s="1649" t="s">
        <v>1302</v>
      </c>
      <c r="G21" s="1650"/>
      <c r="H21" s="1651"/>
      <c r="I21" s="419"/>
      <c r="J21" s="404"/>
      <c r="K21" s="397" t="str">
        <f t="shared" si="0"/>
        <v>g. Central Medical Store or Central Warehouse</v>
      </c>
      <c r="L21" s="396"/>
      <c r="M21" s="396"/>
      <c r="N21" s="396"/>
      <c r="O21" s="397"/>
      <c r="P21" s="396"/>
      <c r="Q21" s="397" t="str">
        <f t="shared" si="1"/>
        <v>Central de Medicamentos e Artigos Medicos (CMAM) (central medical store)</v>
      </c>
      <c r="R21" s="396"/>
      <c r="S21" s="396"/>
      <c r="T21" s="406"/>
      <c r="U21" s="406"/>
      <c r="V21" s="406"/>
      <c r="W21" s="407"/>
      <c r="X21" s="407"/>
      <c r="Y21" s="424"/>
      <c r="Z21" s="425"/>
      <c r="AA21" s="409"/>
    </row>
    <row r="22" spans="1:134" s="111" customFormat="1">
      <c r="A22" s="152"/>
      <c r="B22" s="1562" t="s">
        <v>39</v>
      </c>
      <c r="C22" s="1562"/>
      <c r="D22" s="787" t="s">
        <v>62</v>
      </c>
      <c r="E22" s="153" t="s">
        <v>59</v>
      </c>
      <c r="F22" s="1649"/>
      <c r="G22" s="1650"/>
      <c r="H22" s="1651"/>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87" t="s">
        <v>62</v>
      </c>
      <c r="E23" s="153" t="s">
        <v>59</v>
      </c>
      <c r="F23" s="1649"/>
      <c r="G23" s="1650"/>
      <c r="H23" s="1651"/>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211"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15" t="s">
        <v>61</v>
      </c>
      <c r="E26" s="155" t="s">
        <v>53</v>
      </c>
      <c r="F26" s="156" t="s">
        <v>1303</v>
      </c>
      <c r="G26" s="157" t="s">
        <v>34</v>
      </c>
      <c r="H26" s="817" t="s">
        <v>1304</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884">
        <v>7622227</v>
      </c>
      <c r="H29" s="1885"/>
      <c r="I29" s="438"/>
      <c r="J29" s="403">
        <f>G29</f>
        <v>7622227</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67" t="s">
        <v>1305</v>
      </c>
      <c r="H30" s="1668"/>
      <c r="I30" s="438"/>
      <c r="J30" s="403" t="str">
        <f>G30</f>
        <v xml:space="preserve">Representative from MOH RH program, UNPFA, USAID, CMAM, Pathfinder, JHPIEGO and DKT   
</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c r="G35" s="170"/>
      <c r="H35" s="378"/>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50">
      <c r="A36" s="152"/>
      <c r="B36" s="1607" t="s">
        <v>209</v>
      </c>
      <c r="C36" s="1607"/>
      <c r="D36" s="1608"/>
      <c r="E36" s="168">
        <v>513000</v>
      </c>
      <c r="F36" s="169" t="s">
        <v>538</v>
      </c>
      <c r="G36" s="178" t="s">
        <v>1306</v>
      </c>
      <c r="H36" s="192" t="s">
        <v>1307</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513000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93" t="s">
        <v>61</v>
      </c>
      <c r="E43" s="168">
        <v>2750000</v>
      </c>
      <c r="F43" s="169" t="s">
        <v>538</v>
      </c>
      <c r="G43" s="170" t="s">
        <v>1308</v>
      </c>
      <c r="H43" s="378"/>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716" t="s">
        <v>1309</v>
      </c>
      <c r="E44" s="1717"/>
      <c r="F44" s="1717"/>
      <c r="G44" s="1717"/>
      <c r="H44" s="1718"/>
      <c r="I44" s="444"/>
      <c r="J44" s="437"/>
      <c r="K44" s="397" t="str">
        <f>C44</f>
        <v>i. Specify source(s) of other government funds spent (for example: basket funding or specific donor)</v>
      </c>
      <c r="L44" s="396"/>
      <c r="M44" s="396"/>
      <c r="N44" s="396"/>
      <c r="O44" s="398" t="str">
        <f>D44</f>
        <v>Basket fund and the state budget</v>
      </c>
      <c r="P44" s="396"/>
      <c r="Q44" s="396"/>
      <c r="R44" s="396"/>
      <c r="S44" s="396"/>
      <c r="T44" s="406"/>
      <c r="U44" s="406"/>
      <c r="V44" s="406"/>
      <c r="W44" s="407"/>
      <c r="X44" s="407"/>
      <c r="Y44" s="424"/>
      <c r="Z44" s="425"/>
      <c r="AA44" s="409"/>
    </row>
    <row r="45" spans="1:27" s="111" customFormat="1" ht="45">
      <c r="A45" s="164"/>
      <c r="B45" s="1465" t="s">
        <v>142</v>
      </c>
      <c r="C45" s="1466"/>
      <c r="D45" s="181"/>
      <c r="E45" s="565">
        <f>E41+E43</f>
        <v>2750000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45">
      <c r="A49" s="164"/>
      <c r="B49" s="1465" t="s">
        <v>99</v>
      </c>
      <c r="C49" s="1466"/>
      <c r="D49" s="793" t="s">
        <v>61</v>
      </c>
      <c r="E49" s="168">
        <v>6048259</v>
      </c>
      <c r="F49" s="169" t="s">
        <v>538</v>
      </c>
      <c r="G49" s="190" t="s">
        <v>1310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243</v>
      </c>
      <c r="E50" s="1601"/>
      <c r="F50" s="1601"/>
      <c r="G50" s="1601"/>
      <c r="H50" s="1602"/>
      <c r="I50" s="127"/>
      <c r="J50" s="437"/>
      <c r="K50" s="397" t="str">
        <f>C50</f>
        <v xml:space="preserve">i. Specify source(s) of in-kind donations </v>
      </c>
      <c r="L50" s="396"/>
      <c r="M50" s="396"/>
      <c r="N50" s="396"/>
      <c r="O50" s="398" t="str">
        <f>D50</f>
        <v>UNFPA and USAID</v>
      </c>
      <c r="P50" s="396"/>
      <c r="Q50" s="396"/>
      <c r="R50" s="396"/>
      <c r="S50" s="396"/>
      <c r="T50" s="406"/>
      <c r="U50" s="406"/>
      <c r="V50" s="406"/>
      <c r="W50" s="407"/>
      <c r="X50" s="407"/>
      <c r="Y50" s="424"/>
      <c r="Z50" s="425"/>
      <c r="AA50" s="409"/>
    </row>
    <row r="51" spans="1:27" s="111" customFormat="1" ht="45">
      <c r="A51" s="164"/>
      <c r="B51" s="1465" t="s">
        <v>149</v>
      </c>
      <c r="C51" s="1466"/>
      <c r="D51" s="793" t="s">
        <v>62</v>
      </c>
      <c r="E51" s="168">
        <v>0</v>
      </c>
      <c r="F51" s="169" t="s">
        <v>538</v>
      </c>
      <c r="G51" s="190" t="s">
        <v>1311</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45">
      <c r="A52" s="164"/>
      <c r="B52" s="1465" t="s">
        <v>150</v>
      </c>
      <c r="C52" s="1466"/>
      <c r="D52" s="793" t="s">
        <v>62</v>
      </c>
      <c r="E52" s="168">
        <v>0</v>
      </c>
      <c r="F52" s="169" t="s">
        <v>538</v>
      </c>
      <c r="G52" s="190" t="s">
        <v>1311</v>
      </c>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562">
        <f>E49+E51+E52</f>
        <v>6048259</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0.3125618375180817</v>
      </c>
      <c r="G56" s="1592" t="s">
        <v>1312</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1.1542898158241679</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94.5" customHeight="1">
      <c r="A59" s="1597" t="s">
        <v>211</v>
      </c>
      <c r="B59" s="1598"/>
      <c r="C59" s="1598"/>
      <c r="D59" s="1598"/>
      <c r="E59" s="1599"/>
      <c r="F59" s="792" t="s">
        <v>62</v>
      </c>
      <c r="G59" s="1592"/>
      <c r="H59" s="1593"/>
      <c r="I59" s="438"/>
      <c r="J59" s="446">
        <f>G59</f>
        <v>0</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67" t="s">
        <v>205</v>
      </c>
      <c r="G62" s="1588"/>
      <c r="H62" s="1468"/>
      <c r="I62" s="438"/>
      <c r="J62" s="437"/>
      <c r="K62" s="397"/>
      <c r="L62" s="396"/>
      <c r="M62" s="448">
        <f>E62</f>
        <v>0</v>
      </c>
      <c r="N62" s="396"/>
      <c r="O62" s="396"/>
      <c r="P62" s="396"/>
      <c r="Q62" s="397" t="str">
        <f>F62</f>
        <v>Not applicable</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t="s">
        <v>205</v>
      </c>
      <c r="G63" s="1588"/>
      <c r="H63" s="1468"/>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85" t="s">
        <v>61</v>
      </c>
      <c r="G70" s="785" t="s">
        <v>62</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785" t="s">
        <v>61</v>
      </c>
      <c r="G71" s="785" t="s">
        <v>62</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85" t="s">
        <v>61</v>
      </c>
      <c r="G72" s="785" t="s">
        <v>62</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785" t="s">
        <v>62</v>
      </c>
      <c r="G75" s="785" t="s">
        <v>62</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785" t="s">
        <v>61</v>
      </c>
      <c r="G76" s="785" t="s">
        <v>62</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62</v>
      </c>
      <c r="E77" s="1641"/>
      <c r="F77" s="785" t="s">
        <v>61</v>
      </c>
      <c r="G77" s="785"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85" t="s">
        <v>62</v>
      </c>
      <c r="G78" s="785"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54.75" customHeight="1" thickBot="1">
      <c r="A80" s="1558" t="s">
        <v>105</v>
      </c>
      <c r="B80" s="1482"/>
      <c r="C80" s="1483"/>
      <c r="D80" s="1820" t="s">
        <v>1313</v>
      </c>
      <c r="E80" s="1821"/>
      <c r="F80" s="1821"/>
      <c r="G80" s="1821"/>
      <c r="H80" s="1822"/>
      <c r="I80" s="419"/>
      <c r="J80" s="437"/>
      <c r="K80" s="397" t="str">
        <f>A80</f>
        <v>C2. Please note any comments about the commodities offered.</v>
      </c>
      <c r="L80" s="396"/>
      <c r="M80" s="396"/>
      <c r="N80" s="396"/>
      <c r="O80" s="397" t="str">
        <f>D80</f>
        <v xml:space="preserve">MISAU is planning to introduce emergency contraceptive pills for public sector. UNFPA have ordered small quantities of Postinor 2 for 2014.  </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818" t="s">
        <v>1314</v>
      </c>
      <c r="D85" s="1880" t="s">
        <v>1315</v>
      </c>
      <c r="E85" s="1881"/>
      <c r="F85" s="819" t="s">
        <v>61</v>
      </c>
      <c r="G85" s="1882" t="s">
        <v>61</v>
      </c>
      <c r="H85" s="1883"/>
      <c r="I85" s="458"/>
      <c r="J85" s="446" t="str">
        <f>G85</f>
        <v>Yes</v>
      </c>
      <c r="K85" s="397" t="str">
        <f>B85</f>
        <v>a</v>
      </c>
      <c r="L85" s="396"/>
      <c r="M85" s="426">
        <f>E85</f>
        <v>0</v>
      </c>
      <c r="N85" s="396"/>
      <c r="O85" s="396"/>
      <c r="P85" s="396"/>
      <c r="Q85" s="396"/>
      <c r="R85" s="397"/>
      <c r="S85" s="397" t="str">
        <f>D85</f>
        <v>2009-2013</v>
      </c>
      <c r="T85" s="406"/>
      <c r="U85" s="406"/>
      <c r="V85" s="406"/>
      <c r="W85" s="407"/>
      <c r="X85" s="407"/>
      <c r="Y85" s="424"/>
      <c r="Z85" s="425"/>
      <c r="AA85" s="409"/>
    </row>
    <row r="86" spans="1:28" s="111" customFormat="1" ht="28.5" customHeight="1">
      <c r="A86" s="1561" t="s">
        <v>71</v>
      </c>
      <c r="B86" s="1562"/>
      <c r="C86" s="1562"/>
      <c r="D86" s="1562"/>
      <c r="E86" s="1562"/>
      <c r="F86" s="1562"/>
      <c r="G86" s="1563"/>
      <c r="H86" s="621"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716" t="s">
        <v>1316</v>
      </c>
      <c r="F87" s="1717"/>
      <c r="G87" s="1717"/>
      <c r="H87" s="1718"/>
      <c r="I87" s="458"/>
      <c r="J87" s="446"/>
      <c r="K87" s="397"/>
      <c r="L87" s="396"/>
      <c r="M87" s="426"/>
      <c r="N87" s="426" t="str">
        <f>E87</f>
        <v>Only port handling fees.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716" t="s">
        <v>205</v>
      </c>
      <c r="F88" s="1717"/>
      <c r="G88" s="1717"/>
      <c r="H88" s="1718"/>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5"/>
      <c r="E90" s="1875"/>
      <c r="F90" s="1875"/>
      <c r="G90" s="1875"/>
      <c r="H90" s="1876"/>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65" t="s">
        <v>22</v>
      </c>
      <c r="C92" s="1465"/>
      <c r="D92" s="1466"/>
      <c r="E92" s="820" t="s">
        <v>1317</v>
      </c>
      <c r="F92" s="821"/>
      <c r="G92" s="821"/>
      <c r="H92" s="822"/>
      <c r="I92" s="458"/>
      <c r="J92" s="446"/>
      <c r="K92" s="397" t="str">
        <f>B92</f>
        <v>a. If yes, describe the policies.</v>
      </c>
      <c r="L92" s="396"/>
      <c r="M92" s="396"/>
      <c r="N92" s="460"/>
      <c r="O92" s="398" t="str">
        <f>E92</f>
        <v xml:space="preserve">The Law for Private Medicine allows the private sector to import and prescribe all contraceptive methods. </v>
      </c>
      <c r="P92" s="397"/>
      <c r="Q92" s="396"/>
      <c r="R92" s="396"/>
      <c r="S92" s="396"/>
      <c r="T92" s="406"/>
      <c r="U92" s="406"/>
      <c r="V92" s="406"/>
      <c r="W92" s="407"/>
      <c r="X92" s="407"/>
      <c r="Y92" s="424"/>
      <c r="Z92" s="425"/>
      <c r="AA92" s="409"/>
    </row>
    <row r="93" spans="1:28" ht="45.75" thickBot="1">
      <c r="A93" s="1877" t="s">
        <v>212</v>
      </c>
      <c r="B93" s="1878"/>
      <c r="C93" s="1878"/>
      <c r="D93" s="1878"/>
      <c r="E93" s="1878"/>
      <c r="F93" s="1878"/>
      <c r="G93" s="1878"/>
      <c r="H93" s="187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823"/>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710" t="s">
        <v>202</v>
      </c>
      <c r="E95" s="1711"/>
      <c r="F95" s="1712"/>
      <c r="G95" s="1716" t="s">
        <v>202</v>
      </c>
      <c r="H95" s="1718"/>
      <c r="I95" s="465"/>
      <c r="J95" s="446" t="str">
        <f t="shared" si="3"/>
        <v>Nurse</v>
      </c>
      <c r="K95" s="397"/>
      <c r="L95" s="396"/>
      <c r="M95" s="426"/>
      <c r="N95" s="396"/>
      <c r="O95" s="397"/>
      <c r="P95" s="397"/>
      <c r="Q95" s="396"/>
      <c r="R95" s="396"/>
      <c r="S95" s="396"/>
      <c r="T95" s="463" t="str">
        <f>D95</f>
        <v>Nurse</v>
      </c>
      <c r="U95" s="464"/>
      <c r="V95" s="406"/>
      <c r="W95" s="407"/>
      <c r="X95" s="407"/>
      <c r="Y95" s="424"/>
      <c r="Z95" s="425"/>
      <c r="AA95" s="409"/>
    </row>
    <row r="96" spans="1:28" s="111" customFormat="1" ht="15" customHeight="1">
      <c r="A96" s="130"/>
      <c r="B96" s="95" t="s">
        <v>11</v>
      </c>
      <c r="C96" s="92" t="s">
        <v>188</v>
      </c>
      <c r="D96" s="1710" t="s">
        <v>202</v>
      </c>
      <c r="E96" s="1711"/>
      <c r="F96" s="1712"/>
      <c r="G96" s="1716" t="s">
        <v>202</v>
      </c>
      <c r="H96" s="1718"/>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710" t="s">
        <v>204</v>
      </c>
      <c r="E97" s="1711"/>
      <c r="F97" s="1712"/>
      <c r="G97" s="1716" t="s">
        <v>204</v>
      </c>
      <c r="H97" s="1718"/>
      <c r="I97" s="465"/>
      <c r="J97" s="446" t="str">
        <f t="shared" si="3"/>
        <v>Clinical Officer</v>
      </c>
      <c r="K97" s="397"/>
      <c r="L97" s="396"/>
      <c r="M97" s="426"/>
      <c r="N97" s="396"/>
      <c r="O97" s="397"/>
      <c r="P97" s="397"/>
      <c r="Q97" s="396"/>
      <c r="R97" s="396"/>
      <c r="S97" s="396"/>
      <c r="T97" s="463" t="str">
        <f t="shared" si="4"/>
        <v>Clinical Officer</v>
      </c>
      <c r="U97" s="464"/>
      <c r="V97" s="406"/>
      <c r="W97" s="407"/>
      <c r="X97" s="407"/>
      <c r="Y97" s="424"/>
      <c r="Z97" s="425"/>
      <c r="AA97" s="409"/>
    </row>
    <row r="98" spans="1:27" s="111" customFormat="1" ht="15" customHeight="1">
      <c r="A98" s="130"/>
      <c r="B98" s="94" t="s">
        <v>182</v>
      </c>
      <c r="C98" s="92" t="s">
        <v>190</v>
      </c>
      <c r="D98" s="1710" t="s">
        <v>204</v>
      </c>
      <c r="E98" s="1711"/>
      <c r="F98" s="1712"/>
      <c r="G98" s="1716" t="s">
        <v>204</v>
      </c>
      <c r="H98" s="1718"/>
      <c r="I98" s="465"/>
      <c r="J98" s="446" t="str">
        <f t="shared" si="3"/>
        <v>Clinical Officer</v>
      </c>
      <c r="K98" s="397"/>
      <c r="L98" s="396"/>
      <c r="M98" s="426"/>
      <c r="N98" s="396"/>
      <c r="O98" s="397"/>
      <c r="P98" s="397"/>
      <c r="Q98" s="396"/>
      <c r="R98" s="396"/>
      <c r="S98" s="396"/>
      <c r="T98" s="463" t="str">
        <f t="shared" si="4"/>
        <v>Clinical Officer</v>
      </c>
      <c r="U98" s="464"/>
      <c r="V98" s="406"/>
      <c r="W98" s="407"/>
      <c r="X98" s="407"/>
      <c r="Y98" s="424"/>
      <c r="Z98" s="425"/>
      <c r="AA98" s="409"/>
    </row>
    <row r="99" spans="1:27" s="111" customFormat="1" ht="15" customHeight="1">
      <c r="A99" s="130"/>
      <c r="B99" s="95" t="s">
        <v>183</v>
      </c>
      <c r="C99" s="92" t="s">
        <v>191</v>
      </c>
      <c r="D99" s="1710" t="s">
        <v>199</v>
      </c>
      <c r="E99" s="1711"/>
      <c r="F99" s="1712"/>
      <c r="G99" s="1716" t="s">
        <v>199</v>
      </c>
      <c r="H99" s="1718"/>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710" t="s">
        <v>205</v>
      </c>
      <c r="E100" s="1711"/>
      <c r="F100" s="1712"/>
      <c r="G100" s="1716" t="s">
        <v>66</v>
      </c>
      <c r="H100" s="1718"/>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710" t="s">
        <v>204</v>
      </c>
      <c r="E101" s="1711"/>
      <c r="F101" s="1712"/>
      <c r="G101" s="1716" t="s">
        <v>66</v>
      </c>
      <c r="H101" s="1718"/>
      <c r="I101" s="465"/>
      <c r="J101" s="446" t="str">
        <f t="shared" si="3"/>
        <v>Don't know</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737" t="s">
        <v>205</v>
      </c>
      <c r="E102" s="1741"/>
      <c r="F102" s="1742"/>
      <c r="G102" s="1743" t="s">
        <v>66</v>
      </c>
      <c r="H102" s="1744"/>
      <c r="I102" s="465"/>
      <c r="J102" s="446" t="str">
        <f t="shared" si="3"/>
        <v>Don't know</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t="s">
        <v>1318</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For IUDs and Jadelle trained nurses can do the insertions. </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85"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85"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86"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710" t="s">
        <v>62</v>
      </c>
      <c r="H111" s="1750"/>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710" t="s">
        <v>62</v>
      </c>
      <c r="H112" s="1750"/>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710" t="s">
        <v>205</v>
      </c>
      <c r="H113" s="1750"/>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716" t="s">
        <v>205</v>
      </c>
      <c r="E114" s="1717"/>
      <c r="F114" s="1717"/>
      <c r="G114" s="1717"/>
      <c r="H114" s="1718"/>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710" t="s">
        <v>61</v>
      </c>
      <c r="H116" s="1750"/>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710" t="s">
        <v>61</v>
      </c>
      <c r="H117" s="1750"/>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710" t="s">
        <v>61</v>
      </c>
      <c r="H118" s="1750"/>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710" t="s">
        <v>61</v>
      </c>
      <c r="H119" s="1750"/>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710" t="s">
        <v>61</v>
      </c>
      <c r="H120" s="1750"/>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710" t="s">
        <v>61</v>
      </c>
      <c r="H121" s="1750"/>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710" t="s">
        <v>61</v>
      </c>
      <c r="H122" s="1750"/>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710" t="s">
        <v>61</v>
      </c>
      <c r="H123" s="1750"/>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710" t="s">
        <v>62</v>
      </c>
      <c r="H124" s="1750"/>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710" t="s">
        <v>62</v>
      </c>
      <c r="H125" s="1750"/>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65" t="s">
        <v>112</v>
      </c>
      <c r="D126" s="1465"/>
      <c r="E126" s="1465"/>
      <c r="F126" s="1465"/>
      <c r="G126" s="1823" t="s">
        <v>205</v>
      </c>
      <c r="H126" s="1825"/>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823">
        <v>2007</v>
      </c>
      <c r="H127" s="1825"/>
      <c r="I127" s="421"/>
      <c r="J127" s="446">
        <f t="shared" si="5"/>
        <v>2007</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753" t="s">
        <v>1319</v>
      </c>
      <c r="E128" s="1754"/>
      <c r="F128" s="1754"/>
      <c r="G128" s="1754"/>
      <c r="H128" s="1755"/>
      <c r="I128" s="421"/>
      <c r="J128" s="473"/>
      <c r="K128" s="397" t="str">
        <f>A128</f>
        <v xml:space="preserve">D11. Name of the list(s)
</v>
      </c>
      <c r="L128" s="397"/>
      <c r="M128" s="396"/>
      <c r="N128" s="396"/>
      <c r="O128" s="397" t="str">
        <f>D128</f>
        <v>National Essential Medicine list</v>
      </c>
      <c r="P128" s="396"/>
      <c r="Q128" s="474"/>
      <c r="R128" s="396"/>
      <c r="S128" s="412"/>
      <c r="T128" s="413"/>
      <c r="U128" s="413"/>
      <c r="V128" s="413"/>
      <c r="W128" s="414"/>
      <c r="X128" s="414"/>
      <c r="Y128" s="474"/>
      <c r="Z128" s="475"/>
      <c r="AA128" s="409"/>
    </row>
    <row r="129" spans="1:27" s="132" customFormat="1" ht="30">
      <c r="A129" s="1480" t="s">
        <v>472</v>
      </c>
      <c r="B129" s="1465"/>
      <c r="C129" s="1466"/>
      <c r="D129" s="1753"/>
      <c r="E129" s="1754"/>
      <c r="F129" s="1754"/>
      <c r="G129" s="1754"/>
      <c r="H129" s="1755"/>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2011</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1320</v>
      </c>
      <c r="E136" s="1487"/>
      <c r="F136" s="1487"/>
      <c r="G136" s="1487"/>
      <c r="H136" s="1488"/>
      <c r="I136" s="421"/>
      <c r="J136" s="473"/>
      <c r="K136" s="397" t="str">
        <f>B136</f>
        <v>f. Notes about the Poverty Reduction Strategy Paper</v>
      </c>
      <c r="L136" s="397"/>
      <c r="M136" s="396"/>
      <c r="N136" s="396"/>
      <c r="O136" s="397" t="str">
        <f>D136</f>
        <v>No mention of reproductive health, family planning, maternal health, condoms, contraceptive, commodity or contraceptive security.</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65" t="s">
        <v>108</v>
      </c>
      <c r="C140" s="1465"/>
      <c r="D140" s="1465"/>
      <c r="E140" s="1465"/>
      <c r="F140" s="1466"/>
      <c r="G140" s="1467" t="s">
        <v>62</v>
      </c>
      <c r="H140" s="1468"/>
      <c r="I140" s="419"/>
      <c r="J140" s="446" t="str">
        <f t="shared" ref="J140:J149"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61</v>
      </c>
      <c r="H144" s="1468"/>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61</v>
      </c>
      <c r="H146" s="1468"/>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65" t="s">
        <v>717</v>
      </c>
      <c r="C149" s="1465"/>
      <c r="D149" s="1465"/>
      <c r="E149" s="1465"/>
      <c r="F149" s="1465"/>
      <c r="G149" s="1502" t="s">
        <v>538</v>
      </c>
      <c r="H149" s="15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396</v>
      </c>
      <c r="H150" s="15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96" customHeight="1" thickBot="1">
      <c r="A154" s="1469" t="s">
        <v>473</v>
      </c>
      <c r="B154" s="1470"/>
      <c r="C154" s="1471"/>
      <c r="D154" s="1872"/>
      <c r="E154" s="1873"/>
      <c r="F154" s="1873"/>
      <c r="G154" s="1873"/>
      <c r="H154" s="18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2">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1461</v>
      </c>
      <c r="B7" s="1632"/>
      <c r="C7" s="1632"/>
      <c r="D7" s="916"/>
      <c r="E7" s="916"/>
      <c r="F7" s="916"/>
      <c r="G7" s="917"/>
      <c r="H7" s="918"/>
      <c r="I7" s="906"/>
      <c r="J7" s="907"/>
      <c r="K7" s="908" t="str">
        <f>A7</f>
        <v>Country: Nepal</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ustomHeight="1">
      <c r="A12" s="1491" t="s">
        <v>255</v>
      </c>
      <c r="B12" s="1492"/>
      <c r="C12" s="1492"/>
      <c r="D12" s="1492"/>
      <c r="E12" s="1492"/>
      <c r="F12" s="1492"/>
      <c r="G12" s="1493"/>
      <c r="H12" s="389"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65" t="s">
        <v>13</v>
      </c>
      <c r="C13" s="1466"/>
      <c r="D13" s="1540" t="s">
        <v>475</v>
      </c>
      <c r="E13" s="1642"/>
      <c r="F13" s="1642"/>
      <c r="G13" s="1642"/>
      <c r="H13" s="1541"/>
      <c r="I13" s="6"/>
      <c r="J13" s="23"/>
      <c r="K13" s="7" t="str">
        <f>B13</f>
        <v>a. What is the name of the committee?</v>
      </c>
      <c r="L13" s="29" t="str">
        <f>D13</f>
        <v>Contraceptive Security Working Group</v>
      </c>
      <c r="M13" s="19"/>
      <c r="N13" s="19"/>
      <c r="O13" s="22" t="str">
        <f>D13</f>
        <v>Contraceptive Security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02" t="s">
        <v>61</v>
      </c>
      <c r="E15" s="151" t="s">
        <v>55</v>
      </c>
      <c r="F15" s="1898" t="s">
        <v>476</v>
      </c>
      <c r="G15" s="1898"/>
      <c r="H15" s="1899"/>
      <c r="I15" s="6"/>
      <c r="J15" s="23"/>
      <c r="K15" s="7" t="str">
        <f t="shared" ref="K15:K23" si="0">B15</f>
        <v>a. Social marketing</v>
      </c>
      <c r="L15" s="19"/>
      <c r="M15" s="19"/>
      <c r="N15" s="19"/>
      <c r="O15" s="7"/>
      <c r="P15" s="19"/>
      <c r="Q15" s="7" t="str">
        <f t="shared" ref="Q15:Q23" si="1">F15</f>
        <v>Contraceptives Retail Sales (CRS)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ustomHeight="1">
      <c r="A16" s="152"/>
      <c r="B16" s="1465" t="s">
        <v>258</v>
      </c>
      <c r="C16" s="1466"/>
      <c r="D16" s="602" t="s">
        <v>61</v>
      </c>
      <c r="E16" s="153" t="s">
        <v>55</v>
      </c>
      <c r="F16" s="1898" t="s">
        <v>477</v>
      </c>
      <c r="G16" s="1898"/>
      <c r="H16" s="1899"/>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Nepal (FPAN)/IPPF</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30" customHeight="1">
      <c r="A17" s="152"/>
      <c r="B17" s="1465" t="s">
        <v>259</v>
      </c>
      <c r="C17" s="1466"/>
      <c r="D17" s="602" t="s">
        <v>62</v>
      </c>
      <c r="E17" s="153" t="s">
        <v>55</v>
      </c>
      <c r="F17" s="1898"/>
      <c r="G17" s="1898"/>
      <c r="H17" s="1899"/>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02" t="s">
        <v>61</v>
      </c>
      <c r="E18" s="153" t="s">
        <v>56</v>
      </c>
      <c r="F18" s="1898" t="s">
        <v>478</v>
      </c>
      <c r="G18" s="1898"/>
      <c r="H18" s="1899"/>
      <c r="I18" s="6"/>
      <c r="J18" s="23"/>
      <c r="K18" s="7" t="str">
        <f t="shared" si="0"/>
        <v>d. Donors</v>
      </c>
      <c r="L18" s="19"/>
      <c r="M18" s="19"/>
      <c r="N18" s="19"/>
      <c r="O18" s="7"/>
      <c r="P18" s="19"/>
      <c r="Q18" s="7" t="str">
        <f t="shared" si="1"/>
        <v>DFID, KfW, USAID, World Bank, AusAID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02" t="s">
        <v>61</v>
      </c>
      <c r="E19" s="153" t="s">
        <v>57</v>
      </c>
      <c r="F19" s="1898" t="s">
        <v>441</v>
      </c>
      <c r="G19" s="1898"/>
      <c r="H19" s="1899"/>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ustomHeight="1">
      <c r="A20" s="152"/>
      <c r="B20" s="1465" t="s">
        <v>262</v>
      </c>
      <c r="C20" s="1466"/>
      <c r="D20" s="602" t="s">
        <v>61</v>
      </c>
      <c r="E20" s="153" t="s">
        <v>58</v>
      </c>
      <c r="F20" s="1898" t="s">
        <v>479</v>
      </c>
      <c r="G20" s="1898"/>
      <c r="H20" s="1899"/>
      <c r="I20" s="6"/>
      <c r="J20" s="23"/>
      <c r="K20" s="7" t="str">
        <f t="shared" si="0"/>
        <v>f. Ministry of Health (for example: logistics, reproductive health, family planning, maternal and child health, HIV/AIDS, pharmacy units, etc.)</v>
      </c>
      <c r="L20" s="19"/>
      <c r="M20" s="19"/>
      <c r="N20" s="19"/>
      <c r="O20" s="7"/>
      <c r="P20" s="19"/>
      <c r="Q20" s="16" t="str">
        <f t="shared" si="1"/>
        <v>Department of Health Services (DoHS), Family Health Division (FHD), Logistics Management Division (LMD), National Center for AIDS and STD Control (NCASC)</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ustomHeight="1">
      <c r="A21" s="152"/>
      <c r="B21" s="1562" t="s">
        <v>17</v>
      </c>
      <c r="C21" s="1562"/>
      <c r="D21" s="602" t="s">
        <v>61</v>
      </c>
      <c r="E21" s="153" t="s">
        <v>59</v>
      </c>
      <c r="F21" s="1898" t="s">
        <v>607</v>
      </c>
      <c r="G21" s="1898"/>
      <c r="H21" s="1899"/>
      <c r="I21" s="6"/>
      <c r="J21" s="23"/>
      <c r="K21" s="7" t="str">
        <f t="shared" si="0"/>
        <v>g. Central Medical Store or Central Warehouse</v>
      </c>
      <c r="L21" s="19"/>
      <c r="M21" s="19"/>
      <c r="N21" s="19"/>
      <c r="O21" s="7"/>
      <c r="P21" s="19"/>
      <c r="Q21" s="7" t="str">
        <f t="shared" si="1"/>
        <v>Central Warehouse Teku and Pathalaiya/Logistics Management Division (LMD)</v>
      </c>
      <c r="R21" s="19"/>
      <c r="S21" s="19"/>
      <c r="T21" s="14"/>
      <c r="U21" s="14"/>
      <c r="V21" s="14"/>
      <c r="W21" s="41"/>
      <c r="X21" s="41"/>
      <c r="Y21" s="42"/>
      <c r="Z21" s="49"/>
      <c r="AA21"/>
    </row>
    <row r="22" spans="1:134" s="111" customFormat="1" ht="30" customHeight="1">
      <c r="A22" s="152"/>
      <c r="B22" s="1562" t="s">
        <v>39</v>
      </c>
      <c r="C22" s="1562"/>
      <c r="D22" s="602" t="s">
        <v>61</v>
      </c>
      <c r="E22" s="153" t="s">
        <v>59</v>
      </c>
      <c r="F22" s="1664" t="s">
        <v>480</v>
      </c>
      <c r="G22" s="1665"/>
      <c r="H22" s="1666"/>
      <c r="I22" s="6"/>
      <c r="J22" s="23"/>
      <c r="K22" s="7" t="str">
        <f t="shared" si="0"/>
        <v xml:space="preserve">h. Ministry of Finance or Ministry of Planning </v>
      </c>
      <c r="L22" s="19"/>
      <c r="M22" s="19"/>
      <c r="N22" s="19"/>
      <c r="O22" s="7"/>
      <c r="P22" s="19"/>
      <c r="Q22" s="7" t="str">
        <f t="shared" si="1"/>
        <v>National Planning Commission (NPC), Ministry of Finance (MoF)</v>
      </c>
      <c r="R22" s="19"/>
      <c r="S22" s="19"/>
      <c r="T22" s="14"/>
      <c r="U22" s="14"/>
      <c r="V22" s="14"/>
      <c r="W22" s="41"/>
      <c r="X22" s="41"/>
      <c r="Y22" s="42"/>
      <c r="Z22" s="49"/>
      <c r="AA22"/>
    </row>
    <row r="23" spans="1:134" s="114" customFormat="1">
      <c r="A23" s="152"/>
      <c r="B23" s="1562" t="s">
        <v>265</v>
      </c>
      <c r="C23" s="1562"/>
      <c r="D23" s="602" t="s">
        <v>62</v>
      </c>
      <c r="E23" s="153" t="s">
        <v>59</v>
      </c>
      <c r="F23" s="1664"/>
      <c r="G23" s="1665"/>
      <c r="H23" s="1666"/>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80" t="s">
        <v>266</v>
      </c>
      <c r="B24" s="1465"/>
      <c r="C24" s="1465"/>
      <c r="D24" s="1465"/>
      <c r="E24" s="1465"/>
      <c r="F24" s="1465"/>
      <c r="G24" s="1465"/>
      <c r="H24" s="98"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267</v>
      </c>
      <c r="B25" s="1557"/>
      <c r="C25" s="1557"/>
      <c r="D25" s="1562"/>
      <c r="E25" s="1562"/>
      <c r="F25" s="1562"/>
      <c r="G25" s="1563"/>
      <c r="H25" s="98"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customHeight="1" thickBot="1">
      <c r="A26" s="1558" t="s">
        <v>268</v>
      </c>
      <c r="B26" s="1482"/>
      <c r="C26" s="1483"/>
      <c r="D26" s="154" t="s">
        <v>61</v>
      </c>
      <c r="E26" s="155" t="s">
        <v>53</v>
      </c>
      <c r="F26" s="156" t="s">
        <v>481</v>
      </c>
      <c r="G26" s="157" t="s">
        <v>34</v>
      </c>
      <c r="H26" s="228" t="s">
        <v>342</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45" customHeight="1">
      <c r="A29" s="1480" t="s">
        <v>839</v>
      </c>
      <c r="B29" s="1465"/>
      <c r="C29" s="1465"/>
      <c r="D29" s="1465"/>
      <c r="E29" s="1465"/>
      <c r="F29" s="1466"/>
      <c r="G29" s="1896">
        <v>3575133</v>
      </c>
      <c r="H29" s="1897"/>
      <c r="I29" s="10"/>
      <c r="J29" s="36">
        <f>G29</f>
        <v>3575133</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30" customHeight="1">
      <c r="A30" s="1480" t="s">
        <v>270</v>
      </c>
      <c r="B30" s="1465"/>
      <c r="C30" s="1465"/>
      <c r="D30" s="1465"/>
      <c r="E30" s="161" t="s">
        <v>720</v>
      </c>
      <c r="F30" s="162" t="s">
        <v>271</v>
      </c>
      <c r="G30" s="1614" t="s">
        <v>481</v>
      </c>
      <c r="H30" s="1615"/>
      <c r="I30" s="10"/>
      <c r="J30" s="36" t="str">
        <f>G30</f>
        <v>Logistics Management Division/MoHP</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'11-'12)</v>
      </c>
      <c r="Z30" s="49"/>
      <c r="AA30"/>
    </row>
    <row r="31" spans="1:134" s="111" customFormat="1" ht="30" customHeight="1">
      <c r="A31" s="1480" t="s">
        <v>272</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216</v>
      </c>
      <c r="B32" s="1607"/>
      <c r="C32" s="1607"/>
      <c r="D32" s="1607"/>
      <c r="E32" s="1607"/>
      <c r="F32" s="1607"/>
      <c r="G32" s="1608"/>
      <c r="H32" s="163" t="s">
        <v>61</v>
      </c>
      <c r="I32" s="1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thickBot="1">
      <c r="A33" s="1892" t="s">
        <v>273</v>
      </c>
      <c r="B33" s="1519"/>
      <c r="C33" s="1519"/>
      <c r="D33" s="1519"/>
      <c r="E33" s="1519"/>
      <c r="F33" s="1519"/>
      <c r="G33" s="1519"/>
      <c r="H33" s="189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45" customHeight="1">
      <c r="A34" s="516"/>
      <c r="B34" s="1894" t="s">
        <v>207</v>
      </c>
      <c r="C34" s="1894"/>
      <c r="D34" s="1895"/>
      <c r="E34" s="517" t="s">
        <v>274</v>
      </c>
      <c r="F34" s="518" t="s">
        <v>275</v>
      </c>
      <c r="G34" s="519" t="s">
        <v>276</v>
      </c>
      <c r="H34" s="520"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ustomHeight="1">
      <c r="A35" s="152"/>
      <c r="B35" s="1607" t="s">
        <v>208</v>
      </c>
      <c r="C35" s="1607"/>
      <c r="D35" s="1608"/>
      <c r="E35" s="121">
        <v>2736830</v>
      </c>
      <c r="F35" s="370" t="s">
        <v>720</v>
      </c>
      <c r="G35" s="178" t="s">
        <v>608</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ustomHeight="1">
      <c r="A36" s="152"/>
      <c r="B36" s="1607" t="s">
        <v>209</v>
      </c>
      <c r="C36" s="1607"/>
      <c r="D36" s="1608"/>
      <c r="E36" s="121">
        <f>SUM(G29-E35)</f>
        <v>838303</v>
      </c>
      <c r="F36" s="370" t="s">
        <v>720</v>
      </c>
      <c r="G36" s="178" t="s">
        <v>608</v>
      </c>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278</v>
      </c>
      <c r="C37" s="1482"/>
      <c r="D37" s="1483"/>
      <c r="E37" s="672">
        <f>E35+E36</f>
        <v>3575133</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279</v>
      </c>
      <c r="B38" s="1465"/>
      <c r="C38" s="1465"/>
      <c r="D38" s="1465"/>
      <c r="E38" s="1465"/>
      <c r="F38" s="1465"/>
      <c r="G38" s="1466"/>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280</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2"/>
      <c r="Z39" s="49"/>
      <c r="AA39"/>
    </row>
    <row r="40" spans="1:27" s="111" customFormat="1" ht="129.75">
      <c r="A40" s="164"/>
      <c r="B40" s="1605" t="s">
        <v>281</v>
      </c>
      <c r="C40" s="1606"/>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ustomHeight="1">
      <c r="A41" s="164"/>
      <c r="B41" s="1465" t="s">
        <v>286</v>
      </c>
      <c r="C41" s="1466"/>
      <c r="D41" s="613" t="s">
        <v>61</v>
      </c>
      <c r="E41" s="168">
        <v>2048987</v>
      </c>
      <c r="F41" s="370" t="s">
        <v>720</v>
      </c>
      <c r="G41" s="178" t="s">
        <v>608</v>
      </c>
      <c r="H41" s="17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ustomHeight="1">
      <c r="A42" s="164"/>
      <c r="B42" s="179"/>
      <c r="C42" s="180" t="s">
        <v>287</v>
      </c>
      <c r="D42" s="1512" t="s">
        <v>1669</v>
      </c>
      <c r="E42" s="1513"/>
      <c r="F42" s="1513"/>
      <c r="G42" s="1513"/>
      <c r="H42" s="1514"/>
      <c r="I42" s="27"/>
      <c r="J42" s="24"/>
      <c r="K42" s="7" t="str">
        <f>C42</f>
        <v>i. Specify source(s) of internally generated funds spent (for example, from taxes)</v>
      </c>
      <c r="L42" s="19"/>
      <c r="M42" s="19"/>
      <c r="N42" s="19"/>
      <c r="O42" s="22" t="str">
        <f>D42</f>
        <v>From taxes</v>
      </c>
      <c r="P42" s="19"/>
      <c r="Q42" s="19"/>
      <c r="R42" s="19"/>
      <c r="S42" s="19"/>
      <c r="T42" s="14"/>
      <c r="U42" s="14"/>
      <c r="V42" s="14"/>
      <c r="W42" s="41"/>
      <c r="X42" s="41"/>
      <c r="Y42" s="42"/>
      <c r="Z42" s="49"/>
      <c r="AA42"/>
    </row>
    <row r="43" spans="1:27" s="111" customFormat="1" ht="78.75" customHeight="1">
      <c r="A43" s="164"/>
      <c r="B43" s="1465" t="s">
        <v>288</v>
      </c>
      <c r="C43" s="1466"/>
      <c r="D43" s="613" t="s">
        <v>61</v>
      </c>
      <c r="E43" s="121">
        <v>716919</v>
      </c>
      <c r="F43" s="370" t="s">
        <v>720</v>
      </c>
      <c r="G43" s="178" t="s">
        <v>608</v>
      </c>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ustomHeight="1">
      <c r="A44" s="164"/>
      <c r="B44" s="179"/>
      <c r="C44" s="180" t="s">
        <v>289</v>
      </c>
      <c r="D44" s="1512" t="s">
        <v>482</v>
      </c>
      <c r="E44" s="1513"/>
      <c r="F44" s="1513"/>
      <c r="G44" s="1513"/>
      <c r="H44" s="1514"/>
      <c r="I44" s="27"/>
      <c r="J44" s="24"/>
      <c r="K44" s="7" t="str">
        <f>C44</f>
        <v>i. Specify source(s) of other government funds spent (for example: basket funding or specific donor)</v>
      </c>
      <c r="L44" s="19"/>
      <c r="M44" s="19"/>
      <c r="N44" s="19"/>
      <c r="O44" s="22" t="str">
        <f>D44</f>
        <v>Pooled funds (World Bank, DFID, AusAID)</v>
      </c>
      <c r="P44" s="19"/>
      <c r="Q44" s="19"/>
      <c r="R44" s="19"/>
      <c r="S44" s="19"/>
      <c r="T44" s="14"/>
      <c r="U44" s="14"/>
      <c r="V44" s="14"/>
      <c r="W44" s="41"/>
      <c r="X44" s="41"/>
      <c r="Y44" s="42"/>
      <c r="Z44" s="49"/>
      <c r="AA44"/>
    </row>
    <row r="45" spans="1:27" s="111" customFormat="1" ht="30" customHeight="1">
      <c r="A45" s="164"/>
      <c r="B45" s="1465" t="s">
        <v>290</v>
      </c>
      <c r="C45" s="1466"/>
      <c r="D45" s="181"/>
      <c r="E45" s="673">
        <f>E41+E43</f>
        <v>2765906</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291</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292</v>
      </c>
      <c r="C48" s="1466"/>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65" t="s">
        <v>99</v>
      </c>
      <c r="C49" s="1466"/>
      <c r="D49" s="613" t="s">
        <v>62</v>
      </c>
      <c r="E49" s="674"/>
      <c r="F49" s="169"/>
      <c r="G49" s="190"/>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c r="E50" s="1601"/>
      <c r="F50" s="1601"/>
      <c r="G50" s="1601"/>
      <c r="H50" s="1602"/>
      <c r="I50" s="127"/>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ht="60">
      <c r="A51" s="164"/>
      <c r="B51" s="1465" t="s">
        <v>297</v>
      </c>
      <c r="C51" s="1466"/>
      <c r="D51" s="613" t="s">
        <v>61</v>
      </c>
      <c r="E51" s="121">
        <v>144603</v>
      </c>
      <c r="F51" s="370" t="s">
        <v>720</v>
      </c>
      <c r="G51" s="190" t="s">
        <v>609</v>
      </c>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ustomHeight="1">
      <c r="A52" s="164"/>
      <c r="B52" s="1465" t="s">
        <v>298</v>
      </c>
      <c r="C52" s="1466"/>
      <c r="D52" s="613" t="s">
        <v>66</v>
      </c>
      <c r="E52" s="168">
        <v>0</v>
      </c>
      <c r="F52" s="169"/>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ustomHeight="1">
      <c r="A53" s="164"/>
      <c r="B53" s="1465" t="s">
        <v>299</v>
      </c>
      <c r="C53" s="1466"/>
      <c r="D53" s="181"/>
      <c r="E53" s="673">
        <f>E49+E51+E52</f>
        <v>144603</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20" customHeight="1">
      <c r="A56" s="1594" t="s">
        <v>300</v>
      </c>
      <c r="B56" s="1603"/>
      <c r="C56" s="1603"/>
      <c r="D56" s="1603"/>
      <c r="E56" s="1604"/>
      <c r="F56" s="193">
        <f>E45/(E45+E53)</f>
        <v>0.95031693769028025</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193">
        <f>E41/E45</f>
        <v>0.74080138659809847</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05" customHeight="1">
      <c r="A58" s="1594" t="s">
        <v>301</v>
      </c>
      <c r="B58" s="1595"/>
      <c r="C58" s="1595"/>
      <c r="D58" s="1595"/>
      <c r="E58" s="1596"/>
      <c r="F58" s="193">
        <f>(E45+E53)/G29</f>
        <v>0.81409810488169254</v>
      </c>
      <c r="G58" s="1592" t="s">
        <v>114</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45" customHeight="1">
      <c r="A59" s="1597" t="s">
        <v>211</v>
      </c>
      <c r="B59" s="1598"/>
      <c r="C59" s="1598"/>
      <c r="D59" s="1598"/>
      <c r="E59" s="1599"/>
      <c r="F59" s="612" t="s">
        <v>62</v>
      </c>
      <c r="G59" s="1592" t="s">
        <v>101</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ustomHeight="1">
      <c r="A61" s="1480" t="s">
        <v>302</v>
      </c>
      <c r="B61" s="1465"/>
      <c r="C61" s="1465"/>
      <c r="D61" s="1465"/>
      <c r="E61" s="1466"/>
      <c r="F61" s="1477" t="s">
        <v>481</v>
      </c>
      <c r="G61" s="1478"/>
      <c r="H61" s="1479"/>
      <c r="I61" s="11"/>
      <c r="J61" s="24"/>
      <c r="K61" s="7"/>
      <c r="L61" s="19"/>
      <c r="M61" s="19"/>
      <c r="N61" s="19"/>
      <c r="O61" s="19"/>
      <c r="P61" s="19"/>
      <c r="Q61" s="7" t="str">
        <f>F61</f>
        <v>Logistics Management Division/MoHP</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t="s">
        <v>481</v>
      </c>
      <c r="G62" s="1478"/>
      <c r="H62" s="1479"/>
      <c r="I62" s="10"/>
      <c r="J62" s="24"/>
      <c r="K62" s="7"/>
      <c r="L62" s="19"/>
      <c r="M62" s="35">
        <f>E62</f>
        <v>0</v>
      </c>
      <c r="N62" s="19"/>
      <c r="O62" s="19"/>
      <c r="P62" s="19"/>
      <c r="Q62" s="7" t="str">
        <f>F62</f>
        <v>Logistics Management Division/MoHP</v>
      </c>
      <c r="R62" s="22" t="str">
        <f>B62</f>
        <v>a. Specify entity</v>
      </c>
      <c r="S62" s="19"/>
      <c r="T62" s="14"/>
      <c r="U62" s="14"/>
      <c r="V62" s="14"/>
      <c r="W62" s="41"/>
      <c r="X62" s="41"/>
      <c r="Y62" s="42"/>
      <c r="Z62" s="49"/>
      <c r="AA62"/>
    </row>
    <row r="63" spans="1:27" s="111" customFormat="1" ht="30.75" customHeight="1">
      <c r="A63" s="604"/>
      <c r="B63" s="603"/>
      <c r="C63" s="1465" t="s">
        <v>178</v>
      </c>
      <c r="D63" s="1465"/>
      <c r="E63" s="1466"/>
      <c r="F63" s="1467" t="s">
        <v>61</v>
      </c>
      <c r="G63" s="1588"/>
      <c r="H63" s="1468"/>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30" customHeight="1">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303</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ustomHeight="1">
      <c r="A68" s="204"/>
      <c r="B68" s="1573" t="s">
        <v>304</v>
      </c>
      <c r="C68" s="1574"/>
      <c r="D68" s="1891" t="s">
        <v>61</v>
      </c>
      <c r="E68" s="1891"/>
      <c r="F68" s="611" t="s">
        <v>61</v>
      </c>
      <c r="G68" s="611" t="s">
        <v>61</v>
      </c>
      <c r="H68" s="390"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305</v>
      </c>
      <c r="C69" s="1574"/>
      <c r="D69" s="1891" t="s">
        <v>61</v>
      </c>
      <c r="E69" s="1891"/>
      <c r="F69" s="611" t="s">
        <v>62</v>
      </c>
      <c r="G69" s="611" t="s">
        <v>62</v>
      </c>
      <c r="H69" s="390"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306</v>
      </c>
      <c r="C70" s="1574"/>
      <c r="D70" s="1891" t="s">
        <v>61</v>
      </c>
      <c r="E70" s="1891"/>
      <c r="F70" s="611" t="s">
        <v>61</v>
      </c>
      <c r="G70" s="611" t="s">
        <v>61</v>
      </c>
      <c r="H70" s="390"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307</v>
      </c>
      <c r="C71" s="1574"/>
      <c r="D71" s="1891" t="s">
        <v>61</v>
      </c>
      <c r="E71" s="1891"/>
      <c r="F71" s="611" t="s">
        <v>61</v>
      </c>
      <c r="G71" s="611" t="s">
        <v>61</v>
      </c>
      <c r="H71" s="390"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308</v>
      </c>
      <c r="C72" s="1574"/>
      <c r="D72" s="1891" t="s">
        <v>61</v>
      </c>
      <c r="E72" s="1891"/>
      <c r="F72" s="611" t="s">
        <v>61</v>
      </c>
      <c r="G72" s="611" t="s">
        <v>61</v>
      </c>
      <c r="H72" s="390"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891" t="s">
        <v>61</v>
      </c>
      <c r="E73" s="1891"/>
      <c r="F73" s="611" t="s">
        <v>61</v>
      </c>
      <c r="G73" s="611" t="s">
        <v>61</v>
      </c>
      <c r="H73" s="390"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891" t="s">
        <v>61</v>
      </c>
      <c r="E74" s="1891"/>
      <c r="F74" s="611" t="s">
        <v>62</v>
      </c>
      <c r="G74" s="611" t="s">
        <v>62</v>
      </c>
      <c r="H74" s="390"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309</v>
      </c>
      <c r="C75" s="1574"/>
      <c r="D75" s="1891" t="s">
        <v>61</v>
      </c>
      <c r="E75" s="1891"/>
      <c r="F75" s="611" t="s">
        <v>62</v>
      </c>
      <c r="G75" s="611" t="s">
        <v>61</v>
      </c>
      <c r="H75" s="390"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310</v>
      </c>
      <c r="C76" s="1574"/>
      <c r="D76" s="1891" t="s">
        <v>61</v>
      </c>
      <c r="E76" s="1891"/>
      <c r="F76" s="611" t="s">
        <v>61</v>
      </c>
      <c r="G76" s="611" t="s">
        <v>61</v>
      </c>
      <c r="H76" s="390" t="s">
        <v>61</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311</v>
      </c>
      <c r="C77" s="1574"/>
      <c r="D77" s="1891" t="s">
        <v>61</v>
      </c>
      <c r="E77" s="1891"/>
      <c r="F77" s="611" t="s">
        <v>61</v>
      </c>
      <c r="G77" s="611" t="s">
        <v>61</v>
      </c>
      <c r="H77" s="390" t="s">
        <v>61</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891" t="s">
        <v>62</v>
      </c>
      <c r="E78" s="1891"/>
      <c r="F78" s="611" t="s">
        <v>62</v>
      </c>
      <c r="G78" s="611" t="s">
        <v>62</v>
      </c>
      <c r="H78" s="390"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30" customHeight="1">
      <c r="A79" s="206"/>
      <c r="B79" s="1576" t="s">
        <v>312</v>
      </c>
      <c r="C79" s="157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customHeight="1" thickBot="1">
      <c r="A80" s="1558" t="s">
        <v>105</v>
      </c>
      <c r="B80" s="1482"/>
      <c r="C80" s="1483"/>
      <c r="D80" s="1486"/>
      <c r="E80" s="1487"/>
      <c r="F80" s="1487"/>
      <c r="G80" s="1487"/>
      <c r="H80" s="1488"/>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313</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314</v>
      </c>
      <c r="E84" s="1569"/>
      <c r="F84" s="60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7"/>
      <c r="B85" s="210" t="s">
        <v>10</v>
      </c>
      <c r="C85" s="391" t="s">
        <v>483</v>
      </c>
      <c r="D85" s="1888" t="s">
        <v>484</v>
      </c>
      <c r="E85" s="1888"/>
      <c r="F85" s="392" t="s">
        <v>61</v>
      </c>
      <c r="G85" s="1889" t="s">
        <v>61</v>
      </c>
      <c r="H85" s="1890"/>
      <c r="I85" s="13"/>
      <c r="J85" s="28" t="str">
        <f>G85</f>
        <v>Yes</v>
      </c>
      <c r="K85" s="7" t="str">
        <f>B85</f>
        <v>a</v>
      </c>
      <c r="L85" s="19"/>
      <c r="M85" s="29">
        <f>E85</f>
        <v>0</v>
      </c>
      <c r="N85" s="19"/>
      <c r="O85" s="19"/>
      <c r="P85" s="19"/>
      <c r="Q85" s="19"/>
      <c r="R85" s="7"/>
      <c r="S85" s="7" t="str">
        <f>D85</f>
        <v>2007-2011</v>
      </c>
      <c r="T85" s="14"/>
      <c r="U85" s="14"/>
      <c r="V85" s="14"/>
      <c r="W85" s="41"/>
      <c r="X85" s="41"/>
      <c r="Y85" s="42"/>
      <c r="Z85" s="49"/>
      <c r="AA85"/>
    </row>
    <row r="86" spans="1:28" s="111" customFormat="1" ht="28.5" customHeight="1">
      <c r="A86" s="1556" t="s">
        <v>71</v>
      </c>
      <c r="B86" s="1557"/>
      <c r="C86" s="1557"/>
      <c r="D86" s="1557"/>
      <c r="E86" s="1557"/>
      <c r="F86" s="1765" t="s">
        <v>61</v>
      </c>
      <c r="G86" s="1766"/>
      <c r="H86" s="1767"/>
      <c r="I86" s="13"/>
      <c r="J86" s="28"/>
      <c r="K86" s="7"/>
      <c r="L86" s="19"/>
      <c r="M86" s="19"/>
      <c r="N86" s="19"/>
      <c r="O86" s="19"/>
      <c r="P86" s="19"/>
      <c r="Q86" s="22">
        <f>H86</f>
        <v>0</v>
      </c>
      <c r="R86" s="7" t="str">
        <f>A86</f>
        <v>D2. Are any family planning commodities subject to duties, import taxes, or other fees?</v>
      </c>
      <c r="S86" s="19"/>
      <c r="T86" s="14"/>
      <c r="U86" s="14"/>
      <c r="V86" s="14"/>
      <c r="W86" s="41"/>
      <c r="X86" s="41"/>
      <c r="Y86" s="42"/>
      <c r="Z86" s="49"/>
      <c r="AA86"/>
    </row>
    <row r="87" spans="1:28" s="111" customFormat="1" ht="30" customHeight="1">
      <c r="A87" s="152"/>
      <c r="B87" s="1465" t="s">
        <v>106</v>
      </c>
      <c r="C87" s="1465"/>
      <c r="D87" s="1466"/>
      <c r="E87" s="1540" t="s">
        <v>224</v>
      </c>
      <c r="F87" s="1642"/>
      <c r="G87" s="1642"/>
      <c r="H87" s="1541"/>
      <c r="I87" s="13"/>
      <c r="J87" s="28"/>
      <c r="K87" s="7"/>
      <c r="L87" s="19"/>
      <c r="M87" s="29"/>
      <c r="N87" s="29" t="str">
        <f>E87</f>
        <v>Commercial sector</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65" t="s">
        <v>21</v>
      </c>
      <c r="C88" s="1465"/>
      <c r="D88" s="1466"/>
      <c r="E88" s="1540" t="s">
        <v>485</v>
      </c>
      <c r="F88" s="1642"/>
      <c r="G88" s="1642"/>
      <c r="H88" s="1541"/>
      <c r="I88" s="13"/>
      <c r="J88" s="28"/>
      <c r="K88" s="7"/>
      <c r="L88" s="19"/>
      <c r="M88" s="29"/>
      <c r="N88" s="29" t="str">
        <f>E88</f>
        <v>About 1% tax is charged</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318</v>
      </c>
      <c r="B89" s="1465"/>
      <c r="C89" s="1465"/>
      <c r="D89" s="1465"/>
      <c r="E89" s="1465"/>
      <c r="F89" s="1465"/>
      <c r="G89" s="1466"/>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65" t="s">
        <v>22</v>
      </c>
      <c r="C90" s="1465"/>
      <c r="D90" s="1540" t="s">
        <v>205</v>
      </c>
      <c r="E90" s="1642"/>
      <c r="F90" s="1642"/>
      <c r="G90" s="1642"/>
      <c r="H90" s="1541"/>
      <c r="I90" s="13"/>
      <c r="J90" s="28"/>
      <c r="K90" s="7" t="e">
        <f>#REF!</f>
        <v>#REF!</v>
      </c>
      <c r="L90" s="19"/>
      <c r="M90" s="19"/>
      <c r="N90" s="21"/>
      <c r="O90" s="22" t="str">
        <f>D90</f>
        <v>Not applicable</v>
      </c>
      <c r="P90" s="7"/>
      <c r="Q90" s="19"/>
      <c r="R90" s="19"/>
      <c r="S90" s="19"/>
      <c r="T90" s="14"/>
      <c r="U90" s="14"/>
      <c r="V90" s="14"/>
      <c r="W90" s="41"/>
      <c r="X90" s="41"/>
      <c r="Y90" s="42"/>
      <c r="Z90" s="49"/>
      <c r="AA90"/>
    </row>
    <row r="91" spans="1:28" s="111" customFormat="1" ht="30" customHeight="1">
      <c r="A91" s="1480" t="s">
        <v>319</v>
      </c>
      <c r="B91" s="1465"/>
      <c r="C91" s="1465"/>
      <c r="D91" s="1465"/>
      <c r="E91" s="1465"/>
      <c r="F91" s="1465"/>
      <c r="G91" s="1466"/>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30" customHeight="1">
      <c r="A92" s="152"/>
      <c r="B92" s="1465" t="s">
        <v>22</v>
      </c>
      <c r="C92" s="1465"/>
      <c r="D92" s="1540" t="s">
        <v>486</v>
      </c>
      <c r="E92" s="1642"/>
      <c r="F92" s="1642"/>
      <c r="G92" s="1642"/>
      <c r="H92" s="1541"/>
      <c r="I92" s="13"/>
      <c r="J92" s="28"/>
      <c r="K92" s="7" t="str">
        <f>B92</f>
        <v>a. If yes, describe the policies.</v>
      </c>
      <c r="L92" s="19"/>
      <c r="M92" s="19"/>
      <c r="N92" s="21"/>
      <c r="O92" s="22">
        <f>E92</f>
        <v>0</v>
      </c>
      <c r="P92" s="7"/>
      <c r="Q92" s="19"/>
      <c r="R92" s="19"/>
      <c r="S92" s="19"/>
      <c r="T92" s="14"/>
      <c r="U92" s="14"/>
      <c r="V92" s="14"/>
      <c r="W92" s="41"/>
      <c r="X92" s="41"/>
      <c r="Y92" s="42"/>
      <c r="Z92" s="49"/>
      <c r="AA92"/>
    </row>
    <row r="93" spans="1:28" ht="45.75" customHeight="1"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ustomHeight="1">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487</v>
      </c>
      <c r="E95" s="1538"/>
      <c r="F95" s="1539"/>
      <c r="G95" s="1540" t="s">
        <v>488</v>
      </c>
      <c r="H95" s="1541"/>
      <c r="I95" s="12"/>
      <c r="J95" s="28" t="str">
        <f t="shared" si="3"/>
        <v>Pharmacies</v>
      </c>
      <c r="K95" s="7"/>
      <c r="L95" s="19"/>
      <c r="M95" s="29"/>
      <c r="N95" s="19"/>
      <c r="O95" s="7"/>
      <c r="P95" s="7"/>
      <c r="Q95" s="19"/>
      <c r="R95" s="19"/>
      <c r="S95" s="19"/>
      <c r="T95" s="90" t="str">
        <f>D95</f>
        <v>Trained Community health worker</v>
      </c>
      <c r="U95" s="48"/>
      <c r="V95" s="14"/>
      <c r="W95" s="41"/>
      <c r="X95" s="41"/>
      <c r="Y95" s="42"/>
      <c r="Z95" s="49"/>
      <c r="AA95"/>
    </row>
    <row r="96" spans="1:28" s="111" customFormat="1" ht="30" customHeight="1">
      <c r="A96" s="130"/>
      <c r="B96" s="95" t="s">
        <v>11</v>
      </c>
      <c r="C96" s="92" t="s">
        <v>188</v>
      </c>
      <c r="D96" s="1537" t="s">
        <v>840</v>
      </c>
      <c r="E96" s="1538"/>
      <c r="F96" s="1539"/>
      <c r="G96" s="1540" t="s">
        <v>551</v>
      </c>
      <c r="H96" s="1541"/>
      <c r="I96" s="12"/>
      <c r="J96" s="28" t="str">
        <f t="shared" si="3"/>
        <v>Trained Auxiliary nurse midwife in pharmacy</v>
      </c>
      <c r="K96" s="7"/>
      <c r="L96" s="19"/>
      <c r="M96" s="29"/>
      <c r="N96" s="19"/>
      <c r="O96" s="7"/>
      <c r="P96" s="7"/>
      <c r="Q96" s="19"/>
      <c r="R96" s="19"/>
      <c r="S96" s="19"/>
      <c r="T96" s="90" t="str">
        <f t="shared" ref="T96:T102" si="4">D96</f>
        <v xml:space="preserve">Trained Maternal and Child Health Worker/Trained Auxilary Nurse Midwife </v>
      </c>
      <c r="U96" s="48"/>
      <c r="V96" s="14"/>
      <c r="W96" s="41"/>
      <c r="X96" s="41"/>
      <c r="Y96" s="42"/>
      <c r="Z96" s="49"/>
      <c r="AA96"/>
    </row>
    <row r="97" spans="1:27" s="111" customFormat="1" ht="15" customHeight="1">
      <c r="A97" s="130"/>
      <c r="B97" s="95" t="s">
        <v>12</v>
      </c>
      <c r="C97" s="92" t="s">
        <v>189</v>
      </c>
      <c r="D97" s="1537" t="s">
        <v>489</v>
      </c>
      <c r="E97" s="1538"/>
      <c r="F97" s="1539"/>
      <c r="G97" s="1540" t="s">
        <v>489</v>
      </c>
      <c r="H97" s="1541"/>
      <c r="I97" s="12"/>
      <c r="J97" s="28" t="str">
        <f t="shared" si="3"/>
        <v>Trained Doctor/Nurse/Paramedics</v>
      </c>
      <c r="K97" s="7"/>
      <c r="L97" s="19"/>
      <c r="M97" s="29"/>
      <c r="N97" s="19"/>
      <c r="O97" s="7"/>
      <c r="P97" s="7"/>
      <c r="Q97" s="19"/>
      <c r="R97" s="19"/>
      <c r="S97" s="19"/>
      <c r="T97" s="90" t="str">
        <f t="shared" si="4"/>
        <v>Trained Doctor/Nurse/Paramedics</v>
      </c>
      <c r="U97" s="48"/>
      <c r="V97" s="14"/>
      <c r="W97" s="41"/>
      <c r="X97" s="41"/>
      <c r="Y97" s="42"/>
      <c r="Z97" s="49"/>
      <c r="AA97"/>
    </row>
    <row r="98" spans="1:27" s="111" customFormat="1" ht="15" customHeight="1">
      <c r="A98" s="130"/>
      <c r="B98" s="94" t="s">
        <v>182</v>
      </c>
      <c r="C98" s="92" t="s">
        <v>190</v>
      </c>
      <c r="D98" s="1537" t="s">
        <v>489</v>
      </c>
      <c r="E98" s="1538"/>
      <c r="F98" s="1539"/>
      <c r="G98" s="1540" t="s">
        <v>489</v>
      </c>
      <c r="H98" s="1541"/>
      <c r="I98" s="12"/>
      <c r="J98" s="28" t="str">
        <f t="shared" si="3"/>
        <v>Trained Doctor/Nurse/Paramedics</v>
      </c>
      <c r="K98" s="7"/>
      <c r="L98" s="19"/>
      <c r="M98" s="29"/>
      <c r="N98" s="19"/>
      <c r="O98" s="7"/>
      <c r="P98" s="7"/>
      <c r="Q98" s="19"/>
      <c r="R98" s="19"/>
      <c r="S98" s="19"/>
      <c r="T98" s="90" t="str">
        <f t="shared" si="4"/>
        <v>Trained Doctor/Nurse/Paramedics</v>
      </c>
      <c r="U98" s="48"/>
      <c r="V98" s="14"/>
      <c r="W98" s="41"/>
      <c r="X98" s="41"/>
      <c r="Y98" s="42"/>
      <c r="Z98" s="49"/>
      <c r="AA98"/>
    </row>
    <row r="99" spans="1:27" s="111" customFormat="1" ht="15" customHeight="1">
      <c r="A99" s="130"/>
      <c r="B99" s="95" t="s">
        <v>183</v>
      </c>
      <c r="C99" s="92" t="s">
        <v>191</v>
      </c>
      <c r="D99" s="1537" t="s">
        <v>841</v>
      </c>
      <c r="E99" s="1538"/>
      <c r="F99" s="1539"/>
      <c r="G99" s="1540" t="s">
        <v>488</v>
      </c>
      <c r="H99" s="1541"/>
      <c r="I99" s="12"/>
      <c r="J99" s="28" t="str">
        <f t="shared" si="3"/>
        <v>Pharmacies</v>
      </c>
      <c r="K99" s="7"/>
      <c r="L99" s="19"/>
      <c r="M99" s="29"/>
      <c r="N99" s="19"/>
      <c r="O99" s="7"/>
      <c r="P99" s="7"/>
      <c r="Q99" s="19"/>
      <c r="R99" s="19"/>
      <c r="S99" s="19"/>
      <c r="T99" s="90" t="str">
        <f t="shared" si="4"/>
        <v>Trained Community health worker (only male condom)</v>
      </c>
      <c r="U99" s="48"/>
      <c r="V99" s="14"/>
      <c r="W99" s="41"/>
      <c r="X99" s="41"/>
      <c r="Y99" s="42"/>
      <c r="Z99" s="49"/>
      <c r="AA99"/>
    </row>
    <row r="100" spans="1:27" s="111" customFormat="1" ht="15" customHeight="1">
      <c r="A100" s="130"/>
      <c r="B100" s="95" t="s">
        <v>184</v>
      </c>
      <c r="C100" s="92" t="s">
        <v>192</v>
      </c>
      <c r="D100" s="1537" t="s">
        <v>205</v>
      </c>
      <c r="E100" s="1538"/>
      <c r="F100" s="1539"/>
      <c r="G100" s="1540" t="s">
        <v>488</v>
      </c>
      <c r="H100" s="1541"/>
      <c r="I100" s="12"/>
      <c r="J100" s="28" t="str">
        <f t="shared" si="3"/>
        <v>Pharmacies</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37" t="s">
        <v>490</v>
      </c>
      <c r="E101" s="1538"/>
      <c r="F101" s="1539"/>
      <c r="G101" s="1540" t="s">
        <v>490</v>
      </c>
      <c r="H101" s="1541"/>
      <c r="I101" s="12"/>
      <c r="J101" s="28" t="str">
        <f t="shared" si="3"/>
        <v>Trained Doctor</v>
      </c>
      <c r="K101" s="7"/>
      <c r="L101" s="19"/>
      <c r="M101" s="29"/>
      <c r="N101" s="19"/>
      <c r="O101" s="7"/>
      <c r="P101" s="7"/>
      <c r="Q101" s="19"/>
      <c r="R101" s="19"/>
      <c r="S101" s="19"/>
      <c r="T101" s="90" t="str">
        <f t="shared" si="4"/>
        <v>Trained Doctor</v>
      </c>
      <c r="U101" s="48"/>
      <c r="V101" s="14"/>
      <c r="W101" s="41"/>
      <c r="X101" s="41"/>
      <c r="Y101" s="42"/>
      <c r="Z101" s="49"/>
      <c r="AA101"/>
    </row>
    <row r="102" spans="1:27" s="111" customFormat="1" ht="15" customHeight="1" thickBot="1">
      <c r="A102" s="130"/>
      <c r="B102" s="96" t="s">
        <v>186</v>
      </c>
      <c r="C102" s="93" t="s">
        <v>194</v>
      </c>
      <c r="D102" s="1523" t="s">
        <v>205</v>
      </c>
      <c r="E102" s="1524"/>
      <c r="F102" s="1525"/>
      <c r="G102" s="1526" t="s">
        <v>205</v>
      </c>
      <c r="H102" s="1527"/>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28" t="s">
        <v>206</v>
      </c>
      <c r="B103" s="1529"/>
      <c r="C103" s="1530"/>
      <c r="D103" s="1531" t="s">
        <v>388</v>
      </c>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19"/>
      <c r="M103" s="19"/>
      <c r="N103" s="19"/>
      <c r="O103" s="7" t="str">
        <f>D103</f>
        <v>None</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100"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131" t="s">
        <v>62</v>
      </c>
      <c r="E108" s="1520"/>
      <c r="F108" s="1521"/>
      <c r="G108" s="1522"/>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30" customHeight="1">
      <c r="A110" s="1480" t="s">
        <v>321</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40" t="s">
        <v>205</v>
      </c>
      <c r="E114" s="1642"/>
      <c r="F114" s="1642"/>
      <c r="G114" s="1642"/>
      <c r="H114" s="1541"/>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ustomHeight="1">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886" t="s">
        <v>61</v>
      </c>
      <c r="H116" s="1887"/>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886" t="s">
        <v>61</v>
      </c>
      <c r="H117" s="1887"/>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886" t="s">
        <v>61</v>
      </c>
      <c r="H118" s="1887"/>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886" t="s">
        <v>61</v>
      </c>
      <c r="H119" s="1887"/>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886" t="s">
        <v>61</v>
      </c>
      <c r="H120" s="1887"/>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886" t="s">
        <v>61</v>
      </c>
      <c r="H121" s="1887"/>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886" t="s">
        <v>61</v>
      </c>
      <c r="H122" s="1887"/>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886" t="s">
        <v>61</v>
      </c>
      <c r="H123" s="1887"/>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886" t="s">
        <v>62</v>
      </c>
      <c r="H124" s="1887"/>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65" t="s">
        <v>111</v>
      </c>
      <c r="C125" s="1465"/>
      <c r="D125" s="1465"/>
      <c r="E125" s="1465"/>
      <c r="F125" s="1466"/>
      <c r="G125" s="1886" t="s">
        <v>62</v>
      </c>
      <c r="H125" s="1887"/>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65" t="s">
        <v>112</v>
      </c>
      <c r="D126" s="1465"/>
      <c r="E126" s="1466"/>
      <c r="F126" s="1647" t="s">
        <v>205</v>
      </c>
      <c r="G126" s="1778"/>
      <c r="H126" s="1648"/>
      <c r="I126" s="31"/>
      <c r="J126" s="28">
        <f t="shared" si="5"/>
        <v>0</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7"/>
      <c r="E127" s="1508"/>
      <c r="F127" s="1779">
        <v>2011</v>
      </c>
      <c r="G127" s="1780"/>
      <c r="H127" s="1781"/>
      <c r="I127" s="31"/>
      <c r="J127" s="28">
        <f t="shared" si="5"/>
        <v>0</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491</v>
      </c>
      <c r="E128" s="1665"/>
      <c r="F128" s="1665"/>
      <c r="G128" s="1665"/>
      <c r="H128" s="1666"/>
      <c r="I128" s="31"/>
      <c r="J128" s="18"/>
      <c r="K128" s="7" t="str">
        <f>A128</f>
        <v xml:space="preserve">D11. Name of the list(s)
</v>
      </c>
      <c r="L128" s="7"/>
      <c r="M128" s="19"/>
      <c r="N128" s="19"/>
      <c r="O128" s="7" t="str">
        <f>D128</f>
        <v>National List of Essential Medicines Nepal</v>
      </c>
      <c r="P128" s="19"/>
      <c r="Q128" s="1"/>
      <c r="R128" s="19"/>
      <c r="S128" s="20"/>
      <c r="T128" s="2"/>
      <c r="U128" s="2"/>
      <c r="V128" s="2"/>
      <c r="W128" s="37"/>
      <c r="X128" s="37"/>
      <c r="Y128" s="1"/>
      <c r="Z128" s="53"/>
      <c r="AA128"/>
    </row>
    <row r="129" spans="1:27" s="132" customFormat="1" ht="30">
      <c r="A129" s="1480" t="s">
        <v>472</v>
      </c>
      <c r="B129" s="1465"/>
      <c r="C129" s="1466"/>
      <c r="D129" s="1477"/>
      <c r="E129" s="1478"/>
      <c r="F129" s="1478"/>
      <c r="G129" s="1478"/>
      <c r="H129" s="1479"/>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323</v>
      </c>
      <c r="C131" s="1497"/>
      <c r="D131" s="1497"/>
      <c r="E131" s="1498"/>
      <c r="F131" s="1499">
        <v>2003</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324</v>
      </c>
      <c r="B138" s="1492"/>
      <c r="C138" s="1492"/>
      <c r="D138" s="1492"/>
      <c r="E138" s="1492"/>
      <c r="F138" s="1493"/>
      <c r="G138" s="1494" t="s">
        <v>62</v>
      </c>
      <c r="H138" s="1495"/>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ustomHeight="1">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65" t="s">
        <v>108</v>
      </c>
      <c r="C140" s="1465"/>
      <c r="D140" s="1465"/>
      <c r="E140" s="1465"/>
      <c r="F140" s="1466"/>
      <c r="G140" s="1467" t="s">
        <v>62</v>
      </c>
      <c r="H140" s="1468"/>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65" t="s">
        <v>109</v>
      </c>
      <c r="C141" s="1465"/>
      <c r="D141" s="1465"/>
      <c r="E141" s="1465"/>
      <c r="F141" s="1466"/>
      <c r="G141" s="1467" t="s">
        <v>205</v>
      </c>
      <c r="H141" s="1468"/>
      <c r="I141" s="6"/>
      <c r="J141" s="28" t="str">
        <f t="shared" si="7"/>
        <v>Not applicable</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65" t="s">
        <v>171</v>
      </c>
      <c r="C143" s="1465"/>
      <c r="D143" s="1465"/>
      <c r="E143" s="1465"/>
      <c r="F143" s="1466"/>
      <c r="G143" s="1467" t="s">
        <v>62</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65" t="s">
        <v>19</v>
      </c>
      <c r="C146" s="1465"/>
      <c r="D146" s="1465"/>
      <c r="E146" s="1465"/>
      <c r="F146" s="1466"/>
      <c r="G146" s="1467" t="s">
        <v>205</v>
      </c>
      <c r="H146" s="1468"/>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65" t="s">
        <v>110</v>
      </c>
      <c r="C147" s="1465"/>
      <c r="D147" s="1465"/>
      <c r="E147" s="1465"/>
      <c r="F147" s="1466"/>
      <c r="G147" s="1467" t="s">
        <v>205</v>
      </c>
      <c r="H147" s="1468"/>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65" t="s">
        <v>72</v>
      </c>
      <c r="C148" s="1465"/>
      <c r="D148" s="1465"/>
      <c r="E148" s="1465"/>
      <c r="F148" s="1466"/>
      <c r="G148" s="1467" t="s">
        <v>205</v>
      </c>
      <c r="H148" s="1468"/>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65" t="s">
        <v>325</v>
      </c>
      <c r="C149" s="1465"/>
      <c r="D149" s="1465"/>
      <c r="E149" s="1465"/>
      <c r="F149" s="1477" t="s">
        <v>720</v>
      </c>
      <c r="G149" s="1478"/>
      <c r="H149" s="1479"/>
      <c r="I149" s="6"/>
      <c r="J149" s="28"/>
      <c r="K149" s="7"/>
      <c r="L149" s="19"/>
      <c r="M149" s="7"/>
      <c r="N149" s="19"/>
      <c r="O149" s="19"/>
      <c r="P149" s="19"/>
      <c r="Q149" s="7" t="str">
        <f>F149</f>
        <v>07/12-06/13</v>
      </c>
      <c r="R149" s="7" t="str">
        <f>B149</f>
        <v xml:space="preserve">j. Time period covered by reports reviewed
(mm/yy - mm/yy) (for example, reports from 01/12-12/12) </v>
      </c>
      <c r="S149" s="19"/>
      <c r="T149" s="14"/>
      <c r="U149" s="14"/>
      <c r="V149" s="14"/>
      <c r="W149" s="41"/>
      <c r="X149" s="41"/>
      <c r="Y149" s="42"/>
      <c r="Z149" s="49"/>
      <c r="AA149"/>
    </row>
    <row r="150" spans="1:27" s="111" customFormat="1" ht="45" customHeight="1">
      <c r="A150" s="152"/>
      <c r="B150" s="1465" t="s">
        <v>326</v>
      </c>
      <c r="C150" s="1465"/>
      <c r="D150" s="1465"/>
      <c r="E150" s="1465"/>
      <c r="F150" s="1477" t="s">
        <v>610</v>
      </c>
      <c r="G150" s="1478"/>
      <c r="H150" s="1479"/>
      <c r="I150" s="6"/>
      <c r="J150" s="28"/>
      <c r="K150" s="7"/>
      <c r="L150" s="7"/>
      <c r="M150" s="19"/>
      <c r="N150" s="19"/>
      <c r="O150" s="19"/>
      <c r="P150" s="19"/>
      <c r="Q150" s="7" t="str">
        <f>F150</f>
        <v>Logistics management information system (LMIS), Logistics Management Division</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82" t="s">
        <v>327</v>
      </c>
      <c r="C152" s="1482"/>
      <c r="D152" s="1482"/>
      <c r="E152" s="1482"/>
      <c r="F152" s="1483"/>
      <c r="G152" s="1484" t="s">
        <v>62</v>
      </c>
      <c r="H152" s="1485"/>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65" t="s">
        <v>328</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0.75" customHeight="1" thickBot="1">
      <c r="A154" s="1469" t="s">
        <v>473</v>
      </c>
      <c r="B154" s="1470"/>
      <c r="C154" s="1471"/>
      <c r="D154" s="1472" t="s">
        <v>492</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The overall funding, procurement and supply chain mechanism is working well for contraceptive security in the country.</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prompt="Please select from the dropdown list." sqref="WLT983122 H82 H1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WVP98312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WVP983078 H3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WVL983123:WVN98312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D83:F83">
      <formula1>$N$1:$N$2</formula1>
    </dataValidation>
    <dataValidation type="list" allowBlank="1" showInputMessage="1" showErrorMessage="1" error="Please choose from the dropdown list." sqref="WVP98306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H2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WVN983101:WVP98310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formula1>$R$1:$R$4</formula1>
    </dataValidation>
    <dataValidation type="list" allowBlank="1" showInputMessage="1" showErrorMessage="1" errorTitle="Choose from dropdown" error="Please choose from the dropdown list." prompt="Please select from the dropdown list." sqref="WBT98310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WLP98310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VL98310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G138 D15 D68">
      <formula1>$W$1:$W$4</formula1>
    </dataValidation>
    <dataValidation type="list" allowBlank="1" showErrorMessage="1" errorTitle="Choose from dropdown" error="Please choose from the dropdown list." sqref="WVN98306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F28">
      <formula1>$Y$1:$Y$11</formula1>
    </dataValidation>
    <dataValidation type="list" allowBlank="1" showInputMessage="1" showErrorMessage="1" errorTitle="Choose from dropdown" error="Please choose from the dropdown list." sqref="WVP98306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4"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90" zoomScaleNormal="9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1686</v>
      </c>
      <c r="B7" s="1632"/>
      <c r="C7" s="1632"/>
      <c r="D7" s="916"/>
      <c r="E7" s="916"/>
      <c r="F7" s="916"/>
      <c r="G7" s="917"/>
      <c r="H7" s="918"/>
      <c r="I7" s="906"/>
      <c r="J7" s="907"/>
      <c r="K7" s="908" t="str">
        <f>A7</f>
        <v>Country: Nicaragua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900" t="s">
        <v>1687</v>
      </c>
      <c r="E13" s="1642"/>
      <c r="F13" s="1642"/>
      <c r="G13" s="1642"/>
      <c r="H13" s="1541"/>
      <c r="I13" s="419"/>
      <c r="J13" s="404"/>
      <c r="K13" s="397" t="str">
        <f>B13</f>
        <v>a. What is the name of the committee?</v>
      </c>
      <c r="L13" s="426" t="str">
        <f>D13</f>
        <v>Sexual and Reproductive Health Commodity Security Comittee (DAISSR)</v>
      </c>
      <c r="M13" s="396"/>
      <c r="N13" s="396"/>
      <c r="O13" s="398" t="str">
        <f>D13</f>
        <v>Sexual and Reproductive Health Commodity Security Comittee (DAISSR)</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971" t="s">
        <v>61</v>
      </c>
      <c r="E15" s="151" t="s">
        <v>55</v>
      </c>
      <c r="F15" s="1664" t="s">
        <v>1688</v>
      </c>
      <c r="G15" s="1665"/>
      <c r="H15" s="1666"/>
      <c r="I15" s="419"/>
      <c r="J15" s="404"/>
      <c r="K15" s="397" t="str">
        <f t="shared" ref="K15:K23" si="0">B15</f>
        <v>a. Social marketing</v>
      </c>
      <c r="L15" s="396"/>
      <c r="M15" s="396"/>
      <c r="N15" s="396"/>
      <c r="O15" s="397"/>
      <c r="P15" s="396"/>
      <c r="Q15" s="397" t="str">
        <f t="shared" ref="Q15:Q23" si="1">F15</f>
        <v>Population Services International (PSI) Affiliate (PASMO)</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971" t="s">
        <v>62</v>
      </c>
      <c r="E16" s="153" t="s">
        <v>55</v>
      </c>
      <c r="F16" s="1724"/>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971" t="s">
        <v>62</v>
      </c>
      <c r="E17" s="153" t="s">
        <v>55</v>
      </c>
      <c r="F17" s="1664" t="s">
        <v>428</v>
      </c>
      <c r="G17" s="1665"/>
      <c r="H17" s="1666"/>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971" t="s">
        <v>61</v>
      </c>
      <c r="E18" s="153" t="s">
        <v>56</v>
      </c>
      <c r="F18" s="1664" t="s">
        <v>232</v>
      </c>
      <c r="G18" s="1665"/>
      <c r="H18" s="1666"/>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971" t="s">
        <v>61</v>
      </c>
      <c r="E19" s="153" t="s">
        <v>57</v>
      </c>
      <c r="F19" s="1664" t="s">
        <v>1689</v>
      </c>
      <c r="G19" s="1665"/>
      <c r="H19" s="1666"/>
      <c r="I19" s="419"/>
      <c r="J19" s="404"/>
      <c r="K19" s="397" t="str">
        <f t="shared" si="0"/>
        <v>e. UN agencies</v>
      </c>
      <c r="L19" s="396"/>
      <c r="M19" s="396"/>
      <c r="N19" s="396"/>
      <c r="O19" s="397"/>
      <c r="P19" s="396"/>
      <c r="Q19" s="397" t="str">
        <f t="shared" si="1"/>
        <v>UNFPA, UNOPS</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ustomHeight="1">
      <c r="A20" s="152"/>
      <c r="B20" s="1465" t="s">
        <v>120</v>
      </c>
      <c r="C20" s="1466"/>
      <c r="D20" s="971" t="s">
        <v>61</v>
      </c>
      <c r="E20" s="153" t="s">
        <v>58</v>
      </c>
      <c r="F20" s="1664" t="s">
        <v>1690</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General Directorate of Medical Supplies, General Directorate for the Extension of Quality of Care, Planning and Development Division</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15" customHeight="1">
      <c r="A21" s="152"/>
      <c r="B21" s="1562" t="s">
        <v>17</v>
      </c>
      <c r="C21" s="1562"/>
      <c r="D21" s="971" t="s">
        <v>61</v>
      </c>
      <c r="E21" s="153" t="s">
        <v>59</v>
      </c>
      <c r="F21" s="1664" t="s">
        <v>337</v>
      </c>
      <c r="G21" s="1665"/>
      <c r="H21" s="1666"/>
      <c r="I21" s="419"/>
      <c r="J21" s="404"/>
      <c r="K21" s="397" t="str">
        <f t="shared" si="0"/>
        <v>g. Central Medical Store or Central Warehouse</v>
      </c>
      <c r="L21" s="396"/>
      <c r="M21" s="396"/>
      <c r="N21" s="396"/>
      <c r="O21" s="397"/>
      <c r="P21" s="396"/>
      <c r="Q21" s="397" t="str">
        <f t="shared" si="1"/>
        <v>Central Medical Store</v>
      </c>
      <c r="R21" s="396"/>
      <c r="S21" s="396"/>
      <c r="T21" s="406"/>
      <c r="U21" s="406"/>
      <c r="V21" s="406"/>
      <c r="W21" s="407"/>
      <c r="X21" s="407"/>
      <c r="Y21" s="424"/>
      <c r="Z21" s="425"/>
      <c r="AA21" s="409"/>
    </row>
    <row r="22" spans="1:134" s="111" customFormat="1">
      <c r="A22" s="152"/>
      <c r="B22" s="1562" t="s">
        <v>39</v>
      </c>
      <c r="C22" s="1562"/>
      <c r="D22" s="971"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15" customHeight="1">
      <c r="A23" s="152"/>
      <c r="B23" s="1562" t="s">
        <v>121</v>
      </c>
      <c r="C23" s="1562"/>
      <c r="D23" s="971" t="s">
        <v>61</v>
      </c>
      <c r="E23" s="153" t="s">
        <v>59</v>
      </c>
      <c r="F23" s="1664" t="s">
        <v>1691</v>
      </c>
      <c r="G23" s="1665"/>
      <c r="H23" s="1666"/>
      <c r="I23" s="419"/>
      <c r="J23" s="404"/>
      <c r="K23" s="403" t="str">
        <f t="shared" si="0"/>
        <v>i. Other (for example: partners)</v>
      </c>
      <c r="L23" s="404"/>
      <c r="M23" s="404"/>
      <c r="N23" s="404"/>
      <c r="O23" s="403"/>
      <c r="P23" s="404"/>
      <c r="Q23" s="403" t="str">
        <f t="shared" si="1"/>
        <v xml:space="preserve"> USAID / DELIVER Project</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60.75" thickBot="1">
      <c r="A26" s="1558" t="s">
        <v>124</v>
      </c>
      <c r="B26" s="1482"/>
      <c r="C26" s="1483"/>
      <c r="D26" s="759" t="s">
        <v>61</v>
      </c>
      <c r="E26" s="155" t="s">
        <v>53</v>
      </c>
      <c r="F26" s="760" t="s">
        <v>1692</v>
      </c>
      <c r="G26" s="157" t="s">
        <v>34</v>
      </c>
      <c r="H26" s="817" t="s">
        <v>1693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125</v>
      </c>
      <c r="B29" s="1465"/>
      <c r="C29" s="1465"/>
      <c r="D29" s="1465"/>
      <c r="E29" s="1465"/>
      <c r="F29" s="1466"/>
      <c r="G29" s="1783" t="s">
        <v>66</v>
      </c>
      <c r="H29" s="1784"/>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126</v>
      </c>
      <c r="B30" s="1465"/>
      <c r="C30" s="1465"/>
      <c r="D30" s="1465"/>
      <c r="E30" s="991" t="s">
        <v>66</v>
      </c>
      <c r="F30" s="162" t="s">
        <v>127</v>
      </c>
      <c r="G30" s="1614" t="s">
        <v>1694</v>
      </c>
      <c r="H30" s="1615"/>
      <c r="I30" s="438"/>
      <c r="J30" s="403" t="str">
        <f>G30</f>
        <v xml:space="preserve"> Ministry of Health</v>
      </c>
      <c r="K30" s="397"/>
      <c r="L30" s="396"/>
      <c r="M30" s="439" t="str">
        <f>E30</f>
        <v>Don't know</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979470</v>
      </c>
      <c r="F35" s="169" t="s">
        <v>538</v>
      </c>
      <c r="G35" s="625" t="s">
        <v>1695</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190000</v>
      </c>
      <c r="F36" s="169" t="s">
        <v>538</v>
      </c>
      <c r="G36" s="625" t="s">
        <v>428</v>
      </c>
      <c r="H36" s="171" t="s">
        <v>1696</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180</v>
      </c>
      <c r="C37" s="1482"/>
      <c r="D37" s="1483"/>
      <c r="E37" s="173">
        <f>E35+E36</f>
        <v>1169470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975" t="s">
        <v>61</v>
      </c>
      <c r="E41" s="168">
        <v>742173</v>
      </c>
      <c r="F41" s="177" t="s">
        <v>538</v>
      </c>
      <c r="G41" s="178" t="s">
        <v>524</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530</v>
      </c>
      <c r="E42" s="1513"/>
      <c r="F42" s="1513"/>
      <c r="G42" s="1513"/>
      <c r="H42" s="1514"/>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65" t="s">
        <v>140</v>
      </c>
      <c r="C43" s="1466"/>
      <c r="D43" s="975" t="s">
        <v>62</v>
      </c>
      <c r="E43" s="168">
        <v>712987</v>
      </c>
      <c r="F43" s="177" t="s">
        <v>538</v>
      </c>
      <c r="G43" s="170" t="s">
        <v>524</v>
      </c>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1455160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975"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975" t="s">
        <v>61</v>
      </c>
      <c r="E51" s="168">
        <v>91822</v>
      </c>
      <c r="F51" s="482" t="s">
        <v>538</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975"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91822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0.94064442895909584</v>
      </c>
      <c r="G56" s="1592"/>
      <c r="H56" s="1593"/>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0.51002845047967238</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t="s">
        <v>66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992" t="s">
        <v>66</v>
      </c>
      <c r="G59" s="1592" t="s">
        <v>760</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698" t="s">
        <v>65</v>
      </c>
      <c r="G61" s="1699"/>
      <c r="H61" s="1700"/>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753" t="s">
        <v>220</v>
      </c>
      <c r="G62" s="1754"/>
      <c r="H62" s="1755"/>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968"/>
      <c r="B63" s="967"/>
      <c r="C63" s="1465" t="s">
        <v>178</v>
      </c>
      <c r="D63" s="1465"/>
      <c r="E63" s="1466"/>
      <c r="F63" s="1698" t="s">
        <v>205</v>
      </c>
      <c r="G63" s="1699"/>
      <c r="H63" s="1700"/>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753" t="s">
        <v>428</v>
      </c>
      <c r="E64" s="1754"/>
      <c r="F64" s="1754"/>
      <c r="G64" s="1754"/>
      <c r="H64" s="1755"/>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973" t="s">
        <v>61</v>
      </c>
      <c r="G68" s="973"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973" t="s">
        <v>62</v>
      </c>
      <c r="G69" s="973"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973" t="s">
        <v>61</v>
      </c>
      <c r="G70" s="973"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973" t="s">
        <v>62</v>
      </c>
      <c r="G71" s="973"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973" t="s">
        <v>61</v>
      </c>
      <c r="G72" s="973"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973" t="s">
        <v>61</v>
      </c>
      <c r="G73" s="973"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62</v>
      </c>
      <c r="E74" s="1641"/>
      <c r="F74" s="973" t="s">
        <v>62</v>
      </c>
      <c r="G74" s="973"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973" t="s">
        <v>62</v>
      </c>
      <c r="G75" s="973"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973" t="s">
        <v>61</v>
      </c>
      <c r="G76" s="973" t="s">
        <v>61</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973" t="s">
        <v>61</v>
      </c>
      <c r="G77" s="973"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973" t="s">
        <v>61</v>
      </c>
      <c r="G78" s="973"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428</v>
      </c>
      <c r="E79" s="1641"/>
      <c r="F79" s="973"/>
      <c r="G79" s="973"/>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t="s">
        <v>428</v>
      </c>
      <c r="E80" s="1487"/>
      <c r="F80" s="1487"/>
      <c r="G80" s="1487"/>
      <c r="H80" s="1488"/>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167</v>
      </c>
      <c r="E84" s="1569"/>
      <c r="F84" s="970"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974" t="s">
        <v>1697</v>
      </c>
      <c r="D85" s="1722" t="s">
        <v>66</v>
      </c>
      <c r="E85" s="1723"/>
      <c r="F85" s="972" t="s">
        <v>61</v>
      </c>
      <c r="G85" s="1523" t="s">
        <v>61</v>
      </c>
      <c r="H85" s="1662"/>
      <c r="I85" s="458"/>
      <c r="J85" s="446" t="str">
        <f>G85</f>
        <v>Yes</v>
      </c>
      <c r="K85" s="397" t="str">
        <f>B85</f>
        <v>a</v>
      </c>
      <c r="L85" s="396"/>
      <c r="M85" s="426">
        <f>E85</f>
        <v>0</v>
      </c>
      <c r="N85" s="396"/>
      <c r="O85" s="396"/>
      <c r="P85" s="396"/>
      <c r="Q85" s="396"/>
      <c r="R85" s="397"/>
      <c r="S85" s="397" t="str">
        <f>D85</f>
        <v>Don't know</v>
      </c>
      <c r="T85" s="406"/>
      <c r="U85" s="406"/>
      <c r="V85" s="406"/>
      <c r="W85" s="407"/>
      <c r="X85" s="407"/>
      <c r="Y85" s="424"/>
      <c r="Z85" s="425"/>
      <c r="AA85" s="409"/>
    </row>
    <row r="86" spans="1:28" s="111" customFormat="1" ht="30">
      <c r="A86" s="1556" t="s">
        <v>71</v>
      </c>
      <c r="B86" s="1557"/>
      <c r="C86" s="1557"/>
      <c r="D86" s="1557"/>
      <c r="E86" s="1557"/>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45">
      <c r="A87" s="152"/>
      <c r="B87" s="1465" t="s">
        <v>106</v>
      </c>
      <c r="C87" s="1465"/>
      <c r="D87" s="1466"/>
      <c r="E87" s="1540" t="s">
        <v>1698</v>
      </c>
      <c r="F87" s="1642"/>
      <c r="G87" s="1642"/>
      <c r="H87" s="1541"/>
      <c r="I87" s="458"/>
      <c r="J87" s="446"/>
      <c r="K87" s="397"/>
      <c r="L87" s="396"/>
      <c r="M87" s="426"/>
      <c r="N87" s="426" t="str">
        <f>E87</f>
        <v xml:space="preserve">Commercial and social marketing sectors pay condom taxes. For condoms,  import taxes must be paid as they are classified as periodic resupply medical supplies.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66</v>
      </c>
      <c r="F88" s="1642"/>
      <c r="G88" s="1642"/>
      <c r="H88" s="1541"/>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168</v>
      </c>
      <c r="B89" s="1465"/>
      <c r="C89" s="1465"/>
      <c r="D89" s="1465"/>
      <c r="E89" s="1465"/>
      <c r="F89" s="1465"/>
      <c r="G89" s="1466"/>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t="s">
        <v>428</v>
      </c>
      <c r="E90" s="1513"/>
      <c r="F90" s="1513"/>
      <c r="G90" s="1513"/>
      <c r="H90" s="1514"/>
      <c r="I90" s="458"/>
      <c r="J90" s="446"/>
      <c r="K90" s="397" t="str">
        <f>B90</f>
        <v>a. If yes, describe the policies.</v>
      </c>
      <c r="L90" s="396"/>
      <c r="M90" s="396"/>
      <c r="N90" s="460"/>
      <c r="O90" s="398" t="str">
        <f>D90</f>
        <v xml:space="preserve"> </v>
      </c>
      <c r="P90" s="397"/>
      <c r="Q90" s="396"/>
      <c r="R90" s="396"/>
      <c r="S90" s="396"/>
      <c r="T90" s="406"/>
      <c r="U90" s="406"/>
      <c r="V90" s="406"/>
      <c r="W90" s="407"/>
      <c r="X90" s="407"/>
      <c r="Y90" s="424"/>
      <c r="Z90" s="425"/>
      <c r="AA90" s="409"/>
    </row>
    <row r="91" spans="1:28" s="111" customFormat="1" ht="30">
      <c r="A91" s="1480" t="s">
        <v>169</v>
      </c>
      <c r="B91" s="1465"/>
      <c r="C91" s="1465"/>
      <c r="D91" s="1465"/>
      <c r="E91" s="1465"/>
      <c r="F91" s="1465"/>
      <c r="G91" s="1466"/>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75">
      <c r="A92" s="152"/>
      <c r="B92" s="1465" t="s">
        <v>22</v>
      </c>
      <c r="C92" s="1465"/>
      <c r="D92" s="1512" t="s">
        <v>1699</v>
      </c>
      <c r="E92" s="1513"/>
      <c r="F92" s="1513"/>
      <c r="G92" s="1513"/>
      <c r="H92" s="1514"/>
      <c r="I92" s="458"/>
      <c r="J92" s="446"/>
      <c r="K92" s="397" t="str">
        <f>B92</f>
        <v>a. If yes, describe the policies.</v>
      </c>
      <c r="L92" s="396"/>
      <c r="M92" s="396"/>
      <c r="N92" s="460"/>
      <c r="O92" s="398" t="str">
        <f>D92</f>
        <v>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710" t="s">
        <v>199</v>
      </c>
      <c r="E95" s="1711"/>
      <c r="F95" s="1712"/>
      <c r="G95" s="1716" t="s">
        <v>202</v>
      </c>
      <c r="H95" s="1718"/>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710" t="s">
        <v>199</v>
      </c>
      <c r="E96" s="1711"/>
      <c r="F96" s="1712"/>
      <c r="G96" s="1716" t="s">
        <v>202</v>
      </c>
      <c r="H96" s="1718"/>
      <c r="I96" s="465"/>
      <c r="J96" s="446" t="str">
        <f t="shared" si="3"/>
        <v>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c r="A97" s="130"/>
      <c r="B97" s="95" t="s">
        <v>12</v>
      </c>
      <c r="C97" s="92" t="s">
        <v>189</v>
      </c>
      <c r="D97" s="1710" t="s">
        <v>205</v>
      </c>
      <c r="E97" s="1711"/>
      <c r="F97" s="1712"/>
      <c r="G97" s="1716" t="s">
        <v>66</v>
      </c>
      <c r="H97" s="1718"/>
      <c r="I97" s="465"/>
      <c r="J97" s="446" t="str">
        <f t="shared" si="3"/>
        <v>Don't know</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c r="A98" s="130"/>
      <c r="B98" s="94" t="s">
        <v>182</v>
      </c>
      <c r="C98" s="92" t="s">
        <v>190</v>
      </c>
      <c r="D98" s="1710" t="s">
        <v>200</v>
      </c>
      <c r="E98" s="1711"/>
      <c r="F98" s="1712"/>
      <c r="G98" s="1716" t="s">
        <v>202</v>
      </c>
      <c r="H98" s="1718"/>
      <c r="I98" s="465"/>
      <c r="J98" s="446" t="str">
        <f t="shared" si="3"/>
        <v>Nurse</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710" t="s">
        <v>199</v>
      </c>
      <c r="E99" s="1711"/>
      <c r="F99" s="1712"/>
      <c r="G99" s="1716" t="s">
        <v>200</v>
      </c>
      <c r="H99" s="1718"/>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710" t="s">
        <v>205</v>
      </c>
      <c r="E100" s="1711"/>
      <c r="F100" s="1712"/>
      <c r="G100" s="1716" t="s">
        <v>66</v>
      </c>
      <c r="H100" s="1718"/>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c r="A101" s="130"/>
      <c r="B101" s="95" t="s">
        <v>185</v>
      </c>
      <c r="C101" s="92" t="s">
        <v>193</v>
      </c>
      <c r="D101" s="1710" t="s">
        <v>187</v>
      </c>
      <c r="E101" s="1711"/>
      <c r="F101" s="1712"/>
      <c r="G101" s="1716" t="s">
        <v>187</v>
      </c>
      <c r="H101" s="1718"/>
      <c r="I101" s="465"/>
      <c r="J101" s="446" t="str">
        <f t="shared" si="3"/>
        <v>Auxiliary nurse midwife</v>
      </c>
      <c r="K101" s="397"/>
      <c r="L101" s="396"/>
      <c r="M101" s="426"/>
      <c r="N101" s="396"/>
      <c r="O101" s="397"/>
      <c r="P101" s="397"/>
      <c r="Q101" s="396"/>
      <c r="R101" s="396"/>
      <c r="S101" s="396"/>
      <c r="T101" s="463" t="str">
        <f t="shared" si="4"/>
        <v>Auxiliary nurse midwife</v>
      </c>
      <c r="U101" s="464"/>
      <c r="V101" s="406"/>
      <c r="W101" s="407"/>
      <c r="X101" s="407"/>
      <c r="Y101" s="424"/>
      <c r="Z101" s="425"/>
      <c r="AA101" s="409"/>
    </row>
    <row r="102" spans="1:27" s="111" customFormat="1" ht="15.75" thickBot="1">
      <c r="A102" s="130"/>
      <c r="B102" s="96" t="s">
        <v>186</v>
      </c>
      <c r="C102" s="93" t="s">
        <v>194</v>
      </c>
      <c r="D102" s="1737" t="s">
        <v>199</v>
      </c>
      <c r="E102" s="1741"/>
      <c r="F102" s="1742"/>
      <c r="G102" s="1743" t="s">
        <v>205</v>
      </c>
      <c r="H102" s="1744"/>
      <c r="I102" s="465"/>
      <c r="J102" s="446" t="str">
        <f t="shared" si="3"/>
        <v>Not applicable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 r="A103" s="1528" t="s">
        <v>206</v>
      </c>
      <c r="B103" s="1529"/>
      <c r="C103" s="1530"/>
      <c r="D103" s="1531" t="s">
        <v>1700</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No coutry restrictions.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62</v>
      </c>
      <c r="H116" s="1646"/>
      <c r="I116" s="421"/>
      <c r="J116" s="446" t="str">
        <f t="shared" ref="J116:J127" si="5">G116</f>
        <v>No</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62</v>
      </c>
      <c r="H123" s="1646"/>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61</v>
      </c>
      <c r="H124" s="1646"/>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205</v>
      </c>
      <c r="H126" s="15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2011</v>
      </c>
      <c r="H127" s="15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1701</v>
      </c>
      <c r="E128" s="1665"/>
      <c r="F128" s="1665"/>
      <c r="G128" s="1665"/>
      <c r="H128" s="1666"/>
      <c r="I128" s="421"/>
      <c r="J128" s="473"/>
      <c r="K128" s="397" t="str">
        <f>A128</f>
        <v xml:space="preserve">D11. Name of the list(s)
</v>
      </c>
      <c r="L128" s="397"/>
      <c r="M128" s="396"/>
      <c r="N128" s="396"/>
      <c r="O128" s="397" t="str">
        <f>D128</f>
        <v>Official Essential Medicines List</v>
      </c>
      <c r="P128" s="396"/>
      <c r="Q128" s="474"/>
      <c r="R128" s="396"/>
      <c r="S128" s="412"/>
      <c r="T128" s="413"/>
      <c r="U128" s="413"/>
      <c r="V128" s="413"/>
      <c r="W128" s="414"/>
      <c r="X128" s="414"/>
      <c r="Y128" s="474"/>
      <c r="Z128" s="475"/>
      <c r="AA128" s="409"/>
    </row>
    <row r="129" spans="1:27" s="132" customFormat="1" ht="30">
      <c r="A129" s="1480" t="s">
        <v>472</v>
      </c>
      <c r="B129" s="1465"/>
      <c r="C129" s="1466"/>
      <c r="D129" s="1664" t="s">
        <v>1702</v>
      </c>
      <c r="E129" s="1665"/>
      <c r="F129" s="1665"/>
      <c r="G129" s="1665"/>
      <c r="H129" s="1666"/>
      <c r="I129" s="421"/>
      <c r="J129" s="473"/>
      <c r="K129" s="397" t="str">
        <f>A129</f>
        <v xml:space="preserve">D12. Notes about the list(s)
</v>
      </c>
      <c r="L129" s="397"/>
      <c r="M129" s="396"/>
      <c r="N129" s="396"/>
      <c r="O129" s="397" t="str">
        <f>D129</f>
        <v xml:space="preserve"> It's updated every two years, with support of the pharmacology committee, specialists and universities.</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1784</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62</v>
      </c>
      <c r="H134" s="1468"/>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60.75" thickBot="1">
      <c r="A136" s="152" t="s">
        <v>42</v>
      </c>
      <c r="B136" s="1465" t="s">
        <v>43</v>
      </c>
      <c r="C136" s="1466"/>
      <c r="D136" s="1486" t="s">
        <v>1785</v>
      </c>
      <c r="E136" s="1487"/>
      <c r="F136" s="1487"/>
      <c r="G136" s="1487"/>
      <c r="H136" s="1488"/>
      <c r="I136" s="31"/>
      <c r="J136" s="18"/>
      <c r="K136" s="7" t="str">
        <f>B136</f>
        <v>f. Notes about the Poverty Reduction Strategy Paper</v>
      </c>
      <c r="L136" s="7"/>
      <c r="M136" s="19"/>
      <c r="N136" s="19"/>
      <c r="O136" s="7" t="str">
        <f>D136</f>
        <v>While contraceptive prevalance and contraceptive security is not mentioned, increasing family planning use is mentioned throughout and report is included on number of new users.</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91" t="s">
        <v>324</v>
      </c>
      <c r="B138" s="1492"/>
      <c r="C138" s="1492"/>
      <c r="D138" s="1492"/>
      <c r="E138" s="1492"/>
      <c r="F138" s="1493"/>
      <c r="G138" s="1494" t="s">
        <v>62</v>
      </c>
      <c r="H138" s="1495"/>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80" t="s">
        <v>1791</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966"/>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969"/>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966"/>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966"/>
      <c r="B143" s="1465" t="s">
        <v>171</v>
      </c>
      <c r="C143" s="1465"/>
      <c r="D143" s="1465"/>
      <c r="E143" s="1465"/>
      <c r="F143" s="1466"/>
      <c r="G143" s="1467" t="s">
        <v>205</v>
      </c>
      <c r="H143" s="1468"/>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966"/>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966"/>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966"/>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966"/>
      <c r="B147" s="1465" t="s">
        <v>110</v>
      </c>
      <c r="C147" s="1465"/>
      <c r="D147" s="1465"/>
      <c r="E147" s="1465"/>
      <c r="F147" s="1466"/>
      <c r="G147" s="1698" t="s">
        <v>205</v>
      </c>
      <c r="H147" s="1700"/>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966"/>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966"/>
      <c r="B149" s="1465" t="s">
        <v>174</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175</v>
      </c>
      <c r="C150" s="1465"/>
      <c r="D150" s="1465"/>
      <c r="E150" s="1465"/>
      <c r="F150" s="1477" t="s">
        <v>1694</v>
      </c>
      <c r="G150" s="1478"/>
      <c r="H150" s="1479"/>
      <c r="I150" s="419"/>
      <c r="J150" s="446"/>
      <c r="K150" s="397"/>
      <c r="L150" s="397"/>
      <c r="M150" s="396"/>
      <c r="N150" s="396"/>
      <c r="O150" s="396"/>
      <c r="P150" s="396"/>
      <c r="Q150" s="397" t="str">
        <f>F150</f>
        <v xml:space="preserve"> Ministry of Health</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968"/>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966"/>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469" t="s">
        <v>473</v>
      </c>
      <c r="B154" s="1470"/>
      <c r="C154" s="1471"/>
      <c r="D154" s="1704"/>
      <c r="E154" s="1705"/>
      <c r="F154" s="1705"/>
      <c r="G154" s="1705"/>
      <c r="H154" s="1706"/>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D3:E3"/>
    <mergeCell ref="F3:H3"/>
    <mergeCell ref="A7:C7"/>
    <mergeCell ref="A8:H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29:C129"/>
    <mergeCell ref="D129:H129"/>
    <mergeCell ref="A137:G137"/>
    <mergeCell ref="A139:H139"/>
    <mergeCell ref="B140:F140"/>
    <mergeCell ref="G140:H140"/>
    <mergeCell ref="B132:F132"/>
    <mergeCell ref="G132:H132"/>
    <mergeCell ref="B133:F133"/>
    <mergeCell ref="G133:H133"/>
    <mergeCell ref="B134:F134"/>
    <mergeCell ref="G134:H134"/>
    <mergeCell ref="B135:F135"/>
    <mergeCell ref="G135:H135"/>
    <mergeCell ref="B136:C136"/>
    <mergeCell ref="D136:H136"/>
    <mergeCell ref="A138:F138"/>
    <mergeCell ref="G138:H138"/>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1:H1"/>
    <mergeCell ref="A2:C2"/>
    <mergeCell ref="D2:E2"/>
    <mergeCell ref="A130:H130"/>
    <mergeCell ref="B131:E131"/>
    <mergeCell ref="F131:H131"/>
    <mergeCell ref="A10:H10"/>
    <mergeCell ref="A11:G11"/>
    <mergeCell ref="A12:G12"/>
    <mergeCell ref="B13:C13"/>
    <mergeCell ref="D13:H13"/>
    <mergeCell ref="A14:C14"/>
    <mergeCell ref="D14:H14"/>
    <mergeCell ref="A9:H9"/>
    <mergeCell ref="B18:C18"/>
    <mergeCell ref="F18:H18"/>
    <mergeCell ref="B19:C19"/>
    <mergeCell ref="F19:H19"/>
    <mergeCell ref="B20:C20"/>
    <mergeCell ref="F20:H20"/>
    <mergeCell ref="B15:C15"/>
    <mergeCell ref="F15:H15"/>
    <mergeCell ref="B16:C16"/>
    <mergeCell ref="F16:H16"/>
  </mergeCells>
  <dataValidations count="9">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formula1>$W$1:$W$4</formula1>
    </dataValidation>
    <dataValidation type="list" allowBlank="1" showInputMessage="1" showErrorMessage="1" errorTitle="Choose from dropdown" error="Please choose from the dropdown list." prompt="Please select from the dropdown list." sqref="H12 D68 D15 G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activeCell="AD8" sqref="AD8"/>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c r="AA1" s="402"/>
    </row>
    <row r="2" spans="1:134" s="102" customFormat="1" ht="15.75">
      <c r="A2" s="1627"/>
      <c r="B2" s="1627"/>
      <c r="C2" s="1627"/>
      <c r="D2" s="1628"/>
      <c r="E2" s="1628"/>
      <c r="F2" s="1118"/>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c r="AA2" s="409"/>
    </row>
    <row r="3" spans="1:134" s="102" customFormat="1" ht="30">
      <c r="A3" s="1629"/>
      <c r="B3" s="1629"/>
      <c r="C3" s="1629"/>
      <c r="D3" s="1629"/>
      <c r="E3" s="1629"/>
      <c r="F3" s="1629"/>
      <c r="G3" s="1629"/>
      <c r="H3" s="1629"/>
      <c r="I3" s="403"/>
      <c r="J3" s="404"/>
      <c r="K3" s="397"/>
      <c r="L3" s="396"/>
      <c r="M3" s="396"/>
      <c r="N3" s="397"/>
      <c r="O3" s="102" t="s">
        <v>64</v>
      </c>
      <c r="P3" s="396"/>
      <c r="Q3" s="88" t="s">
        <v>187</v>
      </c>
      <c r="R3" s="7" t="s">
        <v>47</v>
      </c>
      <c r="S3" s="396"/>
      <c r="T3" s="405"/>
      <c r="U3" s="406"/>
      <c r="V3" s="406"/>
      <c r="W3" s="41" t="s">
        <v>66</v>
      </c>
      <c r="X3" s="407"/>
      <c r="Y3" s="408" t="s">
        <v>87</v>
      </c>
      <c r="Z3" s="401"/>
      <c r="AA3" s="409"/>
    </row>
    <row r="4" spans="1:134" s="102" customFormat="1" ht="30">
      <c r="A4" s="1119"/>
      <c r="B4" s="1119"/>
      <c r="C4" s="1119"/>
      <c r="D4" s="1119"/>
      <c r="E4" s="1119"/>
      <c r="F4" s="1119"/>
      <c r="G4" s="1119"/>
      <c r="H4" s="1119"/>
      <c r="I4" s="403"/>
      <c r="J4" s="404"/>
      <c r="K4" s="397"/>
      <c r="L4" s="396"/>
      <c r="M4" s="396"/>
      <c r="N4" s="397"/>
      <c r="O4" s="398" t="s">
        <v>64</v>
      </c>
      <c r="P4" s="396"/>
      <c r="Q4" s="88" t="s">
        <v>201</v>
      </c>
      <c r="R4" s="41" t="s">
        <v>48</v>
      </c>
      <c r="S4" s="396"/>
      <c r="T4" s="405"/>
      <c r="U4" s="406"/>
      <c r="V4" s="406"/>
      <c r="W4" s="41" t="s">
        <v>205</v>
      </c>
      <c r="X4" s="407"/>
      <c r="Y4" s="408"/>
      <c r="Z4" s="401"/>
      <c r="AA4" s="409"/>
    </row>
    <row r="5" spans="1:134" s="102" customFormat="1" ht="15.75">
      <c r="A5" s="1119"/>
      <c r="B5" s="1119"/>
      <c r="C5" s="1119"/>
      <c r="D5" s="1119"/>
      <c r="E5" s="1119"/>
      <c r="F5" s="1119"/>
      <c r="G5" s="1119"/>
      <c r="H5" s="1119"/>
      <c r="I5" s="403"/>
      <c r="J5" s="404"/>
      <c r="K5" s="397"/>
      <c r="L5" s="396"/>
      <c r="M5" s="396"/>
      <c r="N5" s="397"/>
      <c r="O5" s="398"/>
      <c r="P5" s="396"/>
      <c r="Q5" s="88" t="s">
        <v>202</v>
      </c>
      <c r="R5" s="7" t="s">
        <v>66</v>
      </c>
      <c r="S5" s="396"/>
      <c r="T5" s="405"/>
      <c r="U5" s="406"/>
      <c r="V5" s="406"/>
      <c r="W5" s="407"/>
      <c r="X5" s="407"/>
      <c r="Y5" s="408" t="s">
        <v>88</v>
      </c>
      <c r="Z5" s="401"/>
      <c r="AA5" s="409"/>
    </row>
    <row r="6" spans="1:134" s="102" customFormat="1" ht="30">
      <c r="A6" s="144"/>
      <c r="B6" s="144"/>
      <c r="C6" s="144"/>
      <c r="D6" s="1630"/>
      <c r="E6" s="1630"/>
      <c r="F6" s="1631"/>
      <c r="G6" s="1631"/>
      <c r="H6" s="1631"/>
      <c r="I6" s="410"/>
      <c r="J6" s="404"/>
      <c r="K6" s="397"/>
      <c r="L6" s="396"/>
      <c r="M6" s="396"/>
      <c r="N6" s="397"/>
      <c r="O6" s="397" t="s">
        <v>63</v>
      </c>
      <c r="P6" s="396"/>
      <c r="Q6" s="19" t="s">
        <v>204</v>
      </c>
      <c r="R6" s="7" t="s">
        <v>205</v>
      </c>
      <c r="S6" s="396"/>
      <c r="T6" s="405"/>
      <c r="U6" s="406"/>
      <c r="V6" s="406"/>
      <c r="W6" s="407" t="s">
        <v>205</v>
      </c>
      <c r="X6" s="407"/>
      <c r="Y6" s="102" t="s">
        <v>90</v>
      </c>
      <c r="Z6" s="401"/>
      <c r="AA6" s="409"/>
    </row>
    <row r="7" spans="1:134" s="102" customFormat="1" ht="34.5" customHeight="1">
      <c r="A7" s="145" t="s">
        <v>1012</v>
      </c>
      <c r="B7" s="525"/>
      <c r="C7" s="525"/>
      <c r="D7" s="526"/>
      <c r="E7" s="527"/>
      <c r="F7" s="526"/>
      <c r="G7" s="528"/>
      <c r="H7" s="529"/>
      <c r="I7" s="410"/>
      <c r="J7" s="404"/>
      <c r="K7" s="397"/>
      <c r="L7" s="396"/>
      <c r="M7" s="396"/>
      <c r="N7" s="397"/>
      <c r="O7" s="397" t="s">
        <v>205</v>
      </c>
      <c r="P7" s="396"/>
      <c r="Q7" s="88" t="s">
        <v>203</v>
      </c>
      <c r="R7" s="397" t="s">
        <v>205</v>
      </c>
      <c r="S7" s="396"/>
      <c r="T7" s="405"/>
      <c r="U7" s="406"/>
      <c r="V7" s="406"/>
      <c r="X7" s="407"/>
      <c r="Z7" s="401"/>
      <c r="AA7" s="409"/>
    </row>
    <row r="8" spans="1:134" s="102" customFormat="1" ht="34.5" customHeight="1">
      <c r="A8" s="145"/>
      <c r="C8" s="753" t="s">
        <v>1976</v>
      </c>
      <c r="D8" s="526"/>
      <c r="E8" s="527"/>
      <c r="F8" s="526"/>
      <c r="G8" s="528"/>
      <c r="H8" s="529"/>
      <c r="I8" s="410"/>
      <c r="J8" s="404"/>
      <c r="K8" s="397"/>
      <c r="L8" s="396"/>
      <c r="M8" s="396"/>
      <c r="N8" s="397"/>
      <c r="O8" s="397"/>
      <c r="P8" s="396"/>
      <c r="Q8" s="88" t="s">
        <v>66</v>
      </c>
      <c r="R8" s="397"/>
      <c r="S8" s="396"/>
      <c r="T8" s="405"/>
      <c r="U8" s="406"/>
      <c r="V8" s="406"/>
      <c r="X8" s="407"/>
      <c r="Y8" s="422" t="s">
        <v>94</v>
      </c>
      <c r="Z8" s="401"/>
      <c r="AA8" s="409"/>
    </row>
    <row r="9" spans="1:134" s="102" customFormat="1" ht="39.75" customHeight="1">
      <c r="A9" s="1623" t="s">
        <v>672</v>
      </c>
      <c r="B9" s="1623"/>
      <c r="C9" s="1623"/>
      <c r="D9" s="1623"/>
      <c r="E9" s="1623"/>
      <c r="F9" s="1623"/>
      <c r="G9" s="1623"/>
      <c r="H9" s="1623"/>
      <c r="I9" s="410"/>
      <c r="J9" s="404"/>
      <c r="K9" s="397"/>
      <c r="L9" s="396"/>
      <c r="M9" s="396"/>
      <c r="N9" s="397"/>
      <c r="O9" s="397"/>
      <c r="P9" s="396"/>
      <c r="Q9" s="88" t="s">
        <v>205</v>
      </c>
      <c r="R9" s="397"/>
      <c r="S9" s="396"/>
      <c r="T9" s="405"/>
      <c r="U9" s="406"/>
      <c r="V9" s="406"/>
      <c r="X9" s="754" t="str">
        <f>A9</f>
        <v>The CS Indicators are presented in the following sections:
               A. leadership &amp; coordination               B. finance &amp; procurement               C. commodities               D. policies               E. supply chain</v>
      </c>
      <c r="Y9" s="424" t="s">
        <v>96</v>
      </c>
      <c r="Z9" s="401"/>
      <c r="AA9" s="409"/>
    </row>
    <row r="10" spans="1:134" ht="166.5" customHeight="1" thickBot="1">
      <c r="A10" s="1624" t="s">
        <v>1014</v>
      </c>
      <c r="B10" s="1625"/>
      <c r="C10" s="1625"/>
      <c r="D10" s="1625"/>
      <c r="E10" s="1625"/>
      <c r="F10" s="1625"/>
      <c r="G10" s="1625"/>
      <c r="H10" s="1625"/>
      <c r="O10" s="397" t="s">
        <v>51</v>
      </c>
      <c r="X10" s="755"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255</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1757</v>
      </c>
      <c r="E13" s="1513"/>
      <c r="F13" s="1513"/>
      <c r="G13" s="1513"/>
      <c r="H13" s="1514"/>
      <c r="I13" s="419"/>
      <c r="J13" s="404"/>
      <c r="K13" s="397" t="str">
        <f>B13</f>
        <v>a. What is the name of the committee?</v>
      </c>
      <c r="L13" s="548" t="str">
        <f>D13</f>
        <v>Monitoring committee of reproductive health commodity security</v>
      </c>
      <c r="M13" s="396"/>
      <c r="N13" s="396"/>
      <c r="O13" s="398" t="str">
        <f>D13</f>
        <v>Monitoring committee of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1109" t="s">
        <v>61</v>
      </c>
      <c r="E15" s="151" t="s">
        <v>55</v>
      </c>
      <c r="F15" s="1477" t="s">
        <v>1758</v>
      </c>
      <c r="G15" s="1478"/>
      <c r="H15" s="1479"/>
      <c r="I15" s="419"/>
      <c r="J15" s="404"/>
      <c r="K15" s="397" t="str">
        <f t="shared" ref="K15:K23" si="0">B15</f>
        <v>a. Social marketing</v>
      </c>
      <c r="L15" s="396"/>
      <c r="M15" s="396"/>
      <c r="N15" s="396"/>
      <c r="O15" s="397"/>
      <c r="P15" s="396"/>
      <c r="Q15" s="397" t="str">
        <f t="shared" ref="Q15:Q23" si="1">F15</f>
        <v>ANIMAS Sutura (Social Marketing)</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258</v>
      </c>
      <c r="C16" s="1466"/>
      <c r="D16" s="1109" t="s">
        <v>61</v>
      </c>
      <c r="E16" s="153" t="s">
        <v>55</v>
      </c>
      <c r="F16" s="1477" t="s">
        <v>1864</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IPPF Affiliate- ANBEF (Association Nigerienne pour le bien etre familial) </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259</v>
      </c>
      <c r="C17" s="1466"/>
      <c r="D17" s="1109" t="s">
        <v>61</v>
      </c>
      <c r="E17" s="153" t="s">
        <v>55</v>
      </c>
      <c r="F17" s="1477" t="s">
        <v>1759</v>
      </c>
      <c r="G17" s="1478"/>
      <c r="H17" s="1479"/>
      <c r="I17" s="419"/>
      <c r="J17" s="404"/>
      <c r="K17" s="397" t="str">
        <f t="shared" si="0"/>
        <v>c. Commercial sector (for example: pharmacy associations, manufacturers, etc.)</v>
      </c>
      <c r="L17" s="396"/>
      <c r="M17" s="396"/>
      <c r="N17" s="396"/>
      <c r="O17" s="397"/>
      <c r="P17" s="396"/>
      <c r="Q17" s="397" t="str">
        <f t="shared" si="1"/>
        <v>Representatives of private clinics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1109" t="s">
        <v>61</v>
      </c>
      <c r="E18" s="153" t="s">
        <v>56</v>
      </c>
      <c r="F18" s="1477" t="s">
        <v>1760</v>
      </c>
      <c r="G18" s="1478"/>
      <c r="H18" s="1479"/>
      <c r="I18" s="419"/>
      <c r="J18" s="404"/>
      <c r="K18" s="397" t="str">
        <f t="shared" si="0"/>
        <v>d. Donors</v>
      </c>
      <c r="L18" s="396"/>
      <c r="M18" s="396"/>
      <c r="N18" s="396"/>
      <c r="O18" s="397"/>
      <c r="P18" s="396"/>
      <c r="Q18" s="397" t="str">
        <f t="shared" si="1"/>
        <v>UNFPA (United Nations Fund for Population and Deveoppement) WAHO (West African Organization for Health)</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1109" t="s">
        <v>61</v>
      </c>
      <c r="E19" s="153" t="s">
        <v>57</v>
      </c>
      <c r="F19" s="1477" t="s">
        <v>1761</v>
      </c>
      <c r="G19" s="1478"/>
      <c r="H19" s="1479"/>
      <c r="I19" s="419"/>
      <c r="J19" s="404"/>
      <c r="K19" s="397" t="str">
        <f t="shared" si="0"/>
        <v>e. UN agencies</v>
      </c>
      <c r="L19" s="396"/>
      <c r="M19" s="396"/>
      <c r="N19" s="396"/>
      <c r="O19" s="397"/>
      <c r="P19" s="396"/>
      <c r="Q19" s="397" t="str">
        <f t="shared" si="1"/>
        <v>WHO (World Health Organization), UNICEF (United Nations Children's Fund)</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210">
      <c r="A20" s="152"/>
      <c r="B20" s="1465" t="s">
        <v>262</v>
      </c>
      <c r="C20" s="1466"/>
      <c r="D20" s="1109" t="s">
        <v>61</v>
      </c>
      <c r="E20" s="153" t="s">
        <v>58</v>
      </c>
      <c r="F20" s="1477" t="s">
        <v>1762</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1109" t="s">
        <v>61</v>
      </c>
      <c r="E21" s="153" t="s">
        <v>59</v>
      </c>
      <c r="F21" s="1477" t="s">
        <v>1763</v>
      </c>
      <c r="G21" s="1478"/>
      <c r="H21" s="1479"/>
      <c r="I21" s="419"/>
      <c r="J21" s="404"/>
      <c r="K21" s="397" t="str">
        <f t="shared" si="0"/>
        <v>g. Central Medical Store or Central Warehouse</v>
      </c>
      <c r="L21" s="396"/>
      <c r="M21" s="396"/>
      <c r="N21" s="396"/>
      <c r="O21" s="397"/>
      <c r="P21" s="396"/>
      <c r="Q21" s="397" t="str">
        <f t="shared" si="1"/>
        <v>ONPPC (National Office for Pharmaceuticals and Chemicals)</v>
      </c>
      <c r="R21" s="396"/>
      <c r="S21" s="396"/>
      <c r="T21" s="406"/>
      <c r="U21" s="406"/>
      <c r="V21" s="406"/>
      <c r="W21" s="407"/>
      <c r="X21" s="407"/>
      <c r="Y21" s="424"/>
      <c r="Z21" s="425"/>
      <c r="AA21" s="409"/>
    </row>
    <row r="22" spans="1:134" s="111" customFormat="1">
      <c r="A22" s="152"/>
      <c r="B22" s="1562" t="s">
        <v>39</v>
      </c>
      <c r="C22" s="1562"/>
      <c r="D22" s="1109" t="s">
        <v>61</v>
      </c>
      <c r="E22" s="153" t="s">
        <v>59</v>
      </c>
      <c r="F22" s="1477" t="s">
        <v>1764</v>
      </c>
      <c r="G22" s="1478"/>
      <c r="H22" s="1479"/>
      <c r="I22" s="419"/>
      <c r="J22" s="404"/>
      <c r="K22" s="397" t="str">
        <f t="shared" si="0"/>
        <v xml:space="preserve">h. Ministry of Finance or Ministry of Planning </v>
      </c>
      <c r="L22" s="396"/>
      <c r="M22" s="396"/>
      <c r="N22" s="396"/>
      <c r="O22" s="397"/>
      <c r="P22" s="396"/>
      <c r="Q22" s="397" t="str">
        <f t="shared" si="1"/>
        <v>1 Representative of the Ministry of Finance</v>
      </c>
      <c r="R22" s="396"/>
      <c r="S22" s="396"/>
      <c r="T22" s="406"/>
      <c r="U22" s="406"/>
      <c r="V22" s="406"/>
      <c r="W22" s="407"/>
      <c r="X22" s="407"/>
      <c r="Y22" s="424"/>
      <c r="Z22" s="425"/>
      <c r="AA22" s="409"/>
    </row>
    <row r="23" spans="1:134" s="114" customFormat="1" ht="30">
      <c r="A23" s="152"/>
      <c r="B23" s="1562" t="s">
        <v>265</v>
      </c>
      <c r="C23" s="1562"/>
      <c r="D23" s="1109" t="s">
        <v>61</v>
      </c>
      <c r="E23" s="153" t="s">
        <v>59</v>
      </c>
      <c r="F23" s="1477" t="s">
        <v>1765</v>
      </c>
      <c r="G23" s="1478"/>
      <c r="H23" s="1479"/>
      <c r="I23" s="419"/>
      <c r="J23" s="404"/>
      <c r="K23" s="403" t="str">
        <f t="shared" si="0"/>
        <v>i. Other (for example: partners)</v>
      </c>
      <c r="L23" s="404"/>
      <c r="M23" s="404"/>
      <c r="N23" s="404"/>
      <c r="O23" s="403"/>
      <c r="P23" s="404"/>
      <c r="Q23" s="403" t="str">
        <f t="shared" si="1"/>
        <v>One representative of the National Assembly, one representing Population Department, Ministry of Youth</v>
      </c>
      <c r="R23" s="404"/>
      <c r="S23" s="404"/>
      <c r="T23" s="404"/>
      <c r="U23" s="404"/>
      <c r="V23" s="404"/>
      <c r="W23" s="428"/>
      <c r="X23" s="428"/>
      <c r="Y23" s="429"/>
      <c r="Z23" s="429"/>
      <c r="AA23" s="409"/>
    </row>
    <row r="24" spans="1:134" s="111" customFormat="1">
      <c r="A24" s="1480" t="s">
        <v>266</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267</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268</v>
      </c>
      <c r="B26" s="1482"/>
      <c r="C26" s="1483"/>
      <c r="D26" s="1109" t="s">
        <v>61</v>
      </c>
      <c r="E26" s="155" t="s">
        <v>53</v>
      </c>
      <c r="F26" s="156" t="s">
        <v>220</v>
      </c>
      <c r="G26" s="157" t="s">
        <v>34</v>
      </c>
      <c r="H26" s="228" t="s">
        <v>1766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839</v>
      </c>
      <c r="B29" s="1465"/>
      <c r="C29" s="1465"/>
      <c r="D29" s="1465"/>
      <c r="E29" s="1465"/>
      <c r="F29" s="1466"/>
      <c r="G29" s="1612">
        <v>2314404</v>
      </c>
      <c r="H29" s="1613"/>
      <c r="I29" s="438"/>
      <c r="J29" s="403">
        <f>G29</f>
        <v>2314404</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5">
      <c r="A30" s="1480" t="s">
        <v>733</v>
      </c>
      <c r="B30" s="1465"/>
      <c r="C30" s="1465"/>
      <c r="D30" s="1465"/>
      <c r="E30" s="161" t="s">
        <v>538</v>
      </c>
      <c r="F30" s="162" t="s">
        <v>271</v>
      </c>
      <c r="G30" s="1614" t="s">
        <v>1767</v>
      </c>
      <c r="H30" s="1615"/>
      <c r="I30" s="438"/>
      <c r="J30" s="403" t="str">
        <f>G30</f>
        <v>DSME (Directorate of Mother and Child Health), DPHL / MT (Directorate of Pharmacies, Laboratories and Traditional Medicine) ONPPC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272</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273</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80">
      <c r="A35" s="152"/>
      <c r="B35" s="1607" t="s">
        <v>208</v>
      </c>
      <c r="C35" s="1607"/>
      <c r="D35" s="1608"/>
      <c r="E35" s="168">
        <v>88000</v>
      </c>
      <c r="F35" s="169"/>
      <c r="G35" s="170"/>
      <c r="H35" s="1122" t="s">
        <v>1768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278</v>
      </c>
      <c r="C37" s="1482"/>
      <c r="D37" s="1483"/>
      <c r="E37" s="173">
        <f>E35+E36</f>
        <v>88000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279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736</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281</v>
      </c>
      <c r="C40" s="1606"/>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90">
      <c r="A41" s="164"/>
      <c r="B41" s="1465" t="s">
        <v>286</v>
      </c>
      <c r="C41" s="1466"/>
      <c r="D41" s="1121" t="s">
        <v>62</v>
      </c>
      <c r="E41" s="168">
        <v>0</v>
      </c>
      <c r="F41" s="177"/>
      <c r="G41" s="178"/>
      <c r="H41" s="163" t="s">
        <v>1783</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288</v>
      </c>
      <c r="C43" s="1466"/>
      <c r="D43" s="1121"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290</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880</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292</v>
      </c>
      <c r="C48" s="1466"/>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65" t="s">
        <v>99</v>
      </c>
      <c r="C49" s="1466"/>
      <c r="D49" s="1121" t="s">
        <v>61</v>
      </c>
      <c r="E49" s="168">
        <v>2540000</v>
      </c>
      <c r="F49" s="177" t="s">
        <v>538</v>
      </c>
      <c r="G49" s="178" t="s">
        <v>1769</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1770</v>
      </c>
      <c r="E50" s="1601"/>
      <c r="F50" s="1601"/>
      <c r="G50" s="1601"/>
      <c r="H50" s="1602"/>
      <c r="I50" s="127"/>
      <c r="J50" s="437"/>
      <c r="K50" s="397" t="str">
        <f>C50</f>
        <v xml:space="preserve">i. Specify source(s) of in-kind donations </v>
      </c>
      <c r="L50" s="396"/>
      <c r="M50" s="396"/>
      <c r="N50" s="396"/>
      <c r="O50" s="398" t="str">
        <f>D50</f>
        <v>WAHO and UNFPA</v>
      </c>
      <c r="P50" s="396"/>
      <c r="Q50" s="396"/>
      <c r="R50" s="396"/>
      <c r="S50" s="396"/>
      <c r="T50" s="406"/>
      <c r="U50" s="406"/>
      <c r="V50" s="406"/>
      <c r="W50" s="407"/>
      <c r="X50" s="407"/>
      <c r="Y50" s="424"/>
      <c r="Z50" s="425"/>
      <c r="AA50" s="409"/>
    </row>
    <row r="51" spans="1:27" s="111" customFormat="1">
      <c r="A51" s="164"/>
      <c r="B51" s="1465" t="s">
        <v>297</v>
      </c>
      <c r="C51" s="1466"/>
      <c r="D51" s="1121"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298</v>
      </c>
      <c r="C52" s="1466"/>
      <c r="D52" s="1121"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299</v>
      </c>
      <c r="C53" s="1466"/>
      <c r="D53" s="181"/>
      <c r="E53" s="182">
        <f>E49+E51+E52</f>
        <v>2540000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300</v>
      </c>
      <c r="B56" s="1603"/>
      <c r="C56" s="1603"/>
      <c r="D56" s="1603"/>
      <c r="E56" s="1604"/>
      <c r="F56" s="193">
        <f>E45/(E45+E53)</f>
        <v>0</v>
      </c>
      <c r="G56" s="1592" t="s">
        <v>1771</v>
      </c>
      <c r="H56" s="1593"/>
      <c r="I56" s="438"/>
      <c r="J56" s="446" t="str">
        <f>G56</f>
        <v xml:space="preserve">Comments: Contraceptives are essentially bought by donors (WAHO and UNFPA)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v>0</v>
      </c>
      <c r="G57" s="1592" t="s">
        <v>1772</v>
      </c>
      <c r="H57" s="1593"/>
      <c r="I57" s="438"/>
      <c r="J57" s="446" t="str">
        <f>G57</f>
        <v xml:space="preserve">Comments: There was no expenditure of public funds in 2013.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301</v>
      </c>
      <c r="B58" s="1595"/>
      <c r="C58" s="1595"/>
      <c r="D58" s="1595"/>
      <c r="E58" s="1596"/>
      <c r="F58" s="193">
        <f>(E45+E53)/G29</f>
        <v>1.0974747710425665</v>
      </c>
      <c r="G58" s="1592" t="s">
        <v>1773</v>
      </c>
      <c r="H58" s="1593"/>
      <c r="I58" s="438"/>
      <c r="J58" s="446" t="str">
        <f>G58</f>
        <v>Comments: 100% of contraceptives were bought by donors.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1120"/>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302</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1113"/>
      <c r="B63" s="1112"/>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303</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304</v>
      </c>
      <c r="C68" s="1574"/>
      <c r="D68" s="1679" t="s">
        <v>61</v>
      </c>
      <c r="E68" s="1679"/>
      <c r="F68" s="1117" t="s">
        <v>61</v>
      </c>
      <c r="G68" s="1117"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305</v>
      </c>
      <c r="C69" s="1574"/>
      <c r="D69" s="1679" t="s">
        <v>61</v>
      </c>
      <c r="E69" s="1679"/>
      <c r="F69" s="1117" t="s">
        <v>61</v>
      </c>
      <c r="G69" s="1117"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306</v>
      </c>
      <c r="C70" s="1574"/>
      <c r="D70" s="1679" t="s">
        <v>61</v>
      </c>
      <c r="E70" s="1679"/>
      <c r="F70" s="1117" t="s">
        <v>61</v>
      </c>
      <c r="G70" s="1117"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307</v>
      </c>
      <c r="C71" s="1574"/>
      <c r="D71" s="1679" t="s">
        <v>62</v>
      </c>
      <c r="E71" s="1679"/>
      <c r="F71" s="1117" t="s">
        <v>61</v>
      </c>
      <c r="G71" s="1117" t="s">
        <v>61</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308</v>
      </c>
      <c r="C72" s="1574"/>
      <c r="D72" s="1679" t="s">
        <v>61</v>
      </c>
      <c r="E72" s="1679"/>
      <c r="F72" s="1117" t="s">
        <v>61</v>
      </c>
      <c r="G72" s="1117" t="s">
        <v>61</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1117" t="s">
        <v>61</v>
      </c>
      <c r="G73" s="1117"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1117" t="s">
        <v>61</v>
      </c>
      <c r="G74" s="1117"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309</v>
      </c>
      <c r="C75" s="1574"/>
      <c r="D75" s="1679" t="s">
        <v>61</v>
      </c>
      <c r="E75" s="1679"/>
      <c r="F75" s="1117" t="s">
        <v>62</v>
      </c>
      <c r="G75" s="1117" t="s">
        <v>66</v>
      </c>
      <c r="H75" s="365" t="s">
        <v>944</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310</v>
      </c>
      <c r="C76" s="1574"/>
      <c r="D76" s="1679" t="s">
        <v>66</v>
      </c>
      <c r="E76" s="1679"/>
      <c r="F76" s="1117" t="s">
        <v>61</v>
      </c>
      <c r="G76" s="1117"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311</v>
      </c>
      <c r="C77" s="1574"/>
      <c r="D77" s="1679" t="s">
        <v>61</v>
      </c>
      <c r="E77" s="1679"/>
      <c r="F77" s="1117" t="s">
        <v>61</v>
      </c>
      <c r="G77" s="1117"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66</v>
      </c>
      <c r="E78" s="1679"/>
      <c r="F78" s="1117" t="s">
        <v>62</v>
      </c>
      <c r="G78" s="1117" t="s">
        <v>61</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312</v>
      </c>
      <c r="C79" s="1577"/>
      <c r="D79" s="1679"/>
      <c r="E79" s="1679"/>
      <c r="F79" s="1117"/>
      <c r="G79" s="1117"/>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313</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314</v>
      </c>
      <c r="E84" s="1569"/>
      <c r="F84" s="1115"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1116" t="s">
        <v>498</v>
      </c>
      <c r="D85" s="1571" t="s">
        <v>1774</v>
      </c>
      <c r="E85" s="1572"/>
      <c r="F85" s="1111" t="s">
        <v>61</v>
      </c>
      <c r="G85" s="1554" t="s">
        <v>61</v>
      </c>
      <c r="H85" s="1555"/>
      <c r="I85" s="458"/>
      <c r="J85" s="446" t="str">
        <f>G85</f>
        <v>Yes</v>
      </c>
      <c r="K85" s="397" t="str">
        <f>B85</f>
        <v>a</v>
      </c>
      <c r="L85" s="396"/>
      <c r="M85" s="426">
        <f>E85</f>
        <v>0</v>
      </c>
      <c r="N85" s="396"/>
      <c r="O85" s="396"/>
      <c r="P85" s="396"/>
      <c r="Q85" s="396"/>
      <c r="R85" s="397"/>
      <c r="S85" s="397" t="str">
        <f>D85</f>
        <v>2012-2020</v>
      </c>
      <c r="T85" s="406"/>
      <c r="U85" s="406"/>
      <c r="V85" s="406"/>
      <c r="W85" s="407"/>
      <c r="X85" s="407"/>
      <c r="Y85" s="424"/>
      <c r="Z85" s="425"/>
      <c r="AA85" s="409"/>
    </row>
    <row r="86" spans="1:28" s="111" customFormat="1" ht="28.5" customHeight="1">
      <c r="A86" s="1556" t="s">
        <v>71</v>
      </c>
      <c r="B86" s="1557"/>
      <c r="C86" s="1557"/>
      <c r="D86" s="1557"/>
      <c r="E86" s="1557"/>
      <c r="F86" s="1551" t="s">
        <v>62</v>
      </c>
      <c r="G86" s="1552"/>
      <c r="H86" s="1553"/>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c r="F87" s="1513"/>
      <c r="G87" s="1513"/>
      <c r="H87" s="1514"/>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c r="F88" s="1513"/>
      <c r="G88" s="1513"/>
      <c r="H88" s="1514"/>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318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319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1680</v>
      </c>
      <c r="E95" s="1538"/>
      <c r="F95" s="1539"/>
      <c r="G95" s="1540" t="s">
        <v>199</v>
      </c>
      <c r="H95" s="1541"/>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199</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37" t="s">
        <v>200</v>
      </c>
      <c r="E97" s="1538"/>
      <c r="F97" s="1539"/>
      <c r="G97" s="1540" t="s">
        <v>1775</v>
      </c>
      <c r="H97" s="1541"/>
      <c r="I97" s="465"/>
      <c r="J97" s="446" t="str">
        <f t="shared" si="3"/>
        <v>Mid-wife</v>
      </c>
      <c r="K97" s="397"/>
      <c r="L97" s="396"/>
      <c r="M97" s="426"/>
      <c r="N97" s="396"/>
      <c r="O97" s="397"/>
      <c r="P97" s="397"/>
      <c r="Q97" s="396"/>
      <c r="R97" s="396"/>
      <c r="S97" s="396"/>
      <c r="T97" s="463" t="str">
        <f t="shared" si="4"/>
        <v>Auxiliary nurse</v>
      </c>
      <c r="U97" s="464"/>
      <c r="V97" s="406"/>
      <c r="W97" s="407"/>
      <c r="X97" s="407"/>
      <c r="Y97" s="424"/>
      <c r="Z97" s="425"/>
      <c r="AA97" s="409"/>
    </row>
    <row r="98" spans="1:27" s="111" customFormat="1" ht="15" customHeight="1">
      <c r="A98" s="130"/>
      <c r="B98" s="94" t="s">
        <v>182</v>
      </c>
      <c r="C98" s="92" t="s">
        <v>190</v>
      </c>
      <c r="D98" s="1537" t="s">
        <v>202</v>
      </c>
      <c r="E98" s="1538"/>
      <c r="F98" s="1539"/>
      <c r="G98" s="1540" t="s">
        <v>1775</v>
      </c>
      <c r="H98" s="1541"/>
      <c r="I98" s="465"/>
      <c r="J98" s="446" t="str">
        <f t="shared" si="3"/>
        <v>Mid-wife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806</v>
      </c>
      <c r="E100" s="1538"/>
      <c r="F100" s="1539"/>
      <c r="G100" s="1540" t="s">
        <v>1028</v>
      </c>
      <c r="H100" s="1541"/>
      <c r="I100" s="465"/>
      <c r="J100" s="446" t="str">
        <f t="shared" si="3"/>
        <v>Clinical Manager</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1028</v>
      </c>
      <c r="E101" s="1538"/>
      <c r="F101" s="1539"/>
      <c r="G101" s="1540" t="s">
        <v>1028</v>
      </c>
      <c r="H101" s="1541"/>
      <c r="I101" s="465"/>
      <c r="J101" s="446" t="str">
        <f t="shared" si="3"/>
        <v>Clinical Manager</v>
      </c>
      <c r="K101" s="397"/>
      <c r="L101" s="396"/>
      <c r="M101" s="426"/>
      <c r="N101" s="396"/>
      <c r="O101" s="397"/>
      <c r="P101" s="397"/>
      <c r="Q101" s="396"/>
      <c r="R101" s="396"/>
      <c r="S101" s="396"/>
      <c r="T101" s="463" t="str">
        <f t="shared" si="4"/>
        <v>Clinical Manager</v>
      </c>
      <c r="U101" s="464"/>
      <c r="V101" s="406"/>
      <c r="W101" s="407"/>
      <c r="X101" s="407"/>
      <c r="Y101" s="424"/>
      <c r="Z101" s="425"/>
      <c r="AA101" s="409"/>
    </row>
    <row r="102" spans="1:27" s="111" customFormat="1" ht="15" customHeight="1" thickBot="1">
      <c r="A102" s="130"/>
      <c r="B102" s="96" t="s">
        <v>186</v>
      </c>
      <c r="C102" s="93" t="s">
        <v>194</v>
      </c>
      <c r="D102" s="1523" t="s">
        <v>66</v>
      </c>
      <c r="E102" s="1524"/>
      <c r="F102" s="1525"/>
      <c r="G102" s="1526" t="s">
        <v>350</v>
      </c>
      <c r="H102" s="1527"/>
      <c r="I102" s="465"/>
      <c r="J102" s="446" t="str">
        <f t="shared" si="3"/>
        <v>Don’t know</v>
      </c>
      <c r="K102" s="397"/>
      <c r="L102" s="396"/>
      <c r="M102" s="426"/>
      <c r="N102" s="396"/>
      <c r="O102" s="397"/>
      <c r="P102" s="397"/>
      <c r="Q102" s="396"/>
      <c r="R102" s="396"/>
      <c r="S102" s="396"/>
      <c r="T102" s="463" t="str">
        <f t="shared" si="4"/>
        <v>Don't know</v>
      </c>
      <c r="U102" s="464"/>
      <c r="V102" s="406"/>
      <c r="W102" s="407"/>
      <c r="X102" s="407"/>
      <c r="Y102" s="424"/>
      <c r="Z102" s="425"/>
      <c r="AA102" s="409"/>
    </row>
    <row r="103" spans="1:27" s="111" customFormat="1" ht="90">
      <c r="A103" s="1528" t="s">
        <v>684</v>
      </c>
      <c r="B103" s="1529"/>
      <c r="C103" s="1530"/>
      <c r="D103" s="1531" t="s">
        <v>1793</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321</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62</v>
      </c>
      <c r="H112" s="1468"/>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c r="H113" s="1468"/>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08"/>
      <c r="C126" s="1465" t="s">
        <v>112</v>
      </c>
      <c r="D126" s="1465"/>
      <c r="E126" s="1466"/>
      <c r="F126" s="1502"/>
      <c r="G126" s="1503"/>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509">
        <v>2006</v>
      </c>
      <c r="G127" s="1510"/>
      <c r="H127" s="15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t="s">
        <v>546</v>
      </c>
      <c r="E128" s="1478"/>
      <c r="F128" s="1478"/>
      <c r="G128" s="1478"/>
      <c r="H128" s="1479"/>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t="s">
        <v>1776</v>
      </c>
      <c r="E129" s="1478"/>
      <c r="F129" s="1478"/>
      <c r="G129" s="1478"/>
      <c r="H129" s="1479"/>
      <c r="I129" s="421"/>
      <c r="J129" s="473"/>
      <c r="K129" s="397" t="str">
        <f>A129</f>
        <v xml:space="preserve">D12. Notes about the list(s)
</v>
      </c>
      <c r="L129" s="397"/>
      <c r="M129" s="396"/>
      <c r="N129" s="396"/>
      <c r="O129" s="397" t="str">
        <f>D129</f>
        <v>The list is currently under revision, amendments are being made, the DPHL / MT will soon convene a validation workshop in the second quarter.</v>
      </c>
      <c r="P129" s="396"/>
      <c r="Q129" s="474"/>
      <c r="R129" s="396"/>
      <c r="S129" s="412"/>
      <c r="T129" s="413"/>
      <c r="U129" s="413"/>
      <c r="V129" s="413"/>
      <c r="W129" s="414"/>
      <c r="X129" s="414"/>
      <c r="Y129" s="474"/>
      <c r="Z129" s="475"/>
      <c r="AA129" s="409"/>
    </row>
    <row r="130" spans="1:27" s="111" customFormat="1" ht="21.75" customHeight="1">
      <c r="A130" s="1480" t="s">
        <v>1777</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496" t="s">
        <v>323</v>
      </c>
      <c r="C131" s="1497"/>
      <c r="D131" s="1497"/>
      <c r="E131" s="1498"/>
      <c r="F131" s="1499" t="s">
        <v>1344</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1778</v>
      </c>
      <c r="E136" s="1487"/>
      <c r="F136" s="1487"/>
      <c r="G136" s="1487"/>
      <c r="H136" s="1488"/>
      <c r="I136" s="421"/>
      <c r="J136" s="473"/>
      <c r="K136" s="397" t="str">
        <f>B136</f>
        <v>f. Notes about the Poverty Reduction Strategy Paper</v>
      </c>
      <c r="L136" s="397"/>
      <c r="M136" s="396"/>
      <c r="N136" s="396"/>
      <c r="O136" s="397" t="str">
        <f>D136</f>
        <v>CPR as well as condom use (for HIV prevention) noted in MDG targets; supplying health units w/condoms and contraceptives is mentioned under strengthening family planning programs, but is not an indicator.</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1779</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1780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10"/>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14"/>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10"/>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10"/>
      <c r="B143" s="1465" t="s">
        <v>171</v>
      </c>
      <c r="C143" s="1465"/>
      <c r="D143" s="1465"/>
      <c r="E143" s="1465"/>
      <c r="F143" s="1466"/>
      <c r="G143" s="1467" t="s">
        <v>61</v>
      </c>
      <c r="H143" s="1468"/>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10"/>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10"/>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10"/>
      <c r="B146" s="1465" t="s">
        <v>19</v>
      </c>
      <c r="C146" s="1465"/>
      <c r="D146" s="1465"/>
      <c r="E146" s="1465"/>
      <c r="F146" s="1466"/>
      <c r="G146" s="1467" t="s">
        <v>61</v>
      </c>
      <c r="H146" s="1468"/>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10"/>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10"/>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10"/>
      <c r="B149" s="1465" t="s">
        <v>685</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326</v>
      </c>
      <c r="C150" s="1465"/>
      <c r="D150" s="1465"/>
      <c r="E150" s="1465"/>
      <c r="F150" s="1477" t="s">
        <v>1781</v>
      </c>
      <c r="G150" s="1478"/>
      <c r="H150" s="1479"/>
      <c r="I150" s="419"/>
      <c r="J150" s="446"/>
      <c r="K150" s="397"/>
      <c r="L150" s="397"/>
      <c r="M150" s="396"/>
      <c r="N150" s="396"/>
      <c r="O150" s="396"/>
      <c r="P150" s="396"/>
      <c r="Q150" s="397" t="str">
        <f>F150</f>
        <v>Supervision reports, regular physical inventory.</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13"/>
      <c r="B152" s="1482" t="s">
        <v>327</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10"/>
      <c r="B153" s="1465" t="s">
        <v>328</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9:H9"/>
    <mergeCell ref="A10:H10"/>
    <mergeCell ref="A11:G11"/>
    <mergeCell ref="A12:G12"/>
    <mergeCell ref="B13:C13"/>
    <mergeCell ref="D13:H13"/>
    <mergeCell ref="A1:H1"/>
    <mergeCell ref="A2:C2"/>
    <mergeCell ref="D2:E2"/>
    <mergeCell ref="A3:H3"/>
    <mergeCell ref="D6:E6"/>
    <mergeCell ref="F6:H6"/>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"January, February, March, April, May, June, July, August, September, October, November, December"</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"January, February, March, April, May, June, July, August, September, October, November, December"</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$Q$1:$Q$9</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$Q$1:$Q$9</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$R$1:$R$7</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D23 IZ15:IZ23 SV15:SV23 ACR15:ACR23 AMN15:AMN23 AWJ15:AWJ23 BGF15:BGF23 BQB15:BQB23 BZX15:BZX23 CJT15:CJT23 CTP15:CTP23 DDL15:DDL23 DNH15:DNH23 DXD15:DXD23 EGZ15:EGZ23 EQV15:EQV23 FAR15:FAR23 FKN15:FKN23 FUJ15:FUJ23 GEF15:GEF23 GOB15:GOB23 GXX15:GXX23 HHT15:HHT23 HRP15:HRP23 IBL15:IBL23 ILH15:ILH23 IVD15:IVD23 JEZ15:JEZ23 JOV15:JOV23 JYR15:JYR23 KIN15:KIN23 KSJ15:KSJ23 LCF15:LCF23 LMB15:LMB23 LVX15:LVX23 MFT15:MFT23 MPP15:MPP23 MZL15:MZL23 NJH15:NJH23 NTD15:NTD23 OCZ15:OCZ23 OMV15:OMV23 OWR15:OWR23 PGN15:PGN23 PQJ15:PQJ23 QAF15:QAF23 QKB15:QKB23 QTX15:QTX23 RDT15:RDT23 RNP15:RNP23 RXL15:RXL23 SHH15:SHH23 SRD15:SRD23 TAZ15:TAZ23 TKV15:TKV23 TUR15:TUR23 UEN15:UEN23 UOJ15:UOJ23 UYF15:UYF23 VIB15:VIB23 VRX15:VRX23 WBT15:WBT23 WLP15:WLP23 WVL15:WVL23 D65551:D65559 IZ65551:IZ65559 SV65551:SV65559 ACR65551:ACR65559 AMN65551:AMN65559 AWJ65551:AWJ65559 BGF65551:BGF65559 BQB65551:BQB65559 BZX65551:BZX65559 CJT65551:CJT65559 CTP65551:CTP65559 DDL65551:DDL65559 DNH65551:DNH65559 DXD65551:DXD65559 EGZ65551:EGZ65559 EQV65551:EQV65559 FAR65551:FAR65559 FKN65551:FKN65559 FUJ65551:FUJ65559 GEF65551:GEF65559 GOB65551:GOB65559 GXX65551:GXX65559 HHT65551:HHT65559 HRP65551:HRP65559 IBL65551:IBL65559 ILH65551:ILH65559 IVD65551:IVD65559 JEZ65551:JEZ65559 JOV65551:JOV65559 JYR65551:JYR65559 KIN65551:KIN65559 KSJ65551:KSJ65559 LCF65551:LCF65559 LMB65551:LMB65559 LVX65551:LVX65559 MFT65551:MFT65559 MPP65551:MPP65559 MZL65551:MZL65559 NJH65551:NJH65559 NTD65551:NTD65559 OCZ65551:OCZ65559 OMV65551:OMV65559 OWR65551:OWR65559 PGN65551:PGN65559 PQJ65551:PQJ65559 QAF65551:QAF65559 QKB65551:QKB65559 QTX65551:QTX65559 RDT65551:RDT65559 RNP65551:RNP65559 RXL65551:RXL65559 SHH65551:SHH65559 SRD65551:SRD65559 TAZ65551:TAZ65559 TKV65551:TKV65559 TUR65551:TUR65559 UEN65551:UEN65559 UOJ65551:UOJ65559 UYF65551:UYF65559 VIB65551:VIB65559 VRX65551:VRX65559 WBT65551:WBT65559 WLP65551:WLP65559 WVL65551:WVL65559 D131087:D131095 IZ131087:IZ131095 SV131087:SV131095 ACR131087:ACR131095 AMN131087:AMN131095 AWJ131087:AWJ131095 BGF131087:BGF131095 BQB131087:BQB131095 BZX131087:BZX131095 CJT131087:CJT131095 CTP131087:CTP131095 DDL131087:DDL131095 DNH131087:DNH131095 DXD131087:DXD131095 EGZ131087:EGZ131095 EQV131087:EQV131095 FAR131087:FAR131095 FKN131087:FKN131095 FUJ131087:FUJ131095 GEF131087:GEF131095 GOB131087:GOB131095 GXX131087:GXX131095 HHT131087:HHT131095 HRP131087:HRP131095 IBL131087:IBL131095 ILH131087:ILH131095 IVD131087:IVD131095 JEZ131087:JEZ131095 JOV131087:JOV131095 JYR131087:JYR131095 KIN131087:KIN131095 KSJ131087:KSJ131095 LCF131087:LCF131095 LMB131087:LMB131095 LVX131087:LVX131095 MFT131087:MFT131095 MPP131087:MPP131095 MZL131087:MZL131095 NJH131087:NJH131095 NTD131087:NTD131095 OCZ131087:OCZ131095 OMV131087:OMV131095 OWR131087:OWR131095 PGN131087:PGN131095 PQJ131087:PQJ131095 QAF131087:QAF131095 QKB131087:QKB131095 QTX131087:QTX131095 RDT131087:RDT131095 RNP131087:RNP131095 RXL131087:RXL131095 SHH131087:SHH131095 SRD131087:SRD131095 TAZ131087:TAZ131095 TKV131087:TKV131095 TUR131087:TUR131095 UEN131087:UEN131095 UOJ131087:UOJ131095 UYF131087:UYF131095 VIB131087:VIB131095 VRX131087:VRX131095 WBT131087:WBT131095 WLP131087:WLP131095 WVL131087:WVL131095 D196623:D196631 IZ196623:IZ196631 SV196623:SV196631 ACR196623:ACR196631 AMN196623:AMN196631 AWJ196623:AWJ196631 BGF196623:BGF196631 BQB196623:BQB196631 BZX196623:BZX196631 CJT196623:CJT196631 CTP196623:CTP196631 DDL196623:DDL196631 DNH196623:DNH196631 DXD196623:DXD196631 EGZ196623:EGZ196631 EQV196623:EQV196631 FAR196623:FAR196631 FKN196623:FKN196631 FUJ196623:FUJ196631 GEF196623:GEF196631 GOB196623:GOB196631 GXX196623:GXX196631 HHT196623:HHT196631 HRP196623:HRP196631 IBL196623:IBL196631 ILH196623:ILH196631 IVD196623:IVD196631 JEZ196623:JEZ196631 JOV196623:JOV196631 JYR196623:JYR196631 KIN196623:KIN196631 KSJ196623:KSJ196631 LCF196623:LCF196631 LMB196623:LMB196631 LVX196623:LVX196631 MFT196623:MFT196631 MPP196623:MPP196631 MZL196623:MZL196631 NJH196623:NJH196631 NTD196623:NTD196631 OCZ196623:OCZ196631 OMV196623:OMV196631 OWR196623:OWR196631 PGN196623:PGN196631 PQJ196623:PQJ196631 QAF196623:QAF196631 QKB196623:QKB196631 QTX196623:QTX196631 RDT196623:RDT196631 RNP196623:RNP196631 RXL196623:RXL196631 SHH196623:SHH196631 SRD196623:SRD196631 TAZ196623:TAZ196631 TKV196623:TKV196631 TUR196623:TUR196631 UEN196623:UEN196631 UOJ196623:UOJ196631 UYF196623:UYF196631 VIB196623:VIB196631 VRX196623:VRX196631 WBT196623:WBT196631 WLP196623:WLP196631 WVL196623:WVL196631 D262159:D262167 IZ262159:IZ262167 SV262159:SV262167 ACR262159:ACR262167 AMN262159:AMN262167 AWJ262159:AWJ262167 BGF262159:BGF262167 BQB262159:BQB262167 BZX262159:BZX262167 CJT262159:CJT262167 CTP262159:CTP262167 DDL262159:DDL262167 DNH262159:DNH262167 DXD262159:DXD262167 EGZ262159:EGZ262167 EQV262159:EQV262167 FAR262159:FAR262167 FKN262159:FKN262167 FUJ262159:FUJ262167 GEF262159:GEF262167 GOB262159:GOB262167 GXX262159:GXX262167 HHT262159:HHT262167 HRP262159:HRP262167 IBL262159:IBL262167 ILH262159:ILH262167 IVD262159:IVD262167 JEZ262159:JEZ262167 JOV262159:JOV262167 JYR262159:JYR262167 KIN262159:KIN262167 KSJ262159:KSJ262167 LCF262159:LCF262167 LMB262159:LMB262167 LVX262159:LVX262167 MFT262159:MFT262167 MPP262159:MPP262167 MZL262159:MZL262167 NJH262159:NJH262167 NTD262159:NTD262167 OCZ262159:OCZ262167 OMV262159:OMV262167 OWR262159:OWR262167 PGN262159:PGN262167 PQJ262159:PQJ262167 QAF262159:QAF262167 QKB262159:QKB262167 QTX262159:QTX262167 RDT262159:RDT262167 RNP262159:RNP262167 RXL262159:RXL262167 SHH262159:SHH262167 SRD262159:SRD262167 TAZ262159:TAZ262167 TKV262159:TKV262167 TUR262159:TUR262167 UEN262159:UEN262167 UOJ262159:UOJ262167 UYF262159:UYF262167 VIB262159:VIB262167 VRX262159:VRX262167 WBT262159:WBT262167 WLP262159:WLP262167 WVL262159:WVL262167 D327695:D327703 IZ327695:IZ327703 SV327695:SV327703 ACR327695:ACR327703 AMN327695:AMN327703 AWJ327695:AWJ327703 BGF327695:BGF327703 BQB327695:BQB327703 BZX327695:BZX327703 CJT327695:CJT327703 CTP327695:CTP327703 DDL327695:DDL327703 DNH327695:DNH327703 DXD327695:DXD327703 EGZ327695:EGZ327703 EQV327695:EQV327703 FAR327695:FAR327703 FKN327695:FKN327703 FUJ327695:FUJ327703 GEF327695:GEF327703 GOB327695:GOB327703 GXX327695:GXX327703 HHT327695:HHT327703 HRP327695:HRP327703 IBL327695:IBL327703 ILH327695:ILH327703 IVD327695:IVD327703 JEZ327695:JEZ327703 JOV327695:JOV327703 JYR327695:JYR327703 KIN327695:KIN327703 KSJ327695:KSJ327703 LCF327695:LCF327703 LMB327695:LMB327703 LVX327695:LVX327703 MFT327695:MFT327703 MPP327695:MPP327703 MZL327695:MZL327703 NJH327695:NJH327703 NTD327695:NTD327703 OCZ327695:OCZ327703 OMV327695:OMV327703 OWR327695:OWR327703 PGN327695:PGN327703 PQJ327695:PQJ327703 QAF327695:QAF327703 QKB327695:QKB327703 QTX327695:QTX327703 RDT327695:RDT327703 RNP327695:RNP327703 RXL327695:RXL327703 SHH327695:SHH327703 SRD327695:SRD327703 TAZ327695:TAZ327703 TKV327695:TKV327703 TUR327695:TUR327703 UEN327695:UEN327703 UOJ327695:UOJ327703 UYF327695:UYF327703 VIB327695:VIB327703 VRX327695:VRX327703 WBT327695:WBT327703 WLP327695:WLP327703 WVL327695:WVL327703 D393231:D393239 IZ393231:IZ393239 SV393231:SV393239 ACR393231:ACR393239 AMN393231:AMN393239 AWJ393231:AWJ393239 BGF393231:BGF393239 BQB393231:BQB393239 BZX393231:BZX393239 CJT393231:CJT393239 CTP393231:CTP393239 DDL393231:DDL393239 DNH393231:DNH393239 DXD393231:DXD393239 EGZ393231:EGZ393239 EQV393231:EQV393239 FAR393231:FAR393239 FKN393231:FKN393239 FUJ393231:FUJ393239 GEF393231:GEF393239 GOB393231:GOB393239 GXX393231:GXX393239 HHT393231:HHT393239 HRP393231:HRP393239 IBL393231:IBL393239 ILH393231:ILH393239 IVD393231:IVD393239 JEZ393231:JEZ393239 JOV393231:JOV393239 JYR393231:JYR393239 KIN393231:KIN393239 KSJ393231:KSJ393239 LCF393231:LCF393239 LMB393231:LMB393239 LVX393231:LVX393239 MFT393231:MFT393239 MPP393231:MPP393239 MZL393231:MZL393239 NJH393231:NJH393239 NTD393231:NTD393239 OCZ393231:OCZ393239 OMV393231:OMV393239 OWR393231:OWR393239 PGN393231:PGN393239 PQJ393231:PQJ393239 QAF393231:QAF393239 QKB393231:QKB393239 QTX393231:QTX393239 RDT393231:RDT393239 RNP393231:RNP393239 RXL393231:RXL393239 SHH393231:SHH393239 SRD393231:SRD393239 TAZ393231:TAZ393239 TKV393231:TKV393239 TUR393231:TUR393239 UEN393231:UEN393239 UOJ393231:UOJ393239 UYF393231:UYF393239 VIB393231:VIB393239 VRX393231:VRX393239 WBT393231:WBT393239 WLP393231:WLP393239 WVL393231:WVL393239 D458767:D458775 IZ458767:IZ458775 SV458767:SV458775 ACR458767:ACR458775 AMN458767:AMN458775 AWJ458767:AWJ458775 BGF458767:BGF458775 BQB458767:BQB458775 BZX458767:BZX458775 CJT458767:CJT458775 CTP458767:CTP458775 DDL458767:DDL458775 DNH458767:DNH458775 DXD458767:DXD458775 EGZ458767:EGZ458775 EQV458767:EQV458775 FAR458767:FAR458775 FKN458767:FKN458775 FUJ458767:FUJ458775 GEF458767:GEF458775 GOB458767:GOB458775 GXX458767:GXX458775 HHT458767:HHT458775 HRP458767:HRP458775 IBL458767:IBL458775 ILH458767:ILH458775 IVD458767:IVD458775 JEZ458767:JEZ458775 JOV458767:JOV458775 JYR458767:JYR458775 KIN458767:KIN458775 KSJ458767:KSJ458775 LCF458767:LCF458775 LMB458767:LMB458775 LVX458767:LVX458775 MFT458767:MFT458775 MPP458767:MPP458775 MZL458767:MZL458775 NJH458767:NJH458775 NTD458767:NTD458775 OCZ458767:OCZ458775 OMV458767:OMV458775 OWR458767:OWR458775 PGN458767:PGN458775 PQJ458767:PQJ458775 QAF458767:QAF458775 QKB458767:QKB458775 QTX458767:QTX458775 RDT458767:RDT458775 RNP458767:RNP458775 RXL458767:RXL458775 SHH458767:SHH458775 SRD458767:SRD458775 TAZ458767:TAZ458775 TKV458767:TKV458775 TUR458767:TUR458775 UEN458767:UEN458775 UOJ458767:UOJ458775 UYF458767:UYF458775 VIB458767:VIB458775 VRX458767:VRX458775 WBT458767:WBT458775 WLP458767:WLP458775 WVL458767:WVL458775 D524303:D524311 IZ524303:IZ524311 SV524303:SV524311 ACR524303:ACR524311 AMN524303:AMN524311 AWJ524303:AWJ524311 BGF524303:BGF524311 BQB524303:BQB524311 BZX524303:BZX524311 CJT524303:CJT524311 CTP524303:CTP524311 DDL524303:DDL524311 DNH524303:DNH524311 DXD524303:DXD524311 EGZ524303:EGZ524311 EQV524303:EQV524311 FAR524303:FAR524311 FKN524303:FKN524311 FUJ524303:FUJ524311 GEF524303:GEF524311 GOB524303:GOB524311 GXX524303:GXX524311 HHT524303:HHT524311 HRP524303:HRP524311 IBL524303:IBL524311 ILH524303:ILH524311 IVD524303:IVD524311 JEZ524303:JEZ524311 JOV524303:JOV524311 JYR524303:JYR524311 KIN524303:KIN524311 KSJ524303:KSJ524311 LCF524303:LCF524311 LMB524303:LMB524311 LVX524303:LVX524311 MFT524303:MFT524311 MPP524303:MPP524311 MZL524303:MZL524311 NJH524303:NJH524311 NTD524303:NTD524311 OCZ524303:OCZ524311 OMV524303:OMV524311 OWR524303:OWR524311 PGN524303:PGN524311 PQJ524303:PQJ524311 QAF524303:QAF524311 QKB524303:QKB524311 QTX524303:QTX524311 RDT524303:RDT524311 RNP524303:RNP524311 RXL524303:RXL524311 SHH524303:SHH524311 SRD524303:SRD524311 TAZ524303:TAZ524311 TKV524303:TKV524311 TUR524303:TUR524311 UEN524303:UEN524311 UOJ524303:UOJ524311 UYF524303:UYF524311 VIB524303:VIB524311 VRX524303:VRX524311 WBT524303:WBT524311 WLP524303:WLP524311 WVL524303:WVL524311 D589839:D589847 IZ589839:IZ589847 SV589839:SV589847 ACR589839:ACR589847 AMN589839:AMN589847 AWJ589839:AWJ589847 BGF589839:BGF589847 BQB589839:BQB589847 BZX589839:BZX589847 CJT589839:CJT589847 CTP589839:CTP589847 DDL589839:DDL589847 DNH589839:DNH589847 DXD589839:DXD589847 EGZ589839:EGZ589847 EQV589839:EQV589847 FAR589839:FAR589847 FKN589839:FKN589847 FUJ589839:FUJ589847 GEF589839:GEF589847 GOB589839:GOB589847 GXX589839:GXX589847 HHT589839:HHT589847 HRP589839:HRP589847 IBL589839:IBL589847 ILH589839:ILH589847 IVD589839:IVD589847 JEZ589839:JEZ589847 JOV589839:JOV589847 JYR589839:JYR589847 KIN589839:KIN589847 KSJ589839:KSJ589847 LCF589839:LCF589847 LMB589839:LMB589847 LVX589839:LVX589847 MFT589839:MFT589847 MPP589839:MPP589847 MZL589839:MZL589847 NJH589839:NJH589847 NTD589839:NTD589847 OCZ589839:OCZ589847 OMV589839:OMV589847 OWR589839:OWR589847 PGN589839:PGN589847 PQJ589839:PQJ589847 QAF589839:QAF589847 QKB589839:QKB589847 QTX589839:QTX589847 RDT589839:RDT589847 RNP589839:RNP589847 RXL589839:RXL589847 SHH589839:SHH589847 SRD589839:SRD589847 TAZ589839:TAZ589847 TKV589839:TKV589847 TUR589839:TUR589847 UEN589839:UEN589847 UOJ589839:UOJ589847 UYF589839:UYF589847 VIB589839:VIB589847 VRX589839:VRX589847 WBT589839:WBT589847 WLP589839:WLP589847 WVL589839:WVL589847 D655375:D655383 IZ655375:IZ655383 SV655375:SV655383 ACR655375:ACR655383 AMN655375:AMN655383 AWJ655375:AWJ655383 BGF655375:BGF655383 BQB655375:BQB655383 BZX655375:BZX655383 CJT655375:CJT655383 CTP655375:CTP655383 DDL655375:DDL655383 DNH655375:DNH655383 DXD655375:DXD655383 EGZ655375:EGZ655383 EQV655375:EQV655383 FAR655375:FAR655383 FKN655375:FKN655383 FUJ655375:FUJ655383 GEF655375:GEF655383 GOB655375:GOB655383 GXX655375:GXX655383 HHT655375:HHT655383 HRP655375:HRP655383 IBL655375:IBL655383 ILH655375:ILH655383 IVD655375:IVD655383 JEZ655375:JEZ655383 JOV655375:JOV655383 JYR655375:JYR655383 KIN655375:KIN655383 KSJ655375:KSJ655383 LCF655375:LCF655383 LMB655375:LMB655383 LVX655375:LVX655383 MFT655375:MFT655383 MPP655375:MPP655383 MZL655375:MZL655383 NJH655375:NJH655383 NTD655375:NTD655383 OCZ655375:OCZ655383 OMV655375:OMV655383 OWR655375:OWR655383 PGN655375:PGN655383 PQJ655375:PQJ655383 QAF655375:QAF655383 QKB655375:QKB655383 QTX655375:QTX655383 RDT655375:RDT655383 RNP655375:RNP655383 RXL655375:RXL655383 SHH655375:SHH655383 SRD655375:SRD655383 TAZ655375:TAZ655383 TKV655375:TKV655383 TUR655375:TUR655383 UEN655375:UEN655383 UOJ655375:UOJ655383 UYF655375:UYF655383 VIB655375:VIB655383 VRX655375:VRX655383 WBT655375:WBT655383 WLP655375:WLP655383 WVL655375:WVL655383 D720911:D720919 IZ720911:IZ720919 SV720911:SV720919 ACR720911:ACR720919 AMN720911:AMN720919 AWJ720911:AWJ720919 BGF720911:BGF720919 BQB720911:BQB720919 BZX720911:BZX720919 CJT720911:CJT720919 CTP720911:CTP720919 DDL720911:DDL720919 DNH720911:DNH720919 DXD720911:DXD720919 EGZ720911:EGZ720919 EQV720911:EQV720919 FAR720911:FAR720919 FKN720911:FKN720919 FUJ720911:FUJ720919 GEF720911:GEF720919 GOB720911:GOB720919 GXX720911:GXX720919 HHT720911:HHT720919 HRP720911:HRP720919 IBL720911:IBL720919 ILH720911:ILH720919 IVD720911:IVD720919 JEZ720911:JEZ720919 JOV720911:JOV720919 JYR720911:JYR720919 KIN720911:KIN720919 KSJ720911:KSJ720919 LCF720911:LCF720919 LMB720911:LMB720919 LVX720911:LVX720919 MFT720911:MFT720919 MPP720911:MPP720919 MZL720911:MZL720919 NJH720911:NJH720919 NTD720911:NTD720919 OCZ720911:OCZ720919 OMV720911:OMV720919 OWR720911:OWR720919 PGN720911:PGN720919 PQJ720911:PQJ720919 QAF720911:QAF720919 QKB720911:QKB720919 QTX720911:QTX720919 RDT720911:RDT720919 RNP720911:RNP720919 RXL720911:RXL720919 SHH720911:SHH720919 SRD720911:SRD720919 TAZ720911:TAZ720919 TKV720911:TKV720919 TUR720911:TUR720919 UEN720911:UEN720919 UOJ720911:UOJ720919 UYF720911:UYF720919 VIB720911:VIB720919 VRX720911:VRX720919 WBT720911:WBT720919 WLP720911:WLP720919 WVL720911:WVL720919 D786447:D786455 IZ786447:IZ786455 SV786447:SV786455 ACR786447:ACR786455 AMN786447:AMN786455 AWJ786447:AWJ786455 BGF786447:BGF786455 BQB786447:BQB786455 BZX786447:BZX786455 CJT786447:CJT786455 CTP786447:CTP786455 DDL786447:DDL786455 DNH786447:DNH786455 DXD786447:DXD786455 EGZ786447:EGZ786455 EQV786447:EQV786455 FAR786447:FAR786455 FKN786447:FKN786455 FUJ786447:FUJ786455 GEF786447:GEF786455 GOB786447:GOB786455 GXX786447:GXX786455 HHT786447:HHT786455 HRP786447:HRP786455 IBL786447:IBL786455 ILH786447:ILH786455 IVD786447:IVD786455 JEZ786447:JEZ786455 JOV786447:JOV786455 JYR786447:JYR786455 KIN786447:KIN786455 KSJ786447:KSJ786455 LCF786447:LCF786455 LMB786447:LMB786455 LVX786447:LVX786455 MFT786447:MFT786455 MPP786447:MPP786455 MZL786447:MZL786455 NJH786447:NJH786455 NTD786447:NTD786455 OCZ786447:OCZ786455 OMV786447:OMV786455 OWR786447:OWR786455 PGN786447:PGN786455 PQJ786447:PQJ786455 QAF786447:QAF786455 QKB786447:QKB786455 QTX786447:QTX786455 RDT786447:RDT786455 RNP786447:RNP786455 RXL786447:RXL786455 SHH786447:SHH786455 SRD786447:SRD786455 TAZ786447:TAZ786455 TKV786447:TKV786455 TUR786447:TUR786455 UEN786447:UEN786455 UOJ786447:UOJ786455 UYF786447:UYF786455 VIB786447:VIB786455 VRX786447:VRX786455 WBT786447:WBT786455 WLP786447:WLP786455 WVL786447:WVL786455 D851983:D851991 IZ851983:IZ851991 SV851983:SV851991 ACR851983:ACR851991 AMN851983:AMN851991 AWJ851983:AWJ851991 BGF851983:BGF851991 BQB851983:BQB851991 BZX851983:BZX851991 CJT851983:CJT851991 CTP851983:CTP851991 DDL851983:DDL851991 DNH851983:DNH851991 DXD851983:DXD851991 EGZ851983:EGZ851991 EQV851983:EQV851991 FAR851983:FAR851991 FKN851983:FKN851991 FUJ851983:FUJ851991 GEF851983:GEF851991 GOB851983:GOB851991 GXX851983:GXX851991 HHT851983:HHT851991 HRP851983:HRP851991 IBL851983:IBL851991 ILH851983:ILH851991 IVD851983:IVD851991 JEZ851983:JEZ851991 JOV851983:JOV851991 JYR851983:JYR851991 KIN851983:KIN851991 KSJ851983:KSJ851991 LCF851983:LCF851991 LMB851983:LMB851991 LVX851983:LVX851991 MFT851983:MFT851991 MPP851983:MPP851991 MZL851983:MZL851991 NJH851983:NJH851991 NTD851983:NTD851991 OCZ851983:OCZ851991 OMV851983:OMV851991 OWR851983:OWR851991 PGN851983:PGN851991 PQJ851983:PQJ851991 QAF851983:QAF851991 QKB851983:QKB851991 QTX851983:QTX851991 RDT851983:RDT851991 RNP851983:RNP851991 RXL851983:RXL851991 SHH851983:SHH851991 SRD851983:SRD851991 TAZ851983:TAZ851991 TKV851983:TKV851991 TUR851983:TUR851991 UEN851983:UEN851991 UOJ851983:UOJ851991 UYF851983:UYF851991 VIB851983:VIB851991 VRX851983:VRX851991 WBT851983:WBT851991 WLP851983:WLP851991 WVL851983:WVL851991 D917519:D917527 IZ917519:IZ917527 SV917519:SV917527 ACR917519:ACR917527 AMN917519:AMN917527 AWJ917519:AWJ917527 BGF917519:BGF917527 BQB917519:BQB917527 BZX917519:BZX917527 CJT917519:CJT917527 CTP917519:CTP917527 DDL917519:DDL917527 DNH917519:DNH917527 DXD917519:DXD917527 EGZ917519:EGZ917527 EQV917519:EQV917527 FAR917519:FAR917527 FKN917519:FKN917527 FUJ917519:FUJ917527 GEF917519:GEF917527 GOB917519:GOB917527 GXX917519:GXX917527 HHT917519:HHT917527 HRP917519:HRP917527 IBL917519:IBL917527 ILH917519:ILH917527 IVD917519:IVD917527 JEZ917519:JEZ917527 JOV917519:JOV917527 JYR917519:JYR917527 KIN917519:KIN917527 KSJ917519:KSJ917527 LCF917519:LCF917527 LMB917519:LMB917527 LVX917519:LVX917527 MFT917519:MFT917527 MPP917519:MPP917527 MZL917519:MZL917527 NJH917519:NJH917527 NTD917519:NTD917527 OCZ917519:OCZ917527 OMV917519:OMV917527 OWR917519:OWR917527 PGN917519:PGN917527 PQJ917519:PQJ917527 QAF917519:QAF917527 QKB917519:QKB917527 QTX917519:QTX917527 RDT917519:RDT917527 RNP917519:RNP917527 RXL917519:RXL917527 SHH917519:SHH917527 SRD917519:SRD917527 TAZ917519:TAZ917527 TKV917519:TKV917527 TUR917519:TUR917527 UEN917519:UEN917527 UOJ917519:UOJ917527 UYF917519:UYF917527 VIB917519:VIB917527 VRX917519:VRX917527 WBT917519:WBT917527 WLP917519:WLP917527 WVL917519:WVL917527 D983055:D983063 IZ983055:IZ983063 SV983055:SV983063 ACR983055:ACR983063 AMN983055:AMN983063 AWJ983055:AWJ983063 BGF983055:BGF983063 BQB983055:BQB983063 BZX983055:BZX983063 CJT983055:CJT983063 CTP983055:CTP983063 DDL983055:DDL983063 DNH983055:DNH983063 DXD983055:DXD983063 EGZ983055:EGZ983063 EQV983055:EQV983063 FAR983055:FAR983063 FKN983055:FKN983063 FUJ983055:FUJ983063 GEF983055:GEF983063 GOB983055:GOB983063 GXX983055:GXX983063 HHT983055:HHT983063 HRP983055:HRP983063 IBL983055:IBL983063 ILH983055:ILH983063 IVD983055:IVD983063 JEZ983055:JEZ983063 JOV983055:JOV983063 JYR983055:JYR983063 KIN983055:KIN983063 KSJ983055:KSJ983063 LCF983055:LCF983063 LMB983055:LMB983063 LVX983055:LVX983063 MFT983055:MFT983063 MPP983055:MPP983063 MZL983055:MZL983063 NJH983055:NJH983063 NTD983055:NTD983063 OCZ983055:OCZ983063 OMV983055:OMV983063 OWR983055:OWR983063 PGN983055:PGN983063 PQJ983055:PQJ983063 QAF983055:QAF983063 QKB983055:QKB983063 QTX983055:QTX983063 RDT983055:RDT983063 RNP983055:RNP983063 RXL983055:RXL983063 SHH983055:SHH983063 SRD983055:SRD983063 TAZ983055:TAZ983063 TKV983055:TKV983063 TUR983055:TUR983063 UEN983055:UEN983063 UOJ983055:UOJ983063 UYF983055:UYF983063 VIB983055:VIB983063 VRX983055:VRX983063 WBT983055:WBT983063 WLP983055:WLP983063 WVL983055:WVL983063 D68:D70 IZ68:IZ70 SV68:SV70 ACR68:ACR70 AMN68:AMN70 AWJ68:AWJ70 BGF68:BGF70 BQB68:BQB70 BZX68:BZX70 CJT68:CJT70 CTP68:CTP70 DDL68:DDL70 DNH68:DNH70 DXD68:DXD70 EGZ68:EGZ70 EQV68:EQV70 FAR68:FAR70 FKN68:FKN70 FUJ68:FUJ70 GEF68:GEF70 GOB68:GOB70 GXX68:GXX70 HHT68:HHT70 HRP68:HRP70 IBL68:IBL70 ILH68:ILH70 IVD68:IVD70 JEZ68:JEZ70 JOV68:JOV70 JYR68:JYR70 KIN68:KIN70 KSJ68:KSJ70 LCF68:LCF70 LMB68:LMB70 LVX68:LVX70 MFT68:MFT70 MPP68:MPP70 MZL68:MZL70 NJH68:NJH70 NTD68:NTD70 OCZ68:OCZ70 OMV68:OMV70 OWR68:OWR70 PGN68:PGN70 PQJ68:PQJ70 QAF68:QAF70 QKB68:QKB70 QTX68:QTX70 RDT68:RDT70 RNP68:RNP70 RXL68:RXL70 SHH68:SHH70 SRD68:SRD70 TAZ68:TAZ70 TKV68:TKV70 TUR68:TUR70 UEN68:UEN70 UOJ68:UOJ70 UYF68:UYF70 VIB68:VIB70 VRX68:VRX70 WBT68:WBT70 WLP68:WLP70 WVL68:WVL70 D65604:D65606 IZ65604:IZ65606 SV65604:SV65606 ACR65604:ACR65606 AMN65604:AMN65606 AWJ65604:AWJ65606 BGF65604:BGF65606 BQB65604:BQB65606 BZX65604:BZX65606 CJT65604:CJT65606 CTP65604:CTP65606 DDL65604:DDL65606 DNH65604:DNH65606 DXD65604:DXD65606 EGZ65604:EGZ65606 EQV65604:EQV65606 FAR65604:FAR65606 FKN65604:FKN65606 FUJ65604:FUJ65606 GEF65604:GEF65606 GOB65604:GOB65606 GXX65604:GXX65606 HHT65604:HHT65606 HRP65604:HRP65606 IBL65604:IBL65606 ILH65604:ILH65606 IVD65604:IVD65606 JEZ65604:JEZ65606 JOV65604:JOV65606 JYR65604:JYR65606 KIN65604:KIN65606 KSJ65604:KSJ65606 LCF65604:LCF65606 LMB65604:LMB65606 LVX65604:LVX65606 MFT65604:MFT65606 MPP65604:MPP65606 MZL65604:MZL65606 NJH65604:NJH65606 NTD65604:NTD65606 OCZ65604:OCZ65606 OMV65604:OMV65606 OWR65604:OWR65606 PGN65604:PGN65606 PQJ65604:PQJ65606 QAF65604:QAF65606 QKB65604:QKB65606 QTX65604:QTX65606 RDT65604:RDT65606 RNP65604:RNP65606 RXL65604:RXL65606 SHH65604:SHH65606 SRD65604:SRD65606 TAZ65604:TAZ65606 TKV65604:TKV65606 TUR65604:TUR65606 UEN65604:UEN65606 UOJ65604:UOJ65606 UYF65604:UYF65606 VIB65604:VIB65606 VRX65604:VRX65606 WBT65604:WBT65606 WLP65604:WLP65606 WVL65604:WVL65606 D131140:D131142 IZ131140:IZ131142 SV131140:SV131142 ACR131140:ACR131142 AMN131140:AMN131142 AWJ131140:AWJ131142 BGF131140:BGF131142 BQB131140:BQB131142 BZX131140:BZX131142 CJT131140:CJT131142 CTP131140:CTP131142 DDL131140:DDL131142 DNH131140:DNH131142 DXD131140:DXD131142 EGZ131140:EGZ131142 EQV131140:EQV131142 FAR131140:FAR131142 FKN131140:FKN131142 FUJ131140:FUJ131142 GEF131140:GEF131142 GOB131140:GOB131142 GXX131140:GXX131142 HHT131140:HHT131142 HRP131140:HRP131142 IBL131140:IBL131142 ILH131140:ILH131142 IVD131140:IVD131142 JEZ131140:JEZ131142 JOV131140:JOV131142 JYR131140:JYR131142 KIN131140:KIN131142 KSJ131140:KSJ131142 LCF131140:LCF131142 LMB131140:LMB131142 LVX131140:LVX131142 MFT131140:MFT131142 MPP131140:MPP131142 MZL131140:MZL131142 NJH131140:NJH131142 NTD131140:NTD131142 OCZ131140:OCZ131142 OMV131140:OMV131142 OWR131140:OWR131142 PGN131140:PGN131142 PQJ131140:PQJ131142 QAF131140:QAF131142 QKB131140:QKB131142 QTX131140:QTX131142 RDT131140:RDT131142 RNP131140:RNP131142 RXL131140:RXL131142 SHH131140:SHH131142 SRD131140:SRD131142 TAZ131140:TAZ131142 TKV131140:TKV131142 TUR131140:TUR131142 UEN131140:UEN131142 UOJ131140:UOJ131142 UYF131140:UYF131142 VIB131140:VIB131142 VRX131140:VRX131142 WBT131140:WBT131142 WLP131140:WLP131142 WVL131140:WVL131142 D196676:D196678 IZ196676:IZ196678 SV196676:SV196678 ACR196676:ACR196678 AMN196676:AMN196678 AWJ196676:AWJ196678 BGF196676:BGF196678 BQB196676:BQB196678 BZX196676:BZX196678 CJT196676:CJT196678 CTP196676:CTP196678 DDL196676:DDL196678 DNH196676:DNH196678 DXD196676:DXD196678 EGZ196676:EGZ196678 EQV196676:EQV196678 FAR196676:FAR196678 FKN196676:FKN196678 FUJ196676:FUJ196678 GEF196676:GEF196678 GOB196676:GOB196678 GXX196676:GXX196678 HHT196676:HHT196678 HRP196676:HRP196678 IBL196676:IBL196678 ILH196676:ILH196678 IVD196676:IVD196678 JEZ196676:JEZ196678 JOV196676:JOV196678 JYR196676:JYR196678 KIN196676:KIN196678 KSJ196676:KSJ196678 LCF196676:LCF196678 LMB196676:LMB196678 LVX196676:LVX196678 MFT196676:MFT196678 MPP196676:MPP196678 MZL196676:MZL196678 NJH196676:NJH196678 NTD196676:NTD196678 OCZ196676:OCZ196678 OMV196676:OMV196678 OWR196676:OWR196678 PGN196676:PGN196678 PQJ196676:PQJ196678 QAF196676:QAF196678 QKB196676:QKB196678 QTX196676:QTX196678 RDT196676:RDT196678 RNP196676:RNP196678 RXL196676:RXL196678 SHH196676:SHH196678 SRD196676:SRD196678 TAZ196676:TAZ196678 TKV196676:TKV196678 TUR196676:TUR196678 UEN196676:UEN196678 UOJ196676:UOJ196678 UYF196676:UYF196678 VIB196676:VIB196678 VRX196676:VRX196678 WBT196676:WBT196678 WLP196676:WLP196678 WVL196676:WVL196678 D262212:D262214 IZ262212:IZ262214 SV262212:SV262214 ACR262212:ACR262214 AMN262212:AMN262214 AWJ262212:AWJ262214 BGF262212:BGF262214 BQB262212:BQB262214 BZX262212:BZX262214 CJT262212:CJT262214 CTP262212:CTP262214 DDL262212:DDL262214 DNH262212:DNH262214 DXD262212:DXD262214 EGZ262212:EGZ262214 EQV262212:EQV262214 FAR262212:FAR262214 FKN262212:FKN262214 FUJ262212:FUJ262214 GEF262212:GEF262214 GOB262212:GOB262214 GXX262212:GXX262214 HHT262212:HHT262214 HRP262212:HRP262214 IBL262212:IBL262214 ILH262212:ILH262214 IVD262212:IVD262214 JEZ262212:JEZ262214 JOV262212:JOV262214 JYR262212:JYR262214 KIN262212:KIN262214 KSJ262212:KSJ262214 LCF262212:LCF262214 LMB262212:LMB262214 LVX262212:LVX262214 MFT262212:MFT262214 MPP262212:MPP262214 MZL262212:MZL262214 NJH262212:NJH262214 NTD262212:NTD262214 OCZ262212:OCZ262214 OMV262212:OMV262214 OWR262212:OWR262214 PGN262212:PGN262214 PQJ262212:PQJ262214 QAF262212:QAF262214 QKB262212:QKB262214 QTX262212:QTX262214 RDT262212:RDT262214 RNP262212:RNP262214 RXL262212:RXL262214 SHH262212:SHH262214 SRD262212:SRD262214 TAZ262212:TAZ262214 TKV262212:TKV262214 TUR262212:TUR262214 UEN262212:UEN262214 UOJ262212:UOJ262214 UYF262212:UYF262214 VIB262212:VIB262214 VRX262212:VRX262214 WBT262212:WBT262214 WLP262212:WLP262214 WVL262212:WVL262214 D327748:D327750 IZ327748:IZ327750 SV327748:SV327750 ACR327748:ACR327750 AMN327748:AMN327750 AWJ327748:AWJ327750 BGF327748:BGF327750 BQB327748:BQB327750 BZX327748:BZX327750 CJT327748:CJT327750 CTP327748:CTP327750 DDL327748:DDL327750 DNH327748:DNH327750 DXD327748:DXD327750 EGZ327748:EGZ327750 EQV327748:EQV327750 FAR327748:FAR327750 FKN327748:FKN327750 FUJ327748:FUJ327750 GEF327748:GEF327750 GOB327748:GOB327750 GXX327748:GXX327750 HHT327748:HHT327750 HRP327748:HRP327750 IBL327748:IBL327750 ILH327748:ILH327750 IVD327748:IVD327750 JEZ327748:JEZ327750 JOV327748:JOV327750 JYR327748:JYR327750 KIN327748:KIN327750 KSJ327748:KSJ327750 LCF327748:LCF327750 LMB327748:LMB327750 LVX327748:LVX327750 MFT327748:MFT327750 MPP327748:MPP327750 MZL327748:MZL327750 NJH327748:NJH327750 NTD327748:NTD327750 OCZ327748:OCZ327750 OMV327748:OMV327750 OWR327748:OWR327750 PGN327748:PGN327750 PQJ327748:PQJ327750 QAF327748:QAF327750 QKB327748:QKB327750 QTX327748:QTX327750 RDT327748:RDT327750 RNP327748:RNP327750 RXL327748:RXL327750 SHH327748:SHH327750 SRD327748:SRD327750 TAZ327748:TAZ327750 TKV327748:TKV327750 TUR327748:TUR327750 UEN327748:UEN327750 UOJ327748:UOJ327750 UYF327748:UYF327750 VIB327748:VIB327750 VRX327748:VRX327750 WBT327748:WBT327750 WLP327748:WLP327750 WVL327748:WVL327750 D393284:D393286 IZ393284:IZ393286 SV393284:SV393286 ACR393284:ACR393286 AMN393284:AMN393286 AWJ393284:AWJ393286 BGF393284:BGF393286 BQB393284:BQB393286 BZX393284:BZX393286 CJT393284:CJT393286 CTP393284:CTP393286 DDL393284:DDL393286 DNH393284:DNH393286 DXD393284:DXD393286 EGZ393284:EGZ393286 EQV393284:EQV393286 FAR393284:FAR393286 FKN393284:FKN393286 FUJ393284:FUJ393286 GEF393284:GEF393286 GOB393284:GOB393286 GXX393284:GXX393286 HHT393284:HHT393286 HRP393284:HRP393286 IBL393284:IBL393286 ILH393284:ILH393286 IVD393284:IVD393286 JEZ393284:JEZ393286 JOV393284:JOV393286 JYR393284:JYR393286 KIN393284:KIN393286 KSJ393284:KSJ393286 LCF393284:LCF393286 LMB393284:LMB393286 LVX393284:LVX393286 MFT393284:MFT393286 MPP393284:MPP393286 MZL393284:MZL393286 NJH393284:NJH393286 NTD393284:NTD393286 OCZ393284:OCZ393286 OMV393284:OMV393286 OWR393284:OWR393286 PGN393284:PGN393286 PQJ393284:PQJ393286 QAF393284:QAF393286 QKB393284:QKB393286 QTX393284:QTX393286 RDT393284:RDT393286 RNP393284:RNP393286 RXL393284:RXL393286 SHH393284:SHH393286 SRD393284:SRD393286 TAZ393284:TAZ393286 TKV393284:TKV393286 TUR393284:TUR393286 UEN393284:UEN393286 UOJ393284:UOJ393286 UYF393284:UYF393286 VIB393284:VIB393286 VRX393284:VRX393286 WBT393284:WBT393286 WLP393284:WLP393286 WVL393284:WVL393286 D458820:D458822 IZ458820:IZ458822 SV458820:SV458822 ACR458820:ACR458822 AMN458820:AMN458822 AWJ458820:AWJ458822 BGF458820:BGF458822 BQB458820:BQB458822 BZX458820:BZX458822 CJT458820:CJT458822 CTP458820:CTP458822 DDL458820:DDL458822 DNH458820:DNH458822 DXD458820:DXD458822 EGZ458820:EGZ458822 EQV458820:EQV458822 FAR458820:FAR458822 FKN458820:FKN458822 FUJ458820:FUJ458822 GEF458820:GEF458822 GOB458820:GOB458822 GXX458820:GXX458822 HHT458820:HHT458822 HRP458820:HRP458822 IBL458820:IBL458822 ILH458820:ILH458822 IVD458820:IVD458822 JEZ458820:JEZ458822 JOV458820:JOV458822 JYR458820:JYR458822 KIN458820:KIN458822 KSJ458820:KSJ458822 LCF458820:LCF458822 LMB458820:LMB458822 LVX458820:LVX458822 MFT458820:MFT458822 MPP458820:MPP458822 MZL458820:MZL458822 NJH458820:NJH458822 NTD458820:NTD458822 OCZ458820:OCZ458822 OMV458820:OMV458822 OWR458820:OWR458822 PGN458820:PGN458822 PQJ458820:PQJ458822 QAF458820:QAF458822 QKB458820:QKB458822 QTX458820:QTX458822 RDT458820:RDT458822 RNP458820:RNP458822 RXL458820:RXL458822 SHH458820:SHH458822 SRD458820:SRD458822 TAZ458820:TAZ458822 TKV458820:TKV458822 TUR458820:TUR458822 UEN458820:UEN458822 UOJ458820:UOJ458822 UYF458820:UYF458822 VIB458820:VIB458822 VRX458820:VRX458822 WBT458820:WBT458822 WLP458820:WLP458822 WVL458820:WVL458822 D524356:D524358 IZ524356:IZ524358 SV524356:SV524358 ACR524356:ACR524358 AMN524356:AMN524358 AWJ524356:AWJ524358 BGF524356:BGF524358 BQB524356:BQB524358 BZX524356:BZX524358 CJT524356:CJT524358 CTP524356:CTP524358 DDL524356:DDL524358 DNH524356:DNH524358 DXD524356:DXD524358 EGZ524356:EGZ524358 EQV524356:EQV524358 FAR524356:FAR524358 FKN524356:FKN524358 FUJ524356:FUJ524358 GEF524356:GEF524358 GOB524356:GOB524358 GXX524356:GXX524358 HHT524356:HHT524358 HRP524356:HRP524358 IBL524356:IBL524358 ILH524356:ILH524358 IVD524356:IVD524358 JEZ524356:JEZ524358 JOV524356:JOV524358 JYR524356:JYR524358 KIN524356:KIN524358 KSJ524356:KSJ524358 LCF524356:LCF524358 LMB524356:LMB524358 LVX524356:LVX524358 MFT524356:MFT524358 MPP524356:MPP524358 MZL524356:MZL524358 NJH524356:NJH524358 NTD524356:NTD524358 OCZ524356:OCZ524358 OMV524356:OMV524358 OWR524356:OWR524358 PGN524356:PGN524358 PQJ524356:PQJ524358 QAF524356:QAF524358 QKB524356:QKB524358 QTX524356:QTX524358 RDT524356:RDT524358 RNP524356:RNP524358 RXL524356:RXL524358 SHH524356:SHH524358 SRD524356:SRD524358 TAZ524356:TAZ524358 TKV524356:TKV524358 TUR524356:TUR524358 UEN524356:UEN524358 UOJ524356:UOJ524358 UYF524356:UYF524358 VIB524356:VIB524358 VRX524356:VRX524358 WBT524356:WBT524358 WLP524356:WLP524358 WVL524356:WVL524358 D589892:D589894 IZ589892:IZ589894 SV589892:SV589894 ACR589892:ACR589894 AMN589892:AMN589894 AWJ589892:AWJ589894 BGF589892:BGF589894 BQB589892:BQB589894 BZX589892:BZX589894 CJT589892:CJT589894 CTP589892:CTP589894 DDL589892:DDL589894 DNH589892:DNH589894 DXD589892:DXD589894 EGZ589892:EGZ589894 EQV589892:EQV589894 FAR589892:FAR589894 FKN589892:FKN589894 FUJ589892:FUJ589894 GEF589892:GEF589894 GOB589892:GOB589894 GXX589892:GXX589894 HHT589892:HHT589894 HRP589892:HRP589894 IBL589892:IBL589894 ILH589892:ILH589894 IVD589892:IVD589894 JEZ589892:JEZ589894 JOV589892:JOV589894 JYR589892:JYR589894 KIN589892:KIN589894 KSJ589892:KSJ589894 LCF589892:LCF589894 LMB589892:LMB589894 LVX589892:LVX589894 MFT589892:MFT589894 MPP589892:MPP589894 MZL589892:MZL589894 NJH589892:NJH589894 NTD589892:NTD589894 OCZ589892:OCZ589894 OMV589892:OMV589894 OWR589892:OWR589894 PGN589892:PGN589894 PQJ589892:PQJ589894 QAF589892:QAF589894 QKB589892:QKB589894 QTX589892:QTX589894 RDT589892:RDT589894 RNP589892:RNP589894 RXL589892:RXL589894 SHH589892:SHH589894 SRD589892:SRD589894 TAZ589892:TAZ589894 TKV589892:TKV589894 TUR589892:TUR589894 UEN589892:UEN589894 UOJ589892:UOJ589894 UYF589892:UYF589894 VIB589892:VIB589894 VRX589892:VRX589894 WBT589892:WBT589894 WLP589892:WLP589894 WVL589892:WVL589894 D655428:D655430 IZ655428:IZ655430 SV655428:SV655430 ACR655428:ACR655430 AMN655428:AMN655430 AWJ655428:AWJ655430 BGF655428:BGF655430 BQB655428:BQB655430 BZX655428:BZX655430 CJT655428:CJT655430 CTP655428:CTP655430 DDL655428:DDL655430 DNH655428:DNH655430 DXD655428:DXD655430 EGZ655428:EGZ655430 EQV655428:EQV655430 FAR655428:FAR655430 FKN655428:FKN655430 FUJ655428:FUJ655430 GEF655428:GEF655430 GOB655428:GOB655430 GXX655428:GXX655430 HHT655428:HHT655430 HRP655428:HRP655430 IBL655428:IBL655430 ILH655428:ILH655430 IVD655428:IVD655430 JEZ655428:JEZ655430 JOV655428:JOV655430 JYR655428:JYR655430 KIN655428:KIN655430 KSJ655428:KSJ655430 LCF655428:LCF655430 LMB655428:LMB655430 LVX655428:LVX655430 MFT655428:MFT655430 MPP655428:MPP655430 MZL655428:MZL655430 NJH655428:NJH655430 NTD655428:NTD655430 OCZ655428:OCZ655430 OMV655428:OMV655430 OWR655428:OWR655430 PGN655428:PGN655430 PQJ655428:PQJ655430 QAF655428:QAF655430 QKB655428:QKB655430 QTX655428:QTX655430 RDT655428:RDT655430 RNP655428:RNP655430 RXL655428:RXL655430 SHH655428:SHH655430 SRD655428:SRD655430 TAZ655428:TAZ655430 TKV655428:TKV655430 TUR655428:TUR655430 UEN655428:UEN655430 UOJ655428:UOJ655430 UYF655428:UYF655430 VIB655428:VIB655430 VRX655428:VRX655430 WBT655428:WBT655430 WLP655428:WLP655430 WVL655428:WVL655430 D720964:D720966 IZ720964:IZ720966 SV720964:SV720966 ACR720964:ACR720966 AMN720964:AMN720966 AWJ720964:AWJ720966 BGF720964:BGF720966 BQB720964:BQB720966 BZX720964:BZX720966 CJT720964:CJT720966 CTP720964:CTP720966 DDL720964:DDL720966 DNH720964:DNH720966 DXD720964:DXD720966 EGZ720964:EGZ720966 EQV720964:EQV720966 FAR720964:FAR720966 FKN720964:FKN720966 FUJ720964:FUJ720966 GEF720964:GEF720966 GOB720964:GOB720966 GXX720964:GXX720966 HHT720964:HHT720966 HRP720964:HRP720966 IBL720964:IBL720966 ILH720964:ILH720966 IVD720964:IVD720966 JEZ720964:JEZ720966 JOV720964:JOV720966 JYR720964:JYR720966 KIN720964:KIN720966 KSJ720964:KSJ720966 LCF720964:LCF720966 LMB720964:LMB720966 LVX720964:LVX720966 MFT720964:MFT720966 MPP720964:MPP720966 MZL720964:MZL720966 NJH720964:NJH720966 NTD720964:NTD720966 OCZ720964:OCZ720966 OMV720964:OMV720966 OWR720964:OWR720966 PGN720964:PGN720966 PQJ720964:PQJ720966 QAF720964:QAF720966 QKB720964:QKB720966 QTX720964:QTX720966 RDT720964:RDT720966 RNP720964:RNP720966 RXL720964:RXL720966 SHH720964:SHH720966 SRD720964:SRD720966 TAZ720964:TAZ720966 TKV720964:TKV720966 TUR720964:TUR720966 UEN720964:UEN720966 UOJ720964:UOJ720966 UYF720964:UYF720966 VIB720964:VIB720966 VRX720964:VRX720966 WBT720964:WBT720966 WLP720964:WLP720966 WVL720964:WVL720966 D786500:D786502 IZ786500:IZ786502 SV786500:SV786502 ACR786500:ACR786502 AMN786500:AMN786502 AWJ786500:AWJ786502 BGF786500:BGF786502 BQB786500:BQB786502 BZX786500:BZX786502 CJT786500:CJT786502 CTP786500:CTP786502 DDL786500:DDL786502 DNH786500:DNH786502 DXD786500:DXD786502 EGZ786500:EGZ786502 EQV786500:EQV786502 FAR786500:FAR786502 FKN786500:FKN786502 FUJ786500:FUJ786502 GEF786500:GEF786502 GOB786500:GOB786502 GXX786500:GXX786502 HHT786500:HHT786502 HRP786500:HRP786502 IBL786500:IBL786502 ILH786500:ILH786502 IVD786500:IVD786502 JEZ786500:JEZ786502 JOV786500:JOV786502 JYR786500:JYR786502 KIN786500:KIN786502 KSJ786500:KSJ786502 LCF786500:LCF786502 LMB786500:LMB786502 LVX786500:LVX786502 MFT786500:MFT786502 MPP786500:MPP786502 MZL786500:MZL786502 NJH786500:NJH786502 NTD786500:NTD786502 OCZ786500:OCZ786502 OMV786500:OMV786502 OWR786500:OWR786502 PGN786500:PGN786502 PQJ786500:PQJ786502 QAF786500:QAF786502 QKB786500:QKB786502 QTX786500:QTX786502 RDT786500:RDT786502 RNP786500:RNP786502 RXL786500:RXL786502 SHH786500:SHH786502 SRD786500:SRD786502 TAZ786500:TAZ786502 TKV786500:TKV786502 TUR786500:TUR786502 UEN786500:UEN786502 UOJ786500:UOJ786502 UYF786500:UYF786502 VIB786500:VIB786502 VRX786500:VRX786502 WBT786500:WBT786502 WLP786500:WLP786502 WVL786500:WVL786502 D852036:D852038 IZ852036:IZ852038 SV852036:SV852038 ACR852036:ACR852038 AMN852036:AMN852038 AWJ852036:AWJ852038 BGF852036:BGF852038 BQB852036:BQB852038 BZX852036:BZX852038 CJT852036:CJT852038 CTP852036:CTP852038 DDL852036:DDL852038 DNH852036:DNH852038 DXD852036:DXD852038 EGZ852036:EGZ852038 EQV852036:EQV852038 FAR852036:FAR852038 FKN852036:FKN852038 FUJ852036:FUJ852038 GEF852036:GEF852038 GOB852036:GOB852038 GXX852036:GXX852038 HHT852036:HHT852038 HRP852036:HRP852038 IBL852036:IBL852038 ILH852036:ILH852038 IVD852036:IVD852038 JEZ852036:JEZ852038 JOV852036:JOV852038 JYR852036:JYR852038 KIN852036:KIN852038 KSJ852036:KSJ852038 LCF852036:LCF852038 LMB852036:LMB852038 LVX852036:LVX852038 MFT852036:MFT852038 MPP852036:MPP852038 MZL852036:MZL852038 NJH852036:NJH852038 NTD852036:NTD852038 OCZ852036:OCZ852038 OMV852036:OMV852038 OWR852036:OWR852038 PGN852036:PGN852038 PQJ852036:PQJ852038 QAF852036:QAF852038 QKB852036:QKB852038 QTX852036:QTX852038 RDT852036:RDT852038 RNP852036:RNP852038 RXL852036:RXL852038 SHH852036:SHH852038 SRD852036:SRD852038 TAZ852036:TAZ852038 TKV852036:TKV852038 TUR852036:TUR852038 UEN852036:UEN852038 UOJ852036:UOJ852038 UYF852036:UYF852038 VIB852036:VIB852038 VRX852036:VRX852038 WBT852036:WBT852038 WLP852036:WLP852038 WVL852036:WVL852038 D917572:D917574 IZ917572:IZ917574 SV917572:SV917574 ACR917572:ACR917574 AMN917572:AMN917574 AWJ917572:AWJ917574 BGF917572:BGF917574 BQB917572:BQB917574 BZX917572:BZX917574 CJT917572:CJT917574 CTP917572:CTP917574 DDL917572:DDL917574 DNH917572:DNH917574 DXD917572:DXD917574 EGZ917572:EGZ917574 EQV917572:EQV917574 FAR917572:FAR917574 FKN917572:FKN917574 FUJ917572:FUJ917574 GEF917572:GEF917574 GOB917572:GOB917574 GXX917572:GXX917574 HHT917572:HHT917574 HRP917572:HRP917574 IBL917572:IBL917574 ILH917572:ILH917574 IVD917572:IVD917574 JEZ917572:JEZ917574 JOV917572:JOV917574 JYR917572:JYR917574 KIN917572:KIN917574 KSJ917572:KSJ917574 LCF917572:LCF917574 LMB917572:LMB917574 LVX917572:LVX917574 MFT917572:MFT917574 MPP917572:MPP917574 MZL917572:MZL917574 NJH917572:NJH917574 NTD917572:NTD917574 OCZ917572:OCZ917574 OMV917572:OMV917574 OWR917572:OWR917574 PGN917572:PGN917574 PQJ917572:PQJ917574 QAF917572:QAF917574 QKB917572:QKB917574 QTX917572:QTX917574 RDT917572:RDT917574 RNP917572:RNP917574 RXL917572:RXL917574 SHH917572:SHH917574 SRD917572:SRD917574 TAZ917572:TAZ917574 TKV917572:TKV917574 TUR917572:TUR917574 UEN917572:UEN917574 UOJ917572:UOJ917574 UYF917572:UYF917574 VIB917572:VIB917574 VRX917572:VRX917574 WBT917572:WBT917574 WLP917572:WLP917574 WVL917572:WVL917574 D983108:D983110 IZ983108:IZ983110 SV983108:SV983110 ACR983108:ACR983110 AMN983108:AMN983110 AWJ983108:AWJ983110 BGF983108:BGF983110 BQB983108:BQB983110 BZX983108:BZX983110 CJT983108:CJT983110 CTP983108:CTP983110 DDL983108:DDL983110 DNH983108:DNH983110 DXD983108:DXD983110 EGZ983108:EGZ983110 EQV983108:EQV983110 FAR983108:FAR983110 FKN983108:FKN983110 FUJ983108:FUJ983110 GEF983108:GEF983110 GOB983108:GOB983110 GXX983108:GXX983110 HHT983108:HHT983110 HRP983108:HRP983110 IBL983108:IBL983110 ILH983108:ILH983110 IVD983108:IVD983110 JEZ983108:JEZ983110 JOV983108:JOV983110 JYR983108:JYR983110 KIN983108:KIN983110 KSJ983108:KSJ983110 LCF983108:LCF983110 LMB983108:LMB983110 LVX983108:LVX983110 MFT983108:MFT983110 MPP983108:MPP983110 MZL983108:MZL983110 NJH983108:NJH983110 NTD983108:NTD983110 OCZ983108:OCZ983110 OMV983108:OMV983110 OWR983108:OWR983110 PGN983108:PGN983110 PQJ983108:PQJ983110 QAF983108:QAF983110 QKB983108:QKB983110 QTX983108:QTX983110 RDT983108:RDT983110 RNP983108:RNP983110 RXL983108:RXL983110 SHH983108:SHH983110 SRD983108:SRD983110 TAZ983108:TAZ983110 TKV983108:TKV983110 TUR983108:TUR983110 UEN983108:UEN983110 UOJ983108:UOJ983110 UYF983108:UYF983110 VIB983108:VIB983110 VRX983108:VRX983110 WBT983108:WBT983110 WLP983108:WLP983110 WVL983108:WVL983110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73:D74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formula1>$W$1:$W$6</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$W$1:$W$4</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$W$1:$W$4</formula1>
    </dataValidation>
    <dataValidation type="list" allowBlank="1" showInputMessage="1" sqref="D95:H102">
      <formula1>$Q$1:$Q$9</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$W$1:$W$6</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D75:D78 IZ75:IZ78 SV75:SV78 ACR75:ACR78 AMN75:AMN78 AWJ75:AWJ78 BGF75:BGF78 BQB75:BQB78 BZX75:BZX78 CJT75:CJT78 CTP75:CTP78 DDL75:DDL78 DNH75:DNH78 DXD75:DXD78 EGZ75:EGZ78 EQV75:EQV78 FAR75:FAR78 FKN75:FKN78 FUJ75:FUJ78 GEF75:GEF78 GOB75:GOB78 GXX75:GXX78 HHT75:HHT78 HRP75:HRP78 IBL75:IBL78 ILH75:ILH78 IVD75:IVD78 JEZ75:JEZ78 JOV75:JOV78 JYR75:JYR78 KIN75:KIN78 KSJ75:KSJ78 LCF75:LCF78 LMB75:LMB78 LVX75:LVX78 MFT75:MFT78 MPP75:MPP78 MZL75:MZL78 NJH75:NJH78 NTD75:NTD78 OCZ75:OCZ78 OMV75:OMV78 OWR75:OWR78 PGN75:PGN78 PQJ75:PQJ78 QAF75:QAF78 QKB75:QKB78 QTX75:QTX78 RDT75:RDT78 RNP75:RNP78 RXL75:RXL78 SHH75:SHH78 SRD75:SRD78 TAZ75:TAZ78 TKV75:TKV78 TUR75:TUR78 UEN75:UEN78 UOJ75:UOJ78 UYF75:UYF78 VIB75:VIB78 VRX75:VRX78 WBT75:WBT78 WLP75:WLP78 WVL75:WVL78 D65611:D65614 IZ65611:IZ65614 SV65611:SV65614 ACR65611:ACR65614 AMN65611:AMN65614 AWJ65611:AWJ65614 BGF65611:BGF65614 BQB65611:BQB65614 BZX65611:BZX65614 CJT65611:CJT65614 CTP65611:CTP65614 DDL65611:DDL65614 DNH65611:DNH65614 DXD65611:DXD65614 EGZ65611:EGZ65614 EQV65611:EQV65614 FAR65611:FAR65614 FKN65611:FKN65614 FUJ65611:FUJ65614 GEF65611:GEF65614 GOB65611:GOB65614 GXX65611:GXX65614 HHT65611:HHT65614 HRP65611:HRP65614 IBL65611:IBL65614 ILH65611:ILH65614 IVD65611:IVD65614 JEZ65611:JEZ65614 JOV65611:JOV65614 JYR65611:JYR65614 KIN65611:KIN65614 KSJ65611:KSJ65614 LCF65611:LCF65614 LMB65611:LMB65614 LVX65611:LVX65614 MFT65611:MFT65614 MPP65611:MPP65614 MZL65611:MZL65614 NJH65611:NJH65614 NTD65611:NTD65614 OCZ65611:OCZ65614 OMV65611:OMV65614 OWR65611:OWR65614 PGN65611:PGN65614 PQJ65611:PQJ65614 QAF65611:QAF65614 QKB65611:QKB65614 QTX65611:QTX65614 RDT65611:RDT65614 RNP65611:RNP65614 RXL65611:RXL65614 SHH65611:SHH65614 SRD65611:SRD65614 TAZ65611:TAZ65614 TKV65611:TKV65614 TUR65611:TUR65614 UEN65611:UEN65614 UOJ65611:UOJ65614 UYF65611:UYF65614 VIB65611:VIB65614 VRX65611:VRX65614 WBT65611:WBT65614 WLP65611:WLP65614 WVL65611:WVL65614 D131147:D131150 IZ131147:IZ131150 SV131147:SV131150 ACR131147:ACR131150 AMN131147:AMN131150 AWJ131147:AWJ131150 BGF131147:BGF131150 BQB131147:BQB131150 BZX131147:BZX131150 CJT131147:CJT131150 CTP131147:CTP131150 DDL131147:DDL131150 DNH131147:DNH131150 DXD131147:DXD131150 EGZ131147:EGZ131150 EQV131147:EQV131150 FAR131147:FAR131150 FKN131147:FKN131150 FUJ131147:FUJ131150 GEF131147:GEF131150 GOB131147:GOB131150 GXX131147:GXX131150 HHT131147:HHT131150 HRP131147:HRP131150 IBL131147:IBL131150 ILH131147:ILH131150 IVD131147:IVD131150 JEZ131147:JEZ131150 JOV131147:JOV131150 JYR131147:JYR131150 KIN131147:KIN131150 KSJ131147:KSJ131150 LCF131147:LCF131150 LMB131147:LMB131150 LVX131147:LVX131150 MFT131147:MFT131150 MPP131147:MPP131150 MZL131147:MZL131150 NJH131147:NJH131150 NTD131147:NTD131150 OCZ131147:OCZ131150 OMV131147:OMV131150 OWR131147:OWR131150 PGN131147:PGN131150 PQJ131147:PQJ131150 QAF131147:QAF131150 QKB131147:QKB131150 QTX131147:QTX131150 RDT131147:RDT131150 RNP131147:RNP131150 RXL131147:RXL131150 SHH131147:SHH131150 SRD131147:SRD131150 TAZ131147:TAZ131150 TKV131147:TKV131150 TUR131147:TUR131150 UEN131147:UEN131150 UOJ131147:UOJ131150 UYF131147:UYF131150 VIB131147:VIB131150 VRX131147:VRX131150 WBT131147:WBT131150 WLP131147:WLP131150 WVL131147:WVL131150 D196683:D196686 IZ196683:IZ196686 SV196683:SV196686 ACR196683:ACR196686 AMN196683:AMN196686 AWJ196683:AWJ196686 BGF196683:BGF196686 BQB196683:BQB196686 BZX196683:BZX196686 CJT196683:CJT196686 CTP196683:CTP196686 DDL196683:DDL196686 DNH196683:DNH196686 DXD196683:DXD196686 EGZ196683:EGZ196686 EQV196683:EQV196686 FAR196683:FAR196686 FKN196683:FKN196686 FUJ196683:FUJ196686 GEF196683:GEF196686 GOB196683:GOB196686 GXX196683:GXX196686 HHT196683:HHT196686 HRP196683:HRP196686 IBL196683:IBL196686 ILH196683:ILH196686 IVD196683:IVD196686 JEZ196683:JEZ196686 JOV196683:JOV196686 JYR196683:JYR196686 KIN196683:KIN196686 KSJ196683:KSJ196686 LCF196683:LCF196686 LMB196683:LMB196686 LVX196683:LVX196686 MFT196683:MFT196686 MPP196683:MPP196686 MZL196683:MZL196686 NJH196683:NJH196686 NTD196683:NTD196686 OCZ196683:OCZ196686 OMV196683:OMV196686 OWR196683:OWR196686 PGN196683:PGN196686 PQJ196683:PQJ196686 QAF196683:QAF196686 QKB196683:QKB196686 QTX196683:QTX196686 RDT196683:RDT196686 RNP196683:RNP196686 RXL196683:RXL196686 SHH196683:SHH196686 SRD196683:SRD196686 TAZ196683:TAZ196686 TKV196683:TKV196686 TUR196683:TUR196686 UEN196683:UEN196686 UOJ196683:UOJ196686 UYF196683:UYF196686 VIB196683:VIB196686 VRX196683:VRX196686 WBT196683:WBT196686 WLP196683:WLP196686 WVL196683:WVL196686 D262219:D262222 IZ262219:IZ262222 SV262219:SV262222 ACR262219:ACR262222 AMN262219:AMN262222 AWJ262219:AWJ262222 BGF262219:BGF262222 BQB262219:BQB262222 BZX262219:BZX262222 CJT262219:CJT262222 CTP262219:CTP262222 DDL262219:DDL262222 DNH262219:DNH262222 DXD262219:DXD262222 EGZ262219:EGZ262222 EQV262219:EQV262222 FAR262219:FAR262222 FKN262219:FKN262222 FUJ262219:FUJ262222 GEF262219:GEF262222 GOB262219:GOB262222 GXX262219:GXX262222 HHT262219:HHT262222 HRP262219:HRP262222 IBL262219:IBL262222 ILH262219:ILH262222 IVD262219:IVD262222 JEZ262219:JEZ262222 JOV262219:JOV262222 JYR262219:JYR262222 KIN262219:KIN262222 KSJ262219:KSJ262222 LCF262219:LCF262222 LMB262219:LMB262222 LVX262219:LVX262222 MFT262219:MFT262222 MPP262219:MPP262222 MZL262219:MZL262222 NJH262219:NJH262222 NTD262219:NTD262222 OCZ262219:OCZ262222 OMV262219:OMV262222 OWR262219:OWR262222 PGN262219:PGN262222 PQJ262219:PQJ262222 QAF262219:QAF262222 QKB262219:QKB262222 QTX262219:QTX262222 RDT262219:RDT262222 RNP262219:RNP262222 RXL262219:RXL262222 SHH262219:SHH262222 SRD262219:SRD262222 TAZ262219:TAZ262222 TKV262219:TKV262222 TUR262219:TUR262222 UEN262219:UEN262222 UOJ262219:UOJ262222 UYF262219:UYF262222 VIB262219:VIB262222 VRX262219:VRX262222 WBT262219:WBT262222 WLP262219:WLP262222 WVL262219:WVL262222 D327755:D327758 IZ327755:IZ327758 SV327755:SV327758 ACR327755:ACR327758 AMN327755:AMN327758 AWJ327755:AWJ327758 BGF327755:BGF327758 BQB327755:BQB327758 BZX327755:BZX327758 CJT327755:CJT327758 CTP327755:CTP327758 DDL327755:DDL327758 DNH327755:DNH327758 DXD327755:DXD327758 EGZ327755:EGZ327758 EQV327755:EQV327758 FAR327755:FAR327758 FKN327755:FKN327758 FUJ327755:FUJ327758 GEF327755:GEF327758 GOB327755:GOB327758 GXX327755:GXX327758 HHT327755:HHT327758 HRP327755:HRP327758 IBL327755:IBL327758 ILH327755:ILH327758 IVD327755:IVD327758 JEZ327755:JEZ327758 JOV327755:JOV327758 JYR327755:JYR327758 KIN327755:KIN327758 KSJ327755:KSJ327758 LCF327755:LCF327758 LMB327755:LMB327758 LVX327755:LVX327758 MFT327755:MFT327758 MPP327755:MPP327758 MZL327755:MZL327758 NJH327755:NJH327758 NTD327755:NTD327758 OCZ327755:OCZ327758 OMV327755:OMV327758 OWR327755:OWR327758 PGN327755:PGN327758 PQJ327755:PQJ327758 QAF327755:QAF327758 QKB327755:QKB327758 QTX327755:QTX327758 RDT327755:RDT327758 RNP327755:RNP327758 RXL327755:RXL327758 SHH327755:SHH327758 SRD327755:SRD327758 TAZ327755:TAZ327758 TKV327755:TKV327758 TUR327755:TUR327758 UEN327755:UEN327758 UOJ327755:UOJ327758 UYF327755:UYF327758 VIB327755:VIB327758 VRX327755:VRX327758 WBT327755:WBT327758 WLP327755:WLP327758 WVL327755:WVL327758 D393291:D393294 IZ393291:IZ393294 SV393291:SV393294 ACR393291:ACR393294 AMN393291:AMN393294 AWJ393291:AWJ393294 BGF393291:BGF393294 BQB393291:BQB393294 BZX393291:BZX393294 CJT393291:CJT393294 CTP393291:CTP393294 DDL393291:DDL393294 DNH393291:DNH393294 DXD393291:DXD393294 EGZ393291:EGZ393294 EQV393291:EQV393294 FAR393291:FAR393294 FKN393291:FKN393294 FUJ393291:FUJ393294 GEF393291:GEF393294 GOB393291:GOB393294 GXX393291:GXX393294 HHT393291:HHT393294 HRP393291:HRP393294 IBL393291:IBL393294 ILH393291:ILH393294 IVD393291:IVD393294 JEZ393291:JEZ393294 JOV393291:JOV393294 JYR393291:JYR393294 KIN393291:KIN393294 KSJ393291:KSJ393294 LCF393291:LCF393294 LMB393291:LMB393294 LVX393291:LVX393294 MFT393291:MFT393294 MPP393291:MPP393294 MZL393291:MZL393294 NJH393291:NJH393294 NTD393291:NTD393294 OCZ393291:OCZ393294 OMV393291:OMV393294 OWR393291:OWR393294 PGN393291:PGN393294 PQJ393291:PQJ393294 QAF393291:QAF393294 QKB393291:QKB393294 QTX393291:QTX393294 RDT393291:RDT393294 RNP393291:RNP393294 RXL393291:RXL393294 SHH393291:SHH393294 SRD393291:SRD393294 TAZ393291:TAZ393294 TKV393291:TKV393294 TUR393291:TUR393294 UEN393291:UEN393294 UOJ393291:UOJ393294 UYF393291:UYF393294 VIB393291:VIB393294 VRX393291:VRX393294 WBT393291:WBT393294 WLP393291:WLP393294 WVL393291:WVL393294 D458827:D458830 IZ458827:IZ458830 SV458827:SV458830 ACR458827:ACR458830 AMN458827:AMN458830 AWJ458827:AWJ458830 BGF458827:BGF458830 BQB458827:BQB458830 BZX458827:BZX458830 CJT458827:CJT458830 CTP458827:CTP458830 DDL458827:DDL458830 DNH458827:DNH458830 DXD458827:DXD458830 EGZ458827:EGZ458830 EQV458827:EQV458830 FAR458827:FAR458830 FKN458827:FKN458830 FUJ458827:FUJ458830 GEF458827:GEF458830 GOB458827:GOB458830 GXX458827:GXX458830 HHT458827:HHT458830 HRP458827:HRP458830 IBL458827:IBL458830 ILH458827:ILH458830 IVD458827:IVD458830 JEZ458827:JEZ458830 JOV458827:JOV458830 JYR458827:JYR458830 KIN458827:KIN458830 KSJ458827:KSJ458830 LCF458827:LCF458830 LMB458827:LMB458830 LVX458827:LVX458830 MFT458827:MFT458830 MPP458827:MPP458830 MZL458827:MZL458830 NJH458827:NJH458830 NTD458827:NTD458830 OCZ458827:OCZ458830 OMV458827:OMV458830 OWR458827:OWR458830 PGN458827:PGN458830 PQJ458827:PQJ458830 QAF458827:QAF458830 QKB458827:QKB458830 QTX458827:QTX458830 RDT458827:RDT458830 RNP458827:RNP458830 RXL458827:RXL458830 SHH458827:SHH458830 SRD458827:SRD458830 TAZ458827:TAZ458830 TKV458827:TKV458830 TUR458827:TUR458830 UEN458827:UEN458830 UOJ458827:UOJ458830 UYF458827:UYF458830 VIB458827:VIB458830 VRX458827:VRX458830 WBT458827:WBT458830 WLP458827:WLP458830 WVL458827:WVL458830 D524363:D524366 IZ524363:IZ524366 SV524363:SV524366 ACR524363:ACR524366 AMN524363:AMN524366 AWJ524363:AWJ524366 BGF524363:BGF524366 BQB524363:BQB524366 BZX524363:BZX524366 CJT524363:CJT524366 CTP524363:CTP524366 DDL524363:DDL524366 DNH524363:DNH524366 DXD524363:DXD524366 EGZ524363:EGZ524366 EQV524363:EQV524366 FAR524363:FAR524366 FKN524363:FKN524366 FUJ524363:FUJ524366 GEF524363:GEF524366 GOB524363:GOB524366 GXX524363:GXX524366 HHT524363:HHT524366 HRP524363:HRP524366 IBL524363:IBL524366 ILH524363:ILH524366 IVD524363:IVD524366 JEZ524363:JEZ524366 JOV524363:JOV524366 JYR524363:JYR524366 KIN524363:KIN524366 KSJ524363:KSJ524366 LCF524363:LCF524366 LMB524363:LMB524366 LVX524363:LVX524366 MFT524363:MFT524366 MPP524363:MPP524366 MZL524363:MZL524366 NJH524363:NJH524366 NTD524363:NTD524366 OCZ524363:OCZ524366 OMV524363:OMV524366 OWR524363:OWR524366 PGN524363:PGN524366 PQJ524363:PQJ524366 QAF524363:QAF524366 QKB524363:QKB524366 QTX524363:QTX524366 RDT524363:RDT524366 RNP524363:RNP524366 RXL524363:RXL524366 SHH524363:SHH524366 SRD524363:SRD524366 TAZ524363:TAZ524366 TKV524363:TKV524366 TUR524363:TUR524366 UEN524363:UEN524366 UOJ524363:UOJ524366 UYF524363:UYF524366 VIB524363:VIB524366 VRX524363:VRX524366 WBT524363:WBT524366 WLP524363:WLP524366 WVL524363:WVL524366 D589899:D589902 IZ589899:IZ589902 SV589899:SV589902 ACR589899:ACR589902 AMN589899:AMN589902 AWJ589899:AWJ589902 BGF589899:BGF589902 BQB589899:BQB589902 BZX589899:BZX589902 CJT589899:CJT589902 CTP589899:CTP589902 DDL589899:DDL589902 DNH589899:DNH589902 DXD589899:DXD589902 EGZ589899:EGZ589902 EQV589899:EQV589902 FAR589899:FAR589902 FKN589899:FKN589902 FUJ589899:FUJ589902 GEF589899:GEF589902 GOB589899:GOB589902 GXX589899:GXX589902 HHT589899:HHT589902 HRP589899:HRP589902 IBL589899:IBL589902 ILH589899:ILH589902 IVD589899:IVD589902 JEZ589899:JEZ589902 JOV589899:JOV589902 JYR589899:JYR589902 KIN589899:KIN589902 KSJ589899:KSJ589902 LCF589899:LCF589902 LMB589899:LMB589902 LVX589899:LVX589902 MFT589899:MFT589902 MPP589899:MPP589902 MZL589899:MZL589902 NJH589899:NJH589902 NTD589899:NTD589902 OCZ589899:OCZ589902 OMV589899:OMV589902 OWR589899:OWR589902 PGN589899:PGN589902 PQJ589899:PQJ589902 QAF589899:QAF589902 QKB589899:QKB589902 QTX589899:QTX589902 RDT589899:RDT589902 RNP589899:RNP589902 RXL589899:RXL589902 SHH589899:SHH589902 SRD589899:SRD589902 TAZ589899:TAZ589902 TKV589899:TKV589902 TUR589899:TUR589902 UEN589899:UEN589902 UOJ589899:UOJ589902 UYF589899:UYF589902 VIB589899:VIB589902 VRX589899:VRX589902 WBT589899:WBT589902 WLP589899:WLP589902 WVL589899:WVL589902 D655435:D655438 IZ655435:IZ655438 SV655435:SV655438 ACR655435:ACR655438 AMN655435:AMN655438 AWJ655435:AWJ655438 BGF655435:BGF655438 BQB655435:BQB655438 BZX655435:BZX655438 CJT655435:CJT655438 CTP655435:CTP655438 DDL655435:DDL655438 DNH655435:DNH655438 DXD655435:DXD655438 EGZ655435:EGZ655438 EQV655435:EQV655438 FAR655435:FAR655438 FKN655435:FKN655438 FUJ655435:FUJ655438 GEF655435:GEF655438 GOB655435:GOB655438 GXX655435:GXX655438 HHT655435:HHT655438 HRP655435:HRP655438 IBL655435:IBL655438 ILH655435:ILH655438 IVD655435:IVD655438 JEZ655435:JEZ655438 JOV655435:JOV655438 JYR655435:JYR655438 KIN655435:KIN655438 KSJ655435:KSJ655438 LCF655435:LCF655438 LMB655435:LMB655438 LVX655435:LVX655438 MFT655435:MFT655438 MPP655435:MPP655438 MZL655435:MZL655438 NJH655435:NJH655438 NTD655435:NTD655438 OCZ655435:OCZ655438 OMV655435:OMV655438 OWR655435:OWR655438 PGN655435:PGN655438 PQJ655435:PQJ655438 QAF655435:QAF655438 QKB655435:QKB655438 QTX655435:QTX655438 RDT655435:RDT655438 RNP655435:RNP655438 RXL655435:RXL655438 SHH655435:SHH655438 SRD655435:SRD655438 TAZ655435:TAZ655438 TKV655435:TKV655438 TUR655435:TUR655438 UEN655435:UEN655438 UOJ655435:UOJ655438 UYF655435:UYF655438 VIB655435:VIB655438 VRX655435:VRX655438 WBT655435:WBT655438 WLP655435:WLP655438 WVL655435:WVL655438 D720971:D720974 IZ720971:IZ720974 SV720971:SV720974 ACR720971:ACR720974 AMN720971:AMN720974 AWJ720971:AWJ720974 BGF720971:BGF720974 BQB720971:BQB720974 BZX720971:BZX720974 CJT720971:CJT720974 CTP720971:CTP720974 DDL720971:DDL720974 DNH720971:DNH720974 DXD720971:DXD720974 EGZ720971:EGZ720974 EQV720971:EQV720974 FAR720971:FAR720974 FKN720971:FKN720974 FUJ720971:FUJ720974 GEF720971:GEF720974 GOB720971:GOB720974 GXX720971:GXX720974 HHT720971:HHT720974 HRP720971:HRP720974 IBL720971:IBL720974 ILH720971:ILH720974 IVD720971:IVD720974 JEZ720971:JEZ720974 JOV720971:JOV720974 JYR720971:JYR720974 KIN720971:KIN720974 KSJ720971:KSJ720974 LCF720971:LCF720974 LMB720971:LMB720974 LVX720971:LVX720974 MFT720971:MFT720974 MPP720971:MPP720974 MZL720971:MZL720974 NJH720971:NJH720974 NTD720971:NTD720974 OCZ720971:OCZ720974 OMV720971:OMV720974 OWR720971:OWR720974 PGN720971:PGN720974 PQJ720971:PQJ720974 QAF720971:QAF720974 QKB720971:QKB720974 QTX720971:QTX720974 RDT720971:RDT720974 RNP720971:RNP720974 RXL720971:RXL720974 SHH720971:SHH720974 SRD720971:SRD720974 TAZ720971:TAZ720974 TKV720971:TKV720974 TUR720971:TUR720974 UEN720971:UEN720974 UOJ720971:UOJ720974 UYF720971:UYF720974 VIB720971:VIB720974 VRX720971:VRX720974 WBT720971:WBT720974 WLP720971:WLP720974 WVL720971:WVL720974 D786507:D786510 IZ786507:IZ786510 SV786507:SV786510 ACR786507:ACR786510 AMN786507:AMN786510 AWJ786507:AWJ786510 BGF786507:BGF786510 BQB786507:BQB786510 BZX786507:BZX786510 CJT786507:CJT786510 CTP786507:CTP786510 DDL786507:DDL786510 DNH786507:DNH786510 DXD786507:DXD786510 EGZ786507:EGZ786510 EQV786507:EQV786510 FAR786507:FAR786510 FKN786507:FKN786510 FUJ786507:FUJ786510 GEF786507:GEF786510 GOB786507:GOB786510 GXX786507:GXX786510 HHT786507:HHT786510 HRP786507:HRP786510 IBL786507:IBL786510 ILH786507:ILH786510 IVD786507:IVD786510 JEZ786507:JEZ786510 JOV786507:JOV786510 JYR786507:JYR786510 KIN786507:KIN786510 KSJ786507:KSJ786510 LCF786507:LCF786510 LMB786507:LMB786510 LVX786507:LVX786510 MFT786507:MFT786510 MPP786507:MPP786510 MZL786507:MZL786510 NJH786507:NJH786510 NTD786507:NTD786510 OCZ786507:OCZ786510 OMV786507:OMV786510 OWR786507:OWR786510 PGN786507:PGN786510 PQJ786507:PQJ786510 QAF786507:QAF786510 QKB786507:QKB786510 QTX786507:QTX786510 RDT786507:RDT786510 RNP786507:RNP786510 RXL786507:RXL786510 SHH786507:SHH786510 SRD786507:SRD786510 TAZ786507:TAZ786510 TKV786507:TKV786510 TUR786507:TUR786510 UEN786507:UEN786510 UOJ786507:UOJ786510 UYF786507:UYF786510 VIB786507:VIB786510 VRX786507:VRX786510 WBT786507:WBT786510 WLP786507:WLP786510 WVL786507:WVL786510 D852043:D852046 IZ852043:IZ852046 SV852043:SV852046 ACR852043:ACR852046 AMN852043:AMN852046 AWJ852043:AWJ852046 BGF852043:BGF852046 BQB852043:BQB852046 BZX852043:BZX852046 CJT852043:CJT852046 CTP852043:CTP852046 DDL852043:DDL852046 DNH852043:DNH852046 DXD852043:DXD852046 EGZ852043:EGZ852046 EQV852043:EQV852046 FAR852043:FAR852046 FKN852043:FKN852046 FUJ852043:FUJ852046 GEF852043:GEF852046 GOB852043:GOB852046 GXX852043:GXX852046 HHT852043:HHT852046 HRP852043:HRP852046 IBL852043:IBL852046 ILH852043:ILH852046 IVD852043:IVD852046 JEZ852043:JEZ852046 JOV852043:JOV852046 JYR852043:JYR852046 KIN852043:KIN852046 KSJ852043:KSJ852046 LCF852043:LCF852046 LMB852043:LMB852046 LVX852043:LVX852046 MFT852043:MFT852046 MPP852043:MPP852046 MZL852043:MZL852046 NJH852043:NJH852046 NTD852043:NTD852046 OCZ852043:OCZ852046 OMV852043:OMV852046 OWR852043:OWR852046 PGN852043:PGN852046 PQJ852043:PQJ852046 QAF852043:QAF852046 QKB852043:QKB852046 QTX852043:QTX852046 RDT852043:RDT852046 RNP852043:RNP852046 RXL852043:RXL852046 SHH852043:SHH852046 SRD852043:SRD852046 TAZ852043:TAZ852046 TKV852043:TKV852046 TUR852043:TUR852046 UEN852043:UEN852046 UOJ852043:UOJ852046 UYF852043:UYF852046 VIB852043:VIB852046 VRX852043:VRX852046 WBT852043:WBT852046 WLP852043:WLP852046 WVL852043:WVL852046 D917579:D917582 IZ917579:IZ917582 SV917579:SV917582 ACR917579:ACR917582 AMN917579:AMN917582 AWJ917579:AWJ917582 BGF917579:BGF917582 BQB917579:BQB917582 BZX917579:BZX917582 CJT917579:CJT917582 CTP917579:CTP917582 DDL917579:DDL917582 DNH917579:DNH917582 DXD917579:DXD917582 EGZ917579:EGZ917582 EQV917579:EQV917582 FAR917579:FAR917582 FKN917579:FKN917582 FUJ917579:FUJ917582 GEF917579:GEF917582 GOB917579:GOB917582 GXX917579:GXX917582 HHT917579:HHT917582 HRP917579:HRP917582 IBL917579:IBL917582 ILH917579:ILH917582 IVD917579:IVD917582 JEZ917579:JEZ917582 JOV917579:JOV917582 JYR917579:JYR917582 KIN917579:KIN917582 KSJ917579:KSJ917582 LCF917579:LCF917582 LMB917579:LMB917582 LVX917579:LVX917582 MFT917579:MFT917582 MPP917579:MPP917582 MZL917579:MZL917582 NJH917579:NJH917582 NTD917579:NTD917582 OCZ917579:OCZ917582 OMV917579:OMV917582 OWR917579:OWR917582 PGN917579:PGN917582 PQJ917579:PQJ917582 QAF917579:QAF917582 QKB917579:QKB917582 QTX917579:QTX917582 RDT917579:RDT917582 RNP917579:RNP917582 RXL917579:RXL917582 SHH917579:SHH917582 SRD917579:SRD917582 TAZ917579:TAZ917582 TKV917579:TKV917582 TUR917579:TUR917582 UEN917579:UEN917582 UOJ917579:UOJ917582 UYF917579:UYF917582 VIB917579:VIB917582 VRX917579:VRX917582 WBT917579:WBT917582 WLP917579:WLP917582 WVL917579:WVL917582 D983115:D983118 IZ983115:IZ983118 SV983115:SV983118 ACR983115:ACR983118 AMN983115:AMN983118 AWJ983115:AWJ983118 BGF983115:BGF983118 BQB983115:BQB983118 BZX983115:BZX983118 CJT983115:CJT983118 CTP983115:CTP983118 DDL983115:DDL983118 DNH983115:DNH983118 DXD983115:DXD983118 EGZ983115:EGZ983118 EQV983115:EQV983118 FAR983115:FAR983118 FKN983115:FKN983118 FUJ983115:FUJ983118 GEF983115:GEF983118 GOB983115:GOB983118 GXX983115:GXX983118 HHT983115:HHT983118 HRP983115:HRP983118 IBL983115:IBL983118 ILH983115:ILH983118 IVD983115:IVD983118 JEZ983115:JEZ983118 JOV983115:JOV983118 JYR983115:JYR983118 KIN983115:KIN983118 KSJ983115:KSJ983118 LCF983115:LCF983118 LMB983115:LMB983118 LVX983115:LVX983118 MFT983115:MFT983118 MPP983115:MPP983118 MZL983115:MZL983118 NJH983115:NJH983118 NTD983115:NTD983118 OCZ983115:OCZ983118 OMV983115:OMV983118 OWR983115:OWR983118 PGN983115:PGN983118 PQJ983115:PQJ983118 QAF983115:QAF983118 QKB983115:QKB983118 QTX983115:QTX983118 RDT983115:RDT983118 RNP983115:RNP983118 RXL983115:RXL983118 SHH983115:SHH983118 SRD983115:SRD983118 TAZ983115:TAZ983118 TKV983115:TKV983118 TUR983115:TUR983118 UEN983115:UEN983118 UOJ983115:UOJ983118 UYF983115:UYF983118 VIB983115:VIB983118 VRX983115:VRX983118 WBT983115:WBT983118 WLP983115:WLP983118 WVL983115:WVL983118 D71:D72 IZ71:IZ72 SV71:SV72 ACR71:ACR72 AMN71:AMN72 AWJ71:AWJ72 BGF71:BGF72 BQB71:BQB72 BZX71:BZX72 CJT71:CJT72 CTP71:CTP72 DDL71:DDL72 DNH71:DNH72 DXD71:DXD72 EGZ71:EGZ72 EQV71:EQV72 FAR71:FAR72 FKN71:FKN72 FUJ71:FUJ72 GEF71:GEF72 GOB71:GOB72 GXX71:GXX72 HHT71:HHT72 HRP71:HRP72 IBL71:IBL72 ILH71:ILH72 IVD71:IVD72 JEZ71:JEZ72 JOV71:JOV72 JYR71:JYR72 KIN71:KIN72 KSJ71:KSJ72 LCF71:LCF72 LMB71:LMB72 LVX71:LVX72 MFT71:MFT72 MPP71:MPP72 MZL71:MZL72 NJH71:NJH72 NTD71:NTD72 OCZ71:OCZ72 OMV71:OMV72 OWR71:OWR72 PGN71:PGN72 PQJ71:PQJ72 QAF71:QAF72 QKB71:QKB72 QTX71:QTX72 RDT71:RDT72 RNP71:RNP72 RXL71:RXL72 SHH71:SHH72 SRD71:SRD72 TAZ71:TAZ72 TKV71:TKV72 TUR71:TUR72 UEN71:UEN72 UOJ71:UOJ72 UYF71:UYF72 VIB71:VIB72 VRX71:VRX72 WBT71:WBT72 WLP71:WLP72 WVL71:WVL72 D65607:D65608 IZ65607:IZ65608 SV65607:SV65608 ACR65607:ACR65608 AMN65607:AMN65608 AWJ65607:AWJ65608 BGF65607:BGF65608 BQB65607:BQB65608 BZX65607:BZX65608 CJT65607:CJT65608 CTP65607:CTP65608 DDL65607:DDL65608 DNH65607:DNH65608 DXD65607:DXD65608 EGZ65607:EGZ65608 EQV65607:EQV65608 FAR65607:FAR65608 FKN65607:FKN65608 FUJ65607:FUJ65608 GEF65607:GEF65608 GOB65607:GOB65608 GXX65607:GXX65608 HHT65607:HHT65608 HRP65607:HRP65608 IBL65607:IBL65608 ILH65607:ILH65608 IVD65607:IVD65608 JEZ65607:JEZ65608 JOV65607:JOV65608 JYR65607:JYR65608 KIN65607:KIN65608 KSJ65607:KSJ65608 LCF65607:LCF65608 LMB65607:LMB65608 LVX65607:LVX65608 MFT65607:MFT65608 MPP65607:MPP65608 MZL65607:MZL65608 NJH65607:NJH65608 NTD65607:NTD65608 OCZ65607:OCZ65608 OMV65607:OMV65608 OWR65607:OWR65608 PGN65607:PGN65608 PQJ65607:PQJ65608 QAF65607:QAF65608 QKB65607:QKB65608 QTX65607:QTX65608 RDT65607:RDT65608 RNP65607:RNP65608 RXL65607:RXL65608 SHH65607:SHH65608 SRD65607:SRD65608 TAZ65607:TAZ65608 TKV65607:TKV65608 TUR65607:TUR65608 UEN65607:UEN65608 UOJ65607:UOJ65608 UYF65607:UYF65608 VIB65607:VIB65608 VRX65607:VRX65608 WBT65607:WBT65608 WLP65607:WLP65608 WVL65607:WVL65608 D131143:D131144 IZ131143:IZ131144 SV131143:SV131144 ACR131143:ACR131144 AMN131143:AMN131144 AWJ131143:AWJ131144 BGF131143:BGF131144 BQB131143:BQB131144 BZX131143:BZX131144 CJT131143:CJT131144 CTP131143:CTP131144 DDL131143:DDL131144 DNH131143:DNH131144 DXD131143:DXD131144 EGZ131143:EGZ131144 EQV131143:EQV131144 FAR131143:FAR131144 FKN131143:FKN131144 FUJ131143:FUJ131144 GEF131143:GEF131144 GOB131143:GOB131144 GXX131143:GXX131144 HHT131143:HHT131144 HRP131143:HRP131144 IBL131143:IBL131144 ILH131143:ILH131144 IVD131143:IVD131144 JEZ131143:JEZ131144 JOV131143:JOV131144 JYR131143:JYR131144 KIN131143:KIN131144 KSJ131143:KSJ131144 LCF131143:LCF131144 LMB131143:LMB131144 LVX131143:LVX131144 MFT131143:MFT131144 MPP131143:MPP131144 MZL131143:MZL131144 NJH131143:NJH131144 NTD131143:NTD131144 OCZ131143:OCZ131144 OMV131143:OMV131144 OWR131143:OWR131144 PGN131143:PGN131144 PQJ131143:PQJ131144 QAF131143:QAF131144 QKB131143:QKB131144 QTX131143:QTX131144 RDT131143:RDT131144 RNP131143:RNP131144 RXL131143:RXL131144 SHH131143:SHH131144 SRD131143:SRD131144 TAZ131143:TAZ131144 TKV131143:TKV131144 TUR131143:TUR131144 UEN131143:UEN131144 UOJ131143:UOJ131144 UYF131143:UYF131144 VIB131143:VIB131144 VRX131143:VRX131144 WBT131143:WBT131144 WLP131143:WLP131144 WVL131143:WVL131144 D196679:D196680 IZ196679:IZ196680 SV196679:SV196680 ACR196679:ACR196680 AMN196679:AMN196680 AWJ196679:AWJ196680 BGF196679:BGF196680 BQB196679:BQB196680 BZX196679:BZX196680 CJT196679:CJT196680 CTP196679:CTP196680 DDL196679:DDL196680 DNH196679:DNH196680 DXD196679:DXD196680 EGZ196679:EGZ196680 EQV196679:EQV196680 FAR196679:FAR196680 FKN196679:FKN196680 FUJ196679:FUJ196680 GEF196679:GEF196680 GOB196679:GOB196680 GXX196679:GXX196680 HHT196679:HHT196680 HRP196679:HRP196680 IBL196679:IBL196680 ILH196679:ILH196680 IVD196679:IVD196680 JEZ196679:JEZ196680 JOV196679:JOV196680 JYR196679:JYR196680 KIN196679:KIN196680 KSJ196679:KSJ196680 LCF196679:LCF196680 LMB196679:LMB196680 LVX196679:LVX196680 MFT196679:MFT196680 MPP196679:MPP196680 MZL196679:MZL196680 NJH196679:NJH196680 NTD196679:NTD196680 OCZ196679:OCZ196680 OMV196679:OMV196680 OWR196679:OWR196680 PGN196679:PGN196680 PQJ196679:PQJ196680 QAF196679:QAF196680 QKB196679:QKB196680 QTX196679:QTX196680 RDT196679:RDT196680 RNP196679:RNP196680 RXL196679:RXL196680 SHH196679:SHH196680 SRD196679:SRD196680 TAZ196679:TAZ196680 TKV196679:TKV196680 TUR196679:TUR196680 UEN196679:UEN196680 UOJ196679:UOJ196680 UYF196679:UYF196680 VIB196679:VIB196680 VRX196679:VRX196680 WBT196679:WBT196680 WLP196679:WLP196680 WVL196679:WVL196680 D262215:D262216 IZ262215:IZ262216 SV262215:SV262216 ACR262215:ACR262216 AMN262215:AMN262216 AWJ262215:AWJ262216 BGF262215:BGF262216 BQB262215:BQB262216 BZX262215:BZX262216 CJT262215:CJT262216 CTP262215:CTP262216 DDL262215:DDL262216 DNH262215:DNH262216 DXD262215:DXD262216 EGZ262215:EGZ262216 EQV262215:EQV262216 FAR262215:FAR262216 FKN262215:FKN262216 FUJ262215:FUJ262216 GEF262215:GEF262216 GOB262215:GOB262216 GXX262215:GXX262216 HHT262215:HHT262216 HRP262215:HRP262216 IBL262215:IBL262216 ILH262215:ILH262216 IVD262215:IVD262216 JEZ262215:JEZ262216 JOV262215:JOV262216 JYR262215:JYR262216 KIN262215:KIN262216 KSJ262215:KSJ262216 LCF262215:LCF262216 LMB262215:LMB262216 LVX262215:LVX262216 MFT262215:MFT262216 MPP262215:MPP262216 MZL262215:MZL262216 NJH262215:NJH262216 NTD262215:NTD262216 OCZ262215:OCZ262216 OMV262215:OMV262216 OWR262215:OWR262216 PGN262215:PGN262216 PQJ262215:PQJ262216 QAF262215:QAF262216 QKB262215:QKB262216 QTX262215:QTX262216 RDT262215:RDT262216 RNP262215:RNP262216 RXL262215:RXL262216 SHH262215:SHH262216 SRD262215:SRD262216 TAZ262215:TAZ262216 TKV262215:TKV262216 TUR262215:TUR262216 UEN262215:UEN262216 UOJ262215:UOJ262216 UYF262215:UYF262216 VIB262215:VIB262216 VRX262215:VRX262216 WBT262215:WBT262216 WLP262215:WLP262216 WVL262215:WVL262216 D327751:D327752 IZ327751:IZ327752 SV327751:SV327752 ACR327751:ACR327752 AMN327751:AMN327752 AWJ327751:AWJ327752 BGF327751:BGF327752 BQB327751:BQB327752 BZX327751:BZX327752 CJT327751:CJT327752 CTP327751:CTP327752 DDL327751:DDL327752 DNH327751:DNH327752 DXD327751:DXD327752 EGZ327751:EGZ327752 EQV327751:EQV327752 FAR327751:FAR327752 FKN327751:FKN327752 FUJ327751:FUJ327752 GEF327751:GEF327752 GOB327751:GOB327752 GXX327751:GXX327752 HHT327751:HHT327752 HRP327751:HRP327752 IBL327751:IBL327752 ILH327751:ILH327752 IVD327751:IVD327752 JEZ327751:JEZ327752 JOV327751:JOV327752 JYR327751:JYR327752 KIN327751:KIN327752 KSJ327751:KSJ327752 LCF327751:LCF327752 LMB327751:LMB327752 LVX327751:LVX327752 MFT327751:MFT327752 MPP327751:MPP327752 MZL327751:MZL327752 NJH327751:NJH327752 NTD327751:NTD327752 OCZ327751:OCZ327752 OMV327751:OMV327752 OWR327751:OWR327752 PGN327751:PGN327752 PQJ327751:PQJ327752 QAF327751:QAF327752 QKB327751:QKB327752 QTX327751:QTX327752 RDT327751:RDT327752 RNP327751:RNP327752 RXL327751:RXL327752 SHH327751:SHH327752 SRD327751:SRD327752 TAZ327751:TAZ327752 TKV327751:TKV327752 TUR327751:TUR327752 UEN327751:UEN327752 UOJ327751:UOJ327752 UYF327751:UYF327752 VIB327751:VIB327752 VRX327751:VRX327752 WBT327751:WBT327752 WLP327751:WLP327752 WVL327751:WVL327752 D393287:D393288 IZ393287:IZ393288 SV393287:SV393288 ACR393287:ACR393288 AMN393287:AMN393288 AWJ393287:AWJ393288 BGF393287:BGF393288 BQB393287:BQB393288 BZX393287:BZX393288 CJT393287:CJT393288 CTP393287:CTP393288 DDL393287:DDL393288 DNH393287:DNH393288 DXD393287:DXD393288 EGZ393287:EGZ393288 EQV393287:EQV393288 FAR393287:FAR393288 FKN393287:FKN393288 FUJ393287:FUJ393288 GEF393287:GEF393288 GOB393287:GOB393288 GXX393287:GXX393288 HHT393287:HHT393288 HRP393287:HRP393288 IBL393287:IBL393288 ILH393287:ILH393288 IVD393287:IVD393288 JEZ393287:JEZ393288 JOV393287:JOV393288 JYR393287:JYR393288 KIN393287:KIN393288 KSJ393287:KSJ393288 LCF393287:LCF393288 LMB393287:LMB393288 LVX393287:LVX393288 MFT393287:MFT393288 MPP393287:MPP393288 MZL393287:MZL393288 NJH393287:NJH393288 NTD393287:NTD393288 OCZ393287:OCZ393288 OMV393287:OMV393288 OWR393287:OWR393288 PGN393287:PGN393288 PQJ393287:PQJ393288 QAF393287:QAF393288 QKB393287:QKB393288 QTX393287:QTX393288 RDT393287:RDT393288 RNP393287:RNP393288 RXL393287:RXL393288 SHH393287:SHH393288 SRD393287:SRD393288 TAZ393287:TAZ393288 TKV393287:TKV393288 TUR393287:TUR393288 UEN393287:UEN393288 UOJ393287:UOJ393288 UYF393287:UYF393288 VIB393287:VIB393288 VRX393287:VRX393288 WBT393287:WBT393288 WLP393287:WLP393288 WVL393287:WVL393288 D458823:D458824 IZ458823:IZ458824 SV458823:SV458824 ACR458823:ACR458824 AMN458823:AMN458824 AWJ458823:AWJ458824 BGF458823:BGF458824 BQB458823:BQB458824 BZX458823:BZX458824 CJT458823:CJT458824 CTP458823:CTP458824 DDL458823:DDL458824 DNH458823:DNH458824 DXD458823:DXD458824 EGZ458823:EGZ458824 EQV458823:EQV458824 FAR458823:FAR458824 FKN458823:FKN458824 FUJ458823:FUJ458824 GEF458823:GEF458824 GOB458823:GOB458824 GXX458823:GXX458824 HHT458823:HHT458824 HRP458823:HRP458824 IBL458823:IBL458824 ILH458823:ILH458824 IVD458823:IVD458824 JEZ458823:JEZ458824 JOV458823:JOV458824 JYR458823:JYR458824 KIN458823:KIN458824 KSJ458823:KSJ458824 LCF458823:LCF458824 LMB458823:LMB458824 LVX458823:LVX458824 MFT458823:MFT458824 MPP458823:MPP458824 MZL458823:MZL458824 NJH458823:NJH458824 NTD458823:NTD458824 OCZ458823:OCZ458824 OMV458823:OMV458824 OWR458823:OWR458824 PGN458823:PGN458824 PQJ458823:PQJ458824 QAF458823:QAF458824 QKB458823:QKB458824 QTX458823:QTX458824 RDT458823:RDT458824 RNP458823:RNP458824 RXL458823:RXL458824 SHH458823:SHH458824 SRD458823:SRD458824 TAZ458823:TAZ458824 TKV458823:TKV458824 TUR458823:TUR458824 UEN458823:UEN458824 UOJ458823:UOJ458824 UYF458823:UYF458824 VIB458823:VIB458824 VRX458823:VRX458824 WBT458823:WBT458824 WLP458823:WLP458824 WVL458823:WVL458824 D524359:D524360 IZ524359:IZ524360 SV524359:SV524360 ACR524359:ACR524360 AMN524359:AMN524360 AWJ524359:AWJ524360 BGF524359:BGF524360 BQB524359:BQB524360 BZX524359:BZX524360 CJT524359:CJT524360 CTP524359:CTP524360 DDL524359:DDL524360 DNH524359:DNH524360 DXD524359:DXD524360 EGZ524359:EGZ524360 EQV524359:EQV524360 FAR524359:FAR524360 FKN524359:FKN524360 FUJ524359:FUJ524360 GEF524359:GEF524360 GOB524359:GOB524360 GXX524359:GXX524360 HHT524359:HHT524360 HRP524359:HRP524360 IBL524359:IBL524360 ILH524359:ILH524360 IVD524359:IVD524360 JEZ524359:JEZ524360 JOV524359:JOV524360 JYR524359:JYR524360 KIN524359:KIN524360 KSJ524359:KSJ524360 LCF524359:LCF524360 LMB524359:LMB524360 LVX524359:LVX524360 MFT524359:MFT524360 MPP524359:MPP524360 MZL524359:MZL524360 NJH524359:NJH524360 NTD524359:NTD524360 OCZ524359:OCZ524360 OMV524359:OMV524360 OWR524359:OWR524360 PGN524359:PGN524360 PQJ524359:PQJ524360 QAF524359:QAF524360 QKB524359:QKB524360 QTX524359:QTX524360 RDT524359:RDT524360 RNP524359:RNP524360 RXL524359:RXL524360 SHH524359:SHH524360 SRD524359:SRD524360 TAZ524359:TAZ524360 TKV524359:TKV524360 TUR524359:TUR524360 UEN524359:UEN524360 UOJ524359:UOJ524360 UYF524359:UYF524360 VIB524359:VIB524360 VRX524359:VRX524360 WBT524359:WBT524360 WLP524359:WLP524360 WVL524359:WVL524360 D589895:D589896 IZ589895:IZ589896 SV589895:SV589896 ACR589895:ACR589896 AMN589895:AMN589896 AWJ589895:AWJ589896 BGF589895:BGF589896 BQB589895:BQB589896 BZX589895:BZX589896 CJT589895:CJT589896 CTP589895:CTP589896 DDL589895:DDL589896 DNH589895:DNH589896 DXD589895:DXD589896 EGZ589895:EGZ589896 EQV589895:EQV589896 FAR589895:FAR589896 FKN589895:FKN589896 FUJ589895:FUJ589896 GEF589895:GEF589896 GOB589895:GOB589896 GXX589895:GXX589896 HHT589895:HHT589896 HRP589895:HRP589896 IBL589895:IBL589896 ILH589895:ILH589896 IVD589895:IVD589896 JEZ589895:JEZ589896 JOV589895:JOV589896 JYR589895:JYR589896 KIN589895:KIN589896 KSJ589895:KSJ589896 LCF589895:LCF589896 LMB589895:LMB589896 LVX589895:LVX589896 MFT589895:MFT589896 MPP589895:MPP589896 MZL589895:MZL589896 NJH589895:NJH589896 NTD589895:NTD589896 OCZ589895:OCZ589896 OMV589895:OMV589896 OWR589895:OWR589896 PGN589895:PGN589896 PQJ589895:PQJ589896 QAF589895:QAF589896 QKB589895:QKB589896 QTX589895:QTX589896 RDT589895:RDT589896 RNP589895:RNP589896 RXL589895:RXL589896 SHH589895:SHH589896 SRD589895:SRD589896 TAZ589895:TAZ589896 TKV589895:TKV589896 TUR589895:TUR589896 UEN589895:UEN589896 UOJ589895:UOJ589896 UYF589895:UYF589896 VIB589895:VIB589896 VRX589895:VRX589896 WBT589895:WBT589896 WLP589895:WLP589896 WVL589895:WVL589896 D655431:D655432 IZ655431:IZ655432 SV655431:SV655432 ACR655431:ACR655432 AMN655431:AMN655432 AWJ655431:AWJ655432 BGF655431:BGF655432 BQB655431:BQB655432 BZX655431:BZX655432 CJT655431:CJT655432 CTP655431:CTP655432 DDL655431:DDL655432 DNH655431:DNH655432 DXD655431:DXD655432 EGZ655431:EGZ655432 EQV655431:EQV655432 FAR655431:FAR655432 FKN655431:FKN655432 FUJ655431:FUJ655432 GEF655431:GEF655432 GOB655431:GOB655432 GXX655431:GXX655432 HHT655431:HHT655432 HRP655431:HRP655432 IBL655431:IBL655432 ILH655431:ILH655432 IVD655431:IVD655432 JEZ655431:JEZ655432 JOV655431:JOV655432 JYR655431:JYR655432 KIN655431:KIN655432 KSJ655431:KSJ655432 LCF655431:LCF655432 LMB655431:LMB655432 LVX655431:LVX655432 MFT655431:MFT655432 MPP655431:MPP655432 MZL655431:MZL655432 NJH655431:NJH655432 NTD655431:NTD655432 OCZ655431:OCZ655432 OMV655431:OMV655432 OWR655431:OWR655432 PGN655431:PGN655432 PQJ655431:PQJ655432 QAF655431:QAF655432 QKB655431:QKB655432 QTX655431:QTX655432 RDT655431:RDT655432 RNP655431:RNP655432 RXL655431:RXL655432 SHH655431:SHH655432 SRD655431:SRD655432 TAZ655431:TAZ655432 TKV655431:TKV655432 TUR655431:TUR655432 UEN655431:UEN655432 UOJ655431:UOJ655432 UYF655431:UYF655432 VIB655431:VIB655432 VRX655431:VRX655432 WBT655431:WBT655432 WLP655431:WLP655432 WVL655431:WVL655432 D720967:D720968 IZ720967:IZ720968 SV720967:SV720968 ACR720967:ACR720968 AMN720967:AMN720968 AWJ720967:AWJ720968 BGF720967:BGF720968 BQB720967:BQB720968 BZX720967:BZX720968 CJT720967:CJT720968 CTP720967:CTP720968 DDL720967:DDL720968 DNH720967:DNH720968 DXD720967:DXD720968 EGZ720967:EGZ720968 EQV720967:EQV720968 FAR720967:FAR720968 FKN720967:FKN720968 FUJ720967:FUJ720968 GEF720967:GEF720968 GOB720967:GOB720968 GXX720967:GXX720968 HHT720967:HHT720968 HRP720967:HRP720968 IBL720967:IBL720968 ILH720967:ILH720968 IVD720967:IVD720968 JEZ720967:JEZ720968 JOV720967:JOV720968 JYR720967:JYR720968 KIN720967:KIN720968 KSJ720967:KSJ720968 LCF720967:LCF720968 LMB720967:LMB720968 LVX720967:LVX720968 MFT720967:MFT720968 MPP720967:MPP720968 MZL720967:MZL720968 NJH720967:NJH720968 NTD720967:NTD720968 OCZ720967:OCZ720968 OMV720967:OMV720968 OWR720967:OWR720968 PGN720967:PGN720968 PQJ720967:PQJ720968 QAF720967:QAF720968 QKB720967:QKB720968 QTX720967:QTX720968 RDT720967:RDT720968 RNP720967:RNP720968 RXL720967:RXL720968 SHH720967:SHH720968 SRD720967:SRD720968 TAZ720967:TAZ720968 TKV720967:TKV720968 TUR720967:TUR720968 UEN720967:UEN720968 UOJ720967:UOJ720968 UYF720967:UYF720968 VIB720967:VIB720968 VRX720967:VRX720968 WBT720967:WBT720968 WLP720967:WLP720968 WVL720967:WVL720968 D786503:D786504 IZ786503:IZ786504 SV786503:SV786504 ACR786503:ACR786504 AMN786503:AMN786504 AWJ786503:AWJ786504 BGF786503:BGF786504 BQB786503:BQB786504 BZX786503:BZX786504 CJT786503:CJT786504 CTP786503:CTP786504 DDL786503:DDL786504 DNH786503:DNH786504 DXD786503:DXD786504 EGZ786503:EGZ786504 EQV786503:EQV786504 FAR786503:FAR786504 FKN786503:FKN786504 FUJ786503:FUJ786504 GEF786503:GEF786504 GOB786503:GOB786504 GXX786503:GXX786504 HHT786503:HHT786504 HRP786503:HRP786504 IBL786503:IBL786504 ILH786503:ILH786504 IVD786503:IVD786504 JEZ786503:JEZ786504 JOV786503:JOV786504 JYR786503:JYR786504 KIN786503:KIN786504 KSJ786503:KSJ786504 LCF786503:LCF786504 LMB786503:LMB786504 LVX786503:LVX786504 MFT786503:MFT786504 MPP786503:MPP786504 MZL786503:MZL786504 NJH786503:NJH786504 NTD786503:NTD786504 OCZ786503:OCZ786504 OMV786503:OMV786504 OWR786503:OWR786504 PGN786503:PGN786504 PQJ786503:PQJ786504 QAF786503:QAF786504 QKB786503:QKB786504 QTX786503:QTX786504 RDT786503:RDT786504 RNP786503:RNP786504 RXL786503:RXL786504 SHH786503:SHH786504 SRD786503:SRD786504 TAZ786503:TAZ786504 TKV786503:TKV786504 TUR786503:TUR786504 UEN786503:UEN786504 UOJ786503:UOJ786504 UYF786503:UYF786504 VIB786503:VIB786504 VRX786503:VRX786504 WBT786503:WBT786504 WLP786503:WLP786504 WVL786503:WVL786504 D852039:D852040 IZ852039:IZ852040 SV852039:SV852040 ACR852039:ACR852040 AMN852039:AMN852040 AWJ852039:AWJ852040 BGF852039:BGF852040 BQB852039:BQB852040 BZX852039:BZX852040 CJT852039:CJT852040 CTP852039:CTP852040 DDL852039:DDL852040 DNH852039:DNH852040 DXD852039:DXD852040 EGZ852039:EGZ852040 EQV852039:EQV852040 FAR852039:FAR852040 FKN852039:FKN852040 FUJ852039:FUJ852040 GEF852039:GEF852040 GOB852039:GOB852040 GXX852039:GXX852040 HHT852039:HHT852040 HRP852039:HRP852040 IBL852039:IBL852040 ILH852039:ILH852040 IVD852039:IVD852040 JEZ852039:JEZ852040 JOV852039:JOV852040 JYR852039:JYR852040 KIN852039:KIN852040 KSJ852039:KSJ852040 LCF852039:LCF852040 LMB852039:LMB852040 LVX852039:LVX852040 MFT852039:MFT852040 MPP852039:MPP852040 MZL852039:MZL852040 NJH852039:NJH852040 NTD852039:NTD852040 OCZ852039:OCZ852040 OMV852039:OMV852040 OWR852039:OWR852040 PGN852039:PGN852040 PQJ852039:PQJ852040 QAF852039:QAF852040 QKB852039:QKB852040 QTX852039:QTX852040 RDT852039:RDT852040 RNP852039:RNP852040 RXL852039:RXL852040 SHH852039:SHH852040 SRD852039:SRD852040 TAZ852039:TAZ852040 TKV852039:TKV852040 TUR852039:TUR852040 UEN852039:UEN852040 UOJ852039:UOJ852040 UYF852039:UYF852040 VIB852039:VIB852040 VRX852039:VRX852040 WBT852039:WBT852040 WLP852039:WLP852040 WVL852039:WVL852040 D917575:D917576 IZ917575:IZ917576 SV917575:SV917576 ACR917575:ACR917576 AMN917575:AMN917576 AWJ917575:AWJ917576 BGF917575:BGF917576 BQB917575:BQB917576 BZX917575:BZX917576 CJT917575:CJT917576 CTP917575:CTP917576 DDL917575:DDL917576 DNH917575:DNH917576 DXD917575:DXD917576 EGZ917575:EGZ917576 EQV917575:EQV917576 FAR917575:FAR917576 FKN917575:FKN917576 FUJ917575:FUJ917576 GEF917575:GEF917576 GOB917575:GOB917576 GXX917575:GXX917576 HHT917575:HHT917576 HRP917575:HRP917576 IBL917575:IBL917576 ILH917575:ILH917576 IVD917575:IVD917576 JEZ917575:JEZ917576 JOV917575:JOV917576 JYR917575:JYR917576 KIN917575:KIN917576 KSJ917575:KSJ917576 LCF917575:LCF917576 LMB917575:LMB917576 LVX917575:LVX917576 MFT917575:MFT917576 MPP917575:MPP917576 MZL917575:MZL917576 NJH917575:NJH917576 NTD917575:NTD917576 OCZ917575:OCZ917576 OMV917575:OMV917576 OWR917575:OWR917576 PGN917575:PGN917576 PQJ917575:PQJ917576 QAF917575:QAF917576 QKB917575:QKB917576 QTX917575:QTX917576 RDT917575:RDT917576 RNP917575:RNP917576 RXL917575:RXL917576 SHH917575:SHH917576 SRD917575:SRD917576 TAZ917575:TAZ917576 TKV917575:TKV917576 TUR917575:TUR917576 UEN917575:UEN917576 UOJ917575:UOJ917576 UYF917575:UYF917576 VIB917575:VIB917576 VRX917575:VRX917576 WBT917575:WBT917576 WLP917575:WLP917576 WVL917575:WVL917576 D983111:D983112 IZ983111:IZ983112 SV983111:SV983112 ACR983111:ACR983112 AMN983111:AMN983112 AWJ983111:AWJ983112 BGF983111:BGF983112 BQB983111:BQB983112 BZX983111:BZX983112 CJT983111:CJT983112 CTP983111:CTP983112 DDL983111:DDL983112 DNH983111:DNH983112 DXD983111:DXD983112 EGZ983111:EGZ983112 EQV983111:EQV983112 FAR983111:FAR983112 FKN983111:FKN983112 FUJ983111:FUJ983112 GEF983111:GEF983112 GOB983111:GOB983112 GXX983111:GXX983112 HHT983111:HHT983112 HRP983111:HRP983112 IBL983111:IBL983112 ILH983111:ILH983112 IVD983111:IVD983112 JEZ983111:JEZ983112 JOV983111:JOV983112 JYR983111:JYR983112 KIN983111:KIN983112 KSJ983111:KSJ983112 LCF983111:LCF983112 LMB983111:LMB983112 LVX983111:LVX983112 MFT983111:MFT983112 MPP983111:MPP983112 MZL983111:MZL983112 NJH983111:NJH983112 NTD983111:NTD983112 OCZ983111:OCZ983112 OMV983111:OMV983112 OWR983111:OWR983112 PGN983111:PGN983112 PQJ983111:PQJ983112 QAF983111:QAF983112 QKB983111:QKB983112 QTX983111:QTX983112 RDT983111:RDT983112 RNP983111:RNP983112 RXL983111:RXL983112 SHH983111:SHH983112 SRD983111:SRD983112 TAZ983111:TAZ983112 TKV983111:TKV983112 TUR983111:TUR983112 UEN983111:UEN983112 UOJ983111:UOJ983112 UYF983111:UYF983112 VIB983111:VIB983112 VRX983111:VRX983112 WBT983111:WBT983112 WLP983111:WLP983112 WVL983111:WVL983112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xm:sqref>
        </x14:dataValidation>
        <x14:dataValidation type="list" allowBlank="1" showInputMessage="1" showErrorMessage="1" error="Please choose from the dropdown list.">
          <x14:formula1>
            <xm:f>$W$1:$W$4</xm:f>
          </x14:formula1>
          <xm:sqref>H31:H32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1460</v>
      </c>
      <c r="B7" s="1632"/>
      <c r="C7" s="1632"/>
      <c r="D7" s="916"/>
      <c r="E7" s="916"/>
      <c r="F7" s="916"/>
      <c r="G7" s="917"/>
      <c r="H7" s="918"/>
      <c r="I7" s="906"/>
      <c r="J7" s="907"/>
      <c r="K7" s="908" t="str">
        <f>A7</f>
        <v>Country: Nigeria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117</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65" t="s">
        <v>13</v>
      </c>
      <c r="C13" s="1466"/>
      <c r="D13" s="1540" t="s">
        <v>493</v>
      </c>
      <c r="E13" s="1642"/>
      <c r="F13" s="1642"/>
      <c r="G13" s="1642"/>
      <c r="H13" s="1663"/>
      <c r="I13" s="6"/>
      <c r="J13" s="23"/>
      <c r="K13" s="7" t="str">
        <f>B13</f>
        <v>a. What is the name of the committee?</v>
      </c>
      <c r="L13" s="29" t="str">
        <f>D13</f>
        <v>Reproductive Health Commodity Security (RHCS) Stakeholders' Committee</v>
      </c>
      <c r="M13" s="19"/>
      <c r="N13" s="19"/>
      <c r="O13" s="22" t="str">
        <f>D13</f>
        <v>Reproductive Health Commodity Security (RHCS) Stakeholders'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02" t="s">
        <v>61</v>
      </c>
      <c r="E15" s="151" t="s">
        <v>55</v>
      </c>
      <c r="F15" s="1664" t="s">
        <v>376</v>
      </c>
      <c r="G15" s="1665"/>
      <c r="H15" s="1909"/>
      <c r="I15" s="6"/>
      <c r="J15" s="23"/>
      <c r="K15" s="7" t="str">
        <f t="shared" ref="K15:K23" si="0">B15</f>
        <v>a. Social marketing</v>
      </c>
      <c r="L15" s="19"/>
      <c r="M15" s="19"/>
      <c r="N15" s="19"/>
      <c r="O15" s="7"/>
      <c r="P15" s="19"/>
      <c r="Q15" s="7" t="str">
        <f t="shared" ref="Q15:Q23" si="1">F15</f>
        <v>Society for Family Health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69.75" customHeight="1">
      <c r="A16" s="152"/>
      <c r="B16" s="1465" t="s">
        <v>118</v>
      </c>
      <c r="C16" s="1466"/>
      <c r="D16" s="602" t="s">
        <v>61</v>
      </c>
      <c r="E16" s="153" t="s">
        <v>55</v>
      </c>
      <c r="F16" s="1664" t="s">
        <v>842</v>
      </c>
      <c r="G16" s="1665"/>
      <c r="H16" s="1909"/>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Planned Parenthood Federation, Nigeria Urban Reproductive Health Initiative, Association for Reproductive and Family Health, Marie Stopes International,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119</v>
      </c>
      <c r="C17" s="1466"/>
      <c r="D17" s="602" t="s">
        <v>61</v>
      </c>
      <c r="E17" s="153" t="s">
        <v>55</v>
      </c>
      <c r="F17" s="1664" t="s">
        <v>494</v>
      </c>
      <c r="G17" s="1665"/>
      <c r="H17" s="1909"/>
      <c r="I17" s="6"/>
      <c r="J17" s="23"/>
      <c r="K17" s="7" t="str">
        <f t="shared" si="0"/>
        <v>c. Commercial sector (for example: pharmacy associations, manufacturers, etc.)</v>
      </c>
      <c r="L17" s="19"/>
      <c r="M17" s="19"/>
      <c r="N17" s="19"/>
      <c r="O17" s="7"/>
      <c r="P17" s="19"/>
      <c r="Q17" s="7" t="str">
        <f t="shared" si="1"/>
        <v>Pharmaceutical Society of Nigeria (PSN), Society of Gynaecologists and Obstetricians of Nigeria (SOGON), Nigeria Medical Association</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2"/>
      <c r="B18" s="1465" t="s">
        <v>15</v>
      </c>
      <c r="C18" s="1466"/>
      <c r="D18" s="602" t="s">
        <v>61</v>
      </c>
      <c r="E18" s="153" t="s">
        <v>56</v>
      </c>
      <c r="F18" s="1664" t="s">
        <v>843</v>
      </c>
      <c r="G18" s="1665"/>
      <c r="H18" s="1909"/>
      <c r="I18" s="6"/>
      <c r="J18" s="23"/>
      <c r="K18" s="7" t="str">
        <f t="shared" si="0"/>
        <v>d. Donors</v>
      </c>
      <c r="L18" s="19"/>
      <c r="M18" s="19"/>
      <c r="N18" s="19"/>
      <c r="O18" s="7"/>
      <c r="P18" s="19"/>
      <c r="Q18" s="7" t="str">
        <f t="shared" si="1"/>
        <v>United States Agency for International Development (USAID), Department for International Development (DfID), Canadian International Development Agency (CIDA), United Nations Population Fund (UNFPA), Bill and Melinda Gates Foundation (BMGF)</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02" t="s">
        <v>61</v>
      </c>
      <c r="E19" s="153" t="s">
        <v>57</v>
      </c>
      <c r="F19" s="1664" t="s">
        <v>220</v>
      </c>
      <c r="G19" s="1665"/>
      <c r="H19" s="1909"/>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65" t="s">
        <v>120</v>
      </c>
      <c r="C20" s="1466"/>
      <c r="D20" s="602" t="s">
        <v>61</v>
      </c>
      <c r="E20" s="153" t="s">
        <v>58</v>
      </c>
      <c r="F20" s="1664" t="s">
        <v>495</v>
      </c>
      <c r="G20" s="1665"/>
      <c r="H20" s="1909"/>
      <c r="I20" s="6"/>
      <c r="J20" s="23"/>
      <c r="K20" s="7" t="str">
        <f t="shared" si="0"/>
        <v>f. Ministry of Health (for example: logistics, reproductive health, family planning, maternal and child health, HIV/AIDS, pharmacy units, etc.)</v>
      </c>
      <c r="L20" s="19"/>
      <c r="M20" s="19"/>
      <c r="N20" s="19"/>
      <c r="O20" s="7"/>
      <c r="P20" s="19"/>
      <c r="Q20" s="16" t="str">
        <f t="shared" si="1"/>
        <v>Family Health Department (FHD), Food and Drugs Services (FDS), National Agency for Food and Drug Administration and Control (NAFDAC), National Health Insurance Services (NHIS)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02" t="s">
        <v>61</v>
      </c>
      <c r="E21" s="153" t="s">
        <v>59</v>
      </c>
      <c r="F21" s="1664" t="s">
        <v>496</v>
      </c>
      <c r="G21" s="1665"/>
      <c r="H21" s="1909"/>
      <c r="I21" s="6"/>
      <c r="J21" s="23"/>
      <c r="K21" s="7" t="str">
        <f t="shared" si="0"/>
        <v>g. Central Medical Store or Central Warehouse</v>
      </c>
      <c r="L21" s="19"/>
      <c r="M21" s="19"/>
      <c r="N21" s="19"/>
      <c r="O21" s="7"/>
      <c r="P21" s="19"/>
      <c r="Q21" s="7" t="str">
        <f t="shared" si="1"/>
        <v>Central Contraceptives Warehouse (CCW)</v>
      </c>
      <c r="R21" s="19"/>
      <c r="S21" s="19"/>
      <c r="T21" s="14"/>
      <c r="U21" s="14"/>
      <c r="V21" s="14"/>
      <c r="W21" s="41"/>
      <c r="X21" s="41"/>
      <c r="Y21" s="42"/>
      <c r="Z21" s="49"/>
      <c r="AA21"/>
    </row>
    <row r="22" spans="1:134" s="111" customFormat="1" ht="30">
      <c r="A22" s="152"/>
      <c r="B22" s="1562" t="s">
        <v>39</v>
      </c>
      <c r="C22" s="1562"/>
      <c r="D22" s="602" t="s">
        <v>61</v>
      </c>
      <c r="E22" s="153" t="s">
        <v>59</v>
      </c>
      <c r="F22" s="1664" t="s">
        <v>497</v>
      </c>
      <c r="G22" s="1665"/>
      <c r="H22" s="1909"/>
      <c r="I22" s="6"/>
      <c r="J22" s="23"/>
      <c r="K22" s="7" t="str">
        <f t="shared" si="0"/>
        <v xml:space="preserve">h. Ministry of Finance or Ministry of Planning </v>
      </c>
      <c r="L22" s="19"/>
      <c r="M22" s="19"/>
      <c r="N22" s="19"/>
      <c r="O22" s="7"/>
      <c r="P22" s="19"/>
      <c r="Q22" s="7" t="str">
        <f t="shared" si="1"/>
        <v>Federal Ministry of Finance and Department of Planning, Research and Statistics</v>
      </c>
      <c r="R22" s="19"/>
      <c r="S22" s="19"/>
      <c r="T22" s="14"/>
      <c r="U22" s="14"/>
      <c r="V22" s="14"/>
      <c r="W22" s="41"/>
      <c r="X22" s="41"/>
      <c r="Y22" s="42"/>
      <c r="Z22" s="49"/>
      <c r="AA22"/>
    </row>
    <row r="23" spans="1:134" s="114" customFormat="1" ht="55.5" customHeight="1">
      <c r="A23" s="152"/>
      <c r="B23" s="1562" t="s">
        <v>121</v>
      </c>
      <c r="C23" s="1562"/>
      <c r="D23" s="602" t="s">
        <v>61</v>
      </c>
      <c r="E23" s="153" t="s">
        <v>59</v>
      </c>
      <c r="F23" s="1664" t="s">
        <v>844</v>
      </c>
      <c r="G23" s="1665"/>
      <c r="H23" s="1909"/>
      <c r="I23" s="6"/>
      <c r="J23" s="23"/>
      <c r="K23" s="36" t="str">
        <f t="shared" si="0"/>
        <v>i. Other (for example: partners)</v>
      </c>
      <c r="L23" s="23"/>
      <c r="M23" s="23"/>
      <c r="N23" s="23"/>
      <c r="O23" s="36"/>
      <c r="P23" s="23"/>
      <c r="Q23" s="36" t="str">
        <f t="shared" si="1"/>
        <v>USAID I DELIVER PROJECT, USAID Targeted States High  Impact Project (TSHIP), FHI, Clinton Health Access Initiative (CHAI), Health Policy Project</v>
      </c>
      <c r="R23" s="23"/>
      <c r="S23" s="23"/>
      <c r="T23" s="23"/>
      <c r="U23" s="23"/>
      <c r="V23" s="23"/>
      <c r="W23" s="60"/>
      <c r="X23" s="60"/>
      <c r="Y23" s="59"/>
      <c r="Z23" s="59"/>
      <c r="AA23"/>
    </row>
    <row r="24" spans="1:134" s="111" customFormat="1">
      <c r="A24" s="1480" t="s">
        <v>122</v>
      </c>
      <c r="B24" s="1465"/>
      <c r="C24" s="1465"/>
      <c r="D24" s="1465"/>
      <c r="E24" s="1465"/>
      <c r="F24" s="1465"/>
      <c r="G24" s="1465"/>
      <c r="H24" s="98" t="s">
        <v>60</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123</v>
      </c>
      <c r="B25" s="1557"/>
      <c r="C25" s="1557"/>
      <c r="D25" s="1562"/>
      <c r="E25" s="1562"/>
      <c r="F25" s="1562"/>
      <c r="G25" s="1563"/>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60.75" thickBot="1">
      <c r="A26" s="1558" t="s">
        <v>124</v>
      </c>
      <c r="B26" s="1482"/>
      <c r="C26" s="1483"/>
      <c r="D26" s="115" t="s">
        <v>61</v>
      </c>
      <c r="E26" s="155" t="s">
        <v>53</v>
      </c>
      <c r="F26" s="116" t="s">
        <v>845</v>
      </c>
      <c r="G26" s="157" t="s">
        <v>34</v>
      </c>
      <c r="H26" s="117" t="s">
        <v>846</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19" t="s">
        <v>85</v>
      </c>
      <c r="G28" s="159" t="s">
        <v>98</v>
      </c>
      <c r="H28" s="11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896">
        <v>14636208.24</v>
      </c>
      <c r="H29" s="1897"/>
      <c r="I29" s="10"/>
      <c r="J29" s="36">
        <f>G29</f>
        <v>14636208.24</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20" t="s">
        <v>538</v>
      </c>
      <c r="F30" s="162" t="s">
        <v>127</v>
      </c>
      <c r="G30" s="1667" t="s">
        <v>386</v>
      </c>
      <c r="H30" s="1668"/>
      <c r="I30" s="10"/>
      <c r="J30" s="36" t="str">
        <f>G30</f>
        <v>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98"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677</v>
      </c>
      <c r="B32" s="1607"/>
      <c r="C32" s="1607"/>
      <c r="D32" s="1607"/>
      <c r="E32" s="1607"/>
      <c r="F32" s="1607"/>
      <c r="G32" s="1608"/>
      <c r="H32" s="98"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558" t="s">
        <v>129</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45">
      <c r="A35" s="152"/>
      <c r="B35" s="1607" t="s">
        <v>208</v>
      </c>
      <c r="C35" s="1607"/>
      <c r="D35" s="1608"/>
      <c r="E35" s="168">
        <v>3000000</v>
      </c>
      <c r="F35" s="230" t="s">
        <v>538</v>
      </c>
      <c r="G35" s="178" t="s">
        <v>277</v>
      </c>
      <c r="H35" s="192" t="s">
        <v>847</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135">
      <c r="A36" s="152"/>
      <c r="B36" s="1607" t="s">
        <v>209</v>
      </c>
      <c r="C36" s="1607"/>
      <c r="D36" s="1608"/>
      <c r="E36" s="121">
        <v>12200000</v>
      </c>
      <c r="F36" s="230" t="s">
        <v>538</v>
      </c>
      <c r="G36" s="125" t="s">
        <v>848</v>
      </c>
      <c r="H36" s="393" t="s">
        <v>849</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180</v>
      </c>
      <c r="C37" s="1482"/>
      <c r="D37" s="1483"/>
      <c r="E37" s="562">
        <f>E35+E36</f>
        <v>15200000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179</v>
      </c>
      <c r="B38" s="1465"/>
      <c r="C38" s="1465"/>
      <c r="D38" s="1465"/>
      <c r="E38" s="1465"/>
      <c r="F38" s="1465"/>
      <c r="G38" s="1466"/>
      <c r="H38" s="98"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120">
      <c r="A41" s="164"/>
      <c r="B41" s="1465" t="s">
        <v>138</v>
      </c>
      <c r="C41" s="1466"/>
      <c r="D41" s="613" t="s">
        <v>61</v>
      </c>
      <c r="E41" s="168">
        <v>3000000</v>
      </c>
      <c r="F41" s="368" t="s">
        <v>538</v>
      </c>
      <c r="G41" s="178" t="s">
        <v>850</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12" t="s">
        <v>851</v>
      </c>
      <c r="E42" s="1513"/>
      <c r="F42" s="1513"/>
      <c r="G42" s="1513"/>
      <c r="H42" s="1514"/>
      <c r="I42" s="27"/>
      <c r="J42" s="24"/>
      <c r="K42" s="7" t="str">
        <f>C42</f>
        <v>i. Specify source(s) of internally generated funds spent (for example, from taxes)</v>
      </c>
      <c r="L42" s="19"/>
      <c r="M42" s="19"/>
      <c r="N42" s="19"/>
      <c r="O42" s="22" t="str">
        <f>D42</f>
        <v>MDG intervention funding from government loan forgiveness program/funds</v>
      </c>
      <c r="P42" s="19"/>
      <c r="Q42" s="19"/>
      <c r="R42" s="19"/>
      <c r="S42" s="19"/>
      <c r="T42" s="14"/>
      <c r="U42" s="14"/>
      <c r="V42" s="14"/>
      <c r="W42" s="41"/>
      <c r="X42" s="41"/>
      <c r="Y42" s="42"/>
      <c r="Z42" s="49"/>
      <c r="AA42"/>
    </row>
    <row r="43" spans="1:27" s="111" customFormat="1" ht="78.75" customHeight="1">
      <c r="A43" s="164"/>
      <c r="B43" s="1465" t="s">
        <v>140</v>
      </c>
      <c r="C43" s="1466"/>
      <c r="D43" s="123" t="s">
        <v>61</v>
      </c>
      <c r="E43" s="121">
        <v>8000000</v>
      </c>
      <c r="F43" s="368" t="s">
        <v>538</v>
      </c>
      <c r="G43" s="178" t="s">
        <v>852</v>
      </c>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45" customHeight="1">
      <c r="A44" s="164"/>
      <c r="B44" s="179"/>
      <c r="C44" s="180" t="s">
        <v>141</v>
      </c>
      <c r="D44" s="1540" t="s">
        <v>853</v>
      </c>
      <c r="E44" s="1642"/>
      <c r="F44" s="1642"/>
      <c r="G44" s="1642"/>
      <c r="H44" s="1541"/>
      <c r="I44" s="27"/>
      <c r="J44" s="24"/>
      <c r="K44" s="7" t="str">
        <f>C44</f>
        <v>i. Specify source(s) of other government funds spent (for example: basket funding or specific donor)</v>
      </c>
      <c r="L44" s="19"/>
      <c r="M44" s="19"/>
      <c r="N44" s="19"/>
      <c r="O44" s="22" t="str">
        <f>D44</f>
        <v>Donors (DfID, UNFPA, CIDA)</v>
      </c>
      <c r="P44" s="19"/>
      <c r="Q44" s="19"/>
      <c r="R44" s="19"/>
      <c r="S44" s="19"/>
      <c r="T44" s="14"/>
      <c r="U44" s="14"/>
      <c r="V44" s="14"/>
      <c r="W44" s="41"/>
      <c r="X44" s="41"/>
      <c r="Y44" s="42"/>
      <c r="Z44" s="49"/>
      <c r="AA44"/>
    </row>
    <row r="45" spans="1:27" s="111" customFormat="1" ht="45">
      <c r="A45" s="164"/>
      <c r="B45" s="1465" t="s">
        <v>142</v>
      </c>
      <c r="C45" s="1466"/>
      <c r="D45" s="181"/>
      <c r="E45" s="565">
        <f>E41+E43</f>
        <v>11000000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65" t="s">
        <v>99</v>
      </c>
      <c r="C49" s="1466"/>
      <c r="D49" s="123" t="s">
        <v>62</v>
      </c>
      <c r="E49" s="121">
        <v>0</v>
      </c>
      <c r="F49" s="177"/>
      <c r="G49" s="126"/>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701"/>
      <c r="E50" s="1702"/>
      <c r="F50" s="1702"/>
      <c r="G50" s="1702"/>
      <c r="H50" s="1703"/>
      <c r="I50" s="127"/>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c r="A51" s="164"/>
      <c r="B51" s="1465" t="s">
        <v>149</v>
      </c>
      <c r="C51" s="1466"/>
      <c r="D51" s="613" t="s">
        <v>62</v>
      </c>
      <c r="E51" s="168">
        <v>0</v>
      </c>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150</v>
      </c>
      <c r="C52" s="1466"/>
      <c r="D52" s="613" t="s">
        <v>62</v>
      </c>
      <c r="E52" s="168">
        <v>0</v>
      </c>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182">
        <f>E49+E51+E52</f>
        <v>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152</v>
      </c>
      <c r="B56" s="1603"/>
      <c r="C56" s="1603"/>
      <c r="D56" s="1603"/>
      <c r="E56" s="1604"/>
      <c r="F56" s="566">
        <f>E45/(E45+E53)</f>
        <v>1</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f>E41/E45</f>
        <v>0.27272727272727271</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153</v>
      </c>
      <c r="B58" s="1595"/>
      <c r="C58" s="1595"/>
      <c r="D58" s="1595"/>
      <c r="E58" s="1596"/>
      <c r="F58" s="566">
        <f>(E45+E53)/G29</f>
        <v>0.75156077445916414</v>
      </c>
      <c r="G58" s="1592" t="s">
        <v>101</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97" t="s">
        <v>211</v>
      </c>
      <c r="B59" s="1598"/>
      <c r="C59" s="1598"/>
      <c r="D59" s="1598"/>
      <c r="E59" s="1599"/>
      <c r="F59" s="610" t="s">
        <v>62</v>
      </c>
      <c r="G59" s="1592" t="s">
        <v>101</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537" t="s">
        <v>65</v>
      </c>
      <c r="G61" s="1538"/>
      <c r="H61" s="1646"/>
      <c r="I61" s="11"/>
      <c r="J61" s="24"/>
      <c r="K61" s="7"/>
      <c r="L61" s="19"/>
      <c r="M61" s="19"/>
      <c r="N61" s="19"/>
      <c r="O61" s="19"/>
      <c r="P61" s="19"/>
      <c r="Q61" s="7" t="str">
        <f>F61</f>
        <v>Third-party agent (e.g., UNFPA, Crown Agents)</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664" t="s">
        <v>220</v>
      </c>
      <c r="G62" s="1665"/>
      <c r="H62" s="1666"/>
      <c r="I62" s="10"/>
      <c r="J62" s="24"/>
      <c r="K62" s="7"/>
      <c r="L62" s="19"/>
      <c r="M62" s="35">
        <f>E62</f>
        <v>0</v>
      </c>
      <c r="N62" s="19"/>
      <c r="O62" s="19"/>
      <c r="P62" s="19"/>
      <c r="Q62" s="7" t="str">
        <f>F62</f>
        <v>UNFPA</v>
      </c>
      <c r="R62" s="22" t="str">
        <f>B62</f>
        <v>a. Specify entity</v>
      </c>
      <c r="S62" s="19"/>
      <c r="T62" s="14"/>
      <c r="U62" s="14"/>
      <c r="V62" s="14"/>
      <c r="W62" s="41"/>
      <c r="X62" s="41"/>
      <c r="Y62" s="42"/>
      <c r="Z62" s="49"/>
      <c r="AA62"/>
    </row>
    <row r="63" spans="1:27" s="111" customFormat="1" ht="30.75" customHeight="1">
      <c r="A63" s="604"/>
      <c r="B63" s="603"/>
      <c r="C63" s="1465" t="s">
        <v>178</v>
      </c>
      <c r="D63" s="1465"/>
      <c r="E63" s="1466"/>
      <c r="F63" s="1537" t="s">
        <v>62</v>
      </c>
      <c r="G63" s="1538"/>
      <c r="H63" s="1646"/>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664" t="s">
        <v>706</v>
      </c>
      <c r="E64" s="1665"/>
      <c r="F64" s="1665"/>
      <c r="G64" s="1665"/>
      <c r="H64" s="1666"/>
      <c r="I64" s="6"/>
      <c r="J64" s="24"/>
      <c r="K64" s="7" t="str">
        <f>A64</f>
        <v xml:space="preserve">B15. Please note any additional comments about finance and procurement.
</v>
      </c>
      <c r="L64" s="19"/>
      <c r="M64" s="19"/>
      <c r="N64" s="19"/>
      <c r="O64" s="7" t="str">
        <f>D64</f>
        <v>N/A</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61</v>
      </c>
      <c r="E69" s="164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61</v>
      </c>
      <c r="E70" s="164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61</v>
      </c>
      <c r="E74" s="1641"/>
      <c r="F74" s="608" t="s">
        <v>61</v>
      </c>
      <c r="G74" s="6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61</v>
      </c>
      <c r="E75" s="1641"/>
      <c r="F75" s="608" t="s">
        <v>62</v>
      </c>
      <c r="G75" s="608" t="s">
        <v>61</v>
      </c>
      <c r="H75" s="99"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61</v>
      </c>
      <c r="E76" s="164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61</v>
      </c>
      <c r="E78" s="1641"/>
      <c r="F78" s="608" t="s">
        <v>62</v>
      </c>
      <c r="G78" s="6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41" t="s">
        <v>62</v>
      </c>
      <c r="E79" s="1641"/>
      <c r="F79" s="608" t="s">
        <v>62</v>
      </c>
      <c r="G79" s="608" t="s">
        <v>62</v>
      </c>
      <c r="H79" s="99"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486"/>
      <c r="E80" s="1487"/>
      <c r="F80" s="1487"/>
      <c r="G80" s="1487"/>
      <c r="H80" s="1488"/>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166</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167</v>
      </c>
      <c r="E84" s="1569"/>
      <c r="F84" s="60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7"/>
      <c r="B85" s="210" t="s">
        <v>10</v>
      </c>
      <c r="C85" s="609" t="s">
        <v>498</v>
      </c>
      <c r="D85" s="1660" t="s">
        <v>499</v>
      </c>
      <c r="E85" s="1661"/>
      <c r="F85" s="600" t="s">
        <v>61</v>
      </c>
      <c r="G85" s="1523" t="s">
        <v>61</v>
      </c>
      <c r="H85" s="1662"/>
      <c r="I85" s="13"/>
      <c r="J85" s="28" t="str">
        <f>G85</f>
        <v>Yes</v>
      </c>
      <c r="K85" s="7" t="str">
        <f>B85</f>
        <v>a</v>
      </c>
      <c r="L85" s="19"/>
      <c r="M85" s="29">
        <f>E85</f>
        <v>0</v>
      </c>
      <c r="N85" s="19"/>
      <c r="O85" s="19"/>
      <c r="P85" s="19"/>
      <c r="Q85" s="19"/>
      <c r="R85" s="7"/>
      <c r="S85" s="7" t="str">
        <f>D85</f>
        <v>2011-2015</v>
      </c>
      <c r="T85" s="14"/>
      <c r="U85" s="14"/>
      <c r="V85" s="14"/>
      <c r="W85" s="41"/>
      <c r="X85" s="41"/>
      <c r="Y85" s="42"/>
      <c r="Z85" s="49"/>
      <c r="AA85"/>
    </row>
    <row r="86" spans="1:28" s="111" customFormat="1" ht="28.5" customHeight="1">
      <c r="A86" s="1561" t="s">
        <v>71</v>
      </c>
      <c r="B86" s="1562"/>
      <c r="C86" s="1562"/>
      <c r="D86" s="1562"/>
      <c r="E86" s="1562"/>
      <c r="F86" s="1562"/>
      <c r="G86" s="1563"/>
      <c r="H86" s="56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12" t="s">
        <v>205</v>
      </c>
      <c r="F87" s="1513"/>
      <c r="G87" s="1513"/>
      <c r="H87" s="1514"/>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ht="22.5" customHeight="1">
      <c r="A88" s="152"/>
      <c r="B88" s="1465" t="s">
        <v>21</v>
      </c>
      <c r="C88" s="1465"/>
      <c r="D88" s="1466"/>
      <c r="E88" s="1512" t="s">
        <v>205</v>
      </c>
      <c r="F88" s="1513"/>
      <c r="G88" s="1513"/>
      <c r="H88" s="1514"/>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168</v>
      </c>
      <c r="B89" s="1465"/>
      <c r="C89" s="1465"/>
      <c r="D89" s="1465"/>
      <c r="E89" s="1465"/>
      <c r="F89" s="1465"/>
      <c r="G89" s="1466"/>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65" t="s">
        <v>22</v>
      </c>
      <c r="C90" s="1465"/>
      <c r="D90" s="1465"/>
      <c r="E90" s="1642" t="s">
        <v>205</v>
      </c>
      <c r="F90" s="1642"/>
      <c r="G90" s="1642"/>
      <c r="H90" s="1541"/>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169</v>
      </c>
      <c r="B91" s="1465"/>
      <c r="C91" s="1465"/>
      <c r="D91" s="1465"/>
      <c r="E91" s="1465"/>
      <c r="F91" s="1465"/>
      <c r="G91" s="1466"/>
      <c r="H91" s="98" t="s">
        <v>61</v>
      </c>
      <c r="I91" s="98"/>
      <c r="J91" s="98"/>
      <c r="K91" s="98"/>
      <c r="L91" s="98"/>
      <c r="M91" s="19"/>
      <c r="N91" s="19"/>
      <c r="O91" s="19"/>
      <c r="P91" s="7"/>
      <c r="Q91" s="19"/>
      <c r="R91" s="7"/>
      <c r="S91" s="19"/>
      <c r="T91" s="14"/>
      <c r="U91" s="14"/>
      <c r="V91" s="14"/>
      <c r="W91" s="41"/>
      <c r="X91" s="41"/>
      <c r="Y91" s="42"/>
      <c r="Z91" s="49"/>
      <c r="AA91"/>
    </row>
    <row r="92" spans="1:28" s="111" customFormat="1" ht="57.75" customHeight="1">
      <c r="A92" s="152"/>
      <c r="B92" s="1465" t="s">
        <v>22</v>
      </c>
      <c r="C92" s="1465"/>
      <c r="D92" s="1466"/>
      <c r="E92" s="1540" t="s">
        <v>500</v>
      </c>
      <c r="F92" s="1642"/>
      <c r="G92" s="1642"/>
      <c r="H92" s="1541"/>
      <c r="I92" s="13"/>
      <c r="J92" s="28"/>
      <c r="K92" s="7" t="str">
        <f>B92</f>
        <v>a. If yes, describe the policies.</v>
      </c>
      <c r="L92" s="19"/>
      <c r="M92" s="19"/>
      <c r="N92" s="21"/>
      <c r="O92" s="22" t="str">
        <f>E92</f>
        <v>Contraceptives service provision protocol; Service providers minimum qualification and skills set; presence of the contraceptives in the Essential Medicines Lists</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199</v>
      </c>
      <c r="E95" s="1538"/>
      <c r="F95" s="1539"/>
      <c r="G95" s="1540" t="s">
        <v>501</v>
      </c>
      <c r="H95" s="1541"/>
      <c r="I95" s="12"/>
      <c r="J95" s="28" t="str">
        <f t="shared" si="3"/>
        <v>Lowest level provider (likely nurse)</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30"/>
      <c r="B96" s="95" t="s">
        <v>11</v>
      </c>
      <c r="C96" s="92" t="s">
        <v>188</v>
      </c>
      <c r="D96" s="1537" t="s">
        <v>502</v>
      </c>
      <c r="E96" s="1538"/>
      <c r="F96" s="1539"/>
      <c r="G96" s="1540" t="s">
        <v>502</v>
      </c>
      <c r="H96" s="1541"/>
      <c r="I96" s="12"/>
      <c r="J96" s="28" t="str">
        <f t="shared" si="3"/>
        <v>Nurse midwife</v>
      </c>
      <c r="K96" s="7"/>
      <c r="L96" s="19"/>
      <c r="M96" s="29"/>
      <c r="N96" s="19"/>
      <c r="O96" s="7"/>
      <c r="P96" s="7"/>
      <c r="Q96" s="19"/>
      <c r="R96" s="19"/>
      <c r="S96" s="19"/>
      <c r="T96" s="90" t="str">
        <f t="shared" si="4"/>
        <v>Nurse midwife</v>
      </c>
      <c r="U96" s="48"/>
      <c r="V96" s="14"/>
      <c r="W96" s="41"/>
      <c r="X96" s="41"/>
      <c r="Y96" s="42"/>
      <c r="Z96" s="49"/>
      <c r="AA96"/>
    </row>
    <row r="97" spans="1:27" s="111" customFormat="1" ht="15" customHeight="1">
      <c r="A97" s="130"/>
      <c r="B97" s="95" t="s">
        <v>12</v>
      </c>
      <c r="C97" s="92" t="s">
        <v>189</v>
      </c>
      <c r="D97" s="1537" t="s">
        <v>502</v>
      </c>
      <c r="E97" s="1538"/>
      <c r="F97" s="1539"/>
      <c r="G97" s="1540" t="s">
        <v>502</v>
      </c>
      <c r="H97" s="1541"/>
      <c r="I97" s="12"/>
      <c r="J97" s="28" t="str">
        <f t="shared" si="3"/>
        <v>Nurse midwife</v>
      </c>
      <c r="K97" s="7"/>
      <c r="L97" s="19"/>
      <c r="M97" s="29"/>
      <c r="N97" s="19"/>
      <c r="O97" s="7"/>
      <c r="P97" s="7"/>
      <c r="Q97" s="19"/>
      <c r="R97" s="19"/>
      <c r="S97" s="19"/>
      <c r="T97" s="90" t="str">
        <f t="shared" si="4"/>
        <v>Nurse midwife</v>
      </c>
      <c r="U97" s="48"/>
      <c r="V97" s="14"/>
      <c r="W97" s="41"/>
      <c r="X97" s="41"/>
      <c r="Y97" s="42"/>
      <c r="Z97" s="49"/>
      <c r="AA97"/>
    </row>
    <row r="98" spans="1:27" s="111" customFormat="1" ht="15" customHeight="1">
      <c r="A98" s="130"/>
      <c r="B98" s="94" t="s">
        <v>182</v>
      </c>
      <c r="C98" s="92" t="s">
        <v>190</v>
      </c>
      <c r="D98" s="1537" t="s">
        <v>502</v>
      </c>
      <c r="E98" s="1538"/>
      <c r="F98" s="1539"/>
      <c r="G98" s="1540" t="s">
        <v>502</v>
      </c>
      <c r="H98" s="1541"/>
      <c r="I98" s="12"/>
      <c r="J98" s="28" t="str">
        <f t="shared" si="3"/>
        <v>Nurse midwife</v>
      </c>
      <c r="K98" s="7"/>
      <c r="L98" s="19"/>
      <c r="M98" s="29"/>
      <c r="N98" s="19"/>
      <c r="O98" s="7"/>
      <c r="P98" s="7"/>
      <c r="Q98" s="19"/>
      <c r="R98" s="19"/>
      <c r="S98" s="19"/>
      <c r="T98" s="90" t="str">
        <f t="shared" si="4"/>
        <v>Nurse midwife</v>
      </c>
      <c r="U98" s="48"/>
      <c r="V98" s="14"/>
      <c r="W98" s="41"/>
      <c r="X98" s="41"/>
      <c r="Y98" s="42"/>
      <c r="Z98" s="49"/>
      <c r="AA98"/>
    </row>
    <row r="99" spans="1:27" s="111" customFormat="1" ht="15" customHeight="1">
      <c r="A99" s="130"/>
      <c r="B99" s="95" t="s">
        <v>183</v>
      </c>
      <c r="C99" s="92" t="s">
        <v>191</v>
      </c>
      <c r="D99" s="1537" t="s">
        <v>199</v>
      </c>
      <c r="E99" s="1538"/>
      <c r="F99" s="1539"/>
      <c r="G99" s="1540" t="s">
        <v>501</v>
      </c>
      <c r="H99" s="1541"/>
      <c r="I99" s="12"/>
      <c r="J99" s="28" t="str">
        <f t="shared" si="3"/>
        <v>Lowest level provider (likely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37" t="s">
        <v>205</v>
      </c>
      <c r="E100" s="1538"/>
      <c r="F100" s="1539"/>
      <c r="G100" s="1540" t="s">
        <v>501</v>
      </c>
      <c r="H100" s="1541"/>
      <c r="I100" s="12"/>
      <c r="J100" s="28" t="str">
        <f t="shared" si="3"/>
        <v>Lowest level provider (likely 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37" t="s">
        <v>203</v>
      </c>
      <c r="E101" s="1538"/>
      <c r="F101" s="1539"/>
      <c r="G101" s="1540" t="s">
        <v>203</v>
      </c>
      <c r="H101" s="1541"/>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03" t="s">
        <v>205</v>
      </c>
      <c r="E102" s="1905"/>
      <c r="F102" s="1906"/>
      <c r="G102" s="1907" t="s">
        <v>501</v>
      </c>
      <c r="H102" s="1908"/>
      <c r="I102" s="12"/>
      <c r="J102" s="28" t="str">
        <f t="shared" si="3"/>
        <v>Lowest level provider (likely nurse)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28" t="s">
        <v>684</v>
      </c>
      <c r="B103" s="1529"/>
      <c r="C103" s="1530"/>
      <c r="D103" s="1686" t="s">
        <v>854</v>
      </c>
      <c r="E103" s="1687"/>
      <c r="F103" s="1687"/>
      <c r="G103" s="1687"/>
      <c r="H103" s="1688"/>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I don’t think so.</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t="s">
        <v>205</v>
      </c>
      <c r="F106" s="1513"/>
      <c r="G106" s="1518"/>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65" t="s">
        <v>23</v>
      </c>
      <c r="C107" s="1465"/>
      <c r="D107" s="100" t="s">
        <v>62</v>
      </c>
      <c r="E107" s="1512" t="s">
        <v>205</v>
      </c>
      <c r="F107" s="1513"/>
      <c r="G107" s="1518"/>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6"/>
      <c r="B108" s="1519" t="s">
        <v>24</v>
      </c>
      <c r="C108" s="1519"/>
      <c r="D108" s="131" t="s">
        <v>62</v>
      </c>
      <c r="E108" s="1512" t="s">
        <v>205</v>
      </c>
      <c r="F108" s="1513"/>
      <c r="G108" s="1518"/>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467" t="s">
        <v>205</v>
      </c>
      <c r="H113" s="1468"/>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12" t="s">
        <v>205</v>
      </c>
      <c r="E114" s="1513"/>
      <c r="F114" s="1513"/>
      <c r="G114" s="1513"/>
      <c r="H114" s="1514"/>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61</v>
      </c>
      <c r="H119" s="1646"/>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61</v>
      </c>
      <c r="H122" s="1646"/>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62</v>
      </c>
      <c r="H123" s="1646"/>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66</v>
      </c>
      <c r="H124" s="1646"/>
      <c r="I124" s="31"/>
      <c r="J124" s="28" t="str">
        <f t="shared" si="5"/>
        <v>Don't know</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65" t="s">
        <v>111</v>
      </c>
      <c r="C125" s="1465"/>
      <c r="D125" s="1465"/>
      <c r="E125" s="1465"/>
      <c r="F125" s="1466"/>
      <c r="G125" s="1537" t="s">
        <v>66</v>
      </c>
      <c r="H125" s="1646"/>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65" t="s">
        <v>112</v>
      </c>
      <c r="D126" s="1465"/>
      <c r="E126" s="1465"/>
      <c r="F126" s="1465"/>
      <c r="G126" s="1647" t="s">
        <v>66</v>
      </c>
      <c r="H126" s="1648"/>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2011</v>
      </c>
      <c r="H127" s="1648"/>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503</v>
      </c>
      <c r="E128" s="1665"/>
      <c r="F128" s="1665"/>
      <c r="G128" s="1665"/>
      <c r="H128" s="1666"/>
      <c r="I128" s="31"/>
      <c r="J128" s="18"/>
      <c r="K128" s="7" t="str">
        <f>A128</f>
        <v xml:space="preserve">D11. Name of the list(s)
</v>
      </c>
      <c r="L128" s="7"/>
      <c r="M128" s="19"/>
      <c r="N128" s="19"/>
      <c r="O128" s="7" t="str">
        <f>D128</f>
        <v>Essential Drugs List - Fifth Revision</v>
      </c>
      <c r="P128" s="19"/>
      <c r="Q128" s="1"/>
      <c r="R128" s="19"/>
      <c r="S128" s="20"/>
      <c r="T128" s="2"/>
      <c r="U128" s="2"/>
      <c r="V128" s="2"/>
      <c r="W128" s="37"/>
      <c r="X128" s="37"/>
      <c r="Y128" s="1"/>
      <c r="Z128" s="53"/>
      <c r="AA128"/>
    </row>
    <row r="129" spans="1:27" s="132" customFormat="1" ht="30">
      <c r="A129" s="1480" t="s">
        <v>472</v>
      </c>
      <c r="B129" s="1465"/>
      <c r="C129" s="1466"/>
      <c r="D129" s="1477" t="s">
        <v>388</v>
      </c>
      <c r="E129" s="1478"/>
      <c r="F129" s="1478"/>
      <c r="G129" s="1478"/>
      <c r="H129" s="1479"/>
      <c r="I129" s="31"/>
      <c r="J129" s="18"/>
      <c r="K129" s="7" t="str">
        <f>A129</f>
        <v xml:space="preserve">D12. Notes about the list(s)
</v>
      </c>
      <c r="L129" s="7"/>
      <c r="M129" s="19"/>
      <c r="N129" s="19"/>
      <c r="O129" s="7" t="str">
        <f>D129</f>
        <v>None</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v>2004</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62</v>
      </c>
      <c r="H132" s="1468"/>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62</v>
      </c>
      <c r="H134" s="1468"/>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1822</v>
      </c>
      <c r="E136" s="1487"/>
      <c r="F136" s="1487"/>
      <c r="G136" s="1487"/>
      <c r="H136" s="1488"/>
      <c r="I136" s="31"/>
      <c r="J136" s="18"/>
      <c r="K136" s="7" t="str">
        <f>B136</f>
        <v>f. Notes about the Poverty Reduction Strategy Paper</v>
      </c>
      <c r="L136" s="7"/>
      <c r="M136" s="19"/>
      <c r="N136" s="19"/>
      <c r="O136" s="7" t="str">
        <f>D136</f>
        <v>none</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173</v>
      </c>
      <c r="B138" s="1492"/>
      <c r="C138" s="1492"/>
      <c r="D138" s="1492"/>
      <c r="E138" s="1492"/>
      <c r="F138" s="1493"/>
      <c r="G138" s="1494" t="s">
        <v>62</v>
      </c>
      <c r="H138" s="1495"/>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65" t="s">
        <v>108</v>
      </c>
      <c r="C140" s="1465"/>
      <c r="D140" s="1465"/>
      <c r="E140" s="1465"/>
      <c r="F140" s="1466"/>
      <c r="G140" s="1537" t="s">
        <v>62</v>
      </c>
      <c r="H140" s="1646"/>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65" t="s">
        <v>109</v>
      </c>
      <c r="C141" s="1465"/>
      <c r="D141" s="1465"/>
      <c r="E141" s="1465"/>
      <c r="F141" s="1466"/>
      <c r="G141" s="1537" t="s">
        <v>62</v>
      </c>
      <c r="H141" s="1646"/>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65" t="s">
        <v>170</v>
      </c>
      <c r="C142" s="1465"/>
      <c r="D142" s="1465"/>
      <c r="E142" s="1465"/>
      <c r="F142" s="1466"/>
      <c r="G142" s="1537" t="s">
        <v>62</v>
      </c>
      <c r="H142" s="1646"/>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65" t="s">
        <v>171</v>
      </c>
      <c r="C143" s="1465"/>
      <c r="D143" s="1465"/>
      <c r="E143" s="1465"/>
      <c r="F143" s="1466"/>
      <c r="G143" s="1537" t="s">
        <v>62</v>
      </c>
      <c r="H143" s="1646"/>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65" t="s">
        <v>29</v>
      </c>
      <c r="C144" s="1465"/>
      <c r="D144" s="1465"/>
      <c r="E144" s="1465"/>
      <c r="F144" s="1466"/>
      <c r="G144" s="1537" t="s">
        <v>62</v>
      </c>
      <c r="H144" s="1646"/>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65" t="s">
        <v>18</v>
      </c>
      <c r="C145" s="1465"/>
      <c r="D145" s="1465"/>
      <c r="E145" s="1465"/>
      <c r="F145" s="1466"/>
      <c r="G145" s="1537" t="s">
        <v>62</v>
      </c>
      <c r="H145" s="1646"/>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65" t="s">
        <v>19</v>
      </c>
      <c r="C146" s="1465"/>
      <c r="D146" s="1465"/>
      <c r="E146" s="1465"/>
      <c r="F146" s="1466"/>
      <c r="G146" s="1537" t="s">
        <v>62</v>
      </c>
      <c r="H146" s="1646"/>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65" t="s">
        <v>110</v>
      </c>
      <c r="C147" s="1465"/>
      <c r="D147" s="1465"/>
      <c r="E147" s="1465"/>
      <c r="F147" s="1466"/>
      <c r="G147" s="1537" t="s">
        <v>205</v>
      </c>
      <c r="H147" s="1646"/>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65" t="s">
        <v>72</v>
      </c>
      <c r="C148" s="1465"/>
      <c r="D148" s="1465"/>
      <c r="E148" s="1465"/>
      <c r="F148" s="1466"/>
      <c r="G148" s="1537" t="s">
        <v>62</v>
      </c>
      <c r="H148" s="1646"/>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65" t="s">
        <v>717</v>
      </c>
      <c r="C149" s="1465"/>
      <c r="D149" s="1465"/>
      <c r="E149" s="1465"/>
      <c r="F149" s="1465"/>
      <c r="G149" s="1647" t="s">
        <v>538</v>
      </c>
      <c r="H149" s="1648"/>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647" t="s">
        <v>855</v>
      </c>
      <c r="H150" s="1648"/>
      <c r="I150" s="6"/>
      <c r="J150" s="28" t="str">
        <f t="shared" si="7"/>
        <v>CCW stock status updates at PSM meetings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82" t="s">
        <v>176</v>
      </c>
      <c r="C152" s="1482"/>
      <c r="D152" s="1482"/>
      <c r="E152" s="1482"/>
      <c r="F152" s="1483"/>
      <c r="G152" s="1903" t="s">
        <v>61</v>
      </c>
      <c r="H152" s="1904"/>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65" t="s">
        <v>177</v>
      </c>
      <c r="C153" s="1465"/>
      <c r="D153" s="1465"/>
      <c r="E153" s="1465"/>
      <c r="F153" s="1466"/>
      <c r="G153" s="1537" t="s">
        <v>62</v>
      </c>
      <c r="H153" s="1646"/>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469" t="s">
        <v>473</v>
      </c>
      <c r="B154" s="1470"/>
      <c r="C154" s="1471"/>
      <c r="D154" s="1704" t="s">
        <v>856</v>
      </c>
      <c r="E154" s="1901"/>
      <c r="F154" s="1901"/>
      <c r="G154" s="1901"/>
      <c r="H154" s="1902"/>
      <c r="I154" s="6"/>
      <c r="J154" s="28"/>
      <c r="K154" s="7" t="str">
        <f>A154</f>
        <v xml:space="preserve">F. Please note any overall comments about challenges and/or successes with contraceptive security in your country.
</v>
      </c>
      <c r="L154" s="19"/>
      <c r="M154" s="19"/>
      <c r="N154" s="19"/>
      <c r="O154" s="7" t="str">
        <f>D154</f>
        <v>Last mile delvery of contraceptives to Health Facilities in states not supported by USAID | DELIVER PROJECTcontinue to be a key challenge</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106:H108 D16:D23 G147:H147 D26 G140:G146 G148 F63 G132:G135 G152:G153 F68:H78 D69:D78 H25">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1" manualBreakCount="1">
    <brk id="33" max="7"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44.1406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1459</v>
      </c>
      <c r="B7" s="1632"/>
      <c r="C7" s="1632"/>
      <c r="D7" s="916"/>
      <c r="E7" s="916"/>
      <c r="F7" s="916"/>
      <c r="G7" s="917"/>
      <c r="H7" s="918"/>
      <c r="I7" s="906"/>
      <c r="J7" s="907"/>
      <c r="K7" s="908" t="str">
        <f>A7</f>
        <v>Country: Pakistan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117</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05">
      <c r="A13" s="149"/>
      <c r="B13" s="1465" t="s">
        <v>13</v>
      </c>
      <c r="C13" s="1466"/>
      <c r="D13" s="1540" t="s">
        <v>857</v>
      </c>
      <c r="E13" s="1642"/>
      <c r="F13" s="1642"/>
      <c r="G13" s="1642"/>
      <c r="H13" s="1541"/>
      <c r="I13" s="6"/>
      <c r="J13" s="23"/>
      <c r="K13" s="7" t="str">
        <f>B13</f>
        <v>a. What is the name of the committee?</v>
      </c>
      <c r="L13" s="29"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M13" s="19"/>
      <c r="N13" s="19"/>
      <c r="O13" s="22"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02" t="s">
        <v>61</v>
      </c>
      <c r="E15" s="151" t="s">
        <v>55</v>
      </c>
      <c r="F15" s="1664" t="s">
        <v>390</v>
      </c>
      <c r="G15" s="1665"/>
      <c r="H15" s="1666"/>
      <c r="I15" s="6"/>
      <c r="J15" s="23"/>
      <c r="K15" s="7" t="str">
        <f t="shared" ref="K15:K23" si="0">B15</f>
        <v>a. Social marketing</v>
      </c>
      <c r="L15" s="19"/>
      <c r="M15" s="19"/>
      <c r="N15" s="19"/>
      <c r="O15" s="7"/>
      <c r="P15" s="19"/>
      <c r="Q15" s="7" t="str">
        <f t="shared" ref="Q15:Q23" si="1">F15</f>
        <v>GreenStar Social Marketing, Pakistan</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65" t="s">
        <v>118</v>
      </c>
      <c r="C16" s="1466"/>
      <c r="D16" s="602" t="s">
        <v>61</v>
      </c>
      <c r="E16" s="153" t="s">
        <v>55</v>
      </c>
      <c r="F16" s="1664" t="s">
        <v>391</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Pakistan</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119</v>
      </c>
      <c r="C17" s="1466"/>
      <c r="D17" s="602" t="s">
        <v>62</v>
      </c>
      <c r="E17" s="153" t="s">
        <v>55</v>
      </c>
      <c r="F17" s="1664"/>
      <c r="G17" s="1665"/>
      <c r="H17" s="1666"/>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02" t="s">
        <v>61</v>
      </c>
      <c r="E18" s="153" t="s">
        <v>56</v>
      </c>
      <c r="F18" s="1664" t="s">
        <v>361</v>
      </c>
      <c r="G18" s="1665"/>
      <c r="H18" s="1666"/>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02" t="s">
        <v>61</v>
      </c>
      <c r="E19" s="153" t="s">
        <v>57</v>
      </c>
      <c r="F19" s="1664" t="s">
        <v>220</v>
      </c>
      <c r="G19" s="1665"/>
      <c r="H19" s="1666"/>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65" t="s">
        <v>120</v>
      </c>
      <c r="C20" s="1466"/>
      <c r="D20" s="602" t="s">
        <v>61</v>
      </c>
      <c r="E20" s="153" t="s">
        <v>58</v>
      </c>
      <c r="F20" s="1664" t="s">
        <v>392</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Ministry of Health is devolved under 18th Constitutional Amendment. Its functions are devolved to provinces. The RHCS committee has the provincial secretaries as members.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02" t="s">
        <v>61</v>
      </c>
      <c r="E21" s="153" t="s">
        <v>59</v>
      </c>
      <c r="F21" s="1664" t="s">
        <v>1878</v>
      </c>
      <c r="G21" s="1665"/>
      <c r="H21" s="1666"/>
      <c r="I21" s="6"/>
      <c r="J21" s="23"/>
      <c r="K21" s="7" t="str">
        <f t="shared" si="0"/>
        <v>g. Central Medical Store or Central Warehouse</v>
      </c>
      <c r="L21" s="19"/>
      <c r="M21" s="19"/>
      <c r="N21" s="19"/>
      <c r="O21" s="7"/>
      <c r="P21" s="19"/>
      <c r="Q21" s="7" t="str">
        <f t="shared" si="1"/>
        <v>Central Warehouse and Supplies</v>
      </c>
      <c r="R21" s="19"/>
      <c r="S21" s="19"/>
      <c r="T21" s="14"/>
      <c r="U21" s="14"/>
      <c r="V21" s="14"/>
      <c r="W21" s="41"/>
      <c r="X21" s="41"/>
      <c r="Y21" s="42"/>
      <c r="Z21" s="49"/>
      <c r="AA21"/>
    </row>
    <row r="22" spans="1:134" s="111" customFormat="1" ht="30">
      <c r="A22" s="152"/>
      <c r="B22" s="1562" t="s">
        <v>39</v>
      </c>
      <c r="C22" s="1562"/>
      <c r="D22" s="602" t="s">
        <v>61</v>
      </c>
      <c r="E22" s="153" t="s">
        <v>59</v>
      </c>
      <c r="F22" s="1664" t="s">
        <v>858</v>
      </c>
      <c r="G22" s="1665"/>
      <c r="H22" s="1666"/>
      <c r="I22" s="6"/>
      <c r="J22" s="23"/>
      <c r="K22" s="7" t="str">
        <f t="shared" si="0"/>
        <v xml:space="preserve">h. Ministry of Finance or Ministry of Planning </v>
      </c>
      <c r="L22" s="19"/>
      <c r="M22" s="19"/>
      <c r="N22" s="19"/>
      <c r="O22" s="7"/>
      <c r="P22" s="19"/>
      <c r="Q22" s="7" t="str">
        <f t="shared" si="1"/>
        <v>Population Program Wing, Planning and Development (P&amp;D) Division</v>
      </c>
      <c r="R22" s="19"/>
      <c r="S22" s="19"/>
      <c r="T22" s="14"/>
      <c r="U22" s="14"/>
      <c r="V22" s="14"/>
      <c r="W22" s="41"/>
      <c r="X22" s="41"/>
      <c r="Y22" s="42"/>
      <c r="Z22" s="49"/>
      <c r="AA22"/>
    </row>
    <row r="23" spans="1:134" s="114" customFormat="1">
      <c r="A23" s="152"/>
      <c r="B23" s="1562" t="s">
        <v>121</v>
      </c>
      <c r="C23" s="1562"/>
      <c r="D23" s="602" t="s">
        <v>62</v>
      </c>
      <c r="E23" s="153" t="s">
        <v>59</v>
      </c>
      <c r="F23" s="1477"/>
      <c r="G23" s="1478"/>
      <c r="H23" s="1479"/>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80" t="s">
        <v>122</v>
      </c>
      <c r="B24" s="1465"/>
      <c r="C24" s="1465"/>
      <c r="D24" s="1465"/>
      <c r="E24" s="1465"/>
      <c r="F24" s="1465"/>
      <c r="G24" s="1465"/>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123</v>
      </c>
      <c r="B25" s="1557"/>
      <c r="C25" s="1557"/>
      <c r="D25" s="1562"/>
      <c r="E25" s="1562"/>
      <c r="F25" s="1562"/>
      <c r="G25" s="1563"/>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124</v>
      </c>
      <c r="B26" s="1482"/>
      <c r="C26" s="1483"/>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612">
        <v>43000000</v>
      </c>
      <c r="H29" s="1613"/>
      <c r="I29" s="10"/>
      <c r="J29" s="36">
        <f>G29</f>
        <v>43000000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61" t="s">
        <v>720</v>
      </c>
      <c r="F30" s="162" t="s">
        <v>127</v>
      </c>
      <c r="G30" s="1614" t="s">
        <v>859</v>
      </c>
      <c r="H30" s="1615"/>
      <c r="I30" s="10"/>
      <c r="J30" s="36" t="str">
        <f>G30</f>
        <v xml:space="preserve">USAID | DELIVER PROJECT in collaboration with federal and provincial governments </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734</v>
      </c>
      <c r="B32" s="1607"/>
      <c r="C32" s="1607"/>
      <c r="D32" s="1607"/>
      <c r="E32" s="1607"/>
      <c r="F32" s="1607"/>
      <c r="G32" s="1608"/>
      <c r="H32" s="163" t="s">
        <v>61</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558" t="s">
        <v>129</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255">
      <c r="A35" s="152"/>
      <c r="B35" s="1607" t="s">
        <v>208</v>
      </c>
      <c r="C35" s="1607"/>
      <c r="D35" s="1608"/>
      <c r="E35" s="168">
        <v>6100000</v>
      </c>
      <c r="F35" s="370" t="s">
        <v>720</v>
      </c>
      <c r="G35" s="178" t="s">
        <v>860</v>
      </c>
      <c r="H35" s="192" t="s">
        <v>861</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v>0</v>
      </c>
      <c r="F36" s="370" t="s">
        <v>720</v>
      </c>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180</v>
      </c>
      <c r="C37" s="1482"/>
      <c r="D37" s="1483"/>
      <c r="E37" s="562">
        <f>E35+E36</f>
        <v>6100000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179</v>
      </c>
      <c r="B38" s="1465"/>
      <c r="C38" s="1465"/>
      <c r="D38" s="1465"/>
      <c r="E38" s="1465"/>
      <c r="F38" s="1465"/>
      <c r="G38" s="1466"/>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135">
      <c r="A41" s="164"/>
      <c r="B41" s="1465" t="s">
        <v>138</v>
      </c>
      <c r="C41" s="1466"/>
      <c r="D41" s="613" t="s">
        <v>62</v>
      </c>
      <c r="E41" s="168">
        <v>0</v>
      </c>
      <c r="F41" s="370" t="s">
        <v>720</v>
      </c>
      <c r="G41" s="178"/>
      <c r="H41" s="192" t="s">
        <v>862</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12"/>
      <c r="E42" s="1513"/>
      <c r="F42" s="1513"/>
      <c r="G42" s="1513"/>
      <c r="H42" s="1514"/>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65" t="s">
        <v>140</v>
      </c>
      <c r="C43" s="1466"/>
      <c r="D43" s="613" t="s">
        <v>62</v>
      </c>
      <c r="E43" s="168">
        <v>0</v>
      </c>
      <c r="F43" s="370" t="s">
        <v>720</v>
      </c>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512" t="s">
        <v>205</v>
      </c>
      <c r="E44" s="1513"/>
      <c r="F44" s="1513"/>
      <c r="G44" s="1513"/>
      <c r="H44" s="1514"/>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4"/>
      <c r="B45" s="1465" t="s">
        <v>142</v>
      </c>
      <c r="C45" s="1466"/>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4"/>
      <c r="B49" s="1465" t="s">
        <v>99</v>
      </c>
      <c r="C49" s="1466"/>
      <c r="D49" s="613" t="s">
        <v>61</v>
      </c>
      <c r="E49" s="168">
        <v>20000000</v>
      </c>
      <c r="F49" s="370" t="s">
        <v>720</v>
      </c>
      <c r="G49" s="190" t="s">
        <v>863</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232</v>
      </c>
      <c r="E50" s="1601"/>
      <c r="F50" s="1601"/>
      <c r="G50" s="1601"/>
      <c r="H50" s="1602"/>
      <c r="I50" s="127"/>
      <c r="J50" s="24"/>
      <c r="K50" s="7" t="str">
        <f>C50</f>
        <v xml:space="preserve">i. Specify source(s) of in-kind donations </v>
      </c>
      <c r="L50" s="19"/>
      <c r="M50" s="19"/>
      <c r="N50" s="19"/>
      <c r="O50" s="22" t="str">
        <f>D50</f>
        <v>USAID</v>
      </c>
      <c r="P50" s="19"/>
      <c r="Q50" s="19"/>
      <c r="R50" s="19"/>
      <c r="S50" s="19"/>
      <c r="T50" s="14"/>
      <c r="U50" s="14"/>
      <c r="V50" s="14"/>
      <c r="W50" s="41"/>
      <c r="X50" s="41"/>
      <c r="Y50" s="42"/>
      <c r="Z50" s="49"/>
      <c r="AA50"/>
    </row>
    <row r="51" spans="1:27" s="111" customFormat="1">
      <c r="A51" s="164"/>
      <c r="B51" s="1465" t="s">
        <v>149</v>
      </c>
      <c r="C51" s="1466"/>
      <c r="D51" s="613" t="s">
        <v>62</v>
      </c>
      <c r="E51" s="168">
        <v>0</v>
      </c>
      <c r="F51" s="370" t="s">
        <v>720</v>
      </c>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150</v>
      </c>
      <c r="C52" s="1466"/>
      <c r="D52" s="613" t="s">
        <v>62</v>
      </c>
      <c r="E52" s="168">
        <v>0</v>
      </c>
      <c r="F52" s="370" t="s">
        <v>720</v>
      </c>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182">
        <f>E49+E51+E52</f>
        <v>20000000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ustomHeight="1">
      <c r="A56" s="1594" t="s">
        <v>152</v>
      </c>
      <c r="B56" s="1603"/>
      <c r="C56" s="1603"/>
      <c r="D56" s="1603"/>
      <c r="E56" s="1604"/>
      <c r="F56" s="566">
        <f>E45/(E45+E53)</f>
        <v>0</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v>0</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263.25" customHeight="1">
      <c r="A58" s="1594" t="s">
        <v>153</v>
      </c>
      <c r="B58" s="1595"/>
      <c r="C58" s="1595"/>
      <c r="D58" s="1595"/>
      <c r="E58" s="1596"/>
      <c r="F58" s="566">
        <f>(E45+E53)/G29</f>
        <v>0.46511627906976744</v>
      </c>
      <c r="G58" s="1592" t="s">
        <v>864</v>
      </c>
      <c r="H58" s="1593"/>
      <c r="I58" s="10"/>
      <c r="J58" s="28" t="str">
        <f>G58</f>
        <v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97" t="s">
        <v>211</v>
      </c>
      <c r="B59" s="1598"/>
      <c r="C59" s="1598"/>
      <c r="D59" s="1598"/>
      <c r="E59" s="1599"/>
      <c r="F59" s="612" t="s">
        <v>61</v>
      </c>
      <c r="G59" s="1592" t="s">
        <v>101</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467" t="s">
        <v>205</v>
      </c>
      <c r="G61" s="1588"/>
      <c r="H61" s="1468"/>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502" t="s">
        <v>205</v>
      </c>
      <c r="G62" s="1503"/>
      <c r="H62" s="1504"/>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604"/>
      <c r="B63" s="603"/>
      <c r="C63" s="1465" t="s">
        <v>178</v>
      </c>
      <c r="D63" s="1465"/>
      <c r="E63" s="1466"/>
      <c r="F63" s="1467" t="s">
        <v>205</v>
      </c>
      <c r="G63" s="1588"/>
      <c r="H63" s="1468"/>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61</v>
      </c>
      <c r="E69" s="1641"/>
      <c r="F69" s="608" t="s">
        <v>61</v>
      </c>
      <c r="G69" s="608" t="s">
        <v>62</v>
      </c>
      <c r="H69" s="99"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61</v>
      </c>
      <c r="E70" s="164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62</v>
      </c>
      <c r="E74" s="1641"/>
      <c r="F74" s="608" t="s">
        <v>62</v>
      </c>
      <c r="G74" s="608"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61</v>
      </c>
      <c r="E75" s="1641"/>
      <c r="F75" s="608" t="s">
        <v>61</v>
      </c>
      <c r="G75" s="608" t="s">
        <v>61</v>
      </c>
      <c r="H75" s="99"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61</v>
      </c>
      <c r="E76" s="164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08" t="s">
        <v>61</v>
      </c>
      <c r="G77" s="608" t="s">
        <v>61</v>
      </c>
      <c r="H77" s="99" t="s">
        <v>61</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62</v>
      </c>
      <c r="E78" s="1641"/>
      <c r="F78" s="608" t="s">
        <v>62</v>
      </c>
      <c r="G78" s="6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486"/>
      <c r="E80" s="1487"/>
      <c r="F80" s="1487"/>
      <c r="G80" s="1487"/>
      <c r="H80" s="1488"/>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166</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167</v>
      </c>
      <c r="E84" s="1569"/>
      <c r="F84" s="60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7"/>
      <c r="B85" s="210" t="s">
        <v>10</v>
      </c>
      <c r="C85" s="609" t="s">
        <v>665</v>
      </c>
      <c r="D85" s="1660" t="s">
        <v>865</v>
      </c>
      <c r="E85" s="1661"/>
      <c r="F85" s="600" t="s">
        <v>61</v>
      </c>
      <c r="G85" s="1523" t="s">
        <v>61</v>
      </c>
      <c r="H85" s="1662"/>
      <c r="I85" s="13"/>
      <c r="J85" s="28" t="str">
        <f>G85</f>
        <v>Yes</v>
      </c>
      <c r="K85" s="7" t="str">
        <f>B85</f>
        <v>a</v>
      </c>
      <c r="L85" s="19"/>
      <c r="M85" s="29">
        <f>E85</f>
        <v>0</v>
      </c>
      <c r="N85" s="19"/>
      <c r="O85" s="19"/>
      <c r="P85" s="19"/>
      <c r="Q85" s="19"/>
      <c r="R85" s="7"/>
      <c r="S85" s="7" t="str">
        <f>D85</f>
        <v>FY 2012/13</v>
      </c>
      <c r="T85" s="14"/>
      <c r="U85" s="14"/>
      <c r="V85" s="14"/>
      <c r="W85" s="41"/>
      <c r="X85" s="41"/>
      <c r="Y85" s="42"/>
      <c r="Z85" s="49"/>
      <c r="AA85"/>
    </row>
    <row r="86" spans="1:28" s="111" customFormat="1" ht="28.5" customHeight="1">
      <c r="A86" s="1561" t="s">
        <v>71</v>
      </c>
      <c r="B86" s="1562"/>
      <c r="C86" s="1562"/>
      <c r="D86" s="1562"/>
      <c r="E86" s="1562"/>
      <c r="F86" s="1562"/>
      <c r="G86" s="1563"/>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40" t="s">
        <v>393</v>
      </c>
      <c r="F87" s="1642"/>
      <c r="G87" s="1642"/>
      <c r="H87" s="1541"/>
      <c r="I87" s="13"/>
      <c r="J87" s="28"/>
      <c r="K87" s="7"/>
      <c r="L87" s="19"/>
      <c r="M87" s="29"/>
      <c r="N87" s="29" t="str">
        <f>E87</f>
        <v>NGO, social marketing, and commercial sectors</v>
      </c>
      <c r="O87" s="19"/>
      <c r="P87" s="7" t="str">
        <f>B87</f>
        <v>a. If yes, for which sectors (public, NGO, social marketing, commercial)?</v>
      </c>
      <c r="Q87" s="19"/>
      <c r="R87" s="7"/>
      <c r="S87" s="19"/>
      <c r="T87" s="14"/>
      <c r="U87" s="14"/>
      <c r="V87" s="14"/>
      <c r="W87" s="41"/>
      <c r="X87" s="41"/>
      <c r="Y87" s="42"/>
      <c r="Z87" s="49"/>
      <c r="AA87"/>
    </row>
    <row r="88" spans="1:28" s="111" customFormat="1" ht="90">
      <c r="A88" s="152"/>
      <c r="B88" s="1465" t="s">
        <v>21</v>
      </c>
      <c r="C88" s="1465"/>
      <c r="D88" s="1466"/>
      <c r="E88" s="1540" t="s">
        <v>866</v>
      </c>
      <c r="F88" s="1642"/>
      <c r="G88" s="1642"/>
      <c r="H88" s="1541"/>
      <c r="I88" s="13"/>
      <c r="J88" s="28"/>
      <c r="K88" s="7"/>
      <c r="L88" s="19"/>
      <c r="M88" s="29"/>
      <c r="N88" s="29" t="str">
        <f>E88</f>
        <v>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168</v>
      </c>
      <c r="B89" s="1465"/>
      <c r="C89" s="1465"/>
      <c r="D89" s="1465"/>
      <c r="E89" s="1465"/>
      <c r="F89" s="1465"/>
      <c r="G89" s="1466"/>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6" customHeight="1">
      <c r="A90" s="152"/>
      <c r="B90" s="1465" t="s">
        <v>22</v>
      </c>
      <c r="C90" s="1465"/>
      <c r="D90" s="1465"/>
      <c r="E90" s="1513" t="s">
        <v>867</v>
      </c>
      <c r="F90" s="1513"/>
      <c r="G90" s="1513"/>
      <c r="H90" s="1514"/>
      <c r="I90" s="13"/>
      <c r="J90" s="28"/>
      <c r="K90" s="7" t="e">
        <f>#REF!</f>
        <v>#REF!</v>
      </c>
      <c r="L90" s="19"/>
      <c r="M90" s="19"/>
      <c r="N90" s="21"/>
      <c r="O90" s="22">
        <f>D90</f>
        <v>0</v>
      </c>
      <c r="P90" s="7"/>
      <c r="Q90" s="19"/>
      <c r="R90" s="19"/>
      <c r="S90" s="19"/>
      <c r="T90" s="14"/>
      <c r="U90" s="14"/>
      <c r="V90" s="14"/>
      <c r="W90" s="41"/>
      <c r="X90" s="41"/>
      <c r="Y90" s="42"/>
      <c r="Z90" s="49"/>
      <c r="AA90" s="55"/>
    </row>
    <row r="91" spans="1:28" s="111" customFormat="1" ht="30" customHeight="1">
      <c r="A91" s="1480" t="s">
        <v>169</v>
      </c>
      <c r="B91" s="1465"/>
      <c r="C91" s="1465"/>
      <c r="D91" s="1465"/>
      <c r="E91" s="1465"/>
      <c r="F91" s="1465"/>
      <c r="G91" s="1466"/>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152"/>
      <c r="B92" s="1465" t="s">
        <v>22</v>
      </c>
      <c r="C92" s="1465"/>
      <c r="D92" s="1466"/>
      <c r="E92" s="1540" t="s">
        <v>394</v>
      </c>
      <c r="F92" s="1642"/>
      <c r="G92" s="1642"/>
      <c r="H92" s="1541"/>
      <c r="I92" s="13"/>
      <c r="J92" s="28"/>
      <c r="K92" s="7" t="str">
        <f>B92</f>
        <v>a. If yes, describe the policies.</v>
      </c>
      <c r="L92" s="19"/>
      <c r="M92" s="19"/>
      <c r="N92" s="21"/>
      <c r="O92" s="22" t="str">
        <f>E92</f>
        <v>1. High political will; 2. Exemption from all duties creates a conducive environment for producers like ZAFA and Schering and; 3. Over the counter availability</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199</v>
      </c>
      <c r="E95" s="1538"/>
      <c r="F95" s="1539"/>
      <c r="G95" s="1540" t="s">
        <v>199</v>
      </c>
      <c r="H95" s="1541"/>
      <c r="I95" s="12"/>
      <c r="J95" s="28" t="str">
        <f t="shared" si="3"/>
        <v>Community health worker</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30"/>
      <c r="B96" s="95" t="s">
        <v>11</v>
      </c>
      <c r="C96" s="92" t="s">
        <v>188</v>
      </c>
      <c r="D96" s="1537" t="s">
        <v>199</v>
      </c>
      <c r="E96" s="1538"/>
      <c r="F96" s="1539"/>
      <c r="G96" s="1540" t="s">
        <v>199</v>
      </c>
      <c r="H96" s="1541"/>
      <c r="I96" s="12"/>
      <c r="J96" s="28" t="str">
        <f t="shared" si="3"/>
        <v>Community health worker</v>
      </c>
      <c r="K96" s="7"/>
      <c r="L96" s="19"/>
      <c r="M96" s="29"/>
      <c r="N96" s="19"/>
      <c r="O96" s="7"/>
      <c r="P96" s="7"/>
      <c r="Q96" s="19"/>
      <c r="R96" s="19"/>
      <c r="S96" s="19"/>
      <c r="T96" s="90" t="str">
        <f t="shared" si="4"/>
        <v>Community health worker</v>
      </c>
      <c r="U96" s="48"/>
      <c r="V96" s="14"/>
      <c r="W96" s="41"/>
      <c r="X96" s="41"/>
      <c r="Y96" s="42"/>
      <c r="Z96" s="49"/>
      <c r="AA96"/>
    </row>
    <row r="97" spans="1:27" s="111" customFormat="1" ht="15" customHeight="1">
      <c r="A97" s="130"/>
      <c r="B97" s="95" t="s">
        <v>12</v>
      </c>
      <c r="C97" s="92" t="s">
        <v>189</v>
      </c>
      <c r="D97" s="1537" t="s">
        <v>203</v>
      </c>
      <c r="E97" s="1538"/>
      <c r="F97" s="1539"/>
      <c r="G97" s="1540" t="s">
        <v>203</v>
      </c>
      <c r="H97" s="1541"/>
      <c r="I97" s="12"/>
      <c r="J97" s="28" t="str">
        <f t="shared" si="3"/>
        <v>Doctor</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30"/>
      <c r="B98" s="94" t="s">
        <v>182</v>
      </c>
      <c r="C98" s="92" t="s">
        <v>190</v>
      </c>
      <c r="D98" s="1537" t="s">
        <v>187</v>
      </c>
      <c r="E98" s="1538"/>
      <c r="F98" s="1539"/>
      <c r="G98" s="1540" t="s">
        <v>187</v>
      </c>
      <c r="H98" s="1541"/>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ht="15" customHeight="1">
      <c r="A99" s="130"/>
      <c r="B99" s="95" t="s">
        <v>183</v>
      </c>
      <c r="C99" s="92" t="s">
        <v>191</v>
      </c>
      <c r="D99" s="1537" t="s">
        <v>199</v>
      </c>
      <c r="E99" s="1538"/>
      <c r="F99" s="1539"/>
      <c r="G99" s="1540" t="s">
        <v>199</v>
      </c>
      <c r="H99" s="1541"/>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37" t="s">
        <v>187</v>
      </c>
      <c r="E100" s="1538"/>
      <c r="F100" s="1539"/>
      <c r="G100" s="1540" t="s">
        <v>200</v>
      </c>
      <c r="H100" s="1541"/>
      <c r="I100" s="12"/>
      <c r="J100" s="28" t="str">
        <f t="shared" si="3"/>
        <v>Auxiliary nurse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ht="15" customHeight="1">
      <c r="A101" s="130"/>
      <c r="B101" s="95" t="s">
        <v>185</v>
      </c>
      <c r="C101" s="92" t="s">
        <v>193</v>
      </c>
      <c r="D101" s="1537" t="s">
        <v>203</v>
      </c>
      <c r="E101" s="1538"/>
      <c r="F101" s="1539"/>
      <c r="G101" s="1540" t="s">
        <v>203</v>
      </c>
      <c r="H101" s="1541"/>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23" t="s">
        <v>205</v>
      </c>
      <c r="E102" s="1524"/>
      <c r="F102" s="1525"/>
      <c r="G102" s="1526" t="s">
        <v>205</v>
      </c>
      <c r="H102" s="1527"/>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28" t="s">
        <v>684</v>
      </c>
      <c r="B103" s="1529"/>
      <c r="C103" s="1530"/>
      <c r="D103" s="1531"/>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ht="63" customHeight="1">
      <c r="A106" s="152"/>
      <c r="B106" s="1465" t="s">
        <v>107</v>
      </c>
      <c r="C106" s="1465"/>
      <c r="D106" s="100" t="s">
        <v>61</v>
      </c>
      <c r="E106" s="1540" t="s">
        <v>868</v>
      </c>
      <c r="F106" s="1642"/>
      <c r="G106" s="1663"/>
      <c r="H106" s="98" t="s">
        <v>62</v>
      </c>
      <c r="I106" s="11"/>
      <c r="J106" s="28"/>
      <c r="K106" s="7" t="str">
        <f>B106</f>
        <v>a. Unmarried people</v>
      </c>
      <c r="L106" s="19"/>
      <c r="M106" s="29" t="str">
        <f>E106</f>
        <v xml:space="preserve">The policy says that contraceptives may only be dispensed to married women of reproductive age. However, in reality this is not implemented, therefore the products are freely available </v>
      </c>
      <c r="N106" s="19"/>
      <c r="O106" s="7"/>
      <c r="P106" s="19"/>
      <c r="Q106" s="19"/>
      <c r="R106" s="19"/>
      <c r="S106" s="19"/>
      <c r="T106" s="14"/>
      <c r="U106" s="14"/>
      <c r="V106" s="48" t="str">
        <f>E106</f>
        <v xml:space="preserve">The policy says that contraceptives may only be dispensed to married women of reproductive age. However, in reality this is not implemented, therefore the products are freely available </v>
      </c>
      <c r="W106" s="41"/>
      <c r="X106" s="41"/>
      <c r="Y106" s="42"/>
      <c r="Z106" s="49"/>
      <c r="AA106"/>
    </row>
    <row r="107" spans="1:27" s="111" customFormat="1" ht="90">
      <c r="A107" s="152"/>
      <c r="B107" s="1465" t="s">
        <v>23</v>
      </c>
      <c r="C107" s="1465"/>
      <c r="D107" s="100" t="s">
        <v>61</v>
      </c>
      <c r="E107" s="1540" t="s">
        <v>868</v>
      </c>
      <c r="F107" s="1642"/>
      <c r="G107" s="1663"/>
      <c r="H107" s="98" t="s">
        <v>62</v>
      </c>
      <c r="I107" s="11"/>
      <c r="J107" s="28"/>
      <c r="K107" s="7" t="str">
        <f>B107</f>
        <v>b. Young people</v>
      </c>
      <c r="L107" s="19"/>
      <c r="M107" s="29" t="str">
        <f>E107</f>
        <v xml:space="preserve">The policy says that contraceptives may only be dispensed to married women of reproductive age. However, in reality this is not implemented, therefore the products are freely available </v>
      </c>
      <c r="N107" s="19"/>
      <c r="O107" s="7"/>
      <c r="P107" s="19"/>
      <c r="Q107" s="19"/>
      <c r="R107" s="19"/>
      <c r="S107" s="19"/>
      <c r="T107" s="14"/>
      <c r="U107" s="14"/>
      <c r="V107" s="48" t="str">
        <f>E107</f>
        <v xml:space="preserve">The policy says that contraceptives may only be dispensed to married women of reproductive age. However, in reality this is not implemented, therefore the products are freely available </v>
      </c>
      <c r="W107" s="41"/>
      <c r="X107" s="41"/>
      <c r="Y107" s="42"/>
      <c r="Z107" s="49"/>
      <c r="AA107"/>
    </row>
    <row r="108" spans="1:27" s="111" customFormat="1" ht="15.75" thickBot="1">
      <c r="A108" s="216"/>
      <c r="B108" s="1519" t="s">
        <v>24</v>
      </c>
      <c r="C108" s="1519"/>
      <c r="D108" s="131" t="s">
        <v>62</v>
      </c>
      <c r="E108" s="1526" t="s">
        <v>205</v>
      </c>
      <c r="F108" s="1841"/>
      <c r="G108" s="1842"/>
      <c r="H108" s="364"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61</v>
      </c>
      <c r="H112" s="1646"/>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61</v>
      </c>
      <c r="H113" s="1646"/>
      <c r="I113" s="12"/>
      <c r="J113" s="28" t="str">
        <f>G113</f>
        <v>Yes</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2"/>
      <c r="B114" s="179"/>
      <c r="C114" s="180" t="s">
        <v>28</v>
      </c>
      <c r="D114" s="1540" t="s">
        <v>395</v>
      </c>
      <c r="E114" s="1642"/>
      <c r="F114" s="1642"/>
      <c r="G114" s="1642"/>
      <c r="H114" s="1541"/>
      <c r="I114" s="12"/>
      <c r="J114" s="28"/>
      <c r="K114" s="7" t="str">
        <f>C114</f>
        <v>i. If yes, describe the exemptions.</v>
      </c>
      <c r="L114" s="19"/>
      <c r="M114" s="19"/>
      <c r="N114" s="21"/>
      <c r="O114" s="22" t="str">
        <f>D114</f>
        <v xml:space="preserve">All provincial departments of health provide contraceptives free of charge. All population welfare departments charge a nominal fee for contraceptive services. </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61</v>
      </c>
      <c r="H119" s="1646"/>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61</v>
      </c>
      <c r="H122" s="1646"/>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61</v>
      </c>
      <c r="H123" s="1646"/>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62</v>
      </c>
      <c r="H124" s="1646"/>
      <c r="I124" s="31"/>
      <c r="J124" s="28" t="str">
        <f t="shared" si="5"/>
        <v>No</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65" t="s">
        <v>111</v>
      </c>
      <c r="C125" s="1465"/>
      <c r="D125" s="1465"/>
      <c r="E125" s="1465"/>
      <c r="F125" s="1466"/>
      <c r="G125" s="1537" t="s">
        <v>66</v>
      </c>
      <c r="H125" s="1646"/>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65" t="s">
        <v>112</v>
      </c>
      <c r="D126" s="1465"/>
      <c r="E126" s="1465"/>
      <c r="F126" s="1465"/>
      <c r="G126" s="1647" t="s">
        <v>66</v>
      </c>
      <c r="H126" s="1648"/>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2011</v>
      </c>
      <c r="H127" s="1648"/>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869</v>
      </c>
      <c r="E128" s="1665"/>
      <c r="F128" s="1665"/>
      <c r="G128" s="1665"/>
      <c r="H128" s="1666"/>
      <c r="I128" s="31"/>
      <c r="J128" s="18"/>
      <c r="K128" s="7" t="str">
        <f>A128</f>
        <v xml:space="preserve">D11. Name of the list(s)
</v>
      </c>
      <c r="L128" s="7"/>
      <c r="M128" s="19"/>
      <c r="N128" s="19"/>
      <c r="O128" s="7" t="str">
        <f>D128</f>
        <v>National Essential Drug List (revised 2013)</v>
      </c>
      <c r="P128" s="19"/>
      <c r="Q128" s="1"/>
      <c r="R128" s="19"/>
      <c r="S128" s="20"/>
      <c r="T128" s="2"/>
      <c r="U128" s="2"/>
      <c r="V128" s="2"/>
      <c r="W128" s="37"/>
      <c r="X128" s="37"/>
      <c r="Y128" s="1"/>
      <c r="Z128" s="53"/>
      <c r="AA128"/>
    </row>
    <row r="129" spans="1:27" s="132" customFormat="1" ht="60">
      <c r="A129" s="1480" t="s">
        <v>472</v>
      </c>
      <c r="B129" s="1465"/>
      <c r="C129" s="1466"/>
      <c r="D129" s="1477" t="s">
        <v>870</v>
      </c>
      <c r="E129" s="1478"/>
      <c r="F129" s="1478"/>
      <c r="G129" s="1478"/>
      <c r="H129" s="1479"/>
      <c r="I129" s="31"/>
      <c r="J129" s="18"/>
      <c r="K129" s="7" t="str">
        <f>A129</f>
        <v xml:space="preserve">D12. Notes about the list(s)
</v>
      </c>
      <c r="L129" s="7"/>
      <c r="M129" s="19"/>
      <c r="N129" s="19"/>
      <c r="O129" s="7" t="str">
        <f>D129</f>
        <v xml:space="preserve">The Essential Medicine List was developed and approved by Drug Regulatory Authority (working under Ministry of National Health Services Regulations and Coordination) in collaboration with USAID | DELIVER PROJECT. The list now includes contraceptives. </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509">
        <v>2004</v>
      </c>
      <c r="G131" s="1510"/>
      <c r="H131" s="151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61</v>
      </c>
      <c r="H133" s="1468"/>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43.5" customHeight="1" thickBot="1">
      <c r="A136" s="152" t="s">
        <v>42</v>
      </c>
      <c r="B136" s="1465" t="s">
        <v>43</v>
      </c>
      <c r="C136" s="1466"/>
      <c r="D136" s="1486" t="s">
        <v>871</v>
      </c>
      <c r="E136" s="1487"/>
      <c r="F136" s="1487"/>
      <c r="G136" s="1487"/>
      <c r="H136" s="1488"/>
      <c r="I136" s="31"/>
      <c r="J136" s="18"/>
      <c r="K136" s="7" t="str">
        <f>B136</f>
        <v>f. Notes about the Poverty Reduction Strategy Paper</v>
      </c>
      <c r="L136" s="7"/>
      <c r="M136" s="19"/>
      <c r="N136" s="19"/>
      <c r="O136" s="7" t="str">
        <f>D136</f>
        <v xml:space="preserve">Poverty Reduction Strategy Paper is no longer used as an effective document/guide by the federal government or any level. </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173</v>
      </c>
      <c r="B138" s="1492"/>
      <c r="C138" s="1492"/>
      <c r="D138" s="1492"/>
      <c r="E138" s="1492"/>
      <c r="F138" s="1493"/>
      <c r="G138" s="1494" t="s">
        <v>61</v>
      </c>
      <c r="H138" s="1495"/>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65" t="s">
        <v>108</v>
      </c>
      <c r="C140" s="1465"/>
      <c r="D140" s="1465"/>
      <c r="E140" s="1465"/>
      <c r="F140" s="1466"/>
      <c r="G140" s="1467" t="s">
        <v>62</v>
      </c>
      <c r="H140" s="1468"/>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65" t="s">
        <v>171</v>
      </c>
      <c r="C143" s="1465"/>
      <c r="D143" s="1465"/>
      <c r="E143" s="1465"/>
      <c r="F143" s="1466"/>
      <c r="G143" s="1467" t="s">
        <v>62</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65" t="s">
        <v>29</v>
      </c>
      <c r="C144" s="1465"/>
      <c r="D144" s="1465"/>
      <c r="E144" s="1465"/>
      <c r="F144" s="1466"/>
      <c r="G144" s="1467" t="s">
        <v>61</v>
      </c>
      <c r="H144" s="1468"/>
      <c r="I144" s="6"/>
      <c r="J144" s="28" t="str">
        <f t="shared" si="7"/>
        <v>Yes</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65" t="s">
        <v>19</v>
      </c>
      <c r="C146" s="1465"/>
      <c r="D146" s="1465"/>
      <c r="E146" s="1465"/>
      <c r="F146" s="1466"/>
      <c r="G146" s="1467" t="s">
        <v>205</v>
      </c>
      <c r="H146" s="1468"/>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65" t="s">
        <v>110</v>
      </c>
      <c r="C147" s="1465"/>
      <c r="D147" s="1465"/>
      <c r="E147" s="1465"/>
      <c r="F147" s="1466"/>
      <c r="G147" s="1467" t="s">
        <v>61</v>
      </c>
      <c r="H147" s="1468"/>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65" t="s">
        <v>72</v>
      </c>
      <c r="C148" s="1465"/>
      <c r="D148" s="1465"/>
      <c r="E148" s="1465"/>
      <c r="F148" s="1466"/>
      <c r="G148" s="1467" t="s">
        <v>205</v>
      </c>
      <c r="H148" s="1468"/>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65" t="s">
        <v>717</v>
      </c>
      <c r="C149" s="1465"/>
      <c r="D149" s="1465"/>
      <c r="E149" s="1465"/>
      <c r="F149" s="1465"/>
      <c r="G149" s="1502" t="s">
        <v>1934</v>
      </c>
      <c r="H149" s="1504"/>
      <c r="I149" s="6"/>
      <c r="J149" s="28" t="str">
        <f t="shared" si="7"/>
        <v xml:space="preserve">07/12- 06/13 </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502" t="s">
        <v>396</v>
      </c>
      <c r="H150" s="1504"/>
      <c r="I150" s="6"/>
      <c r="J150" s="28" t="str">
        <f t="shared" si="7"/>
        <v>Logistics Management Information System</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37.5" customHeight="1">
      <c r="A152" s="604"/>
      <c r="B152" s="1482" t="s">
        <v>176</v>
      </c>
      <c r="C152" s="1482"/>
      <c r="D152" s="1482"/>
      <c r="E152" s="1482"/>
      <c r="F152" s="1483"/>
      <c r="G152" s="1484" t="s">
        <v>62</v>
      </c>
      <c r="H152" s="1485"/>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s="55"/>
    </row>
    <row r="153" spans="1:27" s="111" customFormat="1" ht="28.5" customHeight="1">
      <c r="A153" s="597"/>
      <c r="B153" s="1465" t="s">
        <v>177</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469" t="s">
        <v>473</v>
      </c>
      <c r="B154" s="1470"/>
      <c r="C154" s="1471"/>
      <c r="D154" s="1472" t="s">
        <v>872</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Service delivery point stock-outs have gradually declined mainly due to transportation support through the USAID | DELIVER PROJECT.</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D43 D49 D51:D52 D41 H89 H91 D106:D108 F59 G116:H125">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5" fitToHeight="4" orientation="portrait" r:id="rId1"/>
  <rowBreaks count="2" manualBreakCount="2">
    <brk id="33" max="7" man="1"/>
    <brk id="92" max="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1753</v>
      </c>
      <c r="B7" s="1632"/>
      <c r="C7" s="1632"/>
      <c r="D7" s="916"/>
      <c r="E7" s="916"/>
      <c r="F7" s="916"/>
      <c r="G7" s="917"/>
      <c r="H7" s="918"/>
      <c r="I7" s="906"/>
      <c r="J7" s="907"/>
      <c r="K7" s="908" t="str">
        <f>A7</f>
        <v>Country: Paraguay</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255</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40" t="s">
        <v>525</v>
      </c>
      <c r="E13" s="1642"/>
      <c r="F13" s="1642"/>
      <c r="G13" s="1642"/>
      <c r="H13" s="1541"/>
      <c r="I13" s="419"/>
      <c r="J13" s="404"/>
      <c r="K13" s="397" t="str">
        <f>B13</f>
        <v>a. What is the name of the committee?</v>
      </c>
      <c r="L13" s="426" t="str">
        <f>D13</f>
        <v>Contraceptive Security Committee (Comité DAIA)</v>
      </c>
      <c r="M13" s="396"/>
      <c r="N13" s="396"/>
      <c r="O13" s="398" t="str">
        <f>D13</f>
        <v>Contraceptive Security Committee (Comité DAIA)</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65" t="s">
        <v>14</v>
      </c>
      <c r="C15" s="1466"/>
      <c r="D15" s="602" t="s">
        <v>61</v>
      </c>
      <c r="E15" s="151" t="s">
        <v>55</v>
      </c>
      <c r="F15" s="1664" t="s">
        <v>526</v>
      </c>
      <c r="G15" s="1665"/>
      <c r="H15" s="1666"/>
      <c r="I15" s="419"/>
      <c r="J15" s="404"/>
      <c r="K15" s="397" t="str">
        <f t="shared" ref="K15:K23" si="0">B15</f>
        <v>a. Social marketing</v>
      </c>
      <c r="L15" s="396"/>
      <c r="M15" s="396"/>
      <c r="N15" s="396"/>
      <c r="O15" s="397"/>
      <c r="P15" s="396"/>
      <c r="Q15" s="397" t="str">
        <f t="shared" ref="Q15:Q23" si="1">F15</f>
        <v>Population Services International (PSI)/Paraguay</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258</v>
      </c>
      <c r="C16" s="1466"/>
      <c r="D16" s="602" t="s">
        <v>61</v>
      </c>
      <c r="E16" s="153" t="s">
        <v>55</v>
      </c>
      <c r="F16" s="1664" t="s">
        <v>873</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Paraguayan Population Center (CEPEP) - IPPF affiliate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259</v>
      </c>
      <c r="C17" s="1466"/>
      <c r="D17" s="602" t="s">
        <v>61</v>
      </c>
      <c r="E17" s="153" t="s">
        <v>55</v>
      </c>
      <c r="F17" s="1664" t="s">
        <v>527</v>
      </c>
      <c r="G17" s="1665"/>
      <c r="H17" s="1666"/>
      <c r="I17" s="419"/>
      <c r="J17" s="404"/>
      <c r="K17" s="397" t="str">
        <f t="shared" si="0"/>
        <v>c. Commercial sector (for example: pharmacy associations, manufacturers, etc.)</v>
      </c>
      <c r="L17" s="396"/>
      <c r="M17" s="396"/>
      <c r="N17" s="396"/>
      <c r="O17" s="397"/>
      <c r="P17" s="396"/>
      <c r="Q17" s="397" t="str">
        <f t="shared" si="1"/>
        <v>Chamber of Pharmacists of Paraguay</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602" t="s">
        <v>61</v>
      </c>
      <c r="E18" s="153" t="s">
        <v>56</v>
      </c>
      <c r="F18" s="1664" t="s">
        <v>874</v>
      </c>
      <c r="G18" s="1665"/>
      <c r="H18" s="1666"/>
      <c r="I18" s="419"/>
      <c r="J18" s="404"/>
      <c r="K18" s="397" t="str">
        <f t="shared" si="0"/>
        <v>d. Donors</v>
      </c>
      <c r="L18" s="396"/>
      <c r="M18" s="396"/>
      <c r="N18" s="396"/>
      <c r="O18" s="397"/>
      <c r="P18" s="396"/>
      <c r="Q18" s="397" t="str">
        <f t="shared" si="1"/>
        <v xml:space="preserve">United Nations Population Fund (UNFPA)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602" t="s">
        <v>61</v>
      </c>
      <c r="E19" s="153" t="s">
        <v>57</v>
      </c>
      <c r="F19" s="1664" t="s">
        <v>1650</v>
      </c>
      <c r="G19" s="1665"/>
      <c r="H19" s="1666"/>
      <c r="I19" s="419"/>
      <c r="J19" s="404"/>
      <c r="K19" s="397" t="str">
        <f t="shared" si="0"/>
        <v>e. UN agencies</v>
      </c>
      <c r="L19" s="396"/>
      <c r="M19" s="396"/>
      <c r="N19" s="396"/>
      <c r="O19" s="397"/>
      <c r="P19" s="396"/>
      <c r="Q19" s="397" t="str">
        <f t="shared" si="1"/>
        <v>UNFPA,  Pan American Health Organization (PAHO)</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262</v>
      </c>
      <c r="C20" s="1466"/>
      <c r="D20" s="602" t="s">
        <v>61</v>
      </c>
      <c r="E20" s="153" t="s">
        <v>58</v>
      </c>
      <c r="F20" s="1664" t="s">
        <v>528</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Logistics, Family Planning, and HIV/AIDS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65" t="s">
        <v>17</v>
      </c>
      <c r="C21" s="1466"/>
      <c r="D21" s="602" t="s">
        <v>62</v>
      </c>
      <c r="E21" s="153" t="s">
        <v>59</v>
      </c>
      <c r="F21" s="1664" t="s">
        <v>875</v>
      </c>
      <c r="G21" s="1665"/>
      <c r="H21" s="1666"/>
      <c r="I21" s="419"/>
      <c r="J21" s="404"/>
      <c r="K21" s="397" t="str">
        <f t="shared" si="0"/>
        <v>g. Central Medical Store or Central Warehouse</v>
      </c>
      <c r="L21" s="396"/>
      <c r="M21" s="396"/>
      <c r="N21" s="396"/>
      <c r="O21" s="397"/>
      <c r="P21" s="396"/>
      <c r="Q21" s="397" t="str">
        <f t="shared" si="1"/>
        <v>General Directorate for Management of Strategic Supplies in Health (DGGIES) (are invited but do not attend regularly)</v>
      </c>
      <c r="R21" s="396"/>
      <c r="S21" s="396"/>
      <c r="T21" s="406"/>
      <c r="U21" s="406"/>
      <c r="V21" s="406"/>
      <c r="W21" s="407"/>
      <c r="X21" s="407"/>
      <c r="Y21" s="424"/>
      <c r="Z21" s="425"/>
      <c r="AA21" s="409"/>
    </row>
    <row r="22" spans="1:134" s="111" customFormat="1">
      <c r="A22" s="152"/>
      <c r="B22" s="1465" t="s">
        <v>39</v>
      </c>
      <c r="C22" s="1466"/>
      <c r="D22" s="602"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65" t="s">
        <v>265</v>
      </c>
      <c r="C23" s="1466"/>
      <c r="D23" s="602" t="s">
        <v>61</v>
      </c>
      <c r="E23" s="153" t="s">
        <v>59</v>
      </c>
      <c r="F23" s="1664" t="s">
        <v>876</v>
      </c>
      <c r="G23" s="1665"/>
      <c r="H23" s="1666"/>
      <c r="I23" s="419"/>
      <c r="J23" s="404"/>
      <c r="K23" s="403" t="str">
        <f t="shared" si="0"/>
        <v>i. Other (for example: partners)</v>
      </c>
      <c r="L23" s="404"/>
      <c r="M23" s="404"/>
      <c r="N23" s="404"/>
      <c r="O23" s="403"/>
      <c r="P23" s="404"/>
      <c r="Q23" s="403" t="str">
        <f t="shared" si="1"/>
        <v>Paraguayan Social Security Institute (IPS)</v>
      </c>
      <c r="R23" s="404"/>
      <c r="S23" s="404"/>
      <c r="T23" s="404"/>
      <c r="U23" s="404"/>
      <c r="V23" s="404"/>
      <c r="W23" s="428"/>
      <c r="X23" s="428"/>
      <c r="Y23" s="429"/>
      <c r="Z23" s="429"/>
      <c r="AA23" s="409"/>
    </row>
    <row r="24" spans="1:134" s="111" customFormat="1">
      <c r="A24" s="1480" t="s">
        <v>266</v>
      </c>
      <c r="B24" s="1465"/>
      <c r="C24" s="1465"/>
      <c r="D24" s="1465"/>
      <c r="E24" s="1465"/>
      <c r="F24" s="1465"/>
      <c r="G24" s="1466"/>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80" t="s">
        <v>267</v>
      </c>
      <c r="B25" s="1465"/>
      <c r="C25" s="1465"/>
      <c r="D25" s="1465"/>
      <c r="E25" s="1465"/>
      <c r="F25" s="1465"/>
      <c r="G25" s="146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892" t="s">
        <v>268</v>
      </c>
      <c r="B26" s="1519"/>
      <c r="C26" s="1916"/>
      <c r="D26" s="154" t="s">
        <v>61</v>
      </c>
      <c r="E26" s="155" t="s">
        <v>53</v>
      </c>
      <c r="F26" s="156" t="s">
        <v>524</v>
      </c>
      <c r="G26" s="157" t="s">
        <v>34</v>
      </c>
      <c r="H26" s="228" t="s">
        <v>529</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491" t="s">
        <v>116</v>
      </c>
      <c r="B28" s="1492"/>
      <c r="C28" s="1493"/>
      <c r="D28" s="1940" t="s">
        <v>97</v>
      </c>
      <c r="E28" s="194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269</v>
      </c>
      <c r="B29" s="1465"/>
      <c r="C29" s="1465"/>
      <c r="D29" s="1465"/>
      <c r="E29" s="1465"/>
      <c r="F29" s="1466"/>
      <c r="G29" s="1600">
        <v>1315000</v>
      </c>
      <c r="H29" s="1602"/>
      <c r="I29" s="438"/>
      <c r="J29" s="403">
        <f>G29</f>
        <v>1315000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80" t="s">
        <v>270</v>
      </c>
      <c r="B30" s="1465"/>
      <c r="C30" s="1465"/>
      <c r="D30" s="1466"/>
      <c r="E30" s="161" t="s">
        <v>538</v>
      </c>
      <c r="F30" s="162" t="s">
        <v>271</v>
      </c>
      <c r="G30" s="1614" t="s">
        <v>877</v>
      </c>
      <c r="H30" s="1615"/>
      <c r="I30" s="438"/>
      <c r="J30" s="403" t="str">
        <f>G30</f>
        <v>Noemí Gómez - Ministry of Health</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272</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80" t="s">
        <v>273</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607" t="s">
        <v>208</v>
      </c>
      <c r="C35" s="1607"/>
      <c r="D35" s="1608"/>
      <c r="E35" s="168">
        <v>1315000</v>
      </c>
      <c r="F35" s="169" t="s">
        <v>538</v>
      </c>
      <c r="G35" s="170" t="s">
        <v>524</v>
      </c>
      <c r="H35" s="171" t="s">
        <v>878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65" t="s">
        <v>278</v>
      </c>
      <c r="C37" s="1465"/>
      <c r="D37" s="1466"/>
      <c r="E37" s="173">
        <f>E35+E36</f>
        <v>1315000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279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736</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281</v>
      </c>
      <c r="C40" s="1939"/>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90">
      <c r="A41" s="164"/>
      <c r="B41" s="1465" t="s">
        <v>286</v>
      </c>
      <c r="C41" s="1466"/>
      <c r="D41" s="613" t="s">
        <v>61</v>
      </c>
      <c r="E41" s="168">
        <v>371000</v>
      </c>
      <c r="F41" s="177" t="s">
        <v>538</v>
      </c>
      <c r="G41" s="178" t="s">
        <v>381</v>
      </c>
      <c r="H41" s="171" t="s">
        <v>879</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512" t="s">
        <v>530</v>
      </c>
      <c r="E42" s="1513"/>
      <c r="F42" s="1513"/>
      <c r="G42" s="1513"/>
      <c r="H42" s="1514"/>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65" t="s">
        <v>288</v>
      </c>
      <c r="C43" s="1466"/>
      <c r="D43" s="613"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290</v>
      </c>
      <c r="C45" s="1466"/>
      <c r="D45" s="181"/>
      <c r="E45" s="182">
        <f>E41+E43</f>
        <v>371000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880</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292</v>
      </c>
      <c r="C48" s="1939"/>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613"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297</v>
      </c>
      <c r="C51" s="1466"/>
      <c r="D51" s="613"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298</v>
      </c>
      <c r="C52" s="1466"/>
      <c r="D52" s="613"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299</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300</v>
      </c>
      <c r="B56" s="1603"/>
      <c r="C56" s="1603"/>
      <c r="D56" s="1603"/>
      <c r="E56" s="1604"/>
      <c r="F56" s="193">
        <f>E45/(E45+E53)</f>
        <v>1</v>
      </c>
      <c r="G56" s="1592" t="s">
        <v>881</v>
      </c>
      <c r="H56" s="1593"/>
      <c r="I56" s="438"/>
      <c r="J56" s="446" t="str">
        <f>G56</f>
        <v>IPS has its own funds</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1</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301</v>
      </c>
      <c r="B58" s="1603"/>
      <c r="C58" s="1603"/>
      <c r="D58" s="1603"/>
      <c r="E58" s="1604"/>
      <c r="F58" s="193">
        <f>(E45+E53)/G29</f>
        <v>0.28212927756653994</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75">
      <c r="A59" s="1597" t="s">
        <v>211</v>
      </c>
      <c r="B59" s="1598"/>
      <c r="C59" s="1598"/>
      <c r="D59" s="1598"/>
      <c r="E59" s="1599"/>
      <c r="F59" s="612" t="s">
        <v>61</v>
      </c>
      <c r="G59" s="1592" t="s">
        <v>882</v>
      </c>
      <c r="H59" s="1593"/>
      <c r="I59" s="438"/>
      <c r="J59" s="446" t="str">
        <f>G59</f>
        <v>Comments:  There was a funding gap, The amount needed to cover estimates was not purchased.Depo and emergency contraception are not available already</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302</v>
      </c>
      <c r="B61" s="1465"/>
      <c r="C61" s="1465"/>
      <c r="D61" s="1465"/>
      <c r="E61" s="1466"/>
      <c r="F61" s="1467" t="s">
        <v>65</v>
      </c>
      <c r="G61" s="1588"/>
      <c r="H61" s="1468"/>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6"/>
      <c r="F62" s="1477" t="s">
        <v>220</v>
      </c>
      <c r="G62" s="1478"/>
      <c r="H62" s="1479"/>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604"/>
      <c r="B63" s="603"/>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883</v>
      </c>
      <c r="E64" s="1478"/>
      <c r="F64" s="1478"/>
      <c r="G64" s="1478"/>
      <c r="H64" s="1479"/>
      <c r="I64" s="419"/>
      <c r="J64" s="437"/>
      <c r="K64" s="397" t="str">
        <f>A64</f>
        <v xml:space="preserve">B15. Please note any additional comments about finance and procurement.
</v>
      </c>
      <c r="L64" s="396"/>
      <c r="M64" s="396"/>
      <c r="N64" s="396"/>
      <c r="O64" s="397" t="str">
        <f>D64</f>
        <v>Budget was not executed, due to bureaucracy, link to our law Delivering kit, here had administrative problems.</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303</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936" t="s">
        <v>2</v>
      </c>
      <c r="B67" s="1937"/>
      <c r="C67" s="1938"/>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304</v>
      </c>
      <c r="C68" s="1574"/>
      <c r="D68" s="1658" t="s">
        <v>61</v>
      </c>
      <c r="E68" s="1659"/>
      <c r="F68" s="608" t="s">
        <v>61</v>
      </c>
      <c r="G68" s="608"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305</v>
      </c>
      <c r="C69" s="1574"/>
      <c r="D69" s="1658" t="s">
        <v>61</v>
      </c>
      <c r="E69" s="1659"/>
      <c r="F69" s="608" t="s">
        <v>62</v>
      </c>
      <c r="G69" s="608"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306</v>
      </c>
      <c r="C70" s="1574"/>
      <c r="D70" s="1658" t="s">
        <v>62</v>
      </c>
      <c r="E70" s="1659"/>
      <c r="F70" s="608" t="s">
        <v>61</v>
      </c>
      <c r="G70" s="608" t="s">
        <v>61</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307</v>
      </c>
      <c r="C71" s="1574"/>
      <c r="D71" s="1658" t="s">
        <v>62</v>
      </c>
      <c r="E71" s="1659"/>
      <c r="F71" s="608" t="s">
        <v>62</v>
      </c>
      <c r="G71" s="608"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308</v>
      </c>
      <c r="C72" s="1574"/>
      <c r="D72" s="1658" t="s">
        <v>61</v>
      </c>
      <c r="E72" s="1659"/>
      <c r="F72" s="608" t="s">
        <v>61</v>
      </c>
      <c r="G72" s="608"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58" t="s">
        <v>61</v>
      </c>
      <c r="E73" s="1659"/>
      <c r="F73" s="608" t="s">
        <v>61</v>
      </c>
      <c r="G73" s="608"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58" t="s">
        <v>62</v>
      </c>
      <c r="E74" s="1659"/>
      <c r="F74" s="608" t="s">
        <v>62</v>
      </c>
      <c r="G74" s="608"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309</v>
      </c>
      <c r="C75" s="1574"/>
      <c r="D75" s="1658" t="s">
        <v>61</v>
      </c>
      <c r="E75" s="1659"/>
      <c r="F75" s="608" t="s">
        <v>61</v>
      </c>
      <c r="G75" s="608"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310</v>
      </c>
      <c r="C76" s="1574"/>
      <c r="D76" s="1658" t="s">
        <v>62</v>
      </c>
      <c r="E76" s="1659"/>
      <c r="F76" s="608" t="s">
        <v>62</v>
      </c>
      <c r="G76" s="608"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311</v>
      </c>
      <c r="C77" s="1574"/>
      <c r="D77" s="1658" t="s">
        <v>61</v>
      </c>
      <c r="E77" s="1659"/>
      <c r="F77" s="608" t="s">
        <v>61</v>
      </c>
      <c r="G77" s="608"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58" t="s">
        <v>62</v>
      </c>
      <c r="E78" s="1659"/>
      <c r="F78" s="608" t="s">
        <v>62</v>
      </c>
      <c r="G78" s="608"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3" t="s">
        <v>312</v>
      </c>
      <c r="C79" s="1574"/>
      <c r="D79" s="1658"/>
      <c r="E79" s="1659"/>
      <c r="F79" s="608"/>
      <c r="G79" s="608"/>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892" t="s">
        <v>105</v>
      </c>
      <c r="B80" s="1519"/>
      <c r="C80" s="1916"/>
      <c r="D80" s="1486" t="s">
        <v>884</v>
      </c>
      <c r="E80" s="1487"/>
      <c r="F80" s="1487"/>
      <c r="G80" s="1487"/>
      <c r="H80" s="1488"/>
      <c r="I80" s="419"/>
      <c r="J80" s="437"/>
      <c r="K80" s="397" t="str">
        <f>A80</f>
        <v>C2. Please note any comments about the commodities offered.</v>
      </c>
      <c r="L80" s="396"/>
      <c r="M80" s="396"/>
      <c r="N80" s="396"/>
      <c r="O80" s="397" t="str">
        <f>D80</f>
        <v>Mirena and monthy injection is available at IPS, hormonal IUD at SIU and implants are planning to be introduced in commercial sector</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491" t="s">
        <v>313</v>
      </c>
      <c r="B82" s="1492"/>
      <c r="C82" s="1492"/>
      <c r="D82" s="1492"/>
      <c r="E82" s="1492"/>
      <c r="F82" s="1492"/>
      <c r="G82" s="149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930" t="s">
        <v>70</v>
      </c>
      <c r="B83" s="1931"/>
      <c r="C83" s="1931"/>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932" t="s">
        <v>37</v>
      </c>
      <c r="C84" s="1933"/>
      <c r="D84" s="1934" t="s">
        <v>314</v>
      </c>
      <c r="E84" s="1933"/>
      <c r="F84" s="606" t="s">
        <v>35</v>
      </c>
      <c r="G84" s="1934" t="s">
        <v>36</v>
      </c>
      <c r="H84" s="1935"/>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609" t="s">
        <v>531</v>
      </c>
      <c r="D85" s="1660" t="s">
        <v>536</v>
      </c>
      <c r="E85" s="1661"/>
      <c r="F85" s="600" t="s">
        <v>61</v>
      </c>
      <c r="G85" s="1523" t="s">
        <v>61</v>
      </c>
      <c r="H85" s="1662"/>
      <c r="I85" s="458"/>
      <c r="J85" s="446" t="str">
        <f>G85</f>
        <v>Yes</v>
      </c>
      <c r="K85" s="397" t="str">
        <f>B85</f>
        <v>a</v>
      </c>
      <c r="L85" s="396"/>
      <c r="M85" s="426">
        <f>E85</f>
        <v>0</v>
      </c>
      <c r="N85" s="396"/>
      <c r="O85" s="396"/>
      <c r="P85" s="396"/>
      <c r="Q85" s="396"/>
      <c r="R85" s="397"/>
      <c r="S85" s="397" t="str">
        <f>D85</f>
        <v>2010-2015</v>
      </c>
      <c r="T85" s="406"/>
      <c r="U85" s="406"/>
      <c r="V85" s="406"/>
      <c r="W85" s="407"/>
      <c r="X85" s="407"/>
      <c r="Y85" s="424"/>
      <c r="Z85" s="425"/>
      <c r="AA85" s="409"/>
    </row>
    <row r="86" spans="1:28" s="111" customFormat="1" ht="30">
      <c r="A86" s="1561" t="s">
        <v>71</v>
      </c>
      <c r="B86" s="1562"/>
      <c r="C86" s="1562"/>
      <c r="D86" s="1562"/>
      <c r="E86" s="1563"/>
      <c r="F86" s="1927" t="s">
        <v>61</v>
      </c>
      <c r="G86" s="1928"/>
      <c r="H86" s="1929"/>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532</v>
      </c>
      <c r="F87" s="1642"/>
      <c r="G87" s="1642"/>
      <c r="H87" s="1541"/>
      <c r="I87" s="458"/>
      <c r="J87" s="446"/>
      <c r="K87" s="397"/>
      <c r="L87" s="396"/>
      <c r="M87" s="426"/>
      <c r="N87" s="426" t="str">
        <f>E87</f>
        <v>NGOs and social marketing</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65" t="s">
        <v>21</v>
      </c>
      <c r="C88" s="1465"/>
      <c r="D88" s="1466"/>
      <c r="E88" s="1540" t="s">
        <v>885</v>
      </c>
      <c r="F88" s="1642"/>
      <c r="G88" s="1642"/>
      <c r="H88" s="1541"/>
      <c r="I88" s="458"/>
      <c r="J88" s="446"/>
      <c r="K88" s="397"/>
      <c r="L88" s="396"/>
      <c r="M88" s="426"/>
      <c r="N88" s="426" t="str">
        <f>E88</f>
        <v>10%  approximately, CIF (cost, insurance, freight), UNFPA service fees  and custom fees.</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318</v>
      </c>
      <c r="B89" s="1465"/>
      <c r="C89" s="1465"/>
      <c r="D89" s="1465"/>
      <c r="E89" s="1465"/>
      <c r="F89" s="1465"/>
      <c r="G89" s="1466"/>
      <c r="H89" s="98"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6"/>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80" t="s">
        <v>319</v>
      </c>
      <c r="B91" s="1465"/>
      <c r="C91" s="1465"/>
      <c r="D91" s="1465"/>
      <c r="E91" s="1465"/>
      <c r="F91" s="1465"/>
      <c r="G91" s="1466"/>
      <c r="H91" s="98"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6"/>
      <c r="D92" s="1512" t="s">
        <v>205</v>
      </c>
      <c r="E92" s="1513"/>
      <c r="F92" s="1513"/>
      <c r="G92" s="1513"/>
      <c r="H92" s="1514"/>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926"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37" t="s">
        <v>200</v>
      </c>
      <c r="E95" s="1538"/>
      <c r="F95" s="1539"/>
      <c r="G95" s="1540" t="s">
        <v>533</v>
      </c>
      <c r="H95" s="1541"/>
      <c r="I95" s="465"/>
      <c r="J95" s="446" t="str">
        <f t="shared" si="3"/>
        <v>Pharmacy dependent</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c r="A96" s="130"/>
      <c r="B96" s="95" t="s">
        <v>11</v>
      </c>
      <c r="C96" s="92" t="s">
        <v>188</v>
      </c>
      <c r="D96" s="1537" t="s">
        <v>200</v>
      </c>
      <c r="E96" s="1538"/>
      <c r="F96" s="1539"/>
      <c r="G96" s="1540" t="s">
        <v>533</v>
      </c>
      <c r="H96" s="1541"/>
      <c r="I96" s="465"/>
      <c r="J96" s="446" t="str">
        <f t="shared" si="3"/>
        <v>Pharmacy dependent</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37" t="s">
        <v>205</v>
      </c>
      <c r="E97" s="1538"/>
      <c r="F97" s="1539"/>
      <c r="G97" s="1540" t="s">
        <v>205</v>
      </c>
      <c r="H97" s="1541"/>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c r="A98" s="130"/>
      <c r="B98" s="94" t="s">
        <v>182</v>
      </c>
      <c r="C98" s="92" t="s">
        <v>190</v>
      </c>
      <c r="D98" s="1537" t="s">
        <v>200</v>
      </c>
      <c r="E98" s="1538"/>
      <c r="F98" s="1539"/>
      <c r="G98" s="1540" t="s">
        <v>66</v>
      </c>
      <c r="H98" s="1541"/>
      <c r="I98" s="465"/>
      <c r="J98" s="446" t="str">
        <f t="shared" si="3"/>
        <v>Don't know</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37" t="s">
        <v>199</v>
      </c>
      <c r="E99" s="1538"/>
      <c r="F99" s="1539"/>
      <c r="G99" s="1540" t="s">
        <v>200</v>
      </c>
      <c r="H99" s="1541"/>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37" t="s">
        <v>200</v>
      </c>
      <c r="E100" s="1538"/>
      <c r="F100" s="1539"/>
      <c r="G100" s="1540" t="s">
        <v>533</v>
      </c>
      <c r="H100" s="1541"/>
      <c r="I100" s="465"/>
      <c r="J100" s="446" t="str">
        <f t="shared" si="3"/>
        <v>Pharmacy dependent</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922" t="s">
        <v>206</v>
      </c>
      <c r="B103" s="1529"/>
      <c r="C103" s="1530"/>
      <c r="D103" s="1686"/>
      <c r="E103" s="1687"/>
      <c r="F103" s="1687"/>
      <c r="G103" s="1687"/>
      <c r="H103" s="1688"/>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923"/>
      <c r="B104" s="1924"/>
      <c r="C104" s="1924"/>
      <c r="D104" s="1924"/>
      <c r="E104" s="1924"/>
      <c r="F104" s="1924"/>
      <c r="G104" s="1924"/>
      <c r="H104" s="1925"/>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3"/>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6"/>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6"/>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916"/>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919"/>
      <c r="B109" s="1920"/>
      <c r="C109" s="1920"/>
      <c r="D109" s="1920"/>
      <c r="E109" s="1920"/>
      <c r="F109" s="1920"/>
      <c r="G109" s="1920"/>
      <c r="H109" s="1921"/>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321</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62</v>
      </c>
      <c r="H117" s="1646"/>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96"/>
      <c r="C126" s="1465" t="s">
        <v>112</v>
      </c>
      <c r="D126" s="1465"/>
      <c r="E126" s="1466"/>
      <c r="F126" s="1647" t="s">
        <v>205</v>
      </c>
      <c r="G126" s="1778"/>
      <c r="H126" s="1648"/>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918"/>
      <c r="F127" s="1647">
        <v>2011</v>
      </c>
      <c r="G127" s="1778"/>
      <c r="H127" s="1648"/>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534</v>
      </c>
      <c r="E128" s="1665"/>
      <c r="F128" s="1665"/>
      <c r="G128" s="1665"/>
      <c r="H128" s="1666"/>
      <c r="I128" s="421"/>
      <c r="J128" s="473"/>
      <c r="K128" s="397" t="str">
        <f>A128</f>
        <v xml:space="preserve">D11. Name of the list(s)
</v>
      </c>
      <c r="L128" s="397"/>
      <c r="M128" s="396"/>
      <c r="N128" s="396"/>
      <c r="O128" s="397" t="str">
        <f>D128</f>
        <v>List of Essential Medications and List of Essential Medical Supplies</v>
      </c>
      <c r="P128" s="396"/>
      <c r="Q128" s="474"/>
      <c r="R128" s="396"/>
      <c r="S128" s="412"/>
      <c r="T128" s="413"/>
      <c r="U128" s="413"/>
      <c r="V128" s="413"/>
      <c r="W128" s="414"/>
      <c r="X128" s="414"/>
      <c r="Y128" s="474"/>
      <c r="Z128" s="475"/>
      <c r="AA128" s="409"/>
    </row>
    <row r="129" spans="1:27" s="132" customFormat="1" ht="30.75" customHeight="1" thickBot="1">
      <c r="A129" s="1892" t="s">
        <v>472</v>
      </c>
      <c r="B129" s="1519"/>
      <c r="C129" s="1916"/>
      <c r="D129" s="1664" t="s">
        <v>886</v>
      </c>
      <c r="E129" s="1665"/>
      <c r="F129" s="1665"/>
      <c r="G129" s="1665"/>
      <c r="H129" s="1666"/>
      <c r="I129" s="421"/>
      <c r="J129" s="473"/>
      <c r="K129" s="397" t="str">
        <f>A129</f>
        <v xml:space="preserve">D12. Notes about the list(s)
</v>
      </c>
      <c r="L129" s="397"/>
      <c r="M129" s="396"/>
      <c r="N129" s="396"/>
      <c r="O129" s="397" t="str">
        <f>D129</f>
        <v>The country is looking in to a cost-effective option of introducing a hormonal IUD, like Mirena.</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205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205</v>
      </c>
      <c r="H132" s="1468"/>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205</v>
      </c>
      <c r="H133" s="1468"/>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205</v>
      </c>
      <c r="H134" s="1468"/>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205</v>
      </c>
      <c r="H135" s="1468"/>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593</v>
      </c>
      <c r="E136" s="1487"/>
      <c r="F136" s="1487"/>
      <c r="G136" s="1487"/>
      <c r="H136" s="1488"/>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6.5" thickBot="1">
      <c r="A138" s="1491" t="s">
        <v>173</v>
      </c>
      <c r="B138" s="1492"/>
      <c r="C138" s="1492"/>
      <c r="D138" s="1492"/>
      <c r="E138" s="1492"/>
      <c r="F138" s="1493"/>
      <c r="G138" s="1494" t="s">
        <v>61</v>
      </c>
      <c r="H138" s="1495"/>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1" t="s">
        <v>1790</v>
      </c>
      <c r="B139" s="1492"/>
      <c r="C139" s="1492"/>
      <c r="D139" s="1492"/>
      <c r="E139" s="1492"/>
      <c r="F139" s="1492"/>
      <c r="G139" s="1492"/>
      <c r="H139" s="1917"/>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597"/>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605"/>
      <c r="B141" s="1465" t="s">
        <v>109</v>
      </c>
      <c r="C141" s="1465"/>
      <c r="D141" s="1465"/>
      <c r="E141" s="1465"/>
      <c r="F141" s="1466"/>
      <c r="G141" s="1467" t="s">
        <v>66</v>
      </c>
      <c r="H141" s="1468"/>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597"/>
      <c r="B142" s="1465" t="s">
        <v>170</v>
      </c>
      <c r="C142" s="1465"/>
      <c r="D142" s="1465"/>
      <c r="E142" s="1465"/>
      <c r="F142" s="1466"/>
      <c r="G142" s="1467" t="s">
        <v>61</v>
      </c>
      <c r="H142" s="1468"/>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597"/>
      <c r="B143" s="1465" t="s">
        <v>171</v>
      </c>
      <c r="C143" s="1465"/>
      <c r="D143" s="1465"/>
      <c r="E143" s="1465"/>
      <c r="F143" s="1466"/>
      <c r="G143" s="1467" t="s">
        <v>205</v>
      </c>
      <c r="H143" s="1468"/>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597"/>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597"/>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597"/>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597"/>
      <c r="B147" s="1465" t="s">
        <v>110</v>
      </c>
      <c r="C147" s="1465"/>
      <c r="D147" s="1465"/>
      <c r="E147" s="1465"/>
      <c r="F147" s="1466"/>
      <c r="G147" s="1467" t="s">
        <v>61</v>
      </c>
      <c r="H147" s="1468"/>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597"/>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597"/>
      <c r="B149" s="1465" t="s">
        <v>325</v>
      </c>
      <c r="C149" s="1465"/>
      <c r="D149" s="1465"/>
      <c r="E149" s="1466"/>
      <c r="F149" s="1915"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326</v>
      </c>
      <c r="C150" s="1465"/>
      <c r="D150" s="1465"/>
      <c r="E150" s="1466"/>
      <c r="F150" s="1477" t="s">
        <v>535</v>
      </c>
      <c r="G150" s="1478"/>
      <c r="H150" s="1479"/>
      <c r="I150" s="419"/>
      <c r="J150" s="446"/>
      <c r="K150" s="397"/>
      <c r="L150" s="397"/>
      <c r="M150" s="396"/>
      <c r="N150" s="396"/>
      <c r="O150" s="396"/>
      <c r="P150" s="396"/>
      <c r="Q150" s="397" t="str">
        <f>F150</f>
        <v>Logistics management information system</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604"/>
      <c r="B152" s="1465" t="s">
        <v>327</v>
      </c>
      <c r="C152" s="1465"/>
      <c r="D152" s="1465"/>
      <c r="E152" s="1465"/>
      <c r="F152" s="1466"/>
      <c r="G152" s="1467" t="s">
        <v>61</v>
      </c>
      <c r="H152" s="1468"/>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597"/>
      <c r="B153" s="1465" t="s">
        <v>328</v>
      </c>
      <c r="C153" s="1465"/>
      <c r="D153" s="1465"/>
      <c r="E153" s="1465"/>
      <c r="F153" s="1466"/>
      <c r="G153" s="1467" t="s">
        <v>61</v>
      </c>
      <c r="H153" s="1468"/>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customHeight="1" thickBot="1">
      <c r="A154" s="1910" t="s">
        <v>473</v>
      </c>
      <c r="B154" s="1911"/>
      <c r="C154" s="1912"/>
      <c r="D154" s="1913" t="s">
        <v>887</v>
      </c>
      <c r="E154" s="1478"/>
      <c r="F154" s="1478"/>
      <c r="G154" s="1914"/>
      <c r="H154" s="1914"/>
      <c r="I154" s="419"/>
      <c r="J154" s="446"/>
      <c r="K154" s="397" t="str">
        <f>A154</f>
        <v xml:space="preserve">F. Please note any overall comments about challenges and/or successes with contraceptive security in your country.
</v>
      </c>
      <c r="L154" s="396"/>
      <c r="M154" s="396"/>
      <c r="N154" s="396"/>
      <c r="O154" s="397" t="str">
        <f>D154</f>
        <v>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v>
      </c>
      <c r="P154" s="396"/>
      <c r="Q154" s="396"/>
      <c r="R154" s="396"/>
      <c r="S154" s="396"/>
      <c r="T154" s="406"/>
      <c r="U154" s="406"/>
      <c r="V154" s="406"/>
      <c r="W154" s="407"/>
      <c r="X154" s="407"/>
      <c r="Y154" s="424"/>
      <c r="Z154" s="425"/>
      <c r="AA154" s="409"/>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888</v>
      </c>
      <c r="B7" s="1632"/>
      <c r="C7" s="1632"/>
      <c r="D7" s="916"/>
      <c r="E7" s="916"/>
      <c r="F7" s="916"/>
      <c r="G7" s="917"/>
      <c r="H7" s="918"/>
      <c r="I7" s="906"/>
      <c r="J7" s="907"/>
      <c r="K7" s="908" t="str">
        <f>A7</f>
        <v>Country: Peru</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900" t="s">
        <v>205</v>
      </c>
      <c r="E13" s="1642"/>
      <c r="F13" s="1642"/>
      <c r="G13" s="1642"/>
      <c r="H13" s="1541"/>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680" t="s">
        <v>205</v>
      </c>
      <c r="E15" s="151" t="s">
        <v>55</v>
      </c>
      <c r="F15" s="1664" t="s">
        <v>428</v>
      </c>
      <c r="G15" s="1665"/>
      <c r="H15" s="1666"/>
      <c r="I15" s="419"/>
      <c r="J15" s="404"/>
      <c r="K15" s="397" t="str">
        <f t="shared" ref="K15:K23" si="0">B15</f>
        <v>a. Social marketing</v>
      </c>
      <c r="L15" s="396"/>
      <c r="M15" s="396"/>
      <c r="N15" s="396"/>
      <c r="O15" s="397"/>
      <c r="P15" s="396"/>
      <c r="Q15" s="397" t="str">
        <f t="shared" ref="Q15:Q23" si="1">F15</f>
        <v xml:space="preserve">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680" t="s">
        <v>205</v>
      </c>
      <c r="E16" s="153" t="s">
        <v>55</v>
      </c>
      <c r="F16" s="1724" t="s">
        <v>428</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 </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680" t="s">
        <v>205</v>
      </c>
      <c r="E17" s="153" t="s">
        <v>55</v>
      </c>
      <c r="F17" s="1664" t="s">
        <v>428</v>
      </c>
      <c r="G17" s="1665"/>
      <c r="H17" s="1666"/>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680" t="s">
        <v>205</v>
      </c>
      <c r="E18" s="153" t="s">
        <v>56</v>
      </c>
      <c r="F18" s="1664" t="s">
        <v>428</v>
      </c>
      <c r="G18" s="1665"/>
      <c r="H18" s="1666"/>
      <c r="I18" s="419"/>
      <c r="J18" s="404"/>
      <c r="K18" s="397" t="str">
        <f t="shared" si="0"/>
        <v>d. Donors</v>
      </c>
      <c r="L18" s="396"/>
      <c r="M18" s="396"/>
      <c r="N18" s="396"/>
      <c r="O18" s="397"/>
      <c r="P18" s="396"/>
      <c r="Q18" s="397" t="str">
        <f t="shared" si="1"/>
        <v xml:space="preserve">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680" t="s">
        <v>205</v>
      </c>
      <c r="E19" s="153" t="s">
        <v>57</v>
      </c>
      <c r="F19" s="1664" t="s">
        <v>428</v>
      </c>
      <c r="G19" s="1665"/>
      <c r="H19" s="1666"/>
      <c r="I19" s="419"/>
      <c r="J19" s="404"/>
      <c r="K19" s="397" t="str">
        <f t="shared" si="0"/>
        <v>e. UN agencies</v>
      </c>
      <c r="L19" s="396"/>
      <c r="M19" s="396"/>
      <c r="N19" s="396"/>
      <c r="O19" s="397"/>
      <c r="P19" s="396"/>
      <c r="Q19" s="397" t="str">
        <f t="shared" si="1"/>
        <v xml:space="preserve">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680" t="s">
        <v>205</v>
      </c>
      <c r="E20" s="153" t="s">
        <v>58</v>
      </c>
      <c r="F20" s="1664" t="s">
        <v>428</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562" t="s">
        <v>17</v>
      </c>
      <c r="C21" s="1562"/>
      <c r="D21" s="680" t="s">
        <v>205</v>
      </c>
      <c r="E21" s="153" t="s">
        <v>59</v>
      </c>
      <c r="F21" s="1664" t="s">
        <v>428</v>
      </c>
      <c r="G21" s="1665"/>
      <c r="H21" s="1666"/>
      <c r="I21" s="419"/>
      <c r="J21" s="404"/>
      <c r="K21" s="397" t="str">
        <f t="shared" si="0"/>
        <v>g. Central Medical Store or Central Warehouse</v>
      </c>
      <c r="L21" s="396"/>
      <c r="M21" s="396"/>
      <c r="N21" s="396"/>
      <c r="O21" s="397"/>
      <c r="P21" s="396"/>
      <c r="Q21" s="397" t="str">
        <f t="shared" si="1"/>
        <v xml:space="preserve"> </v>
      </c>
      <c r="R21" s="396"/>
      <c r="S21" s="396"/>
      <c r="T21" s="406"/>
      <c r="U21" s="406"/>
      <c r="V21" s="406"/>
      <c r="W21" s="407"/>
      <c r="X21" s="407"/>
      <c r="Y21" s="424"/>
      <c r="Z21" s="425"/>
      <c r="AA21" s="409"/>
    </row>
    <row r="22" spans="1:134" s="111" customFormat="1" ht="45">
      <c r="A22" s="152"/>
      <c r="B22" s="1562" t="s">
        <v>39</v>
      </c>
      <c r="C22" s="1562"/>
      <c r="D22" s="680" t="s">
        <v>205</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562" t="s">
        <v>121</v>
      </c>
      <c r="C23" s="1562"/>
      <c r="D23" s="680" t="s">
        <v>205</v>
      </c>
      <c r="E23" s="153" t="s">
        <v>59</v>
      </c>
      <c r="F23" s="1724" t="s">
        <v>428</v>
      </c>
      <c r="G23" s="1665"/>
      <c r="H23" s="1666"/>
      <c r="I23" s="419"/>
      <c r="J23" s="404"/>
      <c r="K23" s="403" t="str">
        <f t="shared" si="0"/>
        <v>i. Other (for example: partners)</v>
      </c>
      <c r="L23" s="404"/>
      <c r="M23" s="404"/>
      <c r="N23" s="404"/>
      <c r="O23" s="403"/>
      <c r="P23" s="404"/>
      <c r="Q23" s="403" t="str">
        <f t="shared" si="1"/>
        <v xml:space="preserve"> </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125</v>
      </c>
      <c r="B29" s="1465"/>
      <c r="C29" s="1465"/>
      <c r="D29" s="1465"/>
      <c r="E29" s="1465"/>
      <c r="F29" s="1466"/>
      <c r="G29" s="1612">
        <v>9600000</v>
      </c>
      <c r="H29" s="1613"/>
      <c r="I29" s="438"/>
      <c r="J29" s="403">
        <f>G29</f>
        <v>9600000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96" customHeight="1">
      <c r="A30" s="1480" t="s">
        <v>126</v>
      </c>
      <c r="B30" s="1465"/>
      <c r="C30" s="1465"/>
      <c r="D30" s="1465"/>
      <c r="E30" s="161" t="s">
        <v>538</v>
      </c>
      <c r="F30" s="162" t="s">
        <v>127</v>
      </c>
      <c r="G30" s="1614" t="s">
        <v>889</v>
      </c>
      <c r="H30" s="1615"/>
      <c r="I30" s="438"/>
      <c r="J30" s="403" t="str">
        <f>G30</f>
        <v>Health Directorate (Dirección General de Salud de las Personas (DGSP) and Supply Directorate for Strategic Health Products (Direccion de Abastecimiento de Recursos Estrategicos en Salud (DARES)</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216</v>
      </c>
      <c r="B32" s="1607"/>
      <c r="C32" s="1607"/>
      <c r="D32" s="1607"/>
      <c r="E32" s="1607"/>
      <c r="F32" s="1607"/>
      <c r="G32" s="1608"/>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9616747</v>
      </c>
      <c r="F35" s="169" t="s">
        <v>538</v>
      </c>
      <c r="G35" s="125" t="s">
        <v>890</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82" t="s">
        <v>180</v>
      </c>
      <c r="C37" s="1482"/>
      <c r="D37" s="1483"/>
      <c r="E37" s="173">
        <f>E35+E36</f>
        <v>9616747</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80" t="s">
        <v>179</v>
      </c>
      <c r="B38" s="1465"/>
      <c r="C38" s="1465"/>
      <c r="D38" s="1465"/>
      <c r="E38" s="1465"/>
      <c r="F38" s="1465"/>
      <c r="G38" s="1466"/>
      <c r="H38" s="211"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02" t="s">
        <v>61</v>
      </c>
      <c r="E41" s="168">
        <v>9616296</v>
      </c>
      <c r="F41" s="230" t="s">
        <v>538</v>
      </c>
      <c r="G41" s="178" t="s">
        <v>891</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530</v>
      </c>
      <c r="E42" s="1513"/>
      <c r="F42" s="1513"/>
      <c r="G42" s="1513"/>
      <c r="H42" s="1514"/>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65" t="s">
        <v>140</v>
      </c>
      <c r="C43" s="1466"/>
      <c r="D43" s="702"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9616296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02" t="s">
        <v>61</v>
      </c>
      <c r="E49" s="168">
        <v>452935</v>
      </c>
      <c r="F49" s="482" t="s">
        <v>1682</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892</v>
      </c>
      <c r="E50" s="1601"/>
      <c r="F50" s="1601"/>
      <c r="G50" s="1601"/>
      <c r="H50" s="1602"/>
      <c r="I50" s="127"/>
      <c r="J50" s="437"/>
      <c r="K50" s="397" t="str">
        <f>C50</f>
        <v xml:space="preserve">i. Specify source(s) of in-kind donations </v>
      </c>
      <c r="L50" s="396"/>
      <c r="M50" s="396"/>
      <c r="N50" s="396"/>
      <c r="O50" s="398" t="str">
        <f>D50</f>
        <v xml:space="preserve"> United Nations Population Fund (UNFPA) </v>
      </c>
      <c r="P50" s="396"/>
      <c r="Q50" s="396"/>
      <c r="R50" s="396"/>
      <c r="S50" s="396"/>
      <c r="T50" s="406"/>
      <c r="U50" s="406"/>
      <c r="V50" s="406"/>
      <c r="W50" s="407"/>
      <c r="X50" s="407"/>
      <c r="Y50" s="424"/>
      <c r="Z50" s="425"/>
      <c r="AA50" s="409"/>
    </row>
    <row r="51" spans="1:27" s="111" customFormat="1">
      <c r="A51" s="164"/>
      <c r="B51" s="1465" t="s">
        <v>149</v>
      </c>
      <c r="C51" s="1466"/>
      <c r="D51" s="702"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02"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29" customHeight="1">
      <c r="A53" s="164"/>
      <c r="B53" s="1465" t="s">
        <v>151</v>
      </c>
      <c r="C53" s="1466"/>
      <c r="D53" s="181"/>
      <c r="E53" s="182">
        <f>E49+E51+E52</f>
        <v>452935</v>
      </c>
      <c r="F53" s="183"/>
      <c r="G53" s="183"/>
      <c r="H53" s="614" t="s">
        <v>1678</v>
      </c>
      <c r="I53" s="191"/>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f>
        <v>1</v>
      </c>
      <c r="G56" s="1592" t="s">
        <v>893</v>
      </c>
      <c r="H56" s="1593"/>
      <c r="I56" s="438"/>
      <c r="J56" s="446" t="str">
        <f>G56</f>
        <v xml:space="preserve">Comments: The country spent all that was budgeted. We decided not to include the donation in the formula as it was above and beyond the country need and part of the pilot project planned outside the country budget.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89" t="s">
        <v>210</v>
      </c>
      <c r="B57" s="1590"/>
      <c r="C57" s="1590"/>
      <c r="D57" s="1590"/>
      <c r="E57" s="1591"/>
      <c r="F57" s="193">
        <f>E41/E45</f>
        <v>1</v>
      </c>
      <c r="G57" s="1592" t="s">
        <v>114</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1.0488782291666667</v>
      </c>
      <c r="G58" s="1592" t="s">
        <v>894</v>
      </c>
      <c r="H58" s="1593"/>
      <c r="I58" s="438"/>
      <c r="J58" s="446" t="str">
        <f>G58</f>
        <v xml:space="preserve">Comments: We decided not to include the donation in the formula as it was above and beyond the country need and part of the pilot project planned outside the country budget.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01" t="s">
        <v>62</v>
      </c>
      <c r="G59" s="1592" t="s">
        <v>895</v>
      </c>
      <c r="H59" s="1593"/>
      <c r="I59" s="438"/>
      <c r="J59" s="446" t="str">
        <f>G59</f>
        <v>Comments: Estimated needs equals 29.9 million Nuevos Soles, The MOH does not provide to NGOs</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65</v>
      </c>
      <c r="G61" s="1588"/>
      <c r="H61" s="1468"/>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46.5" customHeight="1">
      <c r="A62" s="152"/>
      <c r="B62" s="1465" t="s">
        <v>31</v>
      </c>
      <c r="C62" s="1465"/>
      <c r="D62" s="1465"/>
      <c r="E62" s="1465"/>
      <c r="F62" s="1477" t="s">
        <v>896</v>
      </c>
      <c r="G62" s="1478"/>
      <c r="H62" s="1479"/>
      <c r="I62" s="438"/>
      <c r="J62" s="437"/>
      <c r="K62" s="397"/>
      <c r="L62" s="396"/>
      <c r="M62" s="448">
        <f>E62</f>
        <v>0</v>
      </c>
      <c r="N62" s="396"/>
      <c r="O62" s="396"/>
      <c r="P62" s="396"/>
      <c r="Q62" s="397" t="str">
        <f>F62</f>
        <v>Supply Directorate for Strategic Health Products (DARES)</v>
      </c>
      <c r="R62" s="398" t="str">
        <f>B62</f>
        <v>a. Specify entity</v>
      </c>
      <c r="S62" s="396"/>
      <c r="T62" s="406"/>
      <c r="U62" s="406"/>
      <c r="V62" s="406"/>
      <c r="W62" s="407"/>
      <c r="X62" s="407"/>
      <c r="Y62" s="424"/>
      <c r="Z62" s="425"/>
      <c r="AA62" s="409"/>
    </row>
    <row r="63" spans="1:27" s="111" customFormat="1" ht="30">
      <c r="A63" s="684"/>
      <c r="B63" s="683"/>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428</v>
      </c>
      <c r="E64" s="1478"/>
      <c r="F64" s="1478"/>
      <c r="G64" s="1478"/>
      <c r="H64" s="1479"/>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694" t="s">
        <v>61</v>
      </c>
      <c r="G68" s="694" t="s">
        <v>61</v>
      </c>
      <c r="H68" s="694"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694" t="s">
        <v>62</v>
      </c>
      <c r="G69" s="694" t="s">
        <v>61</v>
      </c>
      <c r="H69" s="694"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694" t="s">
        <v>61</v>
      </c>
      <c r="G70" s="694" t="s">
        <v>61</v>
      </c>
      <c r="H70" s="694"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694" t="s">
        <v>61</v>
      </c>
      <c r="G71" s="694" t="s">
        <v>66</v>
      </c>
      <c r="H71" s="694"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694" t="s">
        <v>61</v>
      </c>
      <c r="G72" s="694" t="s">
        <v>61</v>
      </c>
      <c r="H72" s="694"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694" t="s">
        <v>61</v>
      </c>
      <c r="G73" s="694" t="s">
        <v>61</v>
      </c>
      <c r="H73" s="694"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694" t="s">
        <v>61</v>
      </c>
      <c r="G74" s="694" t="s">
        <v>62</v>
      </c>
      <c r="H74" s="694"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694" t="s">
        <v>62</v>
      </c>
      <c r="G75" s="694" t="s">
        <v>61</v>
      </c>
      <c r="H75" s="694"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694" t="s">
        <v>61</v>
      </c>
      <c r="G76" s="694" t="s">
        <v>61</v>
      </c>
      <c r="H76" s="694"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694" t="s">
        <v>61</v>
      </c>
      <c r="G77" s="694" t="s">
        <v>61</v>
      </c>
      <c r="H77" s="694"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66</v>
      </c>
      <c r="E78" s="1641"/>
      <c r="F78" s="694" t="s">
        <v>61</v>
      </c>
      <c r="G78" s="694" t="s">
        <v>62</v>
      </c>
      <c r="H78" s="694"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428</v>
      </c>
      <c r="E79" s="1641"/>
      <c r="F79" s="694"/>
      <c r="G79" s="694"/>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45.75" thickBot="1">
      <c r="A80" s="1558" t="s">
        <v>105</v>
      </c>
      <c r="B80" s="1482"/>
      <c r="C80" s="1483"/>
      <c r="D80" s="1486" t="s">
        <v>897</v>
      </c>
      <c r="E80" s="1487"/>
      <c r="F80" s="1487"/>
      <c r="G80" s="1487"/>
      <c r="H80" s="1488"/>
      <c r="I80" s="419"/>
      <c r="J80" s="437"/>
      <c r="K80" s="397" t="str">
        <f>A80</f>
        <v>C2. Please note any comments about the commodities offered.</v>
      </c>
      <c r="L80" s="396"/>
      <c r="M80" s="396"/>
      <c r="N80" s="396"/>
      <c r="O80" s="397" t="str">
        <f>D80</f>
        <v xml:space="preserve">Currently,  Yuzpe (emergency contraceptive) is offered to a limited extent.  Cyclebeads were not purchased although they are technically included in the norms. </v>
      </c>
      <c r="P80" s="396"/>
      <c r="Q80" s="396"/>
      <c r="R80" s="397"/>
      <c r="S80" s="396"/>
      <c r="T80" s="406"/>
      <c r="U80" s="406"/>
      <c r="V80" s="406"/>
      <c r="W80" s="407"/>
      <c r="X80" s="407"/>
      <c r="Y80" s="424"/>
      <c r="Z80" s="425"/>
      <c r="AA80" s="409"/>
    </row>
    <row r="81" spans="1:28" s="129" customFormat="1" ht="16.5"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6"/>
      <c r="B84" s="1568" t="s">
        <v>37</v>
      </c>
      <c r="C84" s="1569"/>
      <c r="D84" s="1569" t="s">
        <v>167</v>
      </c>
      <c r="E84" s="1569"/>
      <c r="F84" s="68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5.25" customHeight="1" thickBot="1">
      <c r="A85" s="1567"/>
      <c r="B85" s="210" t="s">
        <v>10</v>
      </c>
      <c r="C85" s="692" t="s">
        <v>898</v>
      </c>
      <c r="D85" s="1942" t="s">
        <v>899</v>
      </c>
      <c r="E85" s="1943"/>
      <c r="F85" s="679" t="s">
        <v>61</v>
      </c>
      <c r="G85" s="1523" t="s">
        <v>61</v>
      </c>
      <c r="H85" s="1662"/>
      <c r="I85" s="458"/>
      <c r="J85" s="446" t="str">
        <f>G85</f>
        <v>Yes</v>
      </c>
      <c r="K85" s="397" t="str">
        <f>B85</f>
        <v>a</v>
      </c>
      <c r="L85" s="396"/>
      <c r="M85" s="426">
        <f>E85</f>
        <v>0</v>
      </c>
      <c r="N85" s="396"/>
      <c r="O85" s="396"/>
      <c r="P85" s="396"/>
      <c r="Q85" s="396"/>
      <c r="R85" s="397"/>
      <c r="S85" s="397" t="str">
        <f>D85</f>
        <v>2012-present</v>
      </c>
      <c r="T85" s="406"/>
      <c r="U85" s="406"/>
      <c r="V85" s="406"/>
      <c r="W85" s="407"/>
      <c r="X85" s="407"/>
      <c r="Y85" s="424"/>
      <c r="Z85" s="425"/>
      <c r="AA85" s="409"/>
    </row>
    <row r="86" spans="1:28" s="111" customFormat="1" ht="30">
      <c r="A86" s="1556" t="s">
        <v>71</v>
      </c>
      <c r="B86" s="1557"/>
      <c r="C86" s="1557"/>
      <c r="D86" s="1557"/>
      <c r="E86" s="1557"/>
      <c r="F86" s="1713" t="s">
        <v>61</v>
      </c>
      <c r="G86" s="1714"/>
      <c r="H86" s="1715"/>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716" t="s">
        <v>317</v>
      </c>
      <c r="F87" s="1717"/>
      <c r="G87" s="1717"/>
      <c r="H87" s="1718"/>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716">
        <v>0.18</v>
      </c>
      <c r="F88" s="1717"/>
      <c r="G88" s="1717"/>
      <c r="H88" s="1718"/>
      <c r="I88" s="458"/>
      <c r="J88" s="446"/>
      <c r="K88" s="397"/>
      <c r="L88" s="396"/>
      <c r="M88" s="426"/>
      <c r="N88" s="426">
        <f>E88</f>
        <v>0.18</v>
      </c>
      <c r="O88" s="396"/>
      <c r="P88" s="397" t="str">
        <f>B88</f>
        <v>b. If yes, how much are the duties, taxes, or fees?</v>
      </c>
      <c r="Q88" s="396"/>
      <c r="R88" s="397"/>
      <c r="S88" s="396"/>
      <c r="T88" s="406"/>
      <c r="U88" s="406"/>
      <c r="V88" s="406"/>
      <c r="W88" s="407"/>
      <c r="X88" s="407"/>
      <c r="Y88" s="424"/>
      <c r="Z88" s="425"/>
      <c r="AA88" s="409"/>
    </row>
    <row r="89" spans="1:28" s="111" customFormat="1" ht="30">
      <c r="A89" s="1480" t="s">
        <v>168</v>
      </c>
      <c r="B89" s="1465"/>
      <c r="C89" s="1465"/>
      <c r="D89" s="1465"/>
      <c r="E89" s="1465"/>
      <c r="F89" s="1465"/>
      <c r="G89" s="1466"/>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80" t="s">
        <v>169</v>
      </c>
      <c r="B91" s="1465"/>
      <c r="C91" s="1465"/>
      <c r="D91" s="1465"/>
      <c r="E91" s="1465"/>
      <c r="F91" s="1465"/>
      <c r="G91" s="1466"/>
      <c r="H91" s="225"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187</v>
      </c>
      <c r="E95" s="1538"/>
      <c r="F95" s="1539"/>
      <c r="G95" s="1710" t="s">
        <v>448</v>
      </c>
      <c r="H95" s="1750"/>
      <c r="I95" s="465"/>
      <c r="J95" s="446" t="str">
        <f t="shared" si="3"/>
        <v>Pharmacist</v>
      </c>
      <c r="K95" s="397"/>
      <c r="L95" s="396"/>
      <c r="M95" s="426"/>
      <c r="N95" s="396"/>
      <c r="O95" s="397"/>
      <c r="P95" s="397"/>
      <c r="Q95" s="396"/>
      <c r="R95" s="396"/>
      <c r="S95" s="396"/>
      <c r="T95" s="463" t="str">
        <f>D95</f>
        <v>Auxiliary nurse midwife</v>
      </c>
      <c r="U95" s="464"/>
      <c r="V95" s="406"/>
      <c r="W95" s="407"/>
      <c r="X95" s="407"/>
      <c r="Y95" s="424"/>
      <c r="Z95" s="425"/>
      <c r="AA95" s="409"/>
    </row>
    <row r="96" spans="1:28" s="111" customFormat="1" ht="15" customHeight="1">
      <c r="A96" s="130"/>
      <c r="B96" s="95" t="s">
        <v>11</v>
      </c>
      <c r="C96" s="92" t="s">
        <v>188</v>
      </c>
      <c r="D96" s="1537" t="s">
        <v>187</v>
      </c>
      <c r="E96" s="1538"/>
      <c r="F96" s="1539"/>
      <c r="G96" s="1710" t="s">
        <v>448</v>
      </c>
      <c r="H96" s="1750"/>
      <c r="I96" s="465"/>
      <c r="J96" s="446" t="str">
        <f t="shared" si="3"/>
        <v>Pharmacist</v>
      </c>
      <c r="K96" s="397"/>
      <c r="L96" s="396"/>
      <c r="M96" s="426"/>
      <c r="N96" s="396"/>
      <c r="O96" s="397"/>
      <c r="P96" s="397"/>
      <c r="Q96" s="396"/>
      <c r="R96" s="396"/>
      <c r="S96" s="396"/>
      <c r="T96" s="463" t="str">
        <f t="shared" ref="T96:T102" si="4">D96</f>
        <v>Auxiliary nurse midwife</v>
      </c>
      <c r="U96" s="464"/>
      <c r="V96" s="406"/>
      <c r="W96" s="407"/>
      <c r="X96" s="407"/>
      <c r="Y96" s="424"/>
      <c r="Z96" s="425"/>
      <c r="AA96" s="409"/>
    </row>
    <row r="97" spans="1:27" s="111" customFormat="1" ht="15" customHeight="1">
      <c r="A97" s="130"/>
      <c r="B97" s="95" t="s">
        <v>12</v>
      </c>
      <c r="C97" s="92" t="s">
        <v>189</v>
      </c>
      <c r="D97" s="1537" t="s">
        <v>900</v>
      </c>
      <c r="E97" s="1538"/>
      <c r="F97" s="1539"/>
      <c r="G97" s="1710" t="s">
        <v>203</v>
      </c>
      <c r="H97" s="1750"/>
      <c r="I97" s="465"/>
      <c r="J97" s="446" t="str">
        <f t="shared" si="3"/>
        <v>Doctor</v>
      </c>
      <c r="K97" s="397"/>
      <c r="L97" s="396"/>
      <c r="M97" s="426"/>
      <c r="N97" s="396"/>
      <c r="O97" s="397"/>
      <c r="P97" s="397"/>
      <c r="Q97" s="396"/>
      <c r="R97" s="396"/>
      <c r="S97" s="396"/>
      <c r="T97" s="463" t="str">
        <f t="shared" si="4"/>
        <v>Obstetrician</v>
      </c>
      <c r="U97" s="464"/>
      <c r="V97" s="406"/>
      <c r="W97" s="407"/>
      <c r="X97" s="407"/>
      <c r="Y97" s="424"/>
      <c r="Z97" s="425"/>
      <c r="AA97" s="409"/>
    </row>
    <row r="98" spans="1:27" s="111" customFormat="1" ht="15" customHeight="1">
      <c r="A98" s="130"/>
      <c r="B98" s="94" t="s">
        <v>182</v>
      </c>
      <c r="C98" s="92" t="s">
        <v>190</v>
      </c>
      <c r="D98" s="1537" t="s">
        <v>900</v>
      </c>
      <c r="E98" s="1538"/>
      <c r="F98" s="1539"/>
      <c r="G98" s="1710" t="s">
        <v>900</v>
      </c>
      <c r="H98" s="1750"/>
      <c r="I98" s="465"/>
      <c r="J98" s="446" t="str">
        <f t="shared" si="3"/>
        <v>Obstetrician</v>
      </c>
      <c r="K98" s="397"/>
      <c r="L98" s="396"/>
      <c r="M98" s="426"/>
      <c r="N98" s="396"/>
      <c r="O98" s="397"/>
      <c r="P98" s="397"/>
      <c r="Q98" s="396"/>
      <c r="R98" s="396"/>
      <c r="S98" s="396"/>
      <c r="T98" s="463" t="str">
        <f t="shared" si="4"/>
        <v>Obstetrician</v>
      </c>
      <c r="U98" s="464"/>
      <c r="V98" s="406"/>
      <c r="W98" s="407"/>
      <c r="X98" s="407"/>
      <c r="Y98" s="424"/>
      <c r="Z98" s="425"/>
      <c r="AA98" s="409"/>
    </row>
    <row r="99" spans="1:27" s="111" customFormat="1" ht="15" customHeight="1">
      <c r="A99" s="130"/>
      <c r="B99" s="95" t="s">
        <v>183</v>
      </c>
      <c r="C99" s="92" t="s">
        <v>191</v>
      </c>
      <c r="D99" s="1537" t="s">
        <v>187</v>
      </c>
      <c r="E99" s="1538"/>
      <c r="F99" s="1539"/>
      <c r="G99" s="1710" t="s">
        <v>448</v>
      </c>
      <c r="H99" s="1750"/>
      <c r="I99" s="465"/>
      <c r="J99" s="446" t="str">
        <f t="shared" si="3"/>
        <v>Pharmacist</v>
      </c>
      <c r="K99" s="397"/>
      <c r="L99" s="396"/>
      <c r="M99" s="426"/>
      <c r="N99" s="396"/>
      <c r="O99" s="397"/>
      <c r="P99" s="397"/>
      <c r="Q99" s="396"/>
      <c r="R99" s="396"/>
      <c r="S99" s="396"/>
      <c r="T99" s="463" t="str">
        <f t="shared" si="4"/>
        <v>Auxiliary nurse midwife</v>
      </c>
      <c r="U99" s="464"/>
      <c r="V99" s="406"/>
      <c r="W99" s="407"/>
      <c r="X99" s="407"/>
      <c r="Y99" s="424"/>
      <c r="Z99" s="425"/>
      <c r="AA99" s="409"/>
    </row>
    <row r="100" spans="1:27" s="111" customFormat="1" ht="15" customHeight="1">
      <c r="A100" s="130"/>
      <c r="B100" s="95" t="s">
        <v>184</v>
      </c>
      <c r="C100" s="92" t="s">
        <v>192</v>
      </c>
      <c r="D100" s="1537" t="s">
        <v>205</v>
      </c>
      <c r="E100" s="1538"/>
      <c r="F100" s="1539"/>
      <c r="G100" s="1710" t="s">
        <v>448</v>
      </c>
      <c r="H100" s="1750"/>
      <c r="I100" s="465"/>
      <c r="J100" s="446" t="str">
        <f t="shared" si="3"/>
        <v>Pharmacist</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710" t="s">
        <v>203</v>
      </c>
      <c r="E101" s="1711"/>
      <c r="F101" s="1712"/>
      <c r="G101" s="1710" t="s">
        <v>203</v>
      </c>
      <c r="H101" s="175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customHeight="1" thickBot="1">
      <c r="A102" s="130"/>
      <c r="B102" s="96" t="s">
        <v>186</v>
      </c>
      <c r="C102" s="93" t="s">
        <v>194</v>
      </c>
      <c r="D102" s="1537" t="s">
        <v>900</v>
      </c>
      <c r="E102" s="1538"/>
      <c r="F102" s="1539"/>
      <c r="G102" s="1710" t="s">
        <v>205</v>
      </c>
      <c r="H102" s="1750"/>
      <c r="I102" s="465"/>
      <c r="J102" s="446" t="str">
        <f t="shared" si="3"/>
        <v>Not applicable</v>
      </c>
      <c r="K102" s="397"/>
      <c r="L102" s="396"/>
      <c r="M102" s="426"/>
      <c r="N102" s="396"/>
      <c r="O102" s="397"/>
      <c r="P102" s="397"/>
      <c r="Q102" s="396"/>
      <c r="R102" s="396"/>
      <c r="S102" s="396"/>
      <c r="T102" s="463" t="str">
        <f t="shared" si="4"/>
        <v>Obstetrician</v>
      </c>
      <c r="U102" s="464"/>
      <c r="V102" s="406"/>
      <c r="W102" s="407"/>
      <c r="X102" s="407"/>
      <c r="Y102" s="424"/>
      <c r="Z102" s="425"/>
      <c r="AA102" s="409"/>
    </row>
    <row r="103" spans="1:27" s="111" customFormat="1" ht="75" customHeight="1">
      <c r="A103" s="1528" t="s">
        <v>206</v>
      </c>
      <c r="B103" s="1529"/>
      <c r="C103" s="1530"/>
      <c r="D103" s="1664" t="s">
        <v>901</v>
      </c>
      <c r="E103" s="1665"/>
      <c r="F103" s="1665"/>
      <c r="G103" s="1665"/>
      <c r="H103" s="1666"/>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Contraceptives are dispensed primarily by pharmacists in the private sector.      Pharmacists dispense in public and private pharmacies as well as by  technical pharmacists or technical nurses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ht="30">
      <c r="A107" s="152"/>
      <c r="B107" s="1465" t="s">
        <v>23</v>
      </c>
      <c r="C107" s="1465"/>
      <c r="D107" s="100" t="s">
        <v>61</v>
      </c>
      <c r="E107" s="1745" t="s">
        <v>902</v>
      </c>
      <c r="F107" s="1739"/>
      <c r="G107" s="1746"/>
      <c r="H107" s="163" t="s">
        <v>61</v>
      </c>
      <c r="I107" s="447"/>
      <c r="J107" s="446"/>
      <c r="K107" s="397" t="str">
        <f>B107</f>
        <v>b. Young people</v>
      </c>
      <c r="L107" s="396"/>
      <c r="M107" s="426" t="str">
        <f>E107</f>
        <v>People under 18 years old can not obtain/solicit contraceptives</v>
      </c>
      <c r="N107" s="396"/>
      <c r="O107" s="397"/>
      <c r="P107" s="396"/>
      <c r="Q107" s="396"/>
      <c r="R107" s="396"/>
      <c r="S107" s="396"/>
      <c r="T107" s="406"/>
      <c r="U107" s="406"/>
      <c r="V107" s="464" t="str">
        <f>E107</f>
        <v>People under 18 years old can not obtain/solicit contraceptives</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65" t="s">
        <v>27</v>
      </c>
      <c r="C113" s="1465"/>
      <c r="D113" s="1465"/>
      <c r="E113" s="1465"/>
      <c r="F113" s="1466"/>
      <c r="G113" s="1537"/>
      <c r="H113" s="1646"/>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65" t="s">
        <v>111</v>
      </c>
      <c r="C125" s="1465"/>
      <c r="D125" s="1465"/>
      <c r="E125" s="1465"/>
      <c r="F125" s="1466"/>
      <c r="G125" s="1537" t="s">
        <v>66</v>
      </c>
      <c r="H125" s="1646"/>
      <c r="I125" s="421"/>
      <c r="J125" s="446" t="str">
        <f t="shared" si="5"/>
        <v>Don't know</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65" t="s">
        <v>112</v>
      </c>
      <c r="D126" s="1465"/>
      <c r="E126" s="1466"/>
      <c r="F126" s="1647"/>
      <c r="G126" s="1778"/>
      <c r="H126" s="1648"/>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779">
        <v>2012</v>
      </c>
      <c r="G127" s="1780"/>
      <c r="H127" s="178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903</v>
      </c>
      <c r="E128" s="1665"/>
      <c r="F128" s="1665"/>
      <c r="G128" s="1665"/>
      <c r="H128" s="1666"/>
      <c r="I128" s="421"/>
      <c r="J128" s="473"/>
      <c r="K128" s="397" t="str">
        <f>A128</f>
        <v xml:space="preserve">D11. Name of the list(s)
</v>
      </c>
      <c r="L128" s="397"/>
      <c r="M128" s="396"/>
      <c r="N128" s="396"/>
      <c r="O128" s="397" t="str">
        <f>D128</f>
        <v>National Essential Medicines List (Petitorio Nacional Unico de Medicamentos Esenciales (PNUME)</v>
      </c>
      <c r="P128" s="396"/>
      <c r="Q128" s="474"/>
      <c r="R128" s="396"/>
      <c r="S128" s="412"/>
      <c r="T128" s="413"/>
      <c r="U128" s="413"/>
      <c r="V128" s="413"/>
      <c r="W128" s="414"/>
      <c r="X128" s="414"/>
      <c r="Y128" s="474"/>
      <c r="Z128" s="475"/>
      <c r="AA128" s="409"/>
    </row>
    <row r="129" spans="1:27" s="132" customFormat="1" ht="30">
      <c r="A129" s="1480" t="s">
        <v>472</v>
      </c>
      <c r="B129" s="1465"/>
      <c r="C129" s="1466"/>
      <c r="D129" s="1664" t="s">
        <v>904</v>
      </c>
      <c r="E129" s="1665"/>
      <c r="F129" s="1665"/>
      <c r="G129" s="1665"/>
      <c r="H129" s="1666"/>
      <c r="I129" s="421"/>
      <c r="J129" s="473"/>
      <c r="K129" s="397" t="str">
        <f>A129</f>
        <v xml:space="preserve">D12. Notes about the list(s)
</v>
      </c>
      <c r="L129" s="397"/>
      <c r="M129" s="396"/>
      <c r="N129" s="396"/>
      <c r="O129" s="397" t="str">
        <f>D129</f>
        <v>PNUME only contains medications but not devices such as IUD, condoms or Cyclebeads</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c r="H132" s="1468"/>
      <c r="I132" s="31"/>
      <c r="J132" s="28">
        <f>G132</f>
        <v>0</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c r="H133" s="1468"/>
      <c r="I133" s="31"/>
      <c r="J133" s="28">
        <f>G133</f>
        <v>0</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c r="H134" s="1468"/>
      <c r="I134" s="31"/>
      <c r="J134" s="28">
        <f>G134</f>
        <v>0</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c r="H135" s="1468"/>
      <c r="I135" s="31"/>
      <c r="J135" s="28">
        <f>G135</f>
        <v>0</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91" t="s">
        <v>173</v>
      </c>
      <c r="B138" s="1492"/>
      <c r="C138" s="1492"/>
      <c r="D138" s="1492"/>
      <c r="E138" s="1492"/>
      <c r="F138" s="1493"/>
      <c r="G138" s="1494" t="s">
        <v>62</v>
      </c>
      <c r="H138" s="1495"/>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80" t="s">
        <v>764</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678"/>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685"/>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678"/>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678"/>
      <c r="B143" s="1465" t="s">
        <v>171</v>
      </c>
      <c r="C143" s="1465"/>
      <c r="D143" s="1465"/>
      <c r="E143" s="1465"/>
      <c r="F143" s="1466"/>
      <c r="G143" s="1467" t="s">
        <v>205</v>
      </c>
      <c r="H143" s="1468"/>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678"/>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678"/>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678"/>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678"/>
      <c r="B147" s="1465" t="s">
        <v>110</v>
      </c>
      <c r="C147" s="1465"/>
      <c r="D147" s="1465"/>
      <c r="E147" s="1465"/>
      <c r="F147" s="1466"/>
      <c r="G147" s="1698" t="s">
        <v>205</v>
      </c>
      <c r="H147" s="1700"/>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678"/>
      <c r="B148" s="1465" t="s">
        <v>72</v>
      </c>
      <c r="C148" s="1465"/>
      <c r="D148" s="1465"/>
      <c r="E148" s="1465"/>
      <c r="F148" s="1466"/>
      <c r="G148" s="1467" t="s">
        <v>66</v>
      </c>
      <c r="H148" s="1468"/>
      <c r="I148" s="419"/>
      <c r="J148" s="446" t="str">
        <f t="shared" si="7"/>
        <v>Don't know</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678"/>
      <c r="B149" s="1465" t="s">
        <v>174</v>
      </c>
      <c r="C149" s="1465"/>
      <c r="D149" s="1465"/>
      <c r="E149" s="1465"/>
      <c r="F149" s="1649" t="s">
        <v>538</v>
      </c>
      <c r="G149" s="1650"/>
      <c r="H149" s="1651"/>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65" t="s">
        <v>175</v>
      </c>
      <c r="C150" s="1465"/>
      <c r="D150" s="1465"/>
      <c r="E150" s="1465"/>
      <c r="F150" s="1477" t="s">
        <v>905</v>
      </c>
      <c r="G150" s="1478"/>
      <c r="H150" s="1479"/>
      <c r="I150" s="419"/>
      <c r="J150" s="446"/>
      <c r="K150" s="397"/>
      <c r="L150" s="397"/>
      <c r="M150" s="396"/>
      <c r="N150" s="396"/>
      <c r="O150" s="396"/>
      <c r="P150" s="396"/>
      <c r="Q150" s="397" t="str">
        <f>F150</f>
        <v>DARES-MOH</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684"/>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678"/>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4.25" customHeight="1" thickBot="1">
      <c r="A154" s="1469" t="s">
        <v>473</v>
      </c>
      <c r="B154" s="1470"/>
      <c r="C154" s="1471"/>
      <c r="D154" s="1664" t="s">
        <v>906</v>
      </c>
      <c r="E154" s="1665"/>
      <c r="F154" s="1665"/>
      <c r="G154" s="1665"/>
      <c r="H154" s="1666"/>
      <c r="I154" s="419"/>
      <c r="J154" s="446"/>
      <c r="K154" s="397" t="str">
        <f>A154</f>
        <v xml:space="preserve">F. Please note any overall comments about challenges and/or successes with contraceptive security in your country.
</v>
      </c>
      <c r="L154" s="396"/>
      <c r="M154" s="396"/>
      <c r="N154" s="396"/>
      <c r="O154" s="397" t="e">
        <f>#REF!</f>
        <v>#REF!</v>
      </c>
      <c r="P154" s="396"/>
      <c r="Q154" s="396"/>
      <c r="R154" s="396"/>
      <c r="S154" s="396"/>
      <c r="T154" s="406"/>
      <c r="U154" s="406"/>
      <c r="V154" s="406"/>
      <c r="W154" s="407"/>
      <c r="X154" s="407"/>
      <c r="Y154" s="424"/>
      <c r="Z154" s="425"/>
    </row>
    <row r="155" spans="1:27" s="474" customFormat="1" ht="15.75">
      <c r="A155" s="1475" t="s">
        <v>767</v>
      </c>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476" t="s">
        <v>768</v>
      </c>
      <c r="B156" s="1476"/>
      <c r="C156" s="1476"/>
      <c r="D156" s="1476"/>
      <c r="E156" s="1476"/>
      <c r="F156" s="1476"/>
      <c r="G156" s="1476"/>
      <c r="H156" s="1476"/>
      <c r="I156" s="421"/>
      <c r="J156" s="473"/>
      <c r="K156" s="397"/>
      <c r="L156" s="397"/>
      <c r="M156" s="396"/>
      <c r="N156" s="396"/>
      <c r="O156" s="397"/>
      <c r="P156" s="396"/>
      <c r="R156" s="396"/>
      <c r="S156" s="412"/>
      <c r="T156" s="413"/>
      <c r="U156" s="413"/>
      <c r="V156" s="413"/>
      <c r="W156" s="414"/>
      <c r="X156" s="414"/>
      <c r="Z156" s="475"/>
      <c r="AA156" s="409"/>
    </row>
    <row r="157" spans="1:27" s="415" customFormat="1" ht="18">
      <c r="A157" s="1476" t="s">
        <v>769</v>
      </c>
      <c r="B157" s="1476"/>
      <c r="C157" s="1476"/>
      <c r="D157" s="1476"/>
      <c r="E157" s="1476"/>
      <c r="F157" s="1476"/>
      <c r="G157" s="1476"/>
      <c r="H157" s="1476"/>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Please choose from the dropdown list." sqref="H31:H32 G116:H125 F59 D106:D108 H91 H89 F85:H86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G132:G135 H25 D16:D23 G147:H147 D26 G140:G146 G148 F63 G152:G153 H106:H108 D69:D78 F68:H78">
      <formula1>$W$1:$W$4</formula1>
    </dataValidation>
    <dataValidation type="list" allowBlank="1" showInputMessage="1" showErrorMessage="1" errorTitle="Choose from dropdown" error="Please choose from the dropdown list." prompt="Please select from the dropdown list." sqref="D15 G138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horizontalDpi="300" verticalDpi="30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1458</v>
      </c>
      <c r="B7" s="1632"/>
      <c r="C7" s="1632"/>
      <c r="D7" s="916"/>
      <c r="E7" s="916"/>
      <c r="F7" s="916"/>
      <c r="G7" s="917"/>
      <c r="H7" s="918"/>
      <c r="I7" s="906"/>
      <c r="J7" s="907"/>
      <c r="K7" s="908" t="str">
        <f>A7</f>
        <v>Country: Philippines</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117</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65" t="s">
        <v>13</v>
      </c>
      <c r="C13" s="1466"/>
      <c r="D13" s="1540" t="s">
        <v>400</v>
      </c>
      <c r="E13" s="1642"/>
      <c r="F13" s="1642"/>
      <c r="G13" s="1642"/>
      <c r="H13" s="1541"/>
      <c r="I13" s="6"/>
      <c r="J13" s="23"/>
      <c r="K13" s="7" t="str">
        <f>B13</f>
        <v>a. What is the name of the committee?</v>
      </c>
      <c r="L13" s="29" t="str">
        <f>D13</f>
        <v>Contraceptive Self-Reliance (CSR) Technical Working Group</v>
      </c>
      <c r="M13" s="19"/>
      <c r="N13" s="19"/>
      <c r="O13" s="22" t="str">
        <f>D13</f>
        <v>Contraceptive Self-Reliance (CSR) Technical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664" t="s">
        <v>401</v>
      </c>
      <c r="G15" s="1665"/>
      <c r="H15" s="1666"/>
      <c r="I15" s="6"/>
      <c r="J15" s="23"/>
      <c r="K15" s="7" t="str">
        <f t="shared" ref="K15:K23" si="0">B15</f>
        <v>a. Social marketing</v>
      </c>
      <c r="L15" s="19"/>
      <c r="M15" s="19"/>
      <c r="N15" s="19"/>
      <c r="O15" s="7"/>
      <c r="P15" s="19"/>
      <c r="Q15" s="7" t="str">
        <f t="shared" ref="Q15:Q23" si="1">F15</f>
        <v>Family Planning Organization of the Philippines, League of Municipalities, DKT Philippines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77.25" customHeight="1">
      <c r="A16" s="152"/>
      <c r="B16" s="1465" t="s">
        <v>118</v>
      </c>
      <c r="C16" s="1466"/>
      <c r="D16" s="680" t="s">
        <v>61</v>
      </c>
      <c r="E16" s="153" t="s">
        <v>55</v>
      </c>
      <c r="F16" s="1664" t="s">
        <v>402</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Philippine NGO Council, Family Planning Organization of the Philippines, League of Municipalities, Union of Local Authorities of the Philippines, League of Cities, Likhaan, FriendlyCare, Philippine Legislators Committee on Population and Development</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119</v>
      </c>
      <c r="C17" s="1466"/>
      <c r="D17" s="680" t="s">
        <v>61</v>
      </c>
      <c r="E17" s="153" t="s">
        <v>55</v>
      </c>
      <c r="F17" s="1664" t="s">
        <v>907</v>
      </c>
      <c r="G17" s="1665"/>
      <c r="H17" s="1666"/>
      <c r="I17" s="6"/>
      <c r="J17" s="23"/>
      <c r="K17" s="7" t="str">
        <f t="shared" si="0"/>
        <v>c. Commercial sector (for example: pharmacy associations, manufacturers, etc.)</v>
      </c>
      <c r="L17" s="19"/>
      <c r="M17" s="19"/>
      <c r="N17" s="19"/>
      <c r="O17" s="7"/>
      <c r="P17" s="19"/>
      <c r="Q17" s="7" t="str">
        <f t="shared" si="1"/>
        <v>Philippine Chamber of Commerce and Industry, Drugstores Association of the Philippines, DKT Philippines, Alphamed, Merck Sharp &amp; Dohme</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664" t="s">
        <v>908</v>
      </c>
      <c r="G18" s="1665"/>
      <c r="H18" s="1666"/>
      <c r="I18" s="6"/>
      <c r="J18" s="23"/>
      <c r="K18" s="7" t="str">
        <f t="shared" si="0"/>
        <v>d. Donors</v>
      </c>
      <c r="L18" s="19"/>
      <c r="M18" s="19"/>
      <c r="N18" s="19"/>
      <c r="O18" s="7"/>
      <c r="P18" s="19"/>
      <c r="Q18" s="7" t="str">
        <f t="shared" si="1"/>
        <v>United States Agency for International Development (USAID), World Health Organization (WHO)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220</v>
      </c>
      <c r="G19" s="1665"/>
      <c r="H19" s="1666"/>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80">
      <c r="A20" s="152"/>
      <c r="B20" s="1465" t="s">
        <v>120</v>
      </c>
      <c r="C20" s="1466"/>
      <c r="D20" s="680" t="s">
        <v>61</v>
      </c>
      <c r="E20" s="153" t="s">
        <v>58</v>
      </c>
      <c r="F20" s="1664" t="s">
        <v>909</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80" t="s">
        <v>61</v>
      </c>
      <c r="E21" s="153" t="s">
        <v>59</v>
      </c>
      <c r="F21" s="1664" t="s">
        <v>910</v>
      </c>
      <c r="G21" s="1665"/>
      <c r="H21" s="1666"/>
      <c r="I21" s="6"/>
      <c r="J21" s="23"/>
      <c r="K21" s="7" t="str">
        <f t="shared" si="0"/>
        <v>g. Central Medical Store or Central Warehouse</v>
      </c>
      <c r="L21" s="19"/>
      <c r="M21" s="19"/>
      <c r="N21" s="19"/>
      <c r="O21" s="7"/>
      <c r="P21" s="19"/>
      <c r="Q21" s="7" t="str">
        <f t="shared" si="1"/>
        <v>DOH Logistics Management Division</v>
      </c>
      <c r="R21" s="19"/>
      <c r="S21" s="19"/>
      <c r="T21" s="14"/>
      <c r="U21" s="14"/>
      <c r="V21" s="14"/>
      <c r="W21" s="41"/>
      <c r="X21" s="41"/>
      <c r="Y21" s="42"/>
      <c r="Z21" s="49"/>
      <c r="AA21"/>
    </row>
    <row r="22" spans="1:134" s="111" customFormat="1">
      <c r="A22" s="152"/>
      <c r="B22" s="1562" t="s">
        <v>39</v>
      </c>
      <c r="C22" s="1562"/>
      <c r="D22" s="680" t="s">
        <v>62</v>
      </c>
      <c r="E22" s="153" t="s">
        <v>59</v>
      </c>
      <c r="F22" s="1664"/>
      <c r="G22" s="1665"/>
      <c r="H22" s="1666"/>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c r="A23" s="152"/>
      <c r="B23" s="1562" t="s">
        <v>121</v>
      </c>
      <c r="C23" s="1562"/>
      <c r="D23" s="680" t="s">
        <v>62</v>
      </c>
      <c r="E23" s="153" t="s">
        <v>59</v>
      </c>
      <c r="F23" s="1664"/>
      <c r="G23" s="1665"/>
      <c r="H23" s="1666"/>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80" t="s">
        <v>122</v>
      </c>
      <c r="B24" s="1465"/>
      <c r="C24" s="1465"/>
      <c r="D24" s="1465"/>
      <c r="E24" s="1465"/>
      <c r="F24" s="1465"/>
      <c r="G24" s="1465"/>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123</v>
      </c>
      <c r="B25" s="1557"/>
      <c r="C25" s="1557"/>
      <c r="D25" s="1562"/>
      <c r="E25" s="1562"/>
      <c r="F25" s="1562"/>
      <c r="G25" s="1563"/>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124</v>
      </c>
      <c r="B26" s="1482"/>
      <c r="C26" s="1483"/>
      <c r="D26" s="115" t="s">
        <v>61</v>
      </c>
      <c r="E26" s="155" t="s">
        <v>53</v>
      </c>
      <c r="F26" s="116" t="s">
        <v>403</v>
      </c>
      <c r="G26" s="157" t="s">
        <v>34</v>
      </c>
      <c r="H26" s="117" t="s">
        <v>404</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19" t="s">
        <v>85</v>
      </c>
      <c r="G28" s="159" t="s">
        <v>98</v>
      </c>
      <c r="H28" s="11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612">
        <v>11895408.369999999</v>
      </c>
      <c r="H29" s="1613"/>
      <c r="I29" s="10"/>
      <c r="J29" s="36">
        <f>G29</f>
        <v>11895408.369999999</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20" t="s">
        <v>538</v>
      </c>
      <c r="F30" s="162" t="s">
        <v>127</v>
      </c>
      <c r="G30" s="1667" t="s">
        <v>911</v>
      </c>
      <c r="H30" s="1668"/>
      <c r="I30" s="10"/>
      <c r="J30" s="36" t="str">
        <f>G30</f>
        <v>Family Planning Program Manager of the Family Health Office -Department of Health</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98"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677</v>
      </c>
      <c r="B32" s="1607"/>
      <c r="C32" s="1607"/>
      <c r="D32" s="1607"/>
      <c r="E32" s="1607"/>
      <c r="F32" s="1607"/>
      <c r="G32" s="1608"/>
      <c r="H32" s="98"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558" t="s">
        <v>129</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60">
      <c r="A35" s="152"/>
      <c r="B35" s="1607" t="s">
        <v>208</v>
      </c>
      <c r="C35" s="1607"/>
      <c r="D35" s="1608"/>
      <c r="E35" s="379">
        <v>11895408.369999999</v>
      </c>
      <c r="F35" s="169" t="s">
        <v>538</v>
      </c>
      <c r="G35" s="170" t="s">
        <v>405</v>
      </c>
      <c r="H35" s="171" t="s">
        <v>912</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v>0</v>
      </c>
      <c r="F36" s="169"/>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180</v>
      </c>
      <c r="C37" s="1482"/>
      <c r="D37" s="1483"/>
      <c r="E37" s="562">
        <f>E35+E36</f>
        <v>11895408.369999999</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179</v>
      </c>
      <c r="B38" s="1465"/>
      <c r="C38" s="1465"/>
      <c r="D38" s="1465"/>
      <c r="E38" s="1465"/>
      <c r="F38" s="1465"/>
      <c r="G38" s="1466"/>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60">
      <c r="A41" s="164"/>
      <c r="B41" s="1465" t="s">
        <v>138</v>
      </c>
      <c r="C41" s="1466"/>
      <c r="D41" s="123" t="s">
        <v>61</v>
      </c>
      <c r="E41" s="121">
        <v>9343640.4000000004</v>
      </c>
      <c r="F41" s="169" t="s">
        <v>538</v>
      </c>
      <c r="G41" s="124" t="s">
        <v>406</v>
      </c>
      <c r="H41" s="171" t="s">
        <v>913</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40"/>
      <c r="E42" s="1642"/>
      <c r="F42" s="1642"/>
      <c r="G42" s="1642"/>
      <c r="H42" s="1541"/>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65" t="s">
        <v>140</v>
      </c>
      <c r="C43" s="1466"/>
      <c r="D43" s="702" t="s">
        <v>62</v>
      </c>
      <c r="E43" s="168">
        <v>0</v>
      </c>
      <c r="F43" s="368"/>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512"/>
      <c r="E44" s="1513"/>
      <c r="F44" s="1513"/>
      <c r="G44" s="1513"/>
      <c r="H44" s="1514"/>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65" t="s">
        <v>142</v>
      </c>
      <c r="C45" s="1466"/>
      <c r="D45" s="181"/>
      <c r="E45" s="565">
        <f>E41+E43</f>
        <v>9343640.4000000004</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4"/>
      <c r="B49" s="1465" t="s">
        <v>99</v>
      </c>
      <c r="C49" s="1466"/>
      <c r="D49" s="702" t="s">
        <v>61</v>
      </c>
      <c r="E49" s="168">
        <v>2058386.0465116301</v>
      </c>
      <c r="F49" s="177" t="s">
        <v>538</v>
      </c>
      <c r="G49" s="190" t="s">
        <v>914</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220</v>
      </c>
      <c r="E50" s="1601"/>
      <c r="F50" s="1601"/>
      <c r="G50" s="1601"/>
      <c r="H50" s="1602"/>
      <c r="I50" s="127"/>
      <c r="J50" s="24"/>
      <c r="K50" s="7" t="str">
        <f>C50</f>
        <v xml:space="preserve">i. Specify source(s) of in-kind donations </v>
      </c>
      <c r="L50" s="19"/>
      <c r="M50" s="19"/>
      <c r="N50" s="19"/>
      <c r="O50" s="22" t="str">
        <f>D50</f>
        <v>UNFPA</v>
      </c>
      <c r="P50" s="19"/>
      <c r="Q50" s="19"/>
      <c r="R50" s="19"/>
      <c r="S50" s="19"/>
      <c r="T50" s="14"/>
      <c r="U50" s="14"/>
      <c r="V50" s="14"/>
      <c r="W50" s="41"/>
      <c r="X50" s="41"/>
      <c r="Y50" s="42"/>
      <c r="Z50" s="49"/>
      <c r="AA50"/>
    </row>
    <row r="51" spans="1:27" s="111" customFormat="1" ht="30">
      <c r="A51" s="164"/>
      <c r="B51" s="1465" t="s">
        <v>149</v>
      </c>
      <c r="C51" s="1466"/>
      <c r="D51" s="702" t="s">
        <v>66</v>
      </c>
      <c r="E51" s="168"/>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150</v>
      </c>
      <c r="C52" s="1466"/>
      <c r="D52" s="702" t="s">
        <v>66</v>
      </c>
      <c r="E52" s="168"/>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182">
        <f>E49+E51+E52</f>
        <v>2058386.0465116301</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152</v>
      </c>
      <c r="B56" s="1603"/>
      <c r="C56" s="1603"/>
      <c r="D56" s="1603"/>
      <c r="E56" s="1604"/>
      <c r="F56" s="566">
        <f>E45/(E45+E53)</f>
        <v>0.81947191087761606</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f>E41/E45</f>
        <v>1</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153</v>
      </c>
      <c r="B58" s="1595"/>
      <c r="C58" s="1595"/>
      <c r="D58" s="1595"/>
      <c r="E58" s="1596"/>
      <c r="F58" s="566">
        <f>(E45+E53)/G29</f>
        <v>0.95852333033536963</v>
      </c>
      <c r="G58" s="1592" t="s">
        <v>101</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150" customHeight="1">
      <c r="A59" s="1597" t="s">
        <v>211</v>
      </c>
      <c r="B59" s="1598"/>
      <c r="C59" s="1598"/>
      <c r="D59" s="1598"/>
      <c r="E59" s="1599"/>
      <c r="F59" s="701"/>
      <c r="G59" s="1592" t="s">
        <v>101</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512" t="s">
        <v>1</v>
      </c>
      <c r="G61" s="1513"/>
      <c r="H61" s="1514"/>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ht="30">
      <c r="A62" s="152"/>
      <c r="B62" s="1465" t="s">
        <v>31</v>
      </c>
      <c r="C62" s="1465"/>
      <c r="D62" s="1465"/>
      <c r="E62" s="1465"/>
      <c r="F62" s="1477" t="s">
        <v>915</v>
      </c>
      <c r="G62" s="1478"/>
      <c r="H62" s="1479"/>
      <c r="I62" s="10"/>
      <c r="J62" s="24"/>
      <c r="K62" s="7"/>
      <c r="L62" s="19"/>
      <c r="M62" s="35">
        <f>E62</f>
        <v>0</v>
      </c>
      <c r="N62" s="19"/>
      <c r="O62" s="19"/>
      <c r="P62" s="19"/>
      <c r="Q62" s="7" t="str">
        <f>F62</f>
        <v>DOH Central Office Bids and Awards Committee (COBAC)</v>
      </c>
      <c r="R62" s="22" t="str">
        <f>B62</f>
        <v>a. Specify entity</v>
      </c>
      <c r="S62" s="19"/>
      <c r="T62" s="14"/>
      <c r="U62" s="14"/>
      <c r="V62" s="14"/>
      <c r="W62" s="41"/>
      <c r="X62" s="41"/>
      <c r="Y62" s="42"/>
      <c r="Z62" s="49"/>
      <c r="AA62"/>
    </row>
    <row r="63" spans="1:27" s="111" customFormat="1" ht="30.75" customHeight="1">
      <c r="A63" s="684"/>
      <c r="B63" s="683"/>
      <c r="C63" s="1465" t="s">
        <v>178</v>
      </c>
      <c r="D63" s="1465"/>
      <c r="E63" s="1466"/>
      <c r="F63" s="1512" t="s">
        <v>62</v>
      </c>
      <c r="G63" s="1513"/>
      <c r="H63" s="1514"/>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94" t="s">
        <v>61</v>
      </c>
      <c r="G68" s="694"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61</v>
      </c>
      <c r="E69" s="1641"/>
      <c r="F69" s="694" t="s">
        <v>61</v>
      </c>
      <c r="G69" s="694"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61</v>
      </c>
      <c r="E70" s="1641"/>
      <c r="F70" s="694" t="s">
        <v>61</v>
      </c>
      <c r="G70" s="694"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94" t="s">
        <v>61</v>
      </c>
      <c r="G71" s="694" t="s">
        <v>66</v>
      </c>
      <c r="H71" s="99"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94" t="s">
        <v>61</v>
      </c>
      <c r="G72" s="694"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94" t="s">
        <v>61</v>
      </c>
      <c r="G73" s="694"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62</v>
      </c>
      <c r="E74" s="1641"/>
      <c r="F74" s="694" t="s">
        <v>62</v>
      </c>
      <c r="G74" s="694" t="s">
        <v>66</v>
      </c>
      <c r="H74" s="99" t="s">
        <v>66</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66</v>
      </c>
      <c r="E75" s="1641"/>
      <c r="F75" s="694" t="s">
        <v>62</v>
      </c>
      <c r="G75" s="694" t="s">
        <v>66</v>
      </c>
      <c r="H75" s="99" t="s">
        <v>66</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61</v>
      </c>
      <c r="E76" s="1641"/>
      <c r="F76" s="694" t="s">
        <v>61</v>
      </c>
      <c r="G76" s="694"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94" t="s">
        <v>61</v>
      </c>
      <c r="G77" s="694"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61</v>
      </c>
      <c r="E78" s="1641"/>
      <c r="F78" s="694" t="s">
        <v>61</v>
      </c>
      <c r="G78" s="694" t="s">
        <v>61</v>
      </c>
      <c r="H78" s="99" t="s">
        <v>66</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41" t="s">
        <v>407</v>
      </c>
      <c r="E79" s="1641"/>
      <c r="F79" s="694"/>
      <c r="G79" s="694"/>
      <c r="H79" s="99" t="s">
        <v>350</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60.75" thickBot="1">
      <c r="A80" s="1558" t="s">
        <v>105</v>
      </c>
      <c r="B80" s="1482"/>
      <c r="C80" s="1483"/>
      <c r="D80" s="1768" t="s">
        <v>916</v>
      </c>
      <c r="E80" s="1769"/>
      <c r="F80" s="1769"/>
      <c r="G80" s="1769"/>
      <c r="H80" s="1770"/>
      <c r="I80" s="6"/>
      <c r="J80" s="24"/>
      <c r="K80" s="7" t="str">
        <f>A80</f>
        <v>C2. Please note any comments about the commodities offered.</v>
      </c>
      <c r="L80" s="19"/>
      <c r="M80" s="19"/>
      <c r="N80" s="19"/>
      <c r="O80" s="7" t="str">
        <f>D80</f>
        <v>For implants, an implementation research is being conducted in one of the provinces (Cavite) for introducing sub-dermal implants as new program method; There is also an on-going implant insertion training being handled by one training institution</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166</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167</v>
      </c>
      <c r="E84" s="1569"/>
      <c r="F84" s="68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278.25" customHeight="1" thickBot="1">
      <c r="A85" s="1567"/>
      <c r="B85" s="210" t="s">
        <v>10</v>
      </c>
      <c r="C85" s="719" t="s">
        <v>408</v>
      </c>
      <c r="D85" s="1660" t="s">
        <v>409</v>
      </c>
      <c r="E85" s="1661"/>
      <c r="F85" s="679" t="s">
        <v>61</v>
      </c>
      <c r="G85" s="1523" t="s">
        <v>61</v>
      </c>
      <c r="H85" s="1662"/>
      <c r="I85" s="13"/>
      <c r="J85" s="28" t="str">
        <f>G85</f>
        <v>Yes</v>
      </c>
      <c r="K85" s="7" t="str">
        <f>B85</f>
        <v>a</v>
      </c>
      <c r="L85" s="19"/>
      <c r="M85" s="29">
        <f>E85</f>
        <v>0</v>
      </c>
      <c r="N85" s="19"/>
      <c r="O85" s="19"/>
      <c r="P85" s="19"/>
      <c r="Q85" s="19"/>
      <c r="R85" s="7"/>
      <c r="S85" s="7" t="str">
        <f>D85</f>
        <v>2004 to date</v>
      </c>
      <c r="T85" s="14"/>
      <c r="U85" s="14"/>
      <c r="V85" s="14"/>
      <c r="W85" s="41"/>
      <c r="X85" s="41"/>
      <c r="Y85" s="42"/>
      <c r="Z85" s="49"/>
      <c r="AA85"/>
    </row>
    <row r="86" spans="1:28" s="111" customFormat="1" ht="28.5" customHeight="1">
      <c r="A86" s="1561" t="s">
        <v>71</v>
      </c>
      <c r="B86" s="1562"/>
      <c r="C86" s="1562"/>
      <c r="D86" s="1562"/>
      <c r="E86" s="1562"/>
      <c r="F86" s="1562"/>
      <c r="G86" s="1563"/>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75" customHeight="1">
      <c r="A87" s="152"/>
      <c r="B87" s="1465" t="s">
        <v>106</v>
      </c>
      <c r="C87" s="1465"/>
      <c r="D87" s="1466"/>
      <c r="E87" s="1540" t="s">
        <v>410</v>
      </c>
      <c r="F87" s="1642"/>
      <c r="G87" s="1642"/>
      <c r="H87" s="1541"/>
      <c r="I87" s="13"/>
      <c r="J87" s="28"/>
      <c r="K87" s="7"/>
      <c r="L87" s="19"/>
      <c r="M87" s="29"/>
      <c r="N87" s="29" t="str">
        <f>E87</f>
        <v>All sectors - however, if an NGO has obtained a tax exemption, the payment of taxes and duties may be waived. The DOH pays for taxes and duties for donations and social marketing.</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65" t="s">
        <v>21</v>
      </c>
      <c r="C88" s="1465"/>
      <c r="D88" s="1466"/>
      <c r="E88" s="1540" t="s">
        <v>66</v>
      </c>
      <c r="F88" s="1642"/>
      <c r="G88" s="1642"/>
      <c r="H88" s="1541"/>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168</v>
      </c>
      <c r="B89" s="1465"/>
      <c r="C89" s="1465"/>
      <c r="D89" s="1465"/>
      <c r="E89" s="1465"/>
      <c r="F89" s="1465"/>
      <c r="G89" s="1466"/>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05" customHeight="1">
      <c r="A90" s="152"/>
      <c r="B90" s="1465" t="s">
        <v>22</v>
      </c>
      <c r="C90" s="1465"/>
      <c r="D90" s="1465"/>
      <c r="E90" s="1642" t="s">
        <v>205</v>
      </c>
      <c r="F90" s="1642"/>
      <c r="G90" s="1642"/>
      <c r="H90" s="1541"/>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169</v>
      </c>
      <c r="B91" s="1465"/>
      <c r="C91" s="1465"/>
      <c r="D91" s="1465"/>
      <c r="E91" s="1465"/>
      <c r="F91" s="1465"/>
      <c r="G91" s="1466"/>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60" customHeight="1">
      <c r="A92" s="152"/>
      <c r="B92" s="1465" t="s">
        <v>22</v>
      </c>
      <c r="C92" s="1465"/>
      <c r="D92" s="1466"/>
      <c r="E92" s="1540" t="s">
        <v>411</v>
      </c>
      <c r="F92" s="1642"/>
      <c r="G92" s="1642"/>
      <c r="H92" s="1541"/>
      <c r="I92" s="13"/>
      <c r="J92" s="28"/>
      <c r="K92" s="7" t="str">
        <f>B92</f>
        <v>a. If yes, describe the policies.</v>
      </c>
      <c r="L92" s="19"/>
      <c r="M92" s="19"/>
      <c r="N92" s="21"/>
      <c r="O92" s="22" t="str">
        <f>E92</f>
        <v>Policy on Public-Private Partnership specified under the DOH Administrative Order 2006-08, signed in May 2006, which describes the guidelines on public-private collaboration in delivery of health services, including family planning for women of reproductive age.</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658" t="s">
        <v>201</v>
      </c>
      <c r="E95" s="1950"/>
      <c r="F95" s="1659"/>
      <c r="G95" s="1658" t="s">
        <v>201</v>
      </c>
      <c r="H95" s="1951"/>
      <c r="I95" s="12"/>
      <c r="J95" s="28" t="str">
        <f t="shared" si="3"/>
        <v>Midwife</v>
      </c>
      <c r="K95" s="7"/>
      <c r="L95" s="19"/>
      <c r="M95" s="29"/>
      <c r="N95" s="19"/>
      <c r="O95" s="7"/>
      <c r="P95" s="7"/>
      <c r="Q95" s="19"/>
      <c r="R95" s="19"/>
      <c r="S95" s="19"/>
      <c r="T95" s="90" t="str">
        <f t="shared" si="4"/>
        <v>Midwife</v>
      </c>
      <c r="U95" s="48"/>
      <c r="V95" s="14"/>
      <c r="W95" s="41"/>
      <c r="X95" s="41"/>
      <c r="Y95" s="42"/>
      <c r="Z95" s="49"/>
      <c r="AA95"/>
    </row>
    <row r="96" spans="1:28" s="111" customFormat="1" ht="15" customHeight="1">
      <c r="A96" s="130"/>
      <c r="B96" s="95" t="s">
        <v>11</v>
      </c>
      <c r="C96" s="92" t="s">
        <v>188</v>
      </c>
      <c r="D96" s="1658" t="s">
        <v>201</v>
      </c>
      <c r="E96" s="1950"/>
      <c r="F96" s="1659"/>
      <c r="G96" s="1658" t="s">
        <v>201</v>
      </c>
      <c r="H96" s="1951"/>
      <c r="I96" s="12"/>
      <c r="J96" s="28" t="str">
        <f t="shared" si="3"/>
        <v>Midwife</v>
      </c>
      <c r="K96" s="7"/>
      <c r="L96" s="19"/>
      <c r="M96" s="29"/>
      <c r="N96" s="19"/>
      <c r="O96" s="7"/>
      <c r="P96" s="7"/>
      <c r="Q96" s="19"/>
      <c r="R96" s="19"/>
      <c r="S96" s="19"/>
      <c r="T96" s="90" t="str">
        <f t="shared" si="4"/>
        <v>Midwife</v>
      </c>
      <c r="U96" s="48"/>
      <c r="V96" s="14"/>
      <c r="W96" s="41"/>
      <c r="X96" s="41"/>
      <c r="Y96" s="42"/>
      <c r="Z96" s="49"/>
      <c r="AA96"/>
    </row>
    <row r="97" spans="1:27" s="111" customFormat="1" ht="15" customHeight="1">
      <c r="A97" s="130"/>
      <c r="B97" s="95" t="s">
        <v>12</v>
      </c>
      <c r="C97" s="92" t="s">
        <v>189</v>
      </c>
      <c r="D97" s="1658" t="s">
        <v>203</v>
      </c>
      <c r="E97" s="1950"/>
      <c r="F97" s="1659"/>
      <c r="G97" s="1658" t="s">
        <v>66</v>
      </c>
      <c r="H97" s="1951"/>
      <c r="I97" s="12"/>
      <c r="J97" s="28" t="str">
        <f t="shared" si="3"/>
        <v>Don't know</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30"/>
      <c r="B98" s="94" t="s">
        <v>182</v>
      </c>
      <c r="C98" s="92" t="s">
        <v>190</v>
      </c>
      <c r="D98" s="1658" t="s">
        <v>201</v>
      </c>
      <c r="E98" s="1950"/>
      <c r="F98" s="1659"/>
      <c r="G98" s="1658" t="s">
        <v>201</v>
      </c>
      <c r="H98" s="1951"/>
      <c r="I98" s="12"/>
      <c r="J98" s="28" t="str">
        <f t="shared" si="3"/>
        <v>Midwife</v>
      </c>
      <c r="K98" s="7"/>
      <c r="L98" s="19"/>
      <c r="M98" s="29"/>
      <c r="N98" s="19"/>
      <c r="O98" s="7"/>
      <c r="P98" s="7"/>
      <c r="Q98" s="19"/>
      <c r="R98" s="19"/>
      <c r="S98" s="19"/>
      <c r="T98" s="90" t="str">
        <f t="shared" si="4"/>
        <v>Midwife</v>
      </c>
      <c r="U98" s="48"/>
      <c r="V98" s="14"/>
      <c r="W98" s="41"/>
      <c r="X98" s="41"/>
      <c r="Y98" s="42"/>
      <c r="Z98" s="49"/>
      <c r="AA98"/>
    </row>
    <row r="99" spans="1:27" s="111" customFormat="1" ht="15" customHeight="1">
      <c r="A99" s="130"/>
      <c r="B99" s="95" t="s">
        <v>183</v>
      </c>
      <c r="C99" s="92" t="s">
        <v>191</v>
      </c>
      <c r="D99" s="1658" t="s">
        <v>199</v>
      </c>
      <c r="E99" s="1950"/>
      <c r="F99" s="1659"/>
      <c r="G99" s="1658" t="s">
        <v>201</v>
      </c>
      <c r="H99" s="1951"/>
      <c r="I99" s="12"/>
      <c r="J99" s="28" t="str">
        <f t="shared" si="3"/>
        <v>Midwife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658" t="s">
        <v>205</v>
      </c>
      <c r="E100" s="1950"/>
      <c r="F100" s="1659"/>
      <c r="G100" s="1658" t="s">
        <v>205</v>
      </c>
      <c r="H100" s="1951"/>
      <c r="I100" s="12"/>
      <c r="J100" s="28" t="str">
        <f t="shared" si="3"/>
        <v>Not applicable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658" t="s">
        <v>203</v>
      </c>
      <c r="E101" s="1950"/>
      <c r="F101" s="1659"/>
      <c r="G101" s="1658" t="s">
        <v>203</v>
      </c>
      <c r="H101" s="1951"/>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52" t="s">
        <v>199</v>
      </c>
      <c r="E102" s="1953"/>
      <c r="F102" s="1954"/>
      <c r="G102" s="1952" t="s">
        <v>201</v>
      </c>
      <c r="H102" s="1955"/>
      <c r="I102" s="12"/>
      <c r="J102" s="28" t="str">
        <f t="shared" si="3"/>
        <v>Midwife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ustomHeight="1">
      <c r="A103" s="1528" t="s">
        <v>684</v>
      </c>
      <c r="B103" s="1529"/>
      <c r="C103" s="1530"/>
      <c r="D103" s="1531" t="s">
        <v>412</v>
      </c>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t="s">
        <v>205</v>
      </c>
      <c r="F106" s="1513"/>
      <c r="G106" s="1518"/>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65" t="s">
        <v>23</v>
      </c>
      <c r="C107" s="1465"/>
      <c r="D107" s="100" t="s">
        <v>62</v>
      </c>
      <c r="E107" s="1512" t="s">
        <v>205</v>
      </c>
      <c r="F107" s="1513"/>
      <c r="G107" s="1518"/>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25.5" customHeight="1" thickBot="1">
      <c r="A108" s="216"/>
      <c r="B108" s="1519" t="s">
        <v>24</v>
      </c>
      <c r="C108" s="1519"/>
      <c r="D108" s="131" t="s">
        <v>62</v>
      </c>
      <c r="E108" s="1512" t="s">
        <v>205</v>
      </c>
      <c r="F108" s="1513"/>
      <c r="G108" s="1518"/>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40" t="s">
        <v>205</v>
      </c>
      <c r="E114" s="1642"/>
      <c r="F114" s="1642"/>
      <c r="G114" s="1642"/>
      <c r="H114" s="1541"/>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62</v>
      </c>
      <c r="H119" s="1646"/>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62</v>
      </c>
      <c r="H122" s="1646"/>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62</v>
      </c>
      <c r="H123" s="1646"/>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61</v>
      </c>
      <c r="H124" s="1646"/>
      <c r="I124" s="31"/>
      <c r="J124" s="28" t="str">
        <f t="shared" si="5"/>
        <v>Yes</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65" t="s">
        <v>111</v>
      </c>
      <c r="C125" s="1465"/>
      <c r="D125" s="1465"/>
      <c r="E125" s="1465"/>
      <c r="F125" s="1466"/>
      <c r="G125" s="1537" t="s">
        <v>62</v>
      </c>
      <c r="H125" s="1646"/>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65" t="s">
        <v>112</v>
      </c>
      <c r="D126" s="1465"/>
      <c r="E126" s="1465"/>
      <c r="F126" s="1465"/>
      <c r="G126" s="1502" t="s">
        <v>205</v>
      </c>
      <c r="H126" s="15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2008</v>
      </c>
      <c r="H127" s="1648"/>
      <c r="I127" s="31"/>
      <c r="J127" s="28">
        <f t="shared" si="5"/>
        <v>2008</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413</v>
      </c>
      <c r="E128" s="1665"/>
      <c r="F128" s="1665"/>
      <c r="G128" s="1665"/>
      <c r="H128" s="1666"/>
      <c r="I128" s="31"/>
      <c r="J128" s="18"/>
      <c r="K128" s="7" t="str">
        <f>A128</f>
        <v xml:space="preserve">D11. Name of the list(s)
</v>
      </c>
      <c r="L128" s="7"/>
      <c r="M128" s="19"/>
      <c r="N128" s="19"/>
      <c r="O128" s="7" t="str">
        <f>D128</f>
        <v xml:space="preserve">Phil National Drug Formulary 7th Edition 2008 (current) </v>
      </c>
      <c r="P128" s="19"/>
      <c r="Q128" s="1"/>
      <c r="R128" s="19"/>
      <c r="S128" s="20"/>
      <c r="T128" s="2"/>
      <c r="U128" s="2"/>
      <c r="V128" s="2"/>
      <c r="W128" s="37"/>
      <c r="X128" s="37"/>
      <c r="Y128" s="1"/>
      <c r="Z128" s="53"/>
      <c r="AA128"/>
    </row>
    <row r="129" spans="1:27" s="132" customFormat="1" ht="30">
      <c r="A129" s="1480" t="s">
        <v>472</v>
      </c>
      <c r="B129" s="1465"/>
      <c r="C129" s="1466"/>
      <c r="D129" s="1664" t="s">
        <v>414</v>
      </c>
      <c r="E129" s="1665"/>
      <c r="F129" s="1665"/>
      <c r="G129" s="1665"/>
      <c r="H129" s="1666"/>
      <c r="I129" s="31"/>
      <c r="J129" s="18"/>
      <c r="K129" s="7" t="str">
        <f>A129</f>
        <v xml:space="preserve">D12. Notes about the list(s)
</v>
      </c>
      <c r="L129" s="7"/>
      <c r="M129" s="19"/>
      <c r="N129" s="19"/>
      <c r="O129" s="7" t="str">
        <f>D129</f>
        <v>IUDs and Cycle Beads are included in the DOH's Bureau of Health Devices and Technology list.</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t="s">
        <v>205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205</v>
      </c>
      <c r="H132" s="1468"/>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205</v>
      </c>
      <c r="H133" s="1468"/>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205</v>
      </c>
      <c r="H134" s="1468"/>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205</v>
      </c>
      <c r="H135" s="1468"/>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t="s">
        <v>593</v>
      </c>
      <c r="E136" s="1487"/>
      <c r="F136" s="1487"/>
      <c r="G136" s="1487"/>
      <c r="H136" s="1488"/>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173</v>
      </c>
      <c r="B138" s="1492"/>
      <c r="C138" s="1492"/>
      <c r="D138" s="1492"/>
      <c r="E138" s="1492"/>
      <c r="F138" s="1493"/>
      <c r="G138" s="1494" t="s">
        <v>62</v>
      </c>
      <c r="H138" s="1495"/>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65" t="s">
        <v>108</v>
      </c>
      <c r="C140" s="1465"/>
      <c r="D140" s="1465"/>
      <c r="E140" s="1465"/>
      <c r="F140" s="1466"/>
      <c r="G140" s="1467" t="s">
        <v>62</v>
      </c>
      <c r="H140" s="1468"/>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65" t="s">
        <v>171</v>
      </c>
      <c r="C143" s="1465"/>
      <c r="D143" s="1465"/>
      <c r="E143" s="1465"/>
      <c r="F143" s="1466"/>
      <c r="G143" s="1467" t="s">
        <v>205</v>
      </c>
      <c r="H143" s="1468"/>
      <c r="I143" s="6"/>
      <c r="J143" s="28" t="str">
        <f t="shared" si="7"/>
        <v>Not applicable</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65" t="s">
        <v>19</v>
      </c>
      <c r="C146" s="1465"/>
      <c r="D146" s="1465"/>
      <c r="E146" s="1465"/>
      <c r="F146" s="1466"/>
      <c r="G146" s="1467" t="s">
        <v>205</v>
      </c>
      <c r="H146" s="1468"/>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65" t="s">
        <v>110</v>
      </c>
      <c r="C147" s="1465"/>
      <c r="D147" s="1465"/>
      <c r="E147" s="1465"/>
      <c r="F147" s="1466"/>
      <c r="G147" s="1467" t="s">
        <v>205</v>
      </c>
      <c r="H147" s="1468"/>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65" t="s">
        <v>72</v>
      </c>
      <c r="C148" s="1465"/>
      <c r="D148" s="1465"/>
      <c r="E148" s="1465"/>
      <c r="F148" s="1466"/>
      <c r="G148" s="1467" t="s">
        <v>62</v>
      </c>
      <c r="H148" s="1468"/>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65" t="s">
        <v>717</v>
      </c>
      <c r="C149" s="1465"/>
      <c r="D149" s="1465"/>
      <c r="E149" s="1465"/>
      <c r="F149" s="1465"/>
      <c r="G149" s="1647" t="s">
        <v>538</v>
      </c>
      <c r="H149" s="1648"/>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647" t="s">
        <v>917</v>
      </c>
      <c r="H150" s="1648"/>
      <c r="I150" s="6"/>
      <c r="J150" s="28" t="str">
        <f t="shared" si="7"/>
        <v>Program Manager and Logistics Division</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82" t="s">
        <v>176</v>
      </c>
      <c r="C152" s="1482"/>
      <c r="D152" s="1482"/>
      <c r="E152" s="1482"/>
      <c r="F152" s="1483"/>
      <c r="G152" s="1903" t="s">
        <v>61</v>
      </c>
      <c r="H152" s="1904"/>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thickBot="1">
      <c r="A153" s="696"/>
      <c r="B153" s="1519" t="s">
        <v>177</v>
      </c>
      <c r="C153" s="1519"/>
      <c r="D153" s="1519"/>
      <c r="E153" s="1519"/>
      <c r="F153" s="1916"/>
      <c r="G153" s="1523" t="s">
        <v>62</v>
      </c>
      <c r="H153" s="166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33" customHeight="1" thickBot="1">
      <c r="A154" s="1944" t="s">
        <v>473</v>
      </c>
      <c r="B154" s="1945"/>
      <c r="C154" s="1946"/>
      <c r="D154" s="1947" t="s">
        <v>918</v>
      </c>
      <c r="E154" s="1948"/>
      <c r="F154" s="1948"/>
      <c r="G154" s="1948"/>
      <c r="H154" s="1949"/>
      <c r="I154" s="6"/>
      <c r="J154" s="28"/>
      <c r="K154" s="7" t="str">
        <f>A154</f>
        <v xml:space="preserve">F. Please note any overall comments about challenges and/or successes with contraceptive security in your country.
</v>
      </c>
      <c r="L154" s="19"/>
      <c r="M154" s="19"/>
      <c r="N154" s="19"/>
      <c r="O154" s="7" t="str">
        <f>D154</f>
        <v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106:H108 D16:D23 G147:H147 D26 G140:G146 G148 F63 G132:G135 G152:G153 F68:H78 D69:D78 H25">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7" fitToHeight="4" orientation="portrait" r:id="rId1"/>
  <rowBreaks count="2" manualBreakCount="2">
    <brk id="33" max="7" man="1"/>
    <brk id="88" max="7"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1355</v>
      </c>
      <c r="B7" s="1632"/>
      <c r="C7" s="1632"/>
      <c r="D7" s="916"/>
      <c r="E7" s="916"/>
      <c r="F7" s="916"/>
      <c r="G7" s="917"/>
      <c r="H7" s="918"/>
      <c r="I7" s="906"/>
      <c r="J7" s="907"/>
      <c r="K7" s="908" t="str">
        <f>A7</f>
        <v>Country: Russia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205</v>
      </c>
      <c r="E13" s="1513"/>
      <c r="F13" s="1513"/>
      <c r="G13" s="1513"/>
      <c r="H13" s="1514"/>
      <c r="I13" s="419"/>
      <c r="J13" s="404"/>
      <c r="K13" s="397" t="str">
        <f>B13</f>
        <v>a. What is the name of the committee?</v>
      </c>
      <c r="L13" s="548"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4" t="s">
        <v>205</v>
      </c>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948" t="s">
        <v>205</v>
      </c>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948" t="s">
        <v>205</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948" t="s">
        <v>205</v>
      </c>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948" t="s">
        <v>205</v>
      </c>
      <c r="E19" s="153" t="s">
        <v>57</v>
      </c>
      <c r="F19" s="1477"/>
      <c r="G19" s="1478"/>
      <c r="H19" s="1479"/>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948" t="s">
        <v>205</v>
      </c>
      <c r="E20" s="153" t="s">
        <v>58</v>
      </c>
      <c r="F20" s="1477"/>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562" t="s">
        <v>17</v>
      </c>
      <c r="C21" s="1562"/>
      <c r="D21" s="948" t="s">
        <v>205</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562" t="s">
        <v>39</v>
      </c>
      <c r="C22" s="1562"/>
      <c r="D22" s="948" t="s">
        <v>205</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562" t="s">
        <v>121</v>
      </c>
      <c r="C23" s="1562"/>
      <c r="D23" s="948" t="s">
        <v>205</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t="s">
        <v>205</v>
      </c>
      <c r="H29" s="1613"/>
      <c r="I29" s="438"/>
      <c r="J29" s="403" t="str">
        <f>G29</f>
        <v>Not applicable</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205</v>
      </c>
      <c r="F30" s="162" t="s">
        <v>127</v>
      </c>
      <c r="G30" s="1614" t="s">
        <v>205</v>
      </c>
      <c r="H30" s="1615"/>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937</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93"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93" t="s">
        <v>62</v>
      </c>
      <c r="E49" s="168">
        <v>0</v>
      </c>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793"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t="s">
        <v>66</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t="s">
        <v>66</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t="s">
        <v>66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84" t="s">
        <v>61</v>
      </c>
      <c r="G68" s="784" t="s">
        <v>62</v>
      </c>
      <c r="H68" s="365"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784" t="s">
        <v>61</v>
      </c>
      <c r="G69" s="784" t="s">
        <v>62</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784" t="s">
        <v>61</v>
      </c>
      <c r="G70" s="784" t="s">
        <v>62</v>
      </c>
      <c r="H70" s="365"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784" t="s">
        <v>61</v>
      </c>
      <c r="G71" s="784" t="s">
        <v>62</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784" t="s">
        <v>61</v>
      </c>
      <c r="G72" s="784" t="s">
        <v>62</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62</v>
      </c>
      <c r="E74" s="1679"/>
      <c r="F74" s="784" t="s">
        <v>62</v>
      </c>
      <c r="G74" s="784" t="s">
        <v>62</v>
      </c>
      <c r="H74" s="365"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84" t="s">
        <v>61</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61</v>
      </c>
      <c r="E76" s="1679"/>
      <c r="F76" s="784" t="s">
        <v>62</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61</v>
      </c>
      <c r="E77" s="1679"/>
      <c r="F77" s="784" t="s">
        <v>61</v>
      </c>
      <c r="G77" s="784"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61</v>
      </c>
      <c r="E78" s="1679"/>
      <c r="F78" s="784" t="s">
        <v>61</v>
      </c>
      <c r="G78" s="784" t="s">
        <v>62</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83" t="s">
        <v>205</v>
      </c>
      <c r="D85" s="1571" t="s">
        <v>205</v>
      </c>
      <c r="E85" s="1572"/>
      <c r="F85" s="778"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317</v>
      </c>
      <c r="F87" s="1513"/>
      <c r="G87" s="1513"/>
      <c r="H87" s="1514"/>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65" t="s">
        <v>21</v>
      </c>
      <c r="C88" s="1465"/>
      <c r="D88" s="1466"/>
      <c r="E88" s="1512" t="s">
        <v>1322</v>
      </c>
      <c r="F88" s="1513"/>
      <c r="G88" s="1513"/>
      <c r="H88" s="1514"/>
      <c r="I88" s="458"/>
      <c r="J88" s="446"/>
      <c r="K88" s="397"/>
      <c r="L88" s="396"/>
      <c r="M88" s="426"/>
      <c r="N88" s="426" t="str">
        <f>E88</f>
        <v>Depending of the value. Numerous taxes attributed to any product. NO exception for FP commodities. 10% custom/import duties, 10% VAT.</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t="s">
        <v>1323</v>
      </c>
      <c r="E90" s="1513"/>
      <c r="F90" s="1513"/>
      <c r="G90" s="1513"/>
      <c r="H90" s="1514"/>
      <c r="I90" s="458"/>
      <c r="J90" s="446"/>
      <c r="K90" s="397" t="str">
        <f>B90</f>
        <v>a. If yes, describe the policies.</v>
      </c>
      <c r="L90" s="396"/>
      <c r="M90" s="396"/>
      <c r="N90" s="460"/>
      <c r="O90" s="398" t="str">
        <f>D90</f>
        <v>Medical methods can be provided/prescribed only at health facilities</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205</v>
      </c>
      <c r="E92" s="1513"/>
      <c r="F92" s="1513"/>
      <c r="G92" s="1513"/>
      <c r="H92" s="1514"/>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203</v>
      </c>
      <c r="E95" s="1538"/>
      <c r="F95" s="1539"/>
      <c r="G95" s="1540" t="s">
        <v>203</v>
      </c>
      <c r="H95" s="1541"/>
      <c r="I95" s="465"/>
      <c r="J95" s="446" t="str">
        <f t="shared" si="3"/>
        <v>Doctor</v>
      </c>
      <c r="K95" s="397"/>
      <c r="L95" s="396"/>
      <c r="M95" s="426"/>
      <c r="N95" s="396"/>
      <c r="O95" s="397"/>
      <c r="P95" s="397"/>
      <c r="Q95" s="396"/>
      <c r="R95" s="396"/>
      <c r="S95" s="396"/>
      <c r="T95" s="463" t="str">
        <f>D95</f>
        <v>Doctor</v>
      </c>
      <c r="U95" s="464"/>
      <c r="V95" s="406"/>
      <c r="W95" s="407"/>
      <c r="X95" s="407"/>
      <c r="Y95" s="424"/>
      <c r="Z95" s="425"/>
      <c r="AA95" s="409"/>
    </row>
    <row r="96" spans="1:28" s="111" customFormat="1" ht="15" customHeight="1">
      <c r="A96" s="130"/>
      <c r="B96" s="95" t="s">
        <v>11</v>
      </c>
      <c r="C96" s="92" t="s">
        <v>188</v>
      </c>
      <c r="D96" s="1537" t="s">
        <v>203</v>
      </c>
      <c r="E96" s="1538"/>
      <c r="F96" s="1539"/>
      <c r="G96" s="1540" t="s">
        <v>203</v>
      </c>
      <c r="H96" s="1541"/>
      <c r="I96" s="465"/>
      <c r="J96" s="446" t="str">
        <f t="shared" si="3"/>
        <v>Doctor</v>
      </c>
      <c r="K96" s="397"/>
      <c r="L96" s="396"/>
      <c r="M96" s="426"/>
      <c r="N96" s="396"/>
      <c r="O96" s="397"/>
      <c r="P96" s="397"/>
      <c r="Q96" s="396"/>
      <c r="R96" s="396"/>
      <c r="S96" s="396"/>
      <c r="T96" s="463" t="str">
        <f t="shared" ref="T96:T102" si="4">D96</f>
        <v>Doctor</v>
      </c>
      <c r="U96" s="464"/>
      <c r="V96" s="406"/>
      <c r="W96" s="407"/>
      <c r="X96" s="407"/>
      <c r="Y96" s="424"/>
      <c r="Z96" s="425"/>
      <c r="AA96" s="409"/>
    </row>
    <row r="97" spans="1:27" s="111" customFormat="1" ht="15" customHeight="1">
      <c r="A97" s="130"/>
      <c r="B97" s="95" t="s">
        <v>12</v>
      </c>
      <c r="C97" s="92" t="s">
        <v>189</v>
      </c>
      <c r="D97" s="1537" t="s">
        <v>203</v>
      </c>
      <c r="E97" s="1538"/>
      <c r="F97" s="1539"/>
      <c r="G97" s="1540" t="s">
        <v>203</v>
      </c>
      <c r="H97" s="1541"/>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ht="15" customHeight="1">
      <c r="A98" s="130"/>
      <c r="B98" s="94" t="s">
        <v>182</v>
      </c>
      <c r="C98" s="92" t="s">
        <v>190</v>
      </c>
      <c r="D98" s="1537" t="s">
        <v>203</v>
      </c>
      <c r="E98" s="1538"/>
      <c r="F98" s="1539"/>
      <c r="G98" s="1540" t="s">
        <v>203</v>
      </c>
      <c r="H98" s="1541"/>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37" t="s">
        <v>201</v>
      </c>
      <c r="E99" s="1538"/>
      <c r="F99" s="1539"/>
      <c r="G99" s="1540" t="s">
        <v>201</v>
      </c>
      <c r="H99" s="1541"/>
      <c r="I99" s="465"/>
      <c r="J99" s="446" t="str">
        <f t="shared" si="3"/>
        <v>Midwife</v>
      </c>
      <c r="K99" s="397"/>
      <c r="L99" s="396"/>
      <c r="M99" s="426"/>
      <c r="N99" s="396"/>
      <c r="O99" s="397"/>
      <c r="P99" s="397"/>
      <c r="Q99" s="396"/>
      <c r="R99" s="396"/>
      <c r="S99" s="396"/>
      <c r="T99" s="463" t="str">
        <f t="shared" si="4"/>
        <v>Midwife</v>
      </c>
      <c r="U99" s="464"/>
      <c r="V99" s="406"/>
      <c r="W99" s="407"/>
      <c r="X99" s="407"/>
      <c r="Y99" s="424"/>
      <c r="Z99" s="425"/>
      <c r="AA99" s="409"/>
    </row>
    <row r="100" spans="1:27" s="111" customFormat="1" ht="15" customHeight="1">
      <c r="A100" s="130"/>
      <c r="B100" s="95" t="s">
        <v>184</v>
      </c>
      <c r="C100" s="92" t="s">
        <v>192</v>
      </c>
      <c r="D100" s="1537" t="s">
        <v>203</v>
      </c>
      <c r="E100" s="1538"/>
      <c r="F100" s="1539"/>
      <c r="G100" s="1540" t="s">
        <v>203</v>
      </c>
      <c r="H100" s="1541"/>
      <c r="I100" s="465"/>
      <c r="J100" s="446" t="str">
        <f t="shared" si="3"/>
        <v>Doctor</v>
      </c>
      <c r="K100" s="397"/>
      <c r="L100" s="396"/>
      <c r="M100" s="426"/>
      <c r="N100" s="396"/>
      <c r="O100" s="397"/>
      <c r="P100" s="397"/>
      <c r="Q100" s="396"/>
      <c r="R100" s="396"/>
      <c r="S100" s="396"/>
      <c r="T100" s="463" t="str">
        <f t="shared" si="4"/>
        <v>Doctor</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201</v>
      </c>
      <c r="E102" s="1524"/>
      <c r="F102" s="1525"/>
      <c r="G102" s="1526" t="s">
        <v>201</v>
      </c>
      <c r="H102" s="1527"/>
      <c r="I102" s="465"/>
      <c r="J102" s="446" t="str">
        <f t="shared" si="3"/>
        <v>Midwife</v>
      </c>
      <c r="K102" s="397"/>
      <c r="L102" s="396"/>
      <c r="M102" s="426"/>
      <c r="N102" s="396"/>
      <c r="O102" s="397"/>
      <c r="P102" s="397"/>
      <c r="Q102" s="396"/>
      <c r="R102" s="396"/>
      <c r="S102" s="396"/>
      <c r="T102" s="463" t="str">
        <f t="shared" si="4"/>
        <v>Midwife</v>
      </c>
      <c r="U102" s="464"/>
      <c r="V102" s="406"/>
      <c r="W102" s="407"/>
      <c r="X102" s="407"/>
      <c r="Y102" s="424"/>
      <c r="Z102" s="425"/>
      <c r="AA102" s="409"/>
    </row>
    <row r="103" spans="1:27" s="111" customFormat="1" ht="90">
      <c r="A103" s="1528" t="s">
        <v>684</v>
      </c>
      <c r="B103" s="1529"/>
      <c r="C103" s="1530"/>
      <c r="D103" s="1531" t="s">
        <v>1324</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Officially pharmacists are allowed to provide COCs and pills on prescription only.</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t="s">
        <v>205</v>
      </c>
      <c r="F106" s="1513"/>
      <c r="G106" s="1518"/>
      <c r="H106" s="163" t="s">
        <v>205</v>
      </c>
      <c r="I106" s="447"/>
      <c r="J106" s="446"/>
      <c r="K106" s="397" t="str">
        <f>B106</f>
        <v>a. Unmarried people</v>
      </c>
      <c r="L106" s="396"/>
      <c r="M106" s="426" t="str">
        <f>E106</f>
        <v>Not applicable</v>
      </c>
      <c r="N106" s="396"/>
      <c r="O106" s="397"/>
      <c r="P106" s="396"/>
      <c r="Q106" s="396"/>
      <c r="R106" s="396"/>
      <c r="S106" s="396"/>
      <c r="T106" s="406"/>
      <c r="U106" s="406"/>
      <c r="V106" s="464" t="str">
        <f>E106</f>
        <v>Not applicable</v>
      </c>
      <c r="W106" s="407"/>
      <c r="X106" s="407"/>
      <c r="Y106" s="424"/>
      <c r="Z106" s="425"/>
      <c r="AA106" s="409"/>
    </row>
    <row r="107" spans="1:27" s="111" customFormat="1">
      <c r="A107" s="152"/>
      <c r="B107" s="1465" t="s">
        <v>23</v>
      </c>
      <c r="C107" s="1465"/>
      <c r="D107" s="366" t="s">
        <v>62</v>
      </c>
      <c r="E107" s="1512" t="s">
        <v>205</v>
      </c>
      <c r="F107" s="1513"/>
      <c r="G107" s="1518"/>
      <c r="H107" s="163" t="s">
        <v>205</v>
      </c>
      <c r="I107" s="447"/>
      <c r="J107" s="446"/>
      <c r="K107" s="397" t="str">
        <f>B107</f>
        <v>b. Young people</v>
      </c>
      <c r="L107" s="396"/>
      <c r="M107" s="426" t="str">
        <f>E107</f>
        <v>Not applicable</v>
      </c>
      <c r="N107" s="396"/>
      <c r="O107" s="397"/>
      <c r="P107" s="396"/>
      <c r="Q107" s="396"/>
      <c r="R107" s="396"/>
      <c r="S107" s="396"/>
      <c r="T107" s="406"/>
      <c r="U107" s="406"/>
      <c r="V107" s="464" t="str">
        <f>E107</f>
        <v>Not applicable</v>
      </c>
      <c r="W107" s="407"/>
      <c r="X107" s="407"/>
      <c r="Y107" s="424"/>
      <c r="Z107" s="425"/>
      <c r="AA107" s="409"/>
    </row>
    <row r="108" spans="1:27" s="111" customFormat="1" ht="15.75" thickBot="1">
      <c r="A108" s="216"/>
      <c r="B108" s="1519" t="s">
        <v>24</v>
      </c>
      <c r="C108" s="1519"/>
      <c r="D108" s="367" t="s">
        <v>62</v>
      </c>
      <c r="E108" s="1512" t="s">
        <v>205</v>
      </c>
      <c r="F108" s="1513"/>
      <c r="G108" s="1518"/>
      <c r="H108" s="163" t="s">
        <v>205</v>
      </c>
      <c r="I108" s="447"/>
      <c r="J108" s="446"/>
      <c r="K108" s="397" t="str">
        <f>B108</f>
        <v>c. Other</v>
      </c>
      <c r="L108" s="396"/>
      <c r="M108" s="426" t="str">
        <f>E108</f>
        <v>Not applicable</v>
      </c>
      <c r="N108" s="396"/>
      <c r="O108" s="397"/>
      <c r="P108" s="396"/>
      <c r="Q108" s="396"/>
      <c r="R108" s="396"/>
      <c r="S108" s="396"/>
      <c r="T108" s="406"/>
      <c r="U108" s="406"/>
      <c r="V108" s="464" t="str">
        <f>E108</f>
        <v>Not applicable</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62</v>
      </c>
      <c r="H112" s="1468"/>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205</v>
      </c>
      <c r="H113" s="1468"/>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62</v>
      </c>
      <c r="H116" s="1468"/>
      <c r="I116" s="421"/>
      <c r="J116" s="446" t="str">
        <f t="shared" ref="J116:J127" si="5">G116</f>
        <v>No</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62</v>
      </c>
      <c r="H117" s="1468"/>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62</v>
      </c>
      <c r="H118" s="1468"/>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62</v>
      </c>
      <c r="H119" s="1468"/>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62</v>
      </c>
      <c r="H120" s="1468"/>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62</v>
      </c>
      <c r="H121" s="1468"/>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62</v>
      </c>
      <c r="H122" s="1468"/>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62</v>
      </c>
      <c r="H123" s="1468"/>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65" t="s">
        <v>112</v>
      </c>
      <c r="D126" s="1465"/>
      <c r="E126" s="1466"/>
      <c r="F126" s="1502" t="s">
        <v>205</v>
      </c>
      <c r="G126" s="1503"/>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509">
        <v>2014</v>
      </c>
      <c r="G127" s="1510"/>
      <c r="H127" s="15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t="s">
        <v>1325</v>
      </c>
      <c r="E128" s="1478"/>
      <c r="F128" s="1478"/>
      <c r="G128" s="1478"/>
      <c r="H128" s="1479"/>
      <c r="I128" s="421"/>
      <c r="J128" s="473"/>
      <c r="K128" s="397" t="str">
        <f>A128</f>
        <v xml:space="preserve">D11. Name of the list(s)
</v>
      </c>
      <c r="L128" s="397"/>
      <c r="M128" s="396"/>
      <c r="N128" s="396"/>
      <c r="O128" s="397" t="str">
        <f>D128</f>
        <v>National essential medicines list 2014</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t="s">
        <v>205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205</v>
      </c>
      <c r="H132" s="1468"/>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205</v>
      </c>
      <c r="H133" s="1468"/>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205</v>
      </c>
      <c r="H134" s="1468"/>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205</v>
      </c>
      <c r="H135" s="1468"/>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65" t="s">
        <v>717</v>
      </c>
      <c r="C149" s="1465"/>
      <c r="D149" s="1465"/>
      <c r="E149" s="1465"/>
      <c r="F149" s="1477"/>
      <c r="G149" s="1478"/>
      <c r="H149" s="1479"/>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c r="G150" s="1478"/>
      <c r="H150" s="1479"/>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t="s">
        <v>1823</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Contraceptive security is not considered a priority or issue in Russia.</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0:H10"/>
    <mergeCell ref="A11:G11"/>
    <mergeCell ref="A12:G12"/>
    <mergeCell ref="B13:C13"/>
    <mergeCell ref="D13:H13"/>
    <mergeCell ref="A1:H1"/>
    <mergeCell ref="D3:E3"/>
    <mergeCell ref="A9:H9"/>
    <mergeCell ref="A2:C2"/>
    <mergeCell ref="D2:E2"/>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3">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Title="Choose from dropdown" error="Please choose from the dropdown list." prompt="Please select from the dropdown list." sqref="D15:D23">
      <formula1>"Yes, No, Don't Know, Not applicable"</formula1>
    </dataValidation>
    <dataValidation type="list" allowBlank="1" showInputMessage="1" showErrorMessage="1" error="Please choose from the dropdown list." sqref="G132:H135">
      <formula1>"Yes, No, Don't know, Not applicable"</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68">
      <formula1>$W$1:$W$5</formula1>
    </dataValidation>
    <dataValidation type="list" allowBlank="1" showInputMessage="1" showErrorMessage="1" error="Please choose from the dropdown list." sqref="G111:G113 H106:H108 D26 G140:G146 G148 F63 H25 G152:G153 F68:H78 D69:D78 G147:H147">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41 D43 D49 D51:D52 F85:H86 H89 H91 D106:D108 F59 G116:H125">
      <formula1>$W$1:$W$4</formula1>
    </dataValidation>
    <dataValidation type="list" allowBlank="1" showInputMessage="1" showErrorMessage="1" errorTitle="Choose from dropdown" error="Please choose from the dropdown list." sqref="H28">
      <formula1>$Y$1:$Y$10</formula1>
    </dataValidation>
    <dataValidation type="list" allowBlank="1" showErrorMessage="1" errorTitle="Choose from dropdown" error="Please choose from the dropdown list." sqref="F28">
      <formula1>$Y$1:$Y$10</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397" t="s">
        <v>1</v>
      </c>
      <c r="S1" s="396"/>
      <c r="T1" s="396"/>
      <c r="U1" s="396"/>
      <c r="V1" s="396"/>
      <c r="W1" s="399" t="s">
        <v>61</v>
      </c>
      <c r="X1" s="400" t="s">
        <v>49</v>
      </c>
      <c r="Y1" s="401" t="s">
        <v>85</v>
      </c>
      <c r="Z1" s="401"/>
      <c r="AA1" s="402"/>
    </row>
    <row r="2" spans="1:134" s="102" customFormat="1" ht="15.75">
      <c r="A2" s="1627"/>
      <c r="B2" s="1627"/>
      <c r="C2" s="1627"/>
      <c r="D2" s="1628"/>
      <c r="E2" s="1628"/>
      <c r="F2" s="738"/>
      <c r="G2" s="136"/>
      <c r="H2" s="136"/>
      <c r="I2" s="403"/>
      <c r="J2" s="404"/>
      <c r="K2" s="397" t="s">
        <v>75</v>
      </c>
      <c r="L2" s="396"/>
      <c r="M2" s="396"/>
      <c r="N2" s="397"/>
      <c r="O2" s="398" t="s">
        <v>60</v>
      </c>
      <c r="P2" s="396" t="s">
        <v>76</v>
      </c>
      <c r="Q2" s="88" t="s">
        <v>200</v>
      </c>
      <c r="R2" s="397" t="s">
        <v>65</v>
      </c>
      <c r="S2" s="396" t="s">
        <v>80</v>
      </c>
      <c r="T2" s="405" t="s">
        <v>81</v>
      </c>
      <c r="U2" s="406"/>
      <c r="V2" s="406" t="s">
        <v>82</v>
      </c>
      <c r="W2" s="407" t="s">
        <v>62</v>
      </c>
      <c r="X2" s="407"/>
      <c r="Y2" s="408" t="s">
        <v>86</v>
      </c>
      <c r="Z2" s="401"/>
      <c r="AA2" s="409"/>
    </row>
    <row r="3" spans="1:134" s="102" customFormat="1" ht="15.75">
      <c r="A3" s="984"/>
      <c r="B3" s="984"/>
      <c r="C3" s="984"/>
      <c r="D3" s="985"/>
      <c r="E3" s="985"/>
      <c r="F3" s="985"/>
      <c r="G3" s="136"/>
      <c r="H3" s="136"/>
      <c r="I3" s="403"/>
      <c r="J3" s="404"/>
      <c r="K3" s="397"/>
      <c r="L3" s="396"/>
      <c r="M3" s="396"/>
      <c r="N3" s="397"/>
      <c r="O3" s="398"/>
      <c r="P3" s="396"/>
      <c r="Q3" s="88" t="s">
        <v>187</v>
      </c>
      <c r="R3" s="397"/>
      <c r="S3" s="396"/>
      <c r="T3" s="405"/>
      <c r="U3" s="406"/>
      <c r="V3" s="406"/>
      <c r="W3" s="407"/>
      <c r="X3" s="407"/>
      <c r="Y3" s="408"/>
      <c r="Z3" s="401"/>
      <c r="AA3" s="409"/>
    </row>
    <row r="4" spans="1:134" s="102" customFormat="1" ht="15.75">
      <c r="A4" s="984"/>
      <c r="B4" s="984"/>
      <c r="C4" s="984"/>
      <c r="D4" s="985"/>
      <c r="E4" s="985"/>
      <c r="F4" s="985"/>
      <c r="G4" s="136"/>
      <c r="H4" s="136"/>
      <c r="I4" s="403"/>
      <c r="J4" s="404"/>
      <c r="K4" s="397"/>
      <c r="L4" s="396"/>
      <c r="M4" s="396"/>
      <c r="N4" s="397"/>
      <c r="O4" s="398"/>
      <c r="P4" s="396"/>
      <c r="Q4" s="88" t="s">
        <v>201</v>
      </c>
      <c r="R4" s="397"/>
      <c r="S4" s="396"/>
      <c r="T4" s="405"/>
      <c r="U4" s="406"/>
      <c r="V4" s="406"/>
      <c r="W4" s="407"/>
      <c r="X4" s="407"/>
      <c r="Y4" s="408"/>
      <c r="Z4" s="401"/>
      <c r="AA4" s="409"/>
    </row>
    <row r="5" spans="1:134" s="102" customFormat="1" ht="15" customHeight="1">
      <c r="A5" s="1629"/>
      <c r="B5" s="1629"/>
      <c r="C5" s="1629"/>
      <c r="D5" s="1629"/>
      <c r="E5" s="1629"/>
      <c r="F5" s="1629"/>
      <c r="G5" s="1629"/>
      <c r="H5" s="1629"/>
      <c r="I5" s="403"/>
      <c r="J5" s="404"/>
      <c r="K5" s="397"/>
      <c r="L5" s="396"/>
      <c r="M5" s="396"/>
      <c r="N5" s="397"/>
      <c r="O5" s="398" t="s">
        <v>64</v>
      </c>
      <c r="P5" s="396"/>
      <c r="Q5" s="88" t="s">
        <v>202</v>
      </c>
      <c r="R5" s="397" t="s">
        <v>47</v>
      </c>
      <c r="S5" s="396"/>
      <c r="T5" s="405"/>
      <c r="U5" s="406"/>
      <c r="V5" s="406"/>
      <c r="W5" s="407" t="s">
        <v>66</v>
      </c>
      <c r="X5" s="407"/>
      <c r="Y5" s="408" t="s">
        <v>87</v>
      </c>
      <c r="Z5" s="401"/>
      <c r="AA5" s="409"/>
    </row>
    <row r="6" spans="1:134" s="102" customFormat="1" ht="15" customHeight="1">
      <c r="A6" s="144"/>
      <c r="B6" s="144"/>
      <c r="C6" s="144"/>
      <c r="D6" s="1630"/>
      <c r="E6" s="1630"/>
      <c r="F6" s="1631"/>
      <c r="G6" s="1631"/>
      <c r="H6" s="1631"/>
      <c r="I6" s="410"/>
      <c r="J6" s="404"/>
      <c r="K6" s="397"/>
      <c r="L6" s="396"/>
      <c r="M6" s="396"/>
      <c r="N6" s="397"/>
      <c r="O6" s="397" t="s">
        <v>63</v>
      </c>
      <c r="P6" s="396"/>
      <c r="Q6" s="19" t="s">
        <v>204</v>
      </c>
      <c r="R6" s="407" t="s">
        <v>48</v>
      </c>
      <c r="S6" s="396"/>
      <c r="T6" s="405"/>
      <c r="U6" s="406"/>
      <c r="V6" s="406"/>
      <c r="W6" s="407" t="s">
        <v>205</v>
      </c>
      <c r="X6" s="407"/>
      <c r="Y6" s="408" t="s">
        <v>88</v>
      </c>
      <c r="Z6" s="401"/>
      <c r="AA6" s="409"/>
    </row>
    <row r="7" spans="1:134" s="102" customFormat="1" ht="34.5" customHeight="1">
      <c r="A7" s="145" t="s">
        <v>1012</v>
      </c>
      <c r="B7" s="525"/>
      <c r="C7" s="525"/>
      <c r="D7" s="526"/>
      <c r="E7" s="527"/>
      <c r="F7" s="526"/>
      <c r="G7" s="528"/>
      <c r="H7" s="529"/>
      <c r="I7" s="410"/>
      <c r="J7" s="404"/>
      <c r="K7" s="397"/>
      <c r="L7" s="396"/>
      <c r="M7" s="396"/>
      <c r="N7" s="397"/>
      <c r="O7" s="397" t="s">
        <v>205</v>
      </c>
      <c r="P7" s="396"/>
      <c r="Q7" s="88" t="s">
        <v>203</v>
      </c>
      <c r="R7" s="397" t="s">
        <v>205</v>
      </c>
      <c r="S7" s="396"/>
      <c r="T7" s="405"/>
      <c r="U7" s="406"/>
      <c r="V7" s="406"/>
      <c r="X7" s="407"/>
      <c r="Y7" s="102" t="s">
        <v>90</v>
      </c>
      <c r="Z7" s="401"/>
      <c r="AA7" s="409"/>
    </row>
    <row r="8" spans="1:134" s="102" customFormat="1" ht="34.5" customHeight="1">
      <c r="A8" s="145"/>
      <c r="C8" s="753" t="s">
        <v>341</v>
      </c>
      <c r="D8" s="526"/>
      <c r="E8" s="527"/>
      <c r="F8" s="526"/>
      <c r="G8" s="528"/>
      <c r="H8" s="529"/>
      <c r="I8" s="410"/>
      <c r="J8" s="404"/>
      <c r="K8" s="397"/>
      <c r="L8" s="396"/>
      <c r="M8" s="396"/>
      <c r="N8" s="397"/>
      <c r="O8" s="397"/>
      <c r="P8" s="396"/>
      <c r="Q8" s="88" t="s">
        <v>66</v>
      </c>
      <c r="R8" s="397"/>
      <c r="S8" s="396"/>
      <c r="T8" s="405"/>
      <c r="U8" s="406"/>
      <c r="V8" s="406"/>
      <c r="X8" s="407"/>
      <c r="Z8" s="401"/>
      <c r="AA8" s="409"/>
    </row>
    <row r="9" spans="1:134" s="102" customFormat="1" ht="39.75" customHeight="1">
      <c r="A9" s="1623" t="s">
        <v>672</v>
      </c>
      <c r="B9" s="1623"/>
      <c r="C9" s="1623"/>
      <c r="D9" s="1623"/>
      <c r="E9" s="1623"/>
      <c r="F9" s="1623"/>
      <c r="G9" s="1623"/>
      <c r="H9" s="1623"/>
      <c r="I9" s="410"/>
      <c r="J9" s="404"/>
      <c r="K9" s="397"/>
      <c r="L9" s="396"/>
      <c r="M9" s="396"/>
      <c r="N9" s="397"/>
      <c r="O9" s="397"/>
      <c r="P9" s="396"/>
      <c r="Q9" s="88" t="s">
        <v>205</v>
      </c>
      <c r="R9" s="397"/>
      <c r="S9" s="396"/>
      <c r="T9" s="405"/>
      <c r="U9" s="406"/>
      <c r="V9" s="406"/>
      <c r="X9" s="754" t="str">
        <f>A9</f>
        <v>The CS Indicators are presented in the following sections:
               A. leadership &amp; coordination               B. finance &amp; procurement               C. commodities               D. policies               E. supply chain</v>
      </c>
      <c r="Y9" s="415" t="s">
        <v>91</v>
      </c>
      <c r="Z9" s="401"/>
      <c r="AA9" s="409"/>
    </row>
    <row r="10" spans="1:134" ht="166.5" customHeight="1" thickBot="1">
      <c r="A10" s="1624" t="s">
        <v>1014</v>
      </c>
      <c r="B10" s="1625"/>
      <c r="C10" s="1625"/>
      <c r="D10" s="1625"/>
      <c r="E10" s="1625"/>
      <c r="F10" s="1625"/>
      <c r="G10" s="1625"/>
      <c r="H10" s="1625"/>
      <c r="O10" s="397" t="s">
        <v>51</v>
      </c>
      <c r="X10" s="755"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2" t="s">
        <v>94</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424" t="s">
        <v>96</v>
      </c>
      <c r="Z11" s="401"/>
      <c r="AA11" s="409"/>
    </row>
    <row r="12" spans="1:134" s="111" customFormat="1" ht="45">
      <c r="A12" s="1491" t="s">
        <v>117</v>
      </c>
      <c r="B12" s="1492"/>
      <c r="C12" s="1492"/>
      <c r="D12" s="1492"/>
      <c r="E12" s="1492"/>
      <c r="F12" s="1492"/>
      <c r="G12" s="1493"/>
      <c r="H12" s="160"/>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Y12" s="424" t="s">
        <v>66</v>
      </c>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c r="E13" s="1513"/>
      <c r="F13" s="1513"/>
      <c r="G13" s="1513"/>
      <c r="H13" s="1514"/>
      <c r="I13" s="419"/>
      <c r="J13" s="404"/>
      <c r="K13" s="397" t="str">
        <f>B13</f>
        <v>a. What is the name of the committee?</v>
      </c>
      <c r="L13" s="548">
        <f>D13</f>
        <v>0</v>
      </c>
      <c r="M13" s="396"/>
      <c r="N13" s="396"/>
      <c r="O13" s="398">
        <f>D13</f>
        <v>0</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25"/>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1181"/>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1181"/>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1181"/>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1181"/>
      <c r="E19" s="153" t="s">
        <v>57</v>
      </c>
      <c r="F19" s="1477"/>
      <c r="G19" s="1478"/>
      <c r="H19" s="1479"/>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1181"/>
      <c r="E20" s="153" t="s">
        <v>58</v>
      </c>
      <c r="F20" s="1477"/>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1181"/>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562" t="s">
        <v>39</v>
      </c>
      <c r="C22" s="1562"/>
      <c r="D22" s="1181"/>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1181"/>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181"/>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c r="G28" s="159" t="s">
        <v>98</v>
      </c>
      <c r="H28" s="160"/>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c r="H29" s="1613"/>
      <c r="I29" s="438"/>
      <c r="J29" s="403">
        <f>G29</f>
        <v>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c r="F30" s="162" t="s">
        <v>127</v>
      </c>
      <c r="G30" s="1614"/>
      <c r="H30" s="1615"/>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47"/>
      <c r="E41" s="168"/>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47"/>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47"/>
      <c r="E49" s="168"/>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1183"/>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1183"/>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t="e">
        <f>E45/(E45+E53)</f>
        <v>#DIV/0!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t="e">
        <f>E41/E45</f>
        <v>#DIV/0!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t="e">
        <f>(E45+E53)/G29</f>
        <v>#DIV/0!</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46"/>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32"/>
      <c r="B63" s="731"/>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467"/>
      <c r="E68" s="1575"/>
      <c r="F68" s="1181"/>
      <c r="G68" s="1181"/>
      <c r="H68" s="1181"/>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467"/>
      <c r="E69" s="1575"/>
      <c r="F69" s="1181"/>
      <c r="G69" s="1181"/>
      <c r="H69" s="1181"/>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467"/>
      <c r="E70" s="1575"/>
      <c r="F70" s="1181"/>
      <c r="G70" s="1181"/>
      <c r="H70" s="1181"/>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467"/>
      <c r="E71" s="1575"/>
      <c r="F71" s="1181"/>
      <c r="G71" s="1181"/>
      <c r="H71" s="1181"/>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467"/>
      <c r="E72" s="1575"/>
      <c r="F72" s="1181"/>
      <c r="G72" s="1181"/>
      <c r="H72" s="1181"/>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467"/>
      <c r="E73" s="1575"/>
      <c r="F73" s="1181"/>
      <c r="G73" s="1181"/>
      <c r="H73" s="1181"/>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467"/>
      <c r="E74" s="1575"/>
      <c r="F74" s="1181"/>
      <c r="G74" s="1181"/>
      <c r="H74" s="1181"/>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467"/>
      <c r="E75" s="1575"/>
      <c r="F75" s="1181"/>
      <c r="G75" s="1181"/>
      <c r="H75" s="1181"/>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467"/>
      <c r="E76" s="1575"/>
      <c r="F76" s="1181"/>
      <c r="G76" s="1181"/>
      <c r="H76" s="1181"/>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467"/>
      <c r="E77" s="1575"/>
      <c r="F77" s="1181"/>
      <c r="G77" s="1181"/>
      <c r="H77" s="1181"/>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467"/>
      <c r="E78" s="1575"/>
      <c r="F78" s="1181"/>
      <c r="G78" s="1181"/>
      <c r="H78" s="1181"/>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467"/>
      <c r="E79" s="1575"/>
      <c r="F79" s="1181"/>
      <c r="G79" s="1181"/>
      <c r="H79" s="1181"/>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34"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35"/>
      <c r="D85" s="1571"/>
      <c r="E85" s="1572"/>
      <c r="F85" s="160"/>
      <c r="G85" s="1554"/>
      <c r="H85" s="1555"/>
      <c r="I85" s="458"/>
      <c r="J85" s="446">
        <f>G85</f>
        <v>0</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556" t="s">
        <v>71</v>
      </c>
      <c r="B86" s="1557"/>
      <c r="C86" s="1557"/>
      <c r="D86" s="1557"/>
      <c r="E86" s="1557"/>
      <c r="F86" s="1551"/>
      <c r="G86" s="1552"/>
      <c r="H86" s="1553"/>
      <c r="I86" s="458"/>
      <c r="J86" s="446"/>
      <c r="K86" s="397"/>
      <c r="L86" s="396"/>
      <c r="M86" s="396"/>
      <c r="N86" s="396"/>
      <c r="O86" s="396"/>
      <c r="P86" s="396"/>
      <c r="Q86" s="398">
        <f>F86</f>
        <v>0</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c r="F87" s="1513"/>
      <c r="G87" s="1513"/>
      <c r="H87" s="1514"/>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c r="F88" s="1513"/>
      <c r="G88" s="1513"/>
      <c r="H88" s="1514"/>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551"/>
      <c r="I89" s="1552"/>
      <c r="J89" s="1553"/>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551"/>
      <c r="I91" s="1552"/>
      <c r="J91" s="1553"/>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c r="E95" s="1538"/>
      <c r="F95" s="1539"/>
      <c r="G95" s="1540"/>
      <c r="H95" s="1541"/>
      <c r="I95" s="465"/>
      <c r="J95" s="446">
        <f t="shared" si="3"/>
        <v>0</v>
      </c>
      <c r="K95" s="397"/>
      <c r="L95" s="396"/>
      <c r="M95" s="426"/>
      <c r="N95" s="396"/>
      <c r="O95" s="397"/>
      <c r="P95" s="397"/>
      <c r="Q95" s="396"/>
      <c r="R95" s="396"/>
      <c r="S95" s="396"/>
      <c r="T95" s="463">
        <f>D95</f>
        <v>0</v>
      </c>
      <c r="U95" s="464"/>
      <c r="V95" s="406"/>
      <c r="W95" s="407"/>
      <c r="X95" s="407"/>
      <c r="Y95" s="424"/>
      <c r="Z95" s="425"/>
      <c r="AA95" s="409"/>
    </row>
    <row r="96" spans="1:28" s="111" customFormat="1" ht="15" customHeight="1">
      <c r="A96" s="130"/>
      <c r="B96" s="95" t="s">
        <v>11</v>
      </c>
      <c r="C96" s="92" t="s">
        <v>188</v>
      </c>
      <c r="D96" s="1537"/>
      <c r="E96" s="1538"/>
      <c r="F96" s="1539"/>
      <c r="G96" s="1540"/>
      <c r="H96" s="1541"/>
      <c r="I96" s="465"/>
      <c r="J96" s="446">
        <f t="shared" si="3"/>
        <v>0</v>
      </c>
      <c r="K96" s="397"/>
      <c r="L96" s="396"/>
      <c r="M96" s="426"/>
      <c r="N96" s="396"/>
      <c r="O96" s="397"/>
      <c r="P96" s="397"/>
      <c r="Q96" s="396"/>
      <c r="R96" s="396"/>
      <c r="S96" s="396"/>
      <c r="T96" s="463">
        <f t="shared" ref="T96:T102" si="4">D96</f>
        <v>0</v>
      </c>
      <c r="U96" s="464"/>
      <c r="V96" s="406"/>
      <c r="W96" s="407"/>
      <c r="X96" s="407"/>
      <c r="Y96" s="424"/>
      <c r="Z96" s="425"/>
      <c r="AA96" s="409"/>
    </row>
    <row r="97" spans="1:27" s="111" customFormat="1" ht="15" customHeight="1">
      <c r="A97" s="130"/>
      <c r="B97" s="95" t="s">
        <v>12</v>
      </c>
      <c r="C97" s="92" t="s">
        <v>189</v>
      </c>
      <c r="D97" s="1537"/>
      <c r="E97" s="1538"/>
      <c r="F97" s="1539"/>
      <c r="G97" s="1540"/>
      <c r="H97" s="1541"/>
      <c r="I97" s="465"/>
      <c r="J97" s="446">
        <f t="shared" si="3"/>
        <v>0</v>
      </c>
      <c r="K97" s="397"/>
      <c r="L97" s="396"/>
      <c r="M97" s="426"/>
      <c r="N97" s="396"/>
      <c r="O97" s="397"/>
      <c r="P97" s="397"/>
      <c r="Q97" s="396"/>
      <c r="R97" s="396"/>
      <c r="S97" s="396"/>
      <c r="T97" s="463">
        <f t="shared" si="4"/>
        <v>0</v>
      </c>
      <c r="U97" s="464"/>
      <c r="V97" s="406"/>
      <c r="W97" s="407"/>
      <c r="X97" s="407"/>
      <c r="Y97" s="424"/>
      <c r="Z97" s="425"/>
      <c r="AA97" s="409"/>
    </row>
    <row r="98" spans="1:27" s="111" customFormat="1" ht="15" customHeight="1">
      <c r="A98" s="130"/>
      <c r="B98" s="94" t="s">
        <v>182</v>
      </c>
      <c r="C98" s="92" t="s">
        <v>190</v>
      </c>
      <c r="D98" s="1537"/>
      <c r="E98" s="1538"/>
      <c r="F98" s="1539"/>
      <c r="G98" s="1540"/>
      <c r="H98" s="1541"/>
      <c r="I98" s="465"/>
      <c r="J98" s="446">
        <f t="shared" si="3"/>
        <v>0</v>
      </c>
      <c r="K98" s="397"/>
      <c r="L98" s="396"/>
      <c r="M98" s="426"/>
      <c r="N98" s="396"/>
      <c r="O98" s="397"/>
      <c r="P98" s="397"/>
      <c r="Q98" s="396"/>
      <c r="R98" s="396"/>
      <c r="S98" s="396"/>
      <c r="T98" s="463">
        <f t="shared" si="4"/>
        <v>0</v>
      </c>
      <c r="U98" s="464"/>
      <c r="V98" s="406"/>
      <c r="W98" s="407"/>
      <c r="X98" s="407"/>
      <c r="Y98" s="424"/>
      <c r="Z98" s="425"/>
      <c r="AA98" s="409"/>
    </row>
    <row r="99" spans="1:27" s="111" customFormat="1" ht="15" customHeight="1">
      <c r="A99" s="130"/>
      <c r="B99" s="95" t="s">
        <v>183</v>
      </c>
      <c r="C99" s="92" t="s">
        <v>191</v>
      </c>
      <c r="D99" s="1537"/>
      <c r="E99" s="1538"/>
      <c r="F99" s="1539"/>
      <c r="G99" s="1540"/>
      <c r="H99" s="1541"/>
      <c r="I99" s="465"/>
      <c r="J99" s="446">
        <f t="shared" si="3"/>
        <v>0</v>
      </c>
      <c r="K99" s="397"/>
      <c r="L99" s="396"/>
      <c r="M99" s="426"/>
      <c r="N99" s="396"/>
      <c r="O99" s="397"/>
      <c r="P99" s="397"/>
      <c r="Q99" s="396"/>
      <c r="R99" s="396"/>
      <c r="S99" s="396"/>
      <c r="T99" s="463">
        <f t="shared" si="4"/>
        <v>0</v>
      </c>
      <c r="U99" s="464"/>
      <c r="V99" s="406"/>
      <c r="W99" s="407"/>
      <c r="X99" s="407"/>
      <c r="Y99" s="424"/>
      <c r="Z99" s="425"/>
      <c r="AA99" s="409"/>
    </row>
    <row r="100" spans="1:27" s="111" customFormat="1" ht="15" customHeight="1">
      <c r="A100" s="130"/>
      <c r="B100" s="95" t="s">
        <v>184</v>
      </c>
      <c r="C100" s="92" t="s">
        <v>192</v>
      </c>
      <c r="D100" s="1537"/>
      <c r="E100" s="1538"/>
      <c r="F100" s="1539"/>
      <c r="G100" s="1540"/>
      <c r="H100" s="1541"/>
      <c r="I100" s="465"/>
      <c r="J100" s="446">
        <f t="shared" si="3"/>
        <v>0</v>
      </c>
      <c r="K100" s="397"/>
      <c r="L100" s="396"/>
      <c r="M100" s="426"/>
      <c r="N100" s="396"/>
      <c r="O100" s="397"/>
      <c r="P100" s="397"/>
      <c r="Q100" s="396"/>
      <c r="R100" s="396"/>
      <c r="S100" s="396"/>
      <c r="T100" s="463">
        <f t="shared" si="4"/>
        <v>0</v>
      </c>
      <c r="U100" s="464"/>
      <c r="V100" s="406"/>
      <c r="W100" s="407"/>
      <c r="X100" s="407"/>
      <c r="Y100" s="424"/>
      <c r="Z100" s="425"/>
      <c r="AA100" s="409"/>
    </row>
    <row r="101" spans="1:27" s="111" customFormat="1" ht="15" customHeight="1">
      <c r="A101" s="130"/>
      <c r="B101" s="95" t="s">
        <v>185</v>
      </c>
      <c r="C101" s="92" t="s">
        <v>193</v>
      </c>
      <c r="D101" s="1537"/>
      <c r="E101" s="1538"/>
      <c r="F101" s="1539"/>
      <c r="G101" s="1540"/>
      <c r="H101" s="1541"/>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23"/>
      <c r="E102" s="1524"/>
      <c r="F102" s="1525"/>
      <c r="G102" s="1526"/>
      <c r="H102" s="1527"/>
      <c r="I102" s="465"/>
      <c r="J102" s="446">
        <f t="shared" si="3"/>
        <v>0</v>
      </c>
      <c r="K102" s="397"/>
      <c r="L102" s="396"/>
      <c r="M102" s="426"/>
      <c r="N102" s="396"/>
      <c r="O102" s="397"/>
      <c r="P102" s="397"/>
      <c r="Q102" s="396"/>
      <c r="R102" s="396"/>
      <c r="S102" s="396"/>
      <c r="T102" s="463">
        <f t="shared" si="4"/>
        <v>0</v>
      </c>
      <c r="U102" s="464"/>
      <c r="V102" s="406"/>
      <c r="W102" s="407"/>
      <c r="X102" s="407"/>
      <c r="Y102" s="424"/>
      <c r="Z102" s="425"/>
      <c r="AA102" s="409"/>
    </row>
    <row r="103" spans="1:27" s="111" customFormat="1" ht="90">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c r="H111" s="1468"/>
      <c r="I111" s="465"/>
      <c r="J111" s="446">
        <f>G111</f>
        <v>0</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c r="H112" s="1468"/>
      <c r="I112" s="465"/>
      <c r="J112" s="446">
        <f>G112</f>
        <v>0</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c r="H113" s="1468"/>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c r="H116" s="1468"/>
      <c r="I116" s="421"/>
      <c r="J116" s="446">
        <f t="shared" ref="J116:J127" si="5">G116</f>
        <v>0</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c r="H117" s="1468"/>
      <c r="I117" s="421"/>
      <c r="J117" s="446">
        <f t="shared" si="5"/>
        <v>0</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c r="H118" s="1468"/>
      <c r="I118" s="421"/>
      <c r="J118" s="446">
        <f t="shared" si="5"/>
        <v>0</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c r="H119" s="1468"/>
      <c r="I119" s="421"/>
      <c r="J119" s="446">
        <f t="shared" si="5"/>
        <v>0</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c r="H120" s="1468"/>
      <c r="I120" s="421"/>
      <c r="J120" s="446">
        <f t="shared" si="5"/>
        <v>0</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c r="H121" s="1468"/>
      <c r="I121" s="421"/>
      <c r="J121" s="446">
        <f t="shared" si="5"/>
        <v>0</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c r="H122" s="1468"/>
      <c r="I122" s="421"/>
      <c r="J122" s="446">
        <f t="shared" si="5"/>
        <v>0</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c r="H123" s="1468"/>
      <c r="I123" s="421"/>
      <c r="J123" s="446">
        <f t="shared" si="5"/>
        <v>0</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c r="H124" s="1468"/>
      <c r="I124" s="421"/>
      <c r="J124" s="446">
        <f>G124</f>
        <v>0</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c r="H125" s="1468"/>
      <c r="I125" s="421"/>
      <c r="J125" s="446">
        <f t="shared" si="5"/>
        <v>0</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24"/>
      <c r="C126" s="1465" t="s">
        <v>112</v>
      </c>
      <c r="D126" s="1465"/>
      <c r="E126" s="1466"/>
      <c r="F126" s="1502"/>
      <c r="G126" s="1503"/>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509"/>
      <c r="G127" s="1510"/>
      <c r="H127" s="15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c r="E128" s="1478"/>
      <c r="F128" s="1478"/>
      <c r="G128" s="1478"/>
      <c r="H128" s="1479"/>
      <c r="I128" s="421"/>
      <c r="J128" s="473"/>
      <c r="K128" s="397" t="str">
        <f>A128</f>
        <v xml:space="preserve">D11. Name of the list(s)
</v>
      </c>
      <c r="L128" s="397"/>
      <c r="M128" s="396"/>
      <c r="N128" s="396"/>
      <c r="O128" s="397">
        <f>D128</f>
        <v>0</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c r="H132" s="1468"/>
      <c r="I132" s="421"/>
      <c r="J132" s="446">
        <f>G132</f>
        <v>0</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c r="H133" s="1468"/>
      <c r="I133" s="421"/>
      <c r="J133" s="446">
        <f>G133</f>
        <v>0</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c r="H134" s="1468"/>
      <c r="I134" s="421"/>
      <c r="J134" s="446">
        <f>G134</f>
        <v>0</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c r="H135" s="1468"/>
      <c r="I135" s="421"/>
      <c r="J135" s="446">
        <f>G135</f>
        <v>0</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c r="H138" s="1495"/>
      <c r="I138" s="419"/>
      <c r="J138" s="446">
        <f>G138</f>
        <v>0</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27"/>
      <c r="B140" s="1465" t="s">
        <v>108</v>
      </c>
      <c r="C140" s="1465"/>
      <c r="D140" s="1465"/>
      <c r="E140" s="1465"/>
      <c r="F140" s="1466"/>
      <c r="G140" s="1467"/>
      <c r="H140" s="1468"/>
      <c r="I140" s="419"/>
      <c r="J140" s="446">
        <f t="shared" ref="J140:J148" si="7">G140</f>
        <v>0</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65" t="s">
        <v>109</v>
      </c>
      <c r="C141" s="1465"/>
      <c r="D141" s="1465"/>
      <c r="E141" s="1465"/>
      <c r="F141" s="1466"/>
      <c r="G141" s="1467"/>
      <c r="H141" s="1468"/>
      <c r="I141" s="419"/>
      <c r="J141" s="446">
        <f t="shared" si="7"/>
        <v>0</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65" t="s">
        <v>170</v>
      </c>
      <c r="C142" s="1465"/>
      <c r="D142" s="1465"/>
      <c r="E142" s="1465"/>
      <c r="F142" s="1466"/>
      <c r="G142" s="1467"/>
      <c r="H142" s="1468"/>
      <c r="I142" s="419"/>
      <c r="J142" s="446">
        <f t="shared" si="7"/>
        <v>0</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65" t="s">
        <v>171</v>
      </c>
      <c r="C143" s="1465"/>
      <c r="D143" s="1465"/>
      <c r="E143" s="1465"/>
      <c r="F143" s="1466"/>
      <c r="G143" s="1467"/>
      <c r="H143" s="1468"/>
      <c r="I143" s="419"/>
      <c r="J143" s="446">
        <f t="shared" si="7"/>
        <v>0</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65" t="s">
        <v>29</v>
      </c>
      <c r="C144" s="1465"/>
      <c r="D144" s="1465"/>
      <c r="E144" s="1465"/>
      <c r="F144" s="1466"/>
      <c r="G144" s="1467"/>
      <c r="H144" s="1468"/>
      <c r="I144" s="419"/>
      <c r="J144" s="446">
        <f t="shared" si="7"/>
        <v>0</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65" t="s">
        <v>18</v>
      </c>
      <c r="C145" s="1465"/>
      <c r="D145" s="1465"/>
      <c r="E145" s="1465"/>
      <c r="F145" s="1466"/>
      <c r="G145" s="1467"/>
      <c r="H145" s="1468"/>
      <c r="I145" s="419"/>
      <c r="J145" s="446">
        <f t="shared" si="7"/>
        <v>0</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65" t="s">
        <v>19</v>
      </c>
      <c r="C146" s="1465"/>
      <c r="D146" s="1465"/>
      <c r="E146" s="1465"/>
      <c r="F146" s="1466"/>
      <c r="G146" s="1467"/>
      <c r="H146" s="1468"/>
      <c r="I146" s="419"/>
      <c r="J146" s="446">
        <f t="shared" si="7"/>
        <v>0</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65" t="s">
        <v>110</v>
      </c>
      <c r="C147" s="1465"/>
      <c r="D147" s="1465"/>
      <c r="E147" s="1465"/>
      <c r="F147" s="1466"/>
      <c r="G147" s="1467"/>
      <c r="H147" s="1468"/>
      <c r="I147" s="419"/>
      <c r="J147" s="446">
        <f t="shared" si="7"/>
        <v>0</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65" t="s">
        <v>72</v>
      </c>
      <c r="C148" s="1465"/>
      <c r="D148" s="1465"/>
      <c r="E148" s="1465"/>
      <c r="F148" s="1466"/>
      <c r="G148" s="1467"/>
      <c r="H148" s="1468"/>
      <c r="I148" s="419"/>
      <c r="J148" s="446">
        <f t="shared" si="7"/>
        <v>0</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65" t="s">
        <v>717</v>
      </c>
      <c r="C149" s="1465"/>
      <c r="D149" s="1465"/>
      <c r="E149" s="1465"/>
      <c r="F149" s="1477"/>
      <c r="G149" s="1478"/>
      <c r="H149" s="1479"/>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c r="G150" s="1478"/>
      <c r="H150" s="1479"/>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82" t="s">
        <v>176</v>
      </c>
      <c r="C152" s="1482"/>
      <c r="D152" s="1482"/>
      <c r="E152" s="1482"/>
      <c r="F152" s="1483"/>
      <c r="G152" s="1484"/>
      <c r="H152" s="1485"/>
      <c r="I152" s="419"/>
      <c r="J152" s="446">
        <f>G152</f>
        <v>0</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65" t="s">
        <v>177</v>
      </c>
      <c r="C153" s="1465"/>
      <c r="D153" s="1465"/>
      <c r="E153" s="1465"/>
      <c r="F153" s="1466"/>
      <c r="G153" s="1467"/>
      <c r="H153" s="1468"/>
      <c r="I153" s="419"/>
      <c r="J153" s="403">
        <f>G153</f>
        <v>0</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1">
    <mergeCell ref="A9:H9"/>
    <mergeCell ref="A10:H10"/>
    <mergeCell ref="A11:G11"/>
    <mergeCell ref="A12:G12"/>
    <mergeCell ref="B13:C13"/>
    <mergeCell ref="D13:H13"/>
    <mergeCell ref="A1:H1"/>
    <mergeCell ref="A2:C2"/>
    <mergeCell ref="D2:E2"/>
    <mergeCell ref="A5:H5"/>
    <mergeCell ref="D6:E6"/>
    <mergeCell ref="F6:H6"/>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H89:J89"/>
    <mergeCell ref="H91:J91"/>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4">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prompt="Please select from the dropdown list." sqref="G138">
      <formula1>"Yes, No, Don't know, Not applicable"</formula1>
    </dataValidation>
    <dataValidation type="list" allowBlank="1" showInputMessage="1" showErrorMessage="1" error="Please choose from the dropdown list." sqref="G111:G113 H106:H108 H25 G147:H147 G152:G153 G132:G135 F63 G148 G140:G146">
      <formula1>"Yes, No, Don't know, Not applicable"</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formula1>$W$1:$W$5</formula1>
    </dataValidation>
    <dataValidation type="list" allowBlank="1" showInputMessage="1" showErrorMessage="1" error="Please choose from the dropdown list." sqref="H31:H32 G116:H125 F59 D106:D108 D41 D43">
      <formula1>"Yes, No, Don't know"</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F61:H61">
      <formula1>$R$1:$R$7</formula1>
    </dataValidation>
    <dataValidation type="list" allowBlank="1" showInputMessage="1" showErrorMessage="1" error="Please choose from the dropdown list." sqref="H24">
      <formula1>"0 times, 1-2 times, 3-5 times, 6 or more times, Don't know"</formula1>
    </dataValidation>
    <dataValidation type="list" allowBlank="1" showInputMessage="1" showErrorMessage="1" sqref="D95:H102">
      <formula1>"Community Health Worker, Auxiliary Nurse, Auxiliary Nurse Midwife, Clinical Officer, Doctor, Don't know, Not applicable"</formula1>
    </dataValidation>
    <dataValidation type="list" allowBlank="1" showInputMessage="1" showErrorMessage="1" errorTitle="Choose from dropdown" error="Please choose from the dropdown list." prompt="Please select from the dropdown list." sqref="D15:D23 D26 D68:D79 F68:H79">
      <formula1>"Yes, No, Don't know, Not applicable"</formula1>
    </dataValidation>
    <dataValidation type="list" allowBlank="1" showInputMessage="1" showErrorMessage="1" error="Please choose from the dropdown list." sqref="D49 D51:D52 G85:H85 F86:H86 H89:J89 H91:J91">
      <formula1>"Yes, No, Don't know"</formula1>
    </dataValidation>
    <dataValidation type="list" allowBlank="1" showInputMessage="1" showErrorMessage="1" errorTitle="Choose from dropdown" error="Please choose from the dropdown list." prompt="Please select from the dropdown list." sqref="H82 F85">
      <formula1>"Yes, No, Don''t know"</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1457</v>
      </c>
      <c r="B7" s="1632"/>
      <c r="C7" s="1632"/>
      <c r="D7" s="916"/>
      <c r="E7" s="916"/>
      <c r="F7" s="916"/>
      <c r="G7" s="917"/>
      <c r="H7" s="918"/>
      <c r="I7" s="906"/>
      <c r="J7" s="907"/>
      <c r="K7" s="908" t="str">
        <f>A7</f>
        <v>Country: Rwanda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255</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65" t="s">
        <v>13</v>
      </c>
      <c r="C13" s="1466"/>
      <c r="D13" s="1964" t="s">
        <v>384</v>
      </c>
      <c r="E13" s="1965"/>
      <c r="F13" s="1965"/>
      <c r="G13" s="1965"/>
      <c r="H13" s="1966"/>
      <c r="I13" s="6"/>
      <c r="J13" s="23"/>
      <c r="K13" s="7" t="str">
        <f>B13</f>
        <v>a. What is the name of the committee?</v>
      </c>
      <c r="L13" s="29" t="str">
        <f>D13</f>
        <v>Family Planning Logistics Committee</v>
      </c>
      <c r="M13" s="19"/>
      <c r="N13" s="19"/>
      <c r="O13" s="22" t="str">
        <f>D13</f>
        <v>Family Planning Logistics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961" t="s">
        <v>611</v>
      </c>
      <c r="G15" s="1962"/>
      <c r="H15" s="1963"/>
      <c r="I15" s="6"/>
      <c r="J15" s="23"/>
      <c r="K15" s="7" t="str">
        <f t="shared" ref="K15:K23" si="0">B15</f>
        <v>a. Social marketing</v>
      </c>
      <c r="L15" s="19"/>
      <c r="M15" s="19"/>
      <c r="N15" s="19"/>
      <c r="O15" s="7"/>
      <c r="P15" s="19"/>
      <c r="Q15" s="7" t="str">
        <f t="shared" ref="Q15:Q23" si="1">F15</f>
        <v>Society for Family Health (SFH)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65" t="s">
        <v>258</v>
      </c>
      <c r="C16" s="1466"/>
      <c r="D16" s="680" t="s">
        <v>61</v>
      </c>
      <c r="E16" s="153" t="s">
        <v>55</v>
      </c>
      <c r="F16" s="1961" t="s">
        <v>612</v>
      </c>
      <c r="G16" s="1962"/>
      <c r="H16" s="1963"/>
      <c r="I16" s="6"/>
      <c r="J16" s="23"/>
      <c r="K16" s="7" t="str">
        <f t="shared" si="0"/>
        <v>b. NGO (for example: service delivery, advocacy, Planned Parenthood affiliate, Marie Stopes affiliate, faith-based organizations, etc.)</v>
      </c>
      <c r="L16" s="19"/>
      <c r="M16" s="19"/>
      <c r="N16" s="19"/>
      <c r="O16" s="7"/>
      <c r="P16" s="19"/>
      <c r="Q16" s="7" t="str">
        <f t="shared" si="1"/>
        <v>Association Rwandaise pour le Bien Etre Familiale (ARBEF) (Rwandan Association for Family Well-being)</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60">
      <c r="A17" s="152"/>
      <c r="B17" s="1465" t="s">
        <v>259</v>
      </c>
      <c r="C17" s="1466"/>
      <c r="D17" s="680" t="s">
        <v>61</v>
      </c>
      <c r="E17" s="153" t="s">
        <v>55</v>
      </c>
      <c r="F17" s="1961" t="s">
        <v>613</v>
      </c>
      <c r="G17" s="1962"/>
      <c r="H17" s="1963"/>
      <c r="I17" s="6"/>
      <c r="J17" s="23"/>
      <c r="K17" s="7" t="str">
        <f t="shared" si="0"/>
        <v>c. Commercial sector (for example: pharmacy associations, manufacturers, etc.)</v>
      </c>
      <c r="L17" s="19"/>
      <c r="M17" s="19"/>
      <c r="N17" s="19"/>
      <c r="O17" s="7"/>
      <c r="P17" s="19"/>
      <c r="Q17" s="7" t="str">
        <f t="shared" si="1"/>
        <v>Association Rwandaise des Pharmacies (ARPHA) (Rwandan Association of Pharmacists), Association Rwandaise des Medecins Prives (Rwandan Association of Private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961" t="s">
        <v>385</v>
      </c>
      <c r="G18" s="1962"/>
      <c r="H18" s="1963"/>
      <c r="I18" s="6"/>
      <c r="J18" s="23"/>
      <c r="K18" s="7" t="str">
        <f t="shared" si="0"/>
        <v>d. Donors</v>
      </c>
      <c r="L18" s="19"/>
      <c r="M18" s="19"/>
      <c r="N18" s="19"/>
      <c r="O18" s="7"/>
      <c r="P18" s="19"/>
      <c r="Q18" s="7" t="str">
        <f t="shared" si="1"/>
        <v>UNFPA, USAID, GFATM</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961" t="s">
        <v>220</v>
      </c>
      <c r="G19" s="1962"/>
      <c r="H19" s="1963"/>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2"/>
      <c r="B20" s="1465" t="s">
        <v>262</v>
      </c>
      <c r="C20" s="1466"/>
      <c r="D20" s="680" t="s">
        <v>61</v>
      </c>
      <c r="E20" s="153" t="s">
        <v>58</v>
      </c>
      <c r="F20" s="1961" t="s">
        <v>614</v>
      </c>
      <c r="G20" s="1962"/>
      <c r="H20" s="1963"/>
      <c r="I20" s="6"/>
      <c r="J20" s="23"/>
      <c r="K20" s="7" t="str">
        <f t="shared" si="0"/>
        <v>f. Ministry of Health (for example: logistics, reproductive health, family planning, maternal and child health, HIV/AIDS, pharmacy units, etc.)</v>
      </c>
      <c r="L20" s="19"/>
      <c r="M20" s="19"/>
      <c r="N20" s="19"/>
      <c r="O20" s="7"/>
      <c r="P20" s="19"/>
      <c r="Q20" s="16" t="str">
        <f t="shared" si="1"/>
        <v>Maternal and Child Health (MCH), HIV/AIDS and FP Integration, Pharmacy Task Force, Family Planning Officer, Commission National de Lutte Contre le SIDA (CNLS) (National Commission for the Fight against AIDS)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80" t="s">
        <v>61</v>
      </c>
      <c r="E21" s="153" t="s">
        <v>59</v>
      </c>
      <c r="F21" s="1961" t="s">
        <v>919</v>
      </c>
      <c r="G21" s="1962"/>
      <c r="H21" s="1963"/>
      <c r="I21" s="6"/>
      <c r="J21" s="23"/>
      <c r="K21" s="7" t="str">
        <f t="shared" si="0"/>
        <v>g. Central Medical Store or Central Warehouse</v>
      </c>
      <c r="L21" s="19"/>
      <c r="M21" s="19"/>
      <c r="N21" s="19"/>
      <c r="O21" s="7"/>
      <c r="P21" s="19"/>
      <c r="Q21" s="7" t="str">
        <f t="shared" si="1"/>
        <v>Medical Procurement and Production Division (MPPD)</v>
      </c>
      <c r="R21" s="19"/>
      <c r="S21" s="19"/>
      <c r="T21" s="14"/>
      <c r="U21" s="14"/>
      <c r="V21" s="14"/>
      <c r="W21" s="41"/>
      <c r="X21" s="41"/>
      <c r="Y21" s="42"/>
      <c r="Z21" s="49"/>
      <c r="AA21"/>
    </row>
    <row r="22" spans="1:134" s="111" customFormat="1">
      <c r="A22" s="152"/>
      <c r="B22" s="1562" t="s">
        <v>39</v>
      </c>
      <c r="C22" s="1562"/>
      <c r="D22" s="680" t="s">
        <v>62</v>
      </c>
      <c r="E22" s="153" t="s">
        <v>59</v>
      </c>
      <c r="F22" s="1477"/>
      <c r="G22" s="1478"/>
      <c r="H22" s="1479"/>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30">
      <c r="A23" s="152"/>
      <c r="B23" s="1562" t="s">
        <v>265</v>
      </c>
      <c r="C23" s="1562"/>
      <c r="D23" s="676" t="s">
        <v>66</v>
      </c>
      <c r="E23" s="153" t="s">
        <v>59</v>
      </c>
      <c r="F23" s="1477"/>
      <c r="G23" s="1478"/>
      <c r="H23" s="1479"/>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80" t="s">
        <v>266</v>
      </c>
      <c r="B24" s="1465"/>
      <c r="C24" s="1465"/>
      <c r="D24" s="1465"/>
      <c r="E24" s="1465"/>
      <c r="F24" s="1465"/>
      <c r="G24" s="1465"/>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267</v>
      </c>
      <c r="B25" s="1557"/>
      <c r="C25" s="1557"/>
      <c r="D25" s="1562"/>
      <c r="E25" s="1562"/>
      <c r="F25" s="1562"/>
      <c r="G25" s="1563"/>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75.75" thickBot="1">
      <c r="A26" s="1558" t="s">
        <v>268</v>
      </c>
      <c r="B26" s="1482"/>
      <c r="C26" s="1483"/>
      <c r="D26" s="154" t="s">
        <v>61</v>
      </c>
      <c r="E26" s="155" t="s">
        <v>53</v>
      </c>
      <c r="F26" s="156" t="s">
        <v>920</v>
      </c>
      <c r="G26" s="157" t="s">
        <v>34</v>
      </c>
      <c r="H26" s="228" t="s">
        <v>921</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612">
        <v>2388781.0699999998</v>
      </c>
      <c r="H29" s="1613"/>
      <c r="I29" s="10"/>
      <c r="J29" s="36">
        <f>G29</f>
        <v>2388781.0699999998</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61" t="s">
        <v>720</v>
      </c>
      <c r="F30" s="162" t="s">
        <v>271</v>
      </c>
      <c r="G30" s="1614" t="s">
        <v>386</v>
      </c>
      <c r="H30" s="1615"/>
      <c r="I30" s="10"/>
      <c r="J30" s="36" t="str">
        <f>G30</f>
        <v>USAID | DELIVER PROJECT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272</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677</v>
      </c>
      <c r="B32" s="1607"/>
      <c r="C32" s="1607"/>
      <c r="D32" s="1607"/>
      <c r="E32" s="1607"/>
      <c r="F32" s="1607"/>
      <c r="G32" s="1608"/>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558" t="s">
        <v>273</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607" t="s">
        <v>208</v>
      </c>
      <c r="C35" s="1607"/>
      <c r="D35" s="1608"/>
      <c r="E35" s="720">
        <v>499968</v>
      </c>
      <c r="F35" s="169" t="s">
        <v>720</v>
      </c>
      <c r="G35" s="170" t="s">
        <v>922</v>
      </c>
      <c r="H35" s="378"/>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21">
        <v>0</v>
      </c>
      <c r="F36" s="169" t="s">
        <v>720</v>
      </c>
      <c r="G36" s="170" t="s">
        <v>922</v>
      </c>
      <c r="H36" s="378"/>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278</v>
      </c>
      <c r="C37" s="1482"/>
      <c r="D37" s="1483"/>
      <c r="E37" s="562">
        <f>E35+E36</f>
        <v>499968</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279</v>
      </c>
      <c r="B38" s="1465"/>
      <c r="C38" s="1465"/>
      <c r="D38" s="1465"/>
      <c r="E38" s="1465"/>
      <c r="F38" s="1465"/>
      <c r="G38" s="1466"/>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281</v>
      </c>
      <c r="C40" s="1606"/>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65" t="s">
        <v>286</v>
      </c>
      <c r="C41" s="1466"/>
      <c r="D41" s="702" t="s">
        <v>61</v>
      </c>
      <c r="E41" s="168">
        <v>408295.55</v>
      </c>
      <c r="F41" s="177" t="s">
        <v>720</v>
      </c>
      <c r="G41" s="190" t="s">
        <v>381</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512" t="s">
        <v>421</v>
      </c>
      <c r="E42" s="1513"/>
      <c r="F42" s="1513"/>
      <c r="G42" s="1513"/>
      <c r="H42" s="1514"/>
      <c r="I42" s="27"/>
      <c r="J42" s="24"/>
      <c r="K42" s="7" t="str">
        <f>C42</f>
        <v>i. Specify source(s) of internally generated funds spent (for example, from taxes)</v>
      </c>
      <c r="L42" s="19"/>
      <c r="M42" s="19"/>
      <c r="N42" s="19"/>
      <c r="O42" s="22" t="str">
        <f>D42</f>
        <v>Taxes</v>
      </c>
      <c r="P42" s="19"/>
      <c r="Q42" s="19"/>
      <c r="R42" s="19"/>
      <c r="S42" s="19"/>
      <c r="T42" s="14"/>
      <c r="U42" s="14"/>
      <c r="V42" s="14"/>
      <c r="W42" s="41"/>
      <c r="X42" s="41"/>
      <c r="Y42" s="42"/>
      <c r="Z42" s="49"/>
      <c r="AA42"/>
    </row>
    <row r="43" spans="1:27" s="111" customFormat="1" ht="78.75" customHeight="1">
      <c r="A43" s="164"/>
      <c r="B43" s="1465" t="s">
        <v>288</v>
      </c>
      <c r="C43" s="1466"/>
      <c r="D43" s="702" t="s">
        <v>62</v>
      </c>
      <c r="E43" s="168">
        <v>0</v>
      </c>
      <c r="F43" s="177" t="s">
        <v>720</v>
      </c>
      <c r="G43" s="190" t="s">
        <v>381</v>
      </c>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512" t="s">
        <v>205</v>
      </c>
      <c r="E44" s="1513"/>
      <c r="F44" s="1513"/>
      <c r="G44" s="1513"/>
      <c r="H44" s="1514"/>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4"/>
      <c r="B45" s="1465" t="s">
        <v>290</v>
      </c>
      <c r="C45" s="1466"/>
      <c r="D45" s="181"/>
      <c r="E45" s="565">
        <f>E41+E43</f>
        <v>408295.55</v>
      </c>
      <c r="F45" s="183"/>
      <c r="G45" s="183"/>
      <c r="H45" s="192"/>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291</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292</v>
      </c>
      <c r="C48" s="1466"/>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65" t="s">
        <v>99</v>
      </c>
      <c r="C49" s="1466"/>
      <c r="D49" s="702" t="s">
        <v>61</v>
      </c>
      <c r="E49" s="721">
        <v>1216424.75</v>
      </c>
      <c r="F49" s="177" t="s">
        <v>720</v>
      </c>
      <c r="G49" s="190" t="s">
        <v>381</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387</v>
      </c>
      <c r="E50" s="1601"/>
      <c r="F50" s="1601"/>
      <c r="G50" s="1601"/>
      <c r="H50" s="1602"/>
      <c r="I50" s="127"/>
      <c r="J50" s="24"/>
      <c r="K50" s="7" t="str">
        <f>C50</f>
        <v xml:space="preserve">i. Specify source(s) of in-kind donations </v>
      </c>
      <c r="L50" s="19"/>
      <c r="M50" s="19"/>
      <c r="N50" s="19"/>
      <c r="O50" s="22" t="str">
        <f>D50</f>
        <v>USAID and UNFPA</v>
      </c>
      <c r="P50" s="19"/>
      <c r="Q50" s="19"/>
      <c r="R50" s="19"/>
      <c r="S50" s="19"/>
      <c r="T50" s="14"/>
      <c r="U50" s="14"/>
      <c r="V50" s="14"/>
      <c r="W50" s="41"/>
      <c r="X50" s="41"/>
      <c r="Y50" s="42"/>
      <c r="Z50" s="49"/>
      <c r="AA50"/>
    </row>
    <row r="51" spans="1:27" s="111" customFormat="1">
      <c r="A51" s="164"/>
      <c r="B51" s="1465" t="s">
        <v>297</v>
      </c>
      <c r="C51" s="1466"/>
      <c r="D51" s="702" t="s">
        <v>61</v>
      </c>
      <c r="E51" s="721">
        <v>764060.77</v>
      </c>
      <c r="F51" s="177" t="s">
        <v>720</v>
      </c>
      <c r="G51" s="190" t="s">
        <v>381</v>
      </c>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298</v>
      </c>
      <c r="C52" s="1466"/>
      <c r="D52" s="702" t="s">
        <v>62</v>
      </c>
      <c r="E52" s="168">
        <v>0</v>
      </c>
      <c r="F52" s="177" t="s">
        <v>720</v>
      </c>
      <c r="G52" s="190" t="s">
        <v>381</v>
      </c>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299</v>
      </c>
      <c r="C53" s="1466"/>
      <c r="D53" s="181"/>
      <c r="E53" s="182">
        <f>E49+E51+E52</f>
        <v>1980485.52</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300</v>
      </c>
      <c r="B56" s="1603"/>
      <c r="C56" s="1603"/>
      <c r="D56" s="1603"/>
      <c r="E56" s="1604"/>
      <c r="F56" s="566">
        <f>E45/(E45+E53)</f>
        <v>0.17092213059106334</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f>E41/E45</f>
        <v>1</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301</v>
      </c>
      <c r="B58" s="1595"/>
      <c r="C58" s="1595"/>
      <c r="D58" s="1595"/>
      <c r="E58" s="1596"/>
      <c r="F58" s="566">
        <f>(E45+E53)/G29</f>
        <v>1</v>
      </c>
      <c r="G58" s="1592" t="s">
        <v>114</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97" t="s">
        <v>211</v>
      </c>
      <c r="B59" s="1598"/>
      <c r="C59" s="1598"/>
      <c r="D59" s="1598"/>
      <c r="E59" s="1599"/>
      <c r="F59" s="701" t="s">
        <v>62</v>
      </c>
      <c r="G59" s="1592" t="s">
        <v>101</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302</v>
      </c>
      <c r="B61" s="1465"/>
      <c r="C61" s="1465"/>
      <c r="D61" s="1465"/>
      <c r="E61" s="1466"/>
      <c r="F61" s="1467" t="s">
        <v>1</v>
      </c>
      <c r="G61" s="1588"/>
      <c r="H61" s="1468"/>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t="s">
        <v>923</v>
      </c>
      <c r="G62" s="1478"/>
      <c r="H62" s="1479"/>
      <c r="I62" s="10"/>
      <c r="J62" s="24"/>
      <c r="K62" s="7"/>
      <c r="L62" s="19"/>
      <c r="M62" s="35">
        <f>E62</f>
        <v>0</v>
      </c>
      <c r="N62" s="19"/>
      <c r="O62" s="19"/>
      <c r="P62" s="19"/>
      <c r="Q62" s="7" t="str">
        <f>F62</f>
        <v>Medical Procurment and Production Division (MPPD)</v>
      </c>
      <c r="R62" s="22" t="str">
        <f>B62</f>
        <v>a. Specify entity</v>
      </c>
      <c r="S62" s="19"/>
      <c r="T62" s="14"/>
      <c r="U62" s="14"/>
      <c r="V62" s="14"/>
      <c r="W62" s="41"/>
      <c r="X62" s="41"/>
      <c r="Y62" s="42"/>
      <c r="Z62" s="49"/>
      <c r="AA62"/>
    </row>
    <row r="63" spans="1:27" s="111" customFormat="1" ht="30.75" customHeight="1">
      <c r="A63" s="684"/>
      <c r="B63" s="683"/>
      <c r="C63" s="1465" t="s">
        <v>178</v>
      </c>
      <c r="D63" s="1465"/>
      <c r="E63" s="1466"/>
      <c r="F63" s="1467" t="s">
        <v>62</v>
      </c>
      <c r="G63" s="1588"/>
      <c r="H63" s="1468"/>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303</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304</v>
      </c>
      <c r="C68" s="1574"/>
      <c r="D68" s="1960" t="s">
        <v>61</v>
      </c>
      <c r="E68" s="1960"/>
      <c r="F68" s="697" t="s">
        <v>61</v>
      </c>
      <c r="G68" s="697" t="s">
        <v>61</v>
      </c>
      <c r="H68" s="697"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305</v>
      </c>
      <c r="C69" s="1574"/>
      <c r="D69" s="1960" t="s">
        <v>61</v>
      </c>
      <c r="E69" s="1960"/>
      <c r="F69" s="697" t="s">
        <v>61</v>
      </c>
      <c r="G69" s="697" t="s">
        <v>61</v>
      </c>
      <c r="H69" s="697"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306</v>
      </c>
      <c r="C70" s="1574"/>
      <c r="D70" s="1960" t="s">
        <v>61</v>
      </c>
      <c r="E70" s="1960"/>
      <c r="F70" s="697" t="s">
        <v>61</v>
      </c>
      <c r="G70" s="697" t="s">
        <v>61</v>
      </c>
      <c r="H70" s="697"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307</v>
      </c>
      <c r="C71" s="1574"/>
      <c r="D71" s="1960" t="s">
        <v>61</v>
      </c>
      <c r="E71" s="1960"/>
      <c r="F71" s="697" t="s">
        <v>61</v>
      </c>
      <c r="G71" s="697" t="s">
        <v>61</v>
      </c>
      <c r="H71" s="697"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308</v>
      </c>
      <c r="C72" s="1574"/>
      <c r="D72" s="1960" t="s">
        <v>61</v>
      </c>
      <c r="E72" s="1960"/>
      <c r="F72" s="697" t="s">
        <v>61</v>
      </c>
      <c r="G72" s="697" t="s">
        <v>61</v>
      </c>
      <c r="H72" s="697"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960" t="s">
        <v>61</v>
      </c>
      <c r="E73" s="1960"/>
      <c r="F73" s="697" t="s">
        <v>61</v>
      </c>
      <c r="G73" s="697" t="s">
        <v>61</v>
      </c>
      <c r="H73" s="697"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960" t="s">
        <v>61</v>
      </c>
      <c r="E74" s="1960"/>
      <c r="F74" s="697" t="s">
        <v>61</v>
      </c>
      <c r="G74" s="697" t="s">
        <v>61</v>
      </c>
      <c r="H74" s="697"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309</v>
      </c>
      <c r="C75" s="1574"/>
      <c r="D75" s="1960" t="s">
        <v>61</v>
      </c>
      <c r="E75" s="1960"/>
      <c r="F75" s="697" t="s">
        <v>62</v>
      </c>
      <c r="G75" s="697" t="s">
        <v>61</v>
      </c>
      <c r="H75" s="697"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310</v>
      </c>
      <c r="C76" s="1574"/>
      <c r="D76" s="1960" t="s">
        <v>61</v>
      </c>
      <c r="E76" s="1960"/>
      <c r="F76" s="697" t="s">
        <v>61</v>
      </c>
      <c r="G76" s="697" t="s">
        <v>62</v>
      </c>
      <c r="H76" s="697"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311</v>
      </c>
      <c r="C77" s="1574"/>
      <c r="D77" s="1960" t="s">
        <v>61</v>
      </c>
      <c r="E77" s="1960"/>
      <c r="F77" s="697" t="s">
        <v>61</v>
      </c>
      <c r="G77" s="697" t="s">
        <v>62</v>
      </c>
      <c r="H77" s="697"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960" t="s">
        <v>62</v>
      </c>
      <c r="E78" s="1960"/>
      <c r="F78" s="697" t="s">
        <v>61</v>
      </c>
      <c r="G78" s="697" t="s">
        <v>61</v>
      </c>
      <c r="H78" s="697"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312</v>
      </c>
      <c r="C79" s="1577"/>
      <c r="D79" s="1679" t="s">
        <v>62</v>
      </c>
      <c r="E79" s="1679"/>
      <c r="F79" s="688" t="s">
        <v>62</v>
      </c>
      <c r="G79" s="688" t="s">
        <v>62</v>
      </c>
      <c r="H79" s="365"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486"/>
      <c r="E80" s="1487"/>
      <c r="F80" s="1487"/>
      <c r="G80" s="1487"/>
      <c r="H80" s="1488"/>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313</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314</v>
      </c>
      <c r="E84" s="1569"/>
      <c r="F84" s="68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7"/>
      <c r="B85" s="210" t="s">
        <v>10</v>
      </c>
      <c r="C85" s="699" t="s">
        <v>382</v>
      </c>
      <c r="D85" s="1956" t="s">
        <v>547</v>
      </c>
      <c r="E85" s="1957"/>
      <c r="F85" s="698" t="s">
        <v>62</v>
      </c>
      <c r="G85" s="1958" t="s">
        <v>61</v>
      </c>
      <c r="H85" s="1959"/>
      <c r="I85" s="13"/>
      <c r="J85" s="28" t="str">
        <f>G85</f>
        <v>Yes</v>
      </c>
      <c r="K85" s="7" t="str">
        <f>B85</f>
        <v>a</v>
      </c>
      <c r="L85" s="19"/>
      <c r="M85" s="29">
        <f>E85</f>
        <v>0</v>
      </c>
      <c r="N85" s="19"/>
      <c r="O85" s="19"/>
      <c r="P85" s="19"/>
      <c r="Q85" s="19"/>
      <c r="R85" s="7"/>
      <c r="S85" s="7" t="str">
        <f>D85</f>
        <v>2012-2016</v>
      </c>
      <c r="T85" s="14"/>
      <c r="U85" s="14"/>
      <c r="V85" s="14"/>
      <c r="W85" s="41"/>
      <c r="X85" s="41"/>
      <c r="Y85" s="42"/>
      <c r="Z85" s="49"/>
      <c r="AA85"/>
    </row>
    <row r="86" spans="1:28" s="111" customFormat="1" ht="28.5" customHeight="1">
      <c r="A86" s="1561" t="s">
        <v>71</v>
      </c>
      <c r="B86" s="1562"/>
      <c r="C86" s="1562"/>
      <c r="D86" s="1562"/>
      <c r="E86" s="1562"/>
      <c r="F86" s="1562"/>
      <c r="G86" s="1563"/>
      <c r="H86" s="58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12" t="s">
        <v>205</v>
      </c>
      <c r="F87" s="1513"/>
      <c r="G87" s="1513"/>
      <c r="H87" s="1514"/>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65" t="s">
        <v>21</v>
      </c>
      <c r="C88" s="1465"/>
      <c r="D88" s="1466"/>
      <c r="E88" s="1512" t="s">
        <v>205</v>
      </c>
      <c r="F88" s="1513"/>
      <c r="G88" s="1513"/>
      <c r="H88" s="1514"/>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318</v>
      </c>
      <c r="B89" s="1465"/>
      <c r="C89" s="1465"/>
      <c r="D89" s="1465"/>
      <c r="E89" s="1465"/>
      <c r="F89" s="1465"/>
      <c r="G89" s="1466"/>
      <c r="H89" s="163"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65" t="s">
        <v>22</v>
      </c>
      <c r="C90" s="1465"/>
      <c r="D90" s="1465"/>
      <c r="E90" s="1513" t="s">
        <v>205</v>
      </c>
      <c r="F90" s="1513"/>
      <c r="G90" s="1513"/>
      <c r="H90" s="1514"/>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319</v>
      </c>
      <c r="B91" s="1465"/>
      <c r="C91" s="1465"/>
      <c r="D91" s="1465"/>
      <c r="E91" s="1465"/>
      <c r="F91" s="1465"/>
      <c r="G91" s="1466"/>
      <c r="H91" s="163" t="s">
        <v>62</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65" t="s">
        <v>22</v>
      </c>
      <c r="C92" s="1465"/>
      <c r="D92" s="1466"/>
      <c r="E92" s="615" t="s">
        <v>205</v>
      </c>
      <c r="F92" s="689"/>
      <c r="G92" s="689"/>
      <c r="H92" s="677"/>
      <c r="I92" s="13"/>
      <c r="J92" s="28"/>
      <c r="K92" s="7" t="str">
        <f>B92</f>
        <v>a. If yes, describe the policies.</v>
      </c>
      <c r="L92" s="19"/>
      <c r="M92" s="19"/>
      <c r="N92" s="21"/>
      <c r="O92" s="22" t="str">
        <f>E92</f>
        <v>Not applicable</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199</v>
      </c>
      <c r="E95" s="1538"/>
      <c r="F95" s="1539"/>
      <c r="G95" s="1540" t="s">
        <v>202</v>
      </c>
      <c r="H95" s="1541"/>
      <c r="I95" s="12"/>
      <c r="J95" s="28" t="str">
        <f t="shared" si="3"/>
        <v>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37" t="s">
        <v>199</v>
      </c>
      <c r="E96" s="1538"/>
      <c r="F96" s="1539"/>
      <c r="G96" s="1540" t="s">
        <v>202</v>
      </c>
      <c r="H96" s="1541"/>
      <c r="I96" s="12"/>
      <c r="J96" s="28" t="str">
        <f t="shared" si="3"/>
        <v>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30"/>
      <c r="B97" s="95" t="s">
        <v>12</v>
      </c>
      <c r="C97" s="92" t="s">
        <v>189</v>
      </c>
      <c r="D97" s="1537" t="s">
        <v>202</v>
      </c>
      <c r="E97" s="1538"/>
      <c r="F97" s="1539"/>
      <c r="G97" s="1540" t="s">
        <v>202</v>
      </c>
      <c r="H97" s="1541"/>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30"/>
      <c r="B98" s="94" t="s">
        <v>182</v>
      </c>
      <c r="C98" s="92" t="s">
        <v>190</v>
      </c>
      <c r="D98" s="1537" t="s">
        <v>202</v>
      </c>
      <c r="E98" s="1538"/>
      <c r="F98" s="1539"/>
      <c r="G98" s="1540" t="s">
        <v>202</v>
      </c>
      <c r="H98" s="1541"/>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30"/>
      <c r="B99" s="95" t="s">
        <v>183</v>
      </c>
      <c r="C99" s="92" t="s">
        <v>191</v>
      </c>
      <c r="D99" s="1537" t="s">
        <v>199</v>
      </c>
      <c r="E99" s="1538"/>
      <c r="F99" s="1539"/>
      <c r="G99" s="1540" t="s">
        <v>200</v>
      </c>
      <c r="H99" s="1541"/>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37" t="s">
        <v>205</v>
      </c>
      <c r="E100" s="1538"/>
      <c r="F100" s="1539"/>
      <c r="G100" s="1540" t="s">
        <v>202</v>
      </c>
      <c r="H100" s="1541"/>
      <c r="I100" s="12"/>
      <c r="J100" s="28" t="str">
        <f t="shared" si="3"/>
        <v>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37" t="s">
        <v>203</v>
      </c>
      <c r="E101" s="1538"/>
      <c r="F101" s="1539"/>
      <c r="G101" s="1540" t="s">
        <v>203</v>
      </c>
      <c r="H101" s="1541"/>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23" t="s">
        <v>199</v>
      </c>
      <c r="E102" s="1524"/>
      <c r="F102" s="1525"/>
      <c r="G102" s="1526" t="s">
        <v>200</v>
      </c>
      <c r="H102" s="1527"/>
      <c r="I102" s="12"/>
      <c r="J102" s="28" t="str">
        <f t="shared" si="3"/>
        <v>Auxiliary nurse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528" t="s">
        <v>684</v>
      </c>
      <c r="B103" s="1529"/>
      <c r="C103" s="1530"/>
      <c r="D103" s="1686" t="s">
        <v>205</v>
      </c>
      <c r="E103" s="1687"/>
      <c r="F103" s="1687"/>
      <c r="G103" s="1687"/>
      <c r="H103" s="1688"/>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t="s">
        <v>205</v>
      </c>
      <c r="F106" s="1513"/>
      <c r="G106" s="1518"/>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65" t="s">
        <v>23</v>
      </c>
      <c r="C107" s="1465"/>
      <c r="D107" s="100" t="s">
        <v>62</v>
      </c>
      <c r="E107" s="1512" t="s">
        <v>205</v>
      </c>
      <c r="F107" s="1513"/>
      <c r="G107" s="1518"/>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6"/>
      <c r="B108" s="1519" t="s">
        <v>24</v>
      </c>
      <c r="C108" s="1519"/>
      <c r="D108" s="131" t="s">
        <v>62</v>
      </c>
      <c r="E108" s="1512" t="s">
        <v>205</v>
      </c>
      <c r="F108" s="1513"/>
      <c r="G108" s="1518"/>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321</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12" t="s">
        <v>205</v>
      </c>
      <c r="E114" s="1513"/>
      <c r="F114" s="1513"/>
      <c r="G114" s="1513"/>
      <c r="H114" s="1514"/>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61</v>
      </c>
      <c r="H119" s="1646"/>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61</v>
      </c>
      <c r="H120" s="1646"/>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61</v>
      </c>
      <c r="H121" s="1646"/>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61</v>
      </c>
      <c r="H122" s="1646"/>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61</v>
      </c>
      <c r="H123" s="1646"/>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62</v>
      </c>
      <c r="H124" s="1646"/>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65" t="s">
        <v>111</v>
      </c>
      <c r="C125" s="1465"/>
      <c r="D125" s="1465"/>
      <c r="E125" s="1465"/>
      <c r="F125" s="1466"/>
      <c r="G125" s="1537" t="s">
        <v>62</v>
      </c>
      <c r="H125" s="1646"/>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65" t="s">
        <v>112</v>
      </c>
      <c r="D126" s="1465"/>
      <c r="E126" s="1465"/>
      <c r="F126" s="1465"/>
      <c r="G126" s="1502" t="s">
        <v>205</v>
      </c>
      <c r="H126" s="15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502">
        <v>2010</v>
      </c>
      <c r="H127" s="1504"/>
      <c r="I127" s="31"/>
      <c r="J127" s="28">
        <f t="shared" si="5"/>
        <v>2010</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389</v>
      </c>
      <c r="E128" s="1665"/>
      <c r="F128" s="1665"/>
      <c r="G128" s="1665"/>
      <c r="H128" s="1666"/>
      <c r="I128" s="31"/>
      <c r="J128" s="18"/>
      <c r="K128" s="7" t="str">
        <f>A128</f>
        <v xml:space="preserve">D11. Name of the list(s)
</v>
      </c>
      <c r="L128" s="7"/>
      <c r="M128" s="19"/>
      <c r="N128" s="19"/>
      <c r="O128" s="7" t="str">
        <f>D128</f>
        <v>Liste National des Medicaments Essentiel (National Essential Medicines List)</v>
      </c>
      <c r="P128" s="19"/>
      <c r="Q128" s="1"/>
      <c r="R128" s="19"/>
      <c r="S128" s="20"/>
      <c r="T128" s="2"/>
      <c r="U128" s="2"/>
      <c r="V128" s="2"/>
      <c r="W128" s="37"/>
      <c r="X128" s="37"/>
      <c r="Y128" s="1"/>
      <c r="Z128" s="53"/>
      <c r="AA128"/>
    </row>
    <row r="129" spans="1:27" s="132" customFormat="1" ht="30">
      <c r="A129" s="1480" t="s">
        <v>472</v>
      </c>
      <c r="B129" s="1465"/>
      <c r="C129" s="1466"/>
      <c r="D129" s="1477" t="s">
        <v>924</v>
      </c>
      <c r="E129" s="1478"/>
      <c r="F129" s="1478"/>
      <c r="G129" s="1478"/>
      <c r="H129" s="1479"/>
      <c r="I129" s="31"/>
      <c r="J129" s="18"/>
      <c r="K129" s="7" t="str">
        <f>A129</f>
        <v xml:space="preserve">D12. Notes about the list(s)
</v>
      </c>
      <c r="L129" s="7"/>
      <c r="M129" s="19"/>
      <c r="N129" s="19"/>
      <c r="O129" s="7" t="str">
        <f>D129</f>
        <v>Currently the list is under review</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323</v>
      </c>
      <c r="C131" s="1497"/>
      <c r="D131" s="1497"/>
      <c r="E131" s="1498"/>
      <c r="F131" s="1499">
        <v>2008</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61</v>
      </c>
      <c r="H133" s="1468"/>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0.75" thickBot="1">
      <c r="A136" s="152" t="s">
        <v>42</v>
      </c>
      <c r="B136" s="1465" t="s">
        <v>43</v>
      </c>
      <c r="C136" s="1466"/>
      <c r="D136" s="1486" t="s">
        <v>666</v>
      </c>
      <c r="E136" s="1487"/>
      <c r="F136" s="1487"/>
      <c r="G136" s="1487"/>
      <c r="H136" s="1488"/>
      <c r="I136" s="31"/>
      <c r="J136" s="18"/>
      <c r="K136" s="7" t="str">
        <f>B136</f>
        <v>f. Notes about the Poverty Reduction Strategy Paper</v>
      </c>
      <c r="L136" s="7"/>
      <c r="M136" s="19"/>
      <c r="N136" s="19"/>
      <c r="O136" s="7" t="str">
        <f>D136</f>
        <v>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324</v>
      </c>
      <c r="B138" s="1492"/>
      <c r="C138" s="1492"/>
      <c r="D138" s="1492"/>
      <c r="E138" s="1492"/>
      <c r="F138" s="1493"/>
      <c r="G138" s="1494" t="s">
        <v>62</v>
      </c>
      <c r="H138" s="1495"/>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65" t="s">
        <v>108</v>
      </c>
      <c r="C140" s="1465"/>
      <c r="D140" s="1465"/>
      <c r="E140" s="1465"/>
      <c r="F140" s="1466"/>
      <c r="G140" s="1467" t="s">
        <v>62</v>
      </c>
      <c r="H140" s="1468"/>
      <c r="I140" s="6"/>
      <c r="J140" s="28" t="str">
        <f t="shared" ref="J140:J149"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65" t="s">
        <v>171</v>
      </c>
      <c r="C143" s="1465"/>
      <c r="D143" s="1465"/>
      <c r="E143" s="1465"/>
      <c r="F143" s="1466"/>
      <c r="G143" s="1467" t="s">
        <v>62</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65" t="s">
        <v>19</v>
      </c>
      <c r="C146" s="1465"/>
      <c r="D146" s="1465"/>
      <c r="E146" s="1465"/>
      <c r="F146" s="1466"/>
      <c r="G146" s="1467" t="s">
        <v>62</v>
      </c>
      <c r="H146" s="1468"/>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65" t="s">
        <v>110</v>
      </c>
      <c r="C147" s="1465"/>
      <c r="D147" s="1465"/>
      <c r="E147" s="1465"/>
      <c r="F147" s="1466"/>
      <c r="G147" s="1467" t="s">
        <v>205</v>
      </c>
      <c r="H147" s="1468"/>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65" t="s">
        <v>72</v>
      </c>
      <c r="C148" s="1465"/>
      <c r="D148" s="1465"/>
      <c r="E148" s="1465"/>
      <c r="F148" s="1466"/>
      <c r="G148" s="1467" t="s">
        <v>62</v>
      </c>
      <c r="H148" s="1468"/>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65" t="s">
        <v>685</v>
      </c>
      <c r="C149" s="1465"/>
      <c r="D149" s="1465"/>
      <c r="E149" s="1465"/>
      <c r="F149" s="1465"/>
      <c r="G149" s="1502" t="s">
        <v>538</v>
      </c>
      <c r="H149" s="1504"/>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326</v>
      </c>
      <c r="C150" s="1465"/>
      <c r="D150" s="1465"/>
      <c r="E150" s="1465"/>
      <c r="F150" s="1465"/>
      <c r="G150" s="1502" t="s">
        <v>925</v>
      </c>
      <c r="H150" s="15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82" t="s">
        <v>327</v>
      </c>
      <c r="C152" s="1482"/>
      <c r="D152" s="1482"/>
      <c r="E152" s="1482"/>
      <c r="F152" s="1483"/>
      <c r="G152" s="1484" t="s">
        <v>62</v>
      </c>
      <c r="H152" s="1485"/>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678"/>
      <c r="B153" s="1465" t="s">
        <v>328</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60.75" thickBot="1">
      <c r="A154" s="1469" t="s">
        <v>473</v>
      </c>
      <c r="B154" s="1470"/>
      <c r="C154" s="1471"/>
      <c r="D154" s="1472" t="s">
        <v>926</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The oveall reporting rate for SDPs is 92.8% and 100% for Districts pharmacies. The delay of reporting and requisition is the source of the stock out  estimated at 3.5% at SDPs. However, the stock out is rare at District Pharmacy level.</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WVL983146:WVL983148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JD106:JD108 H106:H108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1456</v>
      </c>
      <c r="B7" s="1632"/>
      <c r="C7" s="1632"/>
      <c r="D7" s="916"/>
      <c r="E7" s="916"/>
      <c r="F7" s="916"/>
      <c r="G7" s="917"/>
      <c r="H7" s="918"/>
      <c r="I7" s="906"/>
      <c r="J7" s="907"/>
      <c r="K7" s="908" t="str">
        <f>A7</f>
        <v>Country: Senegal</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40" t="s">
        <v>1327</v>
      </c>
      <c r="E13" s="1642"/>
      <c r="F13" s="1642"/>
      <c r="G13" s="1642"/>
      <c r="H13" s="1541"/>
      <c r="I13" s="419"/>
      <c r="J13" s="404"/>
      <c r="K13" s="397" t="str">
        <f>B13</f>
        <v>a. What is the name of the committee?</v>
      </c>
      <c r="L13" s="426" t="str">
        <f>D13</f>
        <v xml:space="preserve">National Committee for Contraceptive Security </v>
      </c>
      <c r="M13" s="396"/>
      <c r="N13" s="396"/>
      <c r="O13" s="398" t="str">
        <f>D13</f>
        <v xml:space="preserve">National Committee for Contraceptive Security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77" t="s">
        <v>61</v>
      </c>
      <c r="E15" s="151" t="s">
        <v>55</v>
      </c>
      <c r="F15" s="1664" t="s">
        <v>1328</v>
      </c>
      <c r="G15" s="1665"/>
      <c r="H15" s="1666"/>
      <c r="I15" s="419"/>
      <c r="J15" s="404"/>
      <c r="K15" s="397" t="str">
        <f t="shared" ref="K15:K23" si="0">B15</f>
        <v>a. Social marketing</v>
      </c>
      <c r="L15" s="396"/>
      <c r="M15" s="396"/>
      <c r="N15" s="396"/>
      <c r="O15" s="397"/>
      <c r="P15" s="396"/>
      <c r="Q15" s="397" t="str">
        <f t="shared" ref="Q15:Q23" si="1">F15</f>
        <v xml:space="preserve">Associaton pour le Developpement du Marketing Social (ADEMAS) (USAID Implementing Partner (IP))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65" t="s">
        <v>118</v>
      </c>
      <c r="C16" s="1466"/>
      <c r="D16" s="777" t="s">
        <v>61</v>
      </c>
      <c r="E16" s="153" t="s">
        <v>55</v>
      </c>
      <c r="F16" s="1664" t="s">
        <v>1329</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Senegalese Association for Family Wellbeing (ASBEF) IPPF Affiliate, IntraHealth (USAD IP), ChildFund and NGO consortium members, MSI, ACDEV, AMREF, Path, AFD, FHI , Population Council</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77" t="s">
        <v>61</v>
      </c>
      <c r="E17" s="153" t="s">
        <v>55</v>
      </c>
      <c r="F17" s="1664" t="s">
        <v>1330</v>
      </c>
      <c r="G17" s="1665"/>
      <c r="H17" s="1666"/>
      <c r="I17" s="419"/>
      <c r="J17" s="404"/>
      <c r="K17" s="397" t="str">
        <f t="shared" si="0"/>
        <v>c. Commercial sector (for example: pharmacy associations, manufacturers, etc.)</v>
      </c>
      <c r="L17" s="396"/>
      <c r="M17" s="396"/>
      <c r="N17" s="396"/>
      <c r="O17" s="397"/>
      <c r="P17" s="396"/>
      <c r="Q17" s="397" t="str">
        <f t="shared" si="1"/>
        <v>Pfizer Senegal</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777" t="s">
        <v>61</v>
      </c>
      <c r="E18" s="153" t="s">
        <v>56</v>
      </c>
      <c r="F18" s="1664" t="s">
        <v>1331</v>
      </c>
      <c r="G18" s="1665"/>
      <c r="H18" s="1666"/>
      <c r="I18" s="419"/>
      <c r="J18" s="404"/>
      <c r="K18" s="397" t="str">
        <f t="shared" si="0"/>
        <v>d. Donors</v>
      </c>
      <c r="L18" s="396"/>
      <c r="M18" s="396"/>
      <c r="N18" s="396"/>
      <c r="O18" s="397"/>
      <c r="P18" s="396"/>
      <c r="Q18" s="397" t="str">
        <f t="shared" si="1"/>
        <v>USAID,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77" t="s">
        <v>61</v>
      </c>
      <c r="E19" s="153" t="s">
        <v>57</v>
      </c>
      <c r="F19" s="1664" t="s">
        <v>1332</v>
      </c>
      <c r="G19" s="1665"/>
      <c r="H19" s="1666"/>
      <c r="I19" s="419"/>
      <c r="J19" s="404"/>
      <c r="K19" s="397" t="str">
        <f t="shared" si="0"/>
        <v>e. UN agencies</v>
      </c>
      <c r="L19" s="396"/>
      <c r="M19" s="396"/>
      <c r="N19" s="396"/>
      <c r="O19" s="397"/>
      <c r="P19" s="396"/>
      <c r="Q19" s="397" t="str">
        <f t="shared" si="1"/>
        <v xml:space="preserve">UNFPA, WHO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77" t="s">
        <v>61</v>
      </c>
      <c r="E20" s="153" t="s">
        <v>58</v>
      </c>
      <c r="F20" s="1664" t="s">
        <v>1333</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Reproductive Health and Child Survival (DSRSE), Directorate of Pharmacies and Medicine, National Medicines Control Laboratory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777" t="s">
        <v>61</v>
      </c>
      <c r="E21" s="153" t="s">
        <v>59</v>
      </c>
      <c r="F21" s="1664" t="s">
        <v>1334</v>
      </c>
      <c r="G21" s="1665"/>
      <c r="H21" s="1666"/>
      <c r="I21" s="419"/>
      <c r="J21" s="404"/>
      <c r="K21" s="397" t="str">
        <f t="shared" si="0"/>
        <v>g. Central Medical Store or Central Warehouse</v>
      </c>
      <c r="L21" s="396"/>
      <c r="M21" s="396"/>
      <c r="N21" s="396"/>
      <c r="O21" s="397"/>
      <c r="P21" s="396"/>
      <c r="Q21" s="397" t="str">
        <f t="shared" si="1"/>
        <v>National Central Warehouse</v>
      </c>
      <c r="R21" s="396"/>
      <c r="S21" s="396"/>
      <c r="T21" s="406"/>
      <c r="U21" s="406"/>
      <c r="V21" s="406"/>
      <c r="W21" s="407"/>
      <c r="X21" s="407"/>
      <c r="Y21" s="424"/>
      <c r="Z21" s="425"/>
      <c r="AA21" s="409"/>
    </row>
    <row r="22" spans="1:134" s="111" customFormat="1">
      <c r="A22" s="152"/>
      <c r="B22" s="1562" t="s">
        <v>39</v>
      </c>
      <c r="C22" s="1562"/>
      <c r="D22" s="777" t="s">
        <v>61</v>
      </c>
      <c r="E22" s="153" t="s">
        <v>59</v>
      </c>
      <c r="F22" s="1664" t="s">
        <v>1335</v>
      </c>
      <c r="G22" s="1665"/>
      <c r="H22" s="1666"/>
      <c r="I22" s="419"/>
      <c r="J22" s="404"/>
      <c r="K22" s="397" t="str">
        <f t="shared" si="0"/>
        <v xml:space="preserve">h. Ministry of Finance or Ministry of Planning </v>
      </c>
      <c r="L22" s="396"/>
      <c r="M22" s="396"/>
      <c r="N22" s="396"/>
      <c r="O22" s="397"/>
      <c r="P22" s="396"/>
      <c r="Q22" s="397" t="str">
        <f t="shared" si="1"/>
        <v>Ministry of Planning and Human Resouces</v>
      </c>
      <c r="R22" s="396"/>
      <c r="S22" s="396"/>
      <c r="T22" s="406"/>
      <c r="U22" s="406"/>
      <c r="V22" s="406"/>
      <c r="W22" s="407"/>
      <c r="X22" s="407"/>
      <c r="Y22" s="424"/>
      <c r="Z22" s="425"/>
      <c r="AA22" s="409"/>
    </row>
    <row r="23" spans="1:134" s="114" customFormat="1">
      <c r="A23" s="152"/>
      <c r="B23" s="1562" t="s">
        <v>121</v>
      </c>
      <c r="C23" s="1562"/>
      <c r="D23" s="777" t="s">
        <v>62</v>
      </c>
      <c r="E23" s="153" t="s">
        <v>59</v>
      </c>
      <c r="F23" s="1664"/>
      <c r="G23" s="1665"/>
      <c r="H23" s="166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35.75" thickBot="1">
      <c r="A26" s="1558" t="s">
        <v>124</v>
      </c>
      <c r="B26" s="1482"/>
      <c r="C26" s="1483"/>
      <c r="D26" s="154" t="s">
        <v>61</v>
      </c>
      <c r="E26" s="155" t="s">
        <v>53</v>
      </c>
      <c r="F26" s="156" t="s">
        <v>1336</v>
      </c>
      <c r="G26" s="157" t="s">
        <v>34</v>
      </c>
      <c r="H26" s="228" t="s">
        <v>1337</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v>2250000</v>
      </c>
      <c r="H29" s="1613"/>
      <c r="I29" s="438"/>
      <c r="J29" s="403">
        <f>G29</f>
        <v>2250000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14" t="s">
        <v>1338</v>
      </c>
      <c r="H30" s="1615"/>
      <c r="I30" s="438"/>
      <c r="J30" s="403" t="str">
        <f>G30</f>
        <v>Directorate of Reproductive Health and Child Survival (DSRSE) with UNFPA and USAID assistance</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607" t="s">
        <v>208</v>
      </c>
      <c r="C35" s="1607"/>
      <c r="D35" s="1608"/>
      <c r="E35" s="168">
        <v>250000</v>
      </c>
      <c r="F35" s="169" t="s">
        <v>538</v>
      </c>
      <c r="G35" s="170" t="s">
        <v>1339</v>
      </c>
      <c r="H35" s="171" t="s">
        <v>1340</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250000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93" t="s">
        <v>61</v>
      </c>
      <c r="E41" s="168">
        <v>250000</v>
      </c>
      <c r="F41" s="177" t="s">
        <v>538</v>
      </c>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93" t="s">
        <v>62</v>
      </c>
      <c r="E43" s="168"/>
      <c r="F43" s="177" t="s">
        <v>538</v>
      </c>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565">
        <f>E41+E43</f>
        <v>250000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65" t="s">
        <v>99</v>
      </c>
      <c r="C49" s="1466"/>
      <c r="D49" s="793" t="s">
        <v>61</v>
      </c>
      <c r="E49" s="168">
        <v>1378461</v>
      </c>
      <c r="F49" s="177" t="s">
        <v>538</v>
      </c>
      <c r="G49" s="190" t="s">
        <v>352</v>
      </c>
      <c r="H49" s="191" t="s">
        <v>1341</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387</v>
      </c>
      <c r="E50" s="1601"/>
      <c r="F50" s="1601"/>
      <c r="G50" s="1601"/>
      <c r="H50" s="1602"/>
      <c r="I50" s="127"/>
      <c r="J50" s="437"/>
      <c r="K50" s="397" t="str">
        <f>C50</f>
        <v xml:space="preserve">i. Specify source(s) of in-kind donations </v>
      </c>
      <c r="L50" s="396"/>
      <c r="M50" s="396"/>
      <c r="N50" s="396"/>
      <c r="O50" s="398" t="str">
        <f>D50</f>
        <v>USAID and UNFPA</v>
      </c>
      <c r="P50" s="396"/>
      <c r="Q50" s="396"/>
      <c r="R50" s="396"/>
      <c r="S50" s="396"/>
      <c r="T50" s="406"/>
      <c r="U50" s="406"/>
      <c r="V50" s="406"/>
      <c r="W50" s="407"/>
      <c r="X50" s="407"/>
      <c r="Y50" s="424"/>
      <c r="Z50" s="425"/>
      <c r="AA50" s="409"/>
    </row>
    <row r="51" spans="1:27" s="111" customFormat="1">
      <c r="A51" s="164"/>
      <c r="B51" s="1465" t="s">
        <v>149</v>
      </c>
      <c r="C51" s="1466"/>
      <c r="D51" s="793" t="s">
        <v>62</v>
      </c>
      <c r="E51" s="168"/>
      <c r="F51" s="177"/>
      <c r="G51" s="190"/>
      <c r="H51" s="824"/>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1378461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0.15351918160766514</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1</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ustomHeight="1">
      <c r="A58" s="1594" t="s">
        <v>153</v>
      </c>
      <c r="B58" s="1595"/>
      <c r="C58" s="1595"/>
      <c r="D58" s="1595"/>
      <c r="E58" s="1596"/>
      <c r="F58" s="566">
        <f>(E45+E53)/G29</f>
        <v>0.72376044444444443</v>
      </c>
      <c r="G58" s="1592" t="s">
        <v>101</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92"/>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85" t="s">
        <v>61</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61</v>
      </c>
      <c r="E71" s="1641"/>
      <c r="F71" s="785" t="s">
        <v>61</v>
      </c>
      <c r="G71" s="785"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85" t="s">
        <v>61</v>
      </c>
      <c r="G72" s="785"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785" t="s">
        <v>61</v>
      </c>
      <c r="G75" s="785"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785" t="s">
        <v>61</v>
      </c>
      <c r="G76" s="785"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785" t="s">
        <v>61</v>
      </c>
      <c r="G77" s="785"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85" t="s">
        <v>61</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670" t="s">
        <v>1342</v>
      </c>
      <c r="E80" s="1671"/>
      <c r="F80" s="1671"/>
      <c r="G80" s="1671"/>
      <c r="H80" s="1672"/>
      <c r="I80" s="419"/>
      <c r="J80" s="437"/>
      <c r="K80" s="397" t="str">
        <f>A80</f>
        <v>C2. Please note any comments about the commodities offered.</v>
      </c>
      <c r="L80" s="396"/>
      <c r="M80" s="396"/>
      <c r="N80" s="396"/>
      <c r="O80" s="397" t="str">
        <f>D80</f>
        <v>CycleBeads are still offered in non-profit private-sector facilities and at the community level</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82"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86" t="s">
        <v>1343</v>
      </c>
      <c r="D85" s="1660" t="s">
        <v>1344</v>
      </c>
      <c r="E85" s="1661"/>
      <c r="F85" s="776" t="s">
        <v>61</v>
      </c>
      <c r="G85" s="1523" t="s">
        <v>61</v>
      </c>
      <c r="H85" s="1662"/>
      <c r="I85" s="458"/>
      <c r="J85" s="446" t="str">
        <f>G85</f>
        <v>Yes</v>
      </c>
      <c r="K85" s="397" t="str">
        <f>B85</f>
        <v>a</v>
      </c>
      <c r="L85" s="396"/>
      <c r="M85" s="426">
        <f>E85</f>
        <v>0</v>
      </c>
      <c r="N85" s="396"/>
      <c r="O85" s="396"/>
      <c r="P85" s="396"/>
      <c r="Q85" s="396"/>
      <c r="R85" s="397"/>
      <c r="S85" s="397" t="str">
        <f>D85</f>
        <v>2012-2015</v>
      </c>
      <c r="T85" s="406"/>
      <c r="U85" s="406"/>
      <c r="V85" s="406"/>
      <c r="W85" s="407"/>
      <c r="X85" s="407"/>
      <c r="Y85" s="424"/>
      <c r="Z85" s="425"/>
      <c r="AA85" s="409"/>
    </row>
    <row r="86" spans="1:28" s="111" customFormat="1" ht="28.5" customHeight="1">
      <c r="A86" s="1561" t="s">
        <v>71</v>
      </c>
      <c r="B86" s="1562"/>
      <c r="C86" s="1562"/>
      <c r="D86" s="1562"/>
      <c r="E86" s="1562"/>
      <c r="F86" s="1562"/>
      <c r="G86" s="1563"/>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1345</v>
      </c>
      <c r="F87" s="1642"/>
      <c r="G87" s="1642"/>
      <c r="H87" s="1541"/>
      <c r="I87" s="458"/>
      <c r="J87" s="446"/>
      <c r="K87" s="397"/>
      <c r="L87" s="396"/>
      <c r="M87" s="426"/>
      <c r="N87" s="426" t="str">
        <f>E87</f>
        <v xml:space="preserve">All sectors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60">
      <c r="A88" s="152"/>
      <c r="B88" s="1465" t="s">
        <v>21</v>
      </c>
      <c r="C88" s="1465"/>
      <c r="D88" s="1466"/>
      <c r="E88" s="1540" t="s">
        <v>1346</v>
      </c>
      <c r="F88" s="1642"/>
      <c r="G88" s="1642"/>
      <c r="H88" s="1541"/>
      <c r="I88" s="458"/>
      <c r="J88" s="446"/>
      <c r="K88" s="397"/>
      <c r="L88" s="396"/>
      <c r="M88" s="426"/>
      <c r="N88" s="426" t="str">
        <f>E88</f>
        <v xml:space="preserve">For private sector: 20% duties for all methods, 18% VAT for IUD only, and 2.7% for all goods entering the West African Economic and Monetary Union (UEMOA) area (import tax), but the government can grant a tax exemption for the public sector. </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45" customHeight="1">
      <c r="A90" s="152"/>
      <c r="B90" s="1465" t="s">
        <v>22</v>
      </c>
      <c r="C90" s="1465"/>
      <c r="D90" s="1465"/>
      <c r="E90" s="1642" t="s">
        <v>1347</v>
      </c>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1.5" customHeight="1">
      <c r="A92" s="152"/>
      <c r="B92" s="1465" t="s">
        <v>22</v>
      </c>
      <c r="C92" s="1465"/>
      <c r="D92" s="1466"/>
      <c r="E92" s="1540" t="s">
        <v>1348</v>
      </c>
      <c r="F92" s="1642"/>
      <c r="G92" s="1642"/>
      <c r="H92" s="1541"/>
      <c r="I92" s="458"/>
      <c r="J92" s="446"/>
      <c r="K92" s="397" t="str">
        <f>B92</f>
        <v>a. If yes, describe the policies.</v>
      </c>
      <c r="L92" s="396"/>
      <c r="M92" s="396"/>
      <c r="N92" s="460"/>
      <c r="O92" s="398" t="str">
        <f>E92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200</v>
      </c>
      <c r="H95" s="1541"/>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200</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201</v>
      </c>
      <c r="E97" s="1538"/>
      <c r="F97" s="1539"/>
      <c r="G97" s="1540" t="s">
        <v>202</v>
      </c>
      <c r="H97" s="1541"/>
      <c r="I97" s="465"/>
      <c r="J97" s="446" t="str">
        <f t="shared" si="3"/>
        <v>Nurse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37" t="s">
        <v>201</v>
      </c>
      <c r="E98" s="1538"/>
      <c r="F98" s="1539"/>
      <c r="G98" s="1540" t="s">
        <v>202</v>
      </c>
      <c r="H98" s="1541"/>
      <c r="I98" s="465"/>
      <c r="J98" s="446" t="str">
        <f t="shared" si="3"/>
        <v>Nurse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200</v>
      </c>
      <c r="H99" s="1541"/>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200</v>
      </c>
      <c r="H100" s="1541"/>
      <c r="I100" s="465"/>
      <c r="J100" s="446" t="str">
        <f t="shared" si="3"/>
        <v>Auxiliary 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200</v>
      </c>
      <c r="H102" s="1527"/>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120" customHeight="1">
      <c r="A103" s="1528" t="s">
        <v>684</v>
      </c>
      <c r="B103" s="1529"/>
      <c r="C103" s="1530"/>
      <c r="D103" s="1531" t="s">
        <v>1349</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61</v>
      </c>
      <c r="H111" s="1646"/>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61</v>
      </c>
      <c r="H112" s="1646"/>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61</v>
      </c>
      <c r="H113" s="1646"/>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45">
      <c r="A114" s="152"/>
      <c r="B114" s="179"/>
      <c r="C114" s="180" t="s">
        <v>28</v>
      </c>
      <c r="D114" s="1540" t="s">
        <v>1350</v>
      </c>
      <c r="E114" s="1642"/>
      <c r="F114" s="1642"/>
      <c r="G114" s="1642"/>
      <c r="H114" s="1541"/>
      <c r="I114" s="465"/>
      <c r="J114" s="446"/>
      <c r="K114" s="397" t="str">
        <f>C114</f>
        <v>i. If yes, describe the exemptions.</v>
      </c>
      <c r="L114" s="396"/>
      <c r="M114" s="396"/>
      <c r="N114" s="460"/>
      <c r="O114" s="398" t="str">
        <f>D114</f>
        <v xml:space="preserve">There are no specific groups exempted from payment. But health workers can arrange with the local committee to provide contraceptives for people who cannot pay. Fees for clients are $0.16 to $1.10 in the public sector.  </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61</v>
      </c>
      <c r="H124" s="1646"/>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61</v>
      </c>
      <c r="H125" s="1646"/>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65" t="s">
        <v>112</v>
      </c>
      <c r="D126" s="1465"/>
      <c r="E126" s="1465"/>
      <c r="F126" s="1465"/>
      <c r="G126" s="1647" t="s">
        <v>345</v>
      </c>
      <c r="H126" s="1648"/>
      <c r="I126" s="421"/>
      <c r="J126" s="446" t="str">
        <f t="shared" si="5"/>
        <v>Spermicide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2012</v>
      </c>
      <c r="H127" s="1648"/>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1351</v>
      </c>
      <c r="E128" s="1665"/>
      <c r="F128" s="1665"/>
      <c r="G128" s="1665"/>
      <c r="H128" s="1666"/>
      <c r="I128" s="421"/>
      <c r="J128" s="473"/>
      <c r="K128" s="397" t="str">
        <f>A128</f>
        <v xml:space="preserve">D11. Name of the list(s)
</v>
      </c>
      <c r="L128" s="397"/>
      <c r="M128" s="396"/>
      <c r="N128" s="396"/>
      <c r="O128" s="397" t="str">
        <f>D128</f>
        <v xml:space="preserve">National Essential Medicines List </v>
      </c>
      <c r="P128" s="396"/>
      <c r="Q128" s="474"/>
      <c r="R128" s="396"/>
      <c r="S128" s="412"/>
      <c r="T128" s="413"/>
      <c r="U128" s="413"/>
      <c r="V128" s="413"/>
      <c r="W128" s="414"/>
      <c r="X128" s="414"/>
      <c r="Y128" s="474"/>
      <c r="Z128" s="475"/>
      <c r="AA128" s="409"/>
    </row>
    <row r="129" spans="1:27" s="132" customFormat="1" ht="30">
      <c r="A129" s="1480" t="s">
        <v>472</v>
      </c>
      <c r="B129" s="1465"/>
      <c r="C129" s="1466"/>
      <c r="D129" s="1664"/>
      <c r="E129" s="1665"/>
      <c r="F129" s="1665"/>
      <c r="G129" s="1665"/>
      <c r="H129" s="166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2013</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173</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65" t="s">
        <v>717</v>
      </c>
      <c r="C149" s="1465"/>
      <c r="D149" s="1465"/>
      <c r="E149" s="1465"/>
      <c r="F149" s="1465"/>
      <c r="G149" s="1467"/>
      <c r="H149" s="1468"/>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78" customHeight="1">
      <c r="A150" s="152"/>
      <c r="B150" s="1465" t="s">
        <v>175</v>
      </c>
      <c r="C150" s="1465"/>
      <c r="D150" s="1465"/>
      <c r="E150" s="1465"/>
      <c r="F150" s="1465"/>
      <c r="G150" s="1502" t="s">
        <v>1352</v>
      </c>
      <c r="H150" s="15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91"/>
      <c r="B153" s="1519" t="s">
        <v>177</v>
      </c>
      <c r="C153" s="1519"/>
      <c r="D153" s="1519"/>
      <c r="E153" s="1519"/>
      <c r="F153" s="1916"/>
      <c r="G153" s="1554" t="s">
        <v>62</v>
      </c>
      <c r="H153" s="1555"/>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944" t="s">
        <v>473</v>
      </c>
      <c r="B154" s="1945"/>
      <c r="C154" s="1946"/>
      <c r="D154" s="1689" t="s">
        <v>1353</v>
      </c>
      <c r="E154" s="1690"/>
      <c r="F154" s="1690"/>
      <c r="G154" s="1690"/>
      <c r="H154" s="1691"/>
      <c r="I154" s="419"/>
      <c r="J154" s="446"/>
      <c r="K154" s="397" t="str">
        <f>A154</f>
        <v xml:space="preserve">F. Please note any overall comments about challenges and/or successes with contraceptive security in your country.
</v>
      </c>
      <c r="L154" s="396"/>
      <c r="M154" s="396"/>
      <c r="N154" s="396"/>
      <c r="O154" s="397" t="str">
        <f>D154</f>
        <v>Senegal Family planning has been improved this year with its family planning campaign. Stock out are more and more decreased with the strengthening of the service provision of contraceptives and logistics supervision.</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9:H9"/>
    <mergeCell ref="A10:H10"/>
    <mergeCell ref="A11:G11"/>
    <mergeCell ref="A12:G12"/>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F68:H78 D26 D69:D78 H106:H108 F63 G132:G135 G152:G153 G140:G14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allowBlank="1" showInputMessage="1" showErrorMessage="1" error="Please choose from the dropdown list." sqref="G149:H149"/>
  </dataValidations>
  <hyperlinks>
    <hyperlink ref="C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42578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1752</v>
      </c>
      <c r="B7" s="1632"/>
      <c r="C7" s="1632"/>
      <c r="D7" s="916"/>
      <c r="E7" s="916"/>
      <c r="F7" s="916"/>
      <c r="G7" s="917"/>
      <c r="H7" s="918"/>
      <c r="I7" s="906"/>
      <c r="J7" s="907"/>
      <c r="K7" s="908" t="str">
        <f>A7</f>
        <v>Country: Sierra Leone</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255</v>
      </c>
      <c r="B12" s="1492"/>
      <c r="C12" s="1492"/>
      <c r="D12" s="1492"/>
      <c r="E12" s="1492"/>
      <c r="F12" s="1492"/>
      <c r="G12" s="1493"/>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1361</v>
      </c>
      <c r="E13" s="1513"/>
      <c r="F13" s="1513"/>
      <c r="G13" s="1513"/>
      <c r="H13" s="1514"/>
      <c r="I13" s="6"/>
      <c r="J13" s="23"/>
      <c r="K13" s="7" t="str">
        <f>B13</f>
        <v>a. What is the name of the committee?</v>
      </c>
      <c r="L13" s="29" t="str">
        <f>D13</f>
        <v>Reproductive Health Commodity Security (RHCS) Committee</v>
      </c>
      <c r="M13" s="19"/>
      <c r="N13" s="19"/>
      <c r="O13" s="22" t="str">
        <f>D13</f>
        <v>Reproductive Health Commodity Security (RHCS)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801" t="s">
        <v>61</v>
      </c>
      <c r="E15" s="151" t="s">
        <v>55</v>
      </c>
      <c r="F15" s="1477" t="s">
        <v>1362</v>
      </c>
      <c r="G15" s="1478"/>
      <c r="H15" s="1479"/>
      <c r="I15" s="6"/>
      <c r="J15" s="23"/>
      <c r="K15" s="7" t="str">
        <f t="shared" ref="K15:K23" si="0">B15</f>
        <v>a. Social marketing</v>
      </c>
      <c r="L15" s="19"/>
      <c r="M15" s="19"/>
      <c r="N15" s="19"/>
      <c r="O15" s="7"/>
      <c r="P15" s="19"/>
      <c r="Q15" s="7" t="str">
        <f t="shared" ref="Q15:Q23" si="1">F15</f>
        <v>CARE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65" t="s">
        <v>258</v>
      </c>
      <c r="C16" s="1466"/>
      <c r="D16" s="801" t="s">
        <v>61</v>
      </c>
      <c r="E16" s="153" t="s">
        <v>55</v>
      </c>
      <c r="F16" s="1477" t="s">
        <v>1363</v>
      </c>
      <c r="G16" s="1478"/>
      <c r="H16" s="1479"/>
      <c r="I16" s="6"/>
      <c r="J16" s="23"/>
      <c r="K16" s="7" t="str">
        <f t="shared" si="0"/>
        <v>b. NGO (for example: service delivery, advocacy, Planned Parenthood affiliate, Marie Stopes affiliate, faith-based organizations, etc.)</v>
      </c>
      <c r="L16" s="19"/>
      <c r="M16" s="19"/>
      <c r="N16" s="19"/>
      <c r="O16" s="7"/>
      <c r="P16" s="19"/>
      <c r="Q16" s="7" t="str">
        <f t="shared" si="1"/>
        <v>Marie Stopes Sierra Leone (an MSI affiliate), Planned Parenthood Association of Sierra Leone (PPASL) (an IPPF affiliate) and Aberdeen Women Clinic</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259</v>
      </c>
      <c r="C17" s="1466"/>
      <c r="D17" s="801" t="s">
        <v>62</v>
      </c>
      <c r="E17" s="153" t="s">
        <v>55</v>
      </c>
      <c r="F17" s="1477"/>
      <c r="G17" s="1478"/>
      <c r="H17" s="1479"/>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801" t="s">
        <v>61</v>
      </c>
      <c r="E18" s="153" t="s">
        <v>56</v>
      </c>
      <c r="F18" s="1477" t="s">
        <v>1364</v>
      </c>
      <c r="G18" s="1478"/>
      <c r="H18" s="1479"/>
      <c r="I18" s="6"/>
      <c r="J18" s="23"/>
      <c r="K18" s="7" t="str">
        <f t="shared" si="0"/>
        <v>d. Donors</v>
      </c>
      <c r="L18" s="19"/>
      <c r="M18" s="19"/>
      <c r="N18" s="19"/>
      <c r="O18" s="7"/>
      <c r="P18" s="19"/>
      <c r="Q18" s="7" t="str">
        <f t="shared" si="1"/>
        <v>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801" t="s">
        <v>61</v>
      </c>
      <c r="E19" s="153" t="s">
        <v>57</v>
      </c>
      <c r="F19" s="1477" t="s">
        <v>1365</v>
      </c>
      <c r="G19" s="1478"/>
      <c r="H19" s="1479"/>
      <c r="I19" s="6"/>
      <c r="J19" s="23"/>
      <c r="K19" s="7" t="str">
        <f t="shared" si="0"/>
        <v>e. UN agencies</v>
      </c>
      <c r="L19" s="19"/>
      <c r="M19" s="19"/>
      <c r="N19" s="19"/>
      <c r="O19" s="7"/>
      <c r="P19" s="19"/>
      <c r="Q19" s="7" t="str">
        <f t="shared" si="1"/>
        <v>UNFPA, UNICEF &amp;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65" t="s">
        <v>262</v>
      </c>
      <c r="C20" s="1466"/>
      <c r="D20" s="801" t="s">
        <v>61</v>
      </c>
      <c r="E20" s="153" t="s">
        <v>58</v>
      </c>
      <c r="F20" s="1477" t="s">
        <v>1366</v>
      </c>
      <c r="G20" s="1478"/>
      <c r="H20" s="1479"/>
      <c r="I20" s="6"/>
      <c r="J20" s="23"/>
      <c r="K20" s="7" t="str">
        <f t="shared" si="0"/>
        <v>f. Ministry of Health (for example: logistics, reproductive health, family planning, maternal and child health, HIV/AIDS, pharmacy units, etc.)</v>
      </c>
      <c r="L20" s="19"/>
      <c r="M20" s="19"/>
      <c r="N20" s="19"/>
      <c r="O20" s="7"/>
      <c r="P20" s="19"/>
      <c r="Q20" s="16" t="str">
        <f t="shared" si="1"/>
        <v>Reproductive Health/Family Planning (RH) Programe, National Aids Contral Program, Child Health/Expanded Program on Immunization, National Adolenscence School Health Program</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15" customHeight="1">
      <c r="A21" s="152"/>
      <c r="B21" s="1562" t="s">
        <v>17</v>
      </c>
      <c r="C21" s="1562"/>
      <c r="D21" s="801" t="s">
        <v>61</v>
      </c>
      <c r="E21" s="153" t="s">
        <v>59</v>
      </c>
      <c r="F21" s="1477" t="s">
        <v>1367</v>
      </c>
      <c r="G21" s="1478"/>
      <c r="H21" s="1479"/>
      <c r="I21" s="6"/>
      <c r="J21" s="23"/>
      <c r="K21" s="7" t="str">
        <f t="shared" si="0"/>
        <v>g. Central Medical Store or Central Warehouse</v>
      </c>
      <c r="L21" s="19"/>
      <c r="M21" s="19"/>
      <c r="N21" s="19"/>
      <c r="O21" s="7"/>
      <c r="P21" s="19"/>
      <c r="Q21" s="7" t="str">
        <f t="shared" si="1"/>
        <v>Directorate of Drugs and Medical Supplies</v>
      </c>
      <c r="R21" s="19"/>
      <c r="S21" s="19"/>
      <c r="T21" s="14"/>
      <c r="U21" s="14"/>
      <c r="V21" s="14"/>
      <c r="W21" s="41"/>
      <c r="X21" s="41"/>
      <c r="Y21" s="42"/>
      <c r="Z21" s="49"/>
      <c r="AA21"/>
    </row>
    <row r="22" spans="1:134" s="111" customFormat="1">
      <c r="A22" s="152"/>
      <c r="B22" s="1562" t="s">
        <v>39</v>
      </c>
      <c r="C22" s="1562"/>
      <c r="D22" s="801" t="s">
        <v>61</v>
      </c>
      <c r="E22" s="153" t="s">
        <v>59</v>
      </c>
      <c r="F22" s="1477" t="s">
        <v>1368</v>
      </c>
      <c r="G22" s="1478"/>
      <c r="H22" s="1479"/>
      <c r="I22" s="6"/>
      <c r="J22" s="23"/>
      <c r="K22" s="7" t="str">
        <f t="shared" si="0"/>
        <v xml:space="preserve">h. Ministry of Finance or Ministry of Planning </v>
      </c>
      <c r="L22" s="19"/>
      <c r="M22" s="19"/>
      <c r="N22" s="19"/>
      <c r="O22" s="7"/>
      <c r="P22" s="19"/>
      <c r="Q22" s="7" t="str">
        <f t="shared" si="1"/>
        <v>Representative/focal person</v>
      </c>
      <c r="R22" s="19"/>
      <c r="S22" s="19"/>
      <c r="T22" s="14"/>
      <c r="U22" s="14"/>
      <c r="V22" s="14"/>
      <c r="W22" s="41"/>
      <c r="X22" s="41"/>
      <c r="Y22" s="42"/>
      <c r="Z22" s="49"/>
      <c r="AA22"/>
    </row>
    <row r="23" spans="1:134" s="114" customFormat="1">
      <c r="A23" s="152"/>
      <c r="B23" s="1562" t="s">
        <v>265</v>
      </c>
      <c r="C23" s="1562"/>
      <c r="D23" s="801" t="s">
        <v>61</v>
      </c>
      <c r="E23" s="153" t="s">
        <v>59</v>
      </c>
      <c r="F23" s="1477" t="s">
        <v>1369</v>
      </c>
      <c r="G23" s="1478"/>
      <c r="H23" s="1479"/>
      <c r="I23" s="6"/>
      <c r="J23" s="23"/>
      <c r="K23" s="36" t="str">
        <f t="shared" si="0"/>
        <v>i. Other (for example: partners)</v>
      </c>
      <c r="L23" s="23"/>
      <c r="M23" s="23"/>
      <c r="N23" s="23"/>
      <c r="O23" s="36"/>
      <c r="P23" s="23"/>
      <c r="Q23" s="36" t="str">
        <f t="shared" si="1"/>
        <v>Religious groups, Civil Society Representatives</v>
      </c>
      <c r="R23" s="23"/>
      <c r="S23" s="23"/>
      <c r="T23" s="23"/>
      <c r="U23" s="23"/>
      <c r="V23" s="23"/>
      <c r="W23" s="60"/>
      <c r="X23" s="60"/>
      <c r="Y23" s="59"/>
      <c r="Z23" s="59"/>
      <c r="AA23"/>
    </row>
    <row r="24" spans="1:134" s="111" customFormat="1">
      <c r="A24" s="1480" t="s">
        <v>266</v>
      </c>
      <c r="B24" s="1465"/>
      <c r="C24" s="1465"/>
      <c r="D24" s="1465"/>
      <c r="E24" s="1465"/>
      <c r="F24" s="1465"/>
      <c r="G24" s="1465"/>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267</v>
      </c>
      <c r="B25" s="1557"/>
      <c r="C25" s="1557"/>
      <c r="D25" s="1562"/>
      <c r="E25" s="1562"/>
      <c r="F25" s="1562"/>
      <c r="G25" s="1563"/>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268</v>
      </c>
      <c r="B26" s="1482"/>
      <c r="C26" s="1483"/>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85</v>
      </c>
      <c r="G28" s="159" t="s">
        <v>98</v>
      </c>
      <c r="H28" s="16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732</v>
      </c>
      <c r="B29" s="1465"/>
      <c r="C29" s="1465"/>
      <c r="D29" s="1465"/>
      <c r="E29" s="1465"/>
      <c r="F29" s="1466"/>
      <c r="G29" s="1612">
        <v>1300000</v>
      </c>
      <c r="H29" s="1613"/>
      <c r="I29" s="10"/>
      <c r="J29" s="36">
        <f>G29</f>
        <v>1300000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733</v>
      </c>
      <c r="B30" s="1465"/>
      <c r="C30" s="1465"/>
      <c r="D30" s="1465"/>
      <c r="E30" s="161" t="s">
        <v>538</v>
      </c>
      <c r="F30" s="162" t="s">
        <v>271</v>
      </c>
      <c r="G30" s="1614" t="s">
        <v>1370</v>
      </c>
      <c r="H30" s="1615"/>
      <c r="I30" s="10"/>
      <c r="J30" s="36" t="str">
        <f>G30</f>
        <v xml:space="preserve">Members of RHCS committee </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272</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677</v>
      </c>
      <c r="B32" s="1607"/>
      <c r="C32" s="1607"/>
      <c r="D32" s="1607"/>
      <c r="E32" s="1607"/>
      <c r="F32" s="1607"/>
      <c r="G32" s="1608"/>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558" t="s">
        <v>273</v>
      </c>
      <c r="B33" s="1465"/>
      <c r="C33" s="1465"/>
      <c r="D33" s="1465"/>
      <c r="E33" s="1482"/>
      <c r="F33" s="1482"/>
      <c r="G33" s="1482"/>
      <c r="H33" s="160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75">
      <c r="A35" s="152"/>
      <c r="B35" s="1607" t="s">
        <v>208</v>
      </c>
      <c r="C35" s="1607"/>
      <c r="D35" s="1608"/>
      <c r="E35" s="168">
        <v>55172</v>
      </c>
      <c r="F35" s="169" t="s">
        <v>1664</v>
      </c>
      <c r="G35" s="170" t="s">
        <v>1371</v>
      </c>
      <c r="H35" s="171" t="s">
        <v>1372</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v>0</v>
      </c>
      <c r="F36" s="169"/>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278</v>
      </c>
      <c r="C37" s="1482"/>
      <c r="D37" s="1483"/>
      <c r="E37" s="562">
        <f>E35+E36</f>
        <v>55172</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279</v>
      </c>
      <c r="B38" s="1465"/>
      <c r="C38" s="1465"/>
      <c r="D38" s="1465"/>
      <c r="E38" s="1465"/>
      <c r="F38" s="1465"/>
      <c r="G38" s="1466"/>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736</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281</v>
      </c>
      <c r="C40" s="1606"/>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65" t="s">
        <v>286</v>
      </c>
      <c r="C41" s="1466"/>
      <c r="D41" s="811" t="s">
        <v>62</v>
      </c>
      <c r="E41" s="168">
        <v>0</v>
      </c>
      <c r="F41" s="177"/>
      <c r="G41" s="178"/>
      <c r="H41" s="17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512"/>
      <c r="E42" s="1513"/>
      <c r="F42" s="1513"/>
      <c r="G42" s="1513"/>
      <c r="H42" s="1514"/>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65" t="s">
        <v>288</v>
      </c>
      <c r="C43" s="1466"/>
      <c r="D43" s="811" t="s">
        <v>62</v>
      </c>
      <c r="E43" s="168">
        <v>0</v>
      </c>
      <c r="F43" s="177"/>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512"/>
      <c r="E44" s="1513"/>
      <c r="F44" s="1513"/>
      <c r="G44" s="1513"/>
      <c r="H44" s="1514"/>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65" t="s">
        <v>290</v>
      </c>
      <c r="C45" s="1466"/>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291</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02.95" customHeight="1">
      <c r="A48" s="164" t="s">
        <v>69</v>
      </c>
      <c r="B48" s="1605" t="s">
        <v>292</v>
      </c>
      <c r="C48" s="1466"/>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65" t="s">
        <v>99</v>
      </c>
      <c r="C49" s="1466"/>
      <c r="D49" s="811" t="s">
        <v>61</v>
      </c>
      <c r="E49" s="168">
        <v>1229693</v>
      </c>
      <c r="F49" s="177" t="s">
        <v>538</v>
      </c>
      <c r="G49" s="190" t="s">
        <v>1373</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1374</v>
      </c>
      <c r="E50" s="1601"/>
      <c r="F50" s="1601"/>
      <c r="G50" s="1601"/>
      <c r="H50" s="1602"/>
      <c r="I50" s="127"/>
      <c r="J50" s="24"/>
      <c r="K50" s="7" t="str">
        <f>C50</f>
        <v xml:space="preserve">i. Specify source(s) of in-kind donations </v>
      </c>
      <c r="L50" s="19"/>
      <c r="M50" s="19"/>
      <c r="N50" s="19"/>
      <c r="O50" s="22" t="str">
        <f>D50</f>
        <v>UNFPA &amp; USAID</v>
      </c>
      <c r="P50" s="19"/>
      <c r="Q50" s="19"/>
      <c r="R50" s="19"/>
      <c r="S50" s="19"/>
      <c r="T50" s="14"/>
      <c r="U50" s="14"/>
      <c r="V50" s="14"/>
      <c r="W50" s="41"/>
      <c r="X50" s="41"/>
      <c r="Y50" s="42"/>
      <c r="Z50" s="49"/>
      <c r="AA50"/>
    </row>
    <row r="51" spans="1:27" s="111" customFormat="1">
      <c r="A51" s="164"/>
      <c r="B51" s="1465" t="s">
        <v>297</v>
      </c>
      <c r="C51" s="1466"/>
      <c r="D51" s="811" t="s">
        <v>62</v>
      </c>
      <c r="E51" s="168">
        <v>0</v>
      </c>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298</v>
      </c>
      <c r="C52" s="1466"/>
      <c r="D52" s="811" t="s">
        <v>62</v>
      </c>
      <c r="E52" s="168">
        <v>0</v>
      </c>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299</v>
      </c>
      <c r="C53" s="1466"/>
      <c r="D53" s="181"/>
      <c r="E53" s="182">
        <f>E49+E51+E52</f>
        <v>1229693</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300</v>
      </c>
      <c r="B56" s="1603"/>
      <c r="C56" s="1603"/>
      <c r="D56" s="1603"/>
      <c r="E56" s="1604"/>
      <c r="F56" s="566">
        <f>E45/(E45+E53)</f>
        <v>0</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v>0</v>
      </c>
      <c r="G57" s="1592" t="s">
        <v>1674</v>
      </c>
      <c r="H57" s="1593"/>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301</v>
      </c>
      <c r="B58" s="1595"/>
      <c r="C58" s="1595"/>
      <c r="D58" s="1595"/>
      <c r="E58" s="1596"/>
      <c r="F58" s="566">
        <f>(E45+E53)/G29</f>
        <v>0.94591769230769229</v>
      </c>
      <c r="G58" s="1592" t="s">
        <v>114</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96.6" customHeight="1">
      <c r="A59" s="1597" t="s">
        <v>211</v>
      </c>
      <c r="B59" s="1598"/>
      <c r="C59" s="1598"/>
      <c r="D59" s="1598"/>
      <c r="E59" s="1599"/>
      <c r="F59" s="810"/>
      <c r="G59" s="1592" t="s">
        <v>114</v>
      </c>
      <c r="H59" s="1593"/>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302</v>
      </c>
      <c r="B61" s="1465"/>
      <c r="C61" s="1465"/>
      <c r="D61" s="1465"/>
      <c r="E61" s="1466"/>
      <c r="F61" s="1467" t="s">
        <v>205</v>
      </c>
      <c r="G61" s="1588"/>
      <c r="H61" s="1468"/>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c r="G62" s="1478"/>
      <c r="H62" s="1479"/>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799"/>
      <c r="B63" s="798"/>
      <c r="C63" s="1465" t="s">
        <v>178</v>
      </c>
      <c r="D63" s="1465"/>
      <c r="E63" s="1466"/>
      <c r="F63" s="1467"/>
      <c r="G63" s="1588"/>
      <c r="H63" s="1468"/>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303</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304</v>
      </c>
      <c r="C68" s="1574"/>
      <c r="D68" s="1679" t="s">
        <v>61</v>
      </c>
      <c r="E68" s="1679"/>
      <c r="F68" s="802" t="s">
        <v>61</v>
      </c>
      <c r="G68" s="802" t="s">
        <v>61</v>
      </c>
      <c r="H68" s="365" t="s">
        <v>62</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305</v>
      </c>
      <c r="C69" s="1574"/>
      <c r="D69" s="1679" t="s">
        <v>61</v>
      </c>
      <c r="E69" s="1679"/>
      <c r="F69" s="802" t="s">
        <v>61</v>
      </c>
      <c r="G69" s="802" t="s">
        <v>61</v>
      </c>
      <c r="H69" s="365"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306</v>
      </c>
      <c r="C70" s="1574"/>
      <c r="D70" s="1679" t="s">
        <v>61</v>
      </c>
      <c r="E70" s="1679"/>
      <c r="F70" s="802" t="s">
        <v>61</v>
      </c>
      <c r="G70" s="802" t="s">
        <v>61</v>
      </c>
      <c r="H70" s="365" t="s">
        <v>62</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307</v>
      </c>
      <c r="C71" s="1574"/>
      <c r="D71" s="1679" t="s">
        <v>61</v>
      </c>
      <c r="E71" s="1679"/>
      <c r="F71" s="802" t="s">
        <v>61</v>
      </c>
      <c r="G71" s="802" t="s">
        <v>61</v>
      </c>
      <c r="H71" s="365"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308</v>
      </c>
      <c r="C72" s="1574"/>
      <c r="D72" s="1679" t="s">
        <v>61</v>
      </c>
      <c r="E72" s="1679"/>
      <c r="F72" s="802" t="s">
        <v>61</v>
      </c>
      <c r="G72" s="802" t="s">
        <v>61</v>
      </c>
      <c r="H72" s="365"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79" t="s">
        <v>61</v>
      </c>
      <c r="E73" s="1679"/>
      <c r="F73" s="802" t="s">
        <v>61</v>
      </c>
      <c r="G73" s="802" t="s">
        <v>61</v>
      </c>
      <c r="H73" s="365"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79" t="s">
        <v>61</v>
      </c>
      <c r="E74" s="1679"/>
      <c r="F74" s="802" t="s">
        <v>61</v>
      </c>
      <c r="G74" s="802" t="s">
        <v>61</v>
      </c>
      <c r="H74" s="365"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309</v>
      </c>
      <c r="C75" s="1574"/>
      <c r="D75" s="1679" t="s">
        <v>61</v>
      </c>
      <c r="E75" s="1679"/>
      <c r="F75" s="802" t="s">
        <v>61</v>
      </c>
      <c r="G75" s="802" t="s">
        <v>61</v>
      </c>
      <c r="H75" s="365"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310</v>
      </c>
      <c r="C76" s="1574"/>
      <c r="D76" s="1679" t="s">
        <v>62</v>
      </c>
      <c r="E76" s="1679"/>
      <c r="F76" s="802" t="s">
        <v>61</v>
      </c>
      <c r="G76" s="802" t="s">
        <v>61</v>
      </c>
      <c r="H76" s="365"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311</v>
      </c>
      <c r="C77" s="1574"/>
      <c r="D77" s="1679" t="s">
        <v>62</v>
      </c>
      <c r="E77" s="1679"/>
      <c r="F77" s="802" t="s">
        <v>61</v>
      </c>
      <c r="G77" s="802" t="s">
        <v>61</v>
      </c>
      <c r="H77" s="365"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79" t="s">
        <v>62</v>
      </c>
      <c r="E78" s="1679"/>
      <c r="F78" s="802" t="s">
        <v>62</v>
      </c>
      <c r="G78" s="802" t="s">
        <v>62</v>
      </c>
      <c r="H78" s="365"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312</v>
      </c>
      <c r="C79" s="1577"/>
      <c r="D79" s="1679" t="s">
        <v>345</v>
      </c>
      <c r="E79" s="1679"/>
      <c r="F79" s="802"/>
      <c r="G79" s="802"/>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486"/>
      <c r="E80" s="1487"/>
      <c r="F80" s="1487"/>
      <c r="G80" s="1487"/>
      <c r="H80" s="1488"/>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313</v>
      </c>
      <c r="B82" s="1562"/>
      <c r="C82" s="1562"/>
      <c r="D82" s="1562"/>
      <c r="E82" s="1562"/>
      <c r="F82" s="1562"/>
      <c r="G82" s="1563"/>
      <c r="H82" s="16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314</v>
      </c>
      <c r="E84" s="1569"/>
      <c r="F84" s="804"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7"/>
      <c r="B85" s="210" t="s">
        <v>10</v>
      </c>
      <c r="C85" s="805" t="s">
        <v>346</v>
      </c>
      <c r="D85" s="1571">
        <v>5</v>
      </c>
      <c r="E85" s="1572"/>
      <c r="F85" s="803" t="s">
        <v>61</v>
      </c>
      <c r="G85" s="1554" t="s">
        <v>61</v>
      </c>
      <c r="H85" s="1555"/>
      <c r="I85" s="13"/>
      <c r="J85" s="28" t="str">
        <f>G85</f>
        <v>Yes</v>
      </c>
      <c r="K85" s="7" t="str">
        <f>B85</f>
        <v>a</v>
      </c>
      <c r="L85" s="19"/>
      <c r="M85" s="29">
        <f>E85</f>
        <v>0</v>
      </c>
      <c r="N85" s="19"/>
      <c r="O85" s="19"/>
      <c r="P85" s="19"/>
      <c r="Q85" s="19"/>
      <c r="R85" s="7"/>
      <c r="S85" s="7">
        <f>D85</f>
        <v>5</v>
      </c>
      <c r="T85" s="14"/>
      <c r="U85" s="14"/>
      <c r="V85" s="14"/>
      <c r="W85" s="41"/>
      <c r="X85" s="41"/>
      <c r="Y85" s="42"/>
      <c r="Z85" s="49"/>
      <c r="AA85"/>
    </row>
    <row r="86" spans="1:28" s="111" customFormat="1" ht="28.5" customHeight="1">
      <c r="A86" s="1561" t="s">
        <v>71</v>
      </c>
      <c r="B86" s="1562"/>
      <c r="C86" s="1562"/>
      <c r="D86" s="1562"/>
      <c r="E86" s="1562"/>
      <c r="F86" s="1562"/>
      <c r="G86" s="1563"/>
      <c r="H86" s="56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12" t="s">
        <v>1375</v>
      </c>
      <c r="F87" s="1513"/>
      <c r="G87" s="1513"/>
      <c r="H87" s="1514"/>
      <c r="I87" s="13"/>
      <c r="J87" s="28"/>
      <c r="K87" s="7"/>
      <c r="L87" s="19"/>
      <c r="M87" s="29"/>
      <c r="N87" s="29" t="str">
        <f>E87</f>
        <v>Donors, NGOs, social marketing, commercial</v>
      </c>
      <c r="O87" s="19"/>
      <c r="P87" s="7" t="str">
        <f>B87</f>
        <v>a. If yes, for which sectors (public, NGO, social marketing, commercial)?</v>
      </c>
      <c r="Q87" s="19"/>
      <c r="R87" s="7"/>
      <c r="S87" s="19"/>
      <c r="T87" s="14"/>
      <c r="U87" s="14"/>
      <c r="V87" s="14"/>
      <c r="W87" s="41"/>
      <c r="X87" s="41"/>
      <c r="Y87" s="42"/>
      <c r="Z87" s="49"/>
      <c r="AA87"/>
    </row>
    <row r="88" spans="1:28" s="111" customFormat="1" ht="135">
      <c r="A88" s="152"/>
      <c r="B88" s="1465" t="s">
        <v>21</v>
      </c>
      <c r="C88" s="1465"/>
      <c r="D88" s="1466"/>
      <c r="E88" s="1512" t="s">
        <v>1376</v>
      </c>
      <c r="F88" s="1513"/>
      <c r="G88" s="1513"/>
      <c r="H88" s="1514"/>
      <c r="I88" s="13"/>
      <c r="J88" s="28"/>
      <c r="K88" s="7"/>
      <c r="L88" s="19"/>
      <c r="M88" s="29"/>
      <c r="N88" s="29" t="str">
        <f>E88</f>
        <v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318</v>
      </c>
      <c r="B89" s="1465"/>
      <c r="C89" s="1465"/>
      <c r="D89" s="1465"/>
      <c r="E89" s="1465"/>
      <c r="F89" s="1465"/>
      <c r="G89" s="1466"/>
      <c r="H89" s="163"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65" t="s">
        <v>22</v>
      </c>
      <c r="C90" s="1465"/>
      <c r="D90" s="1465"/>
      <c r="E90" s="1513" t="s">
        <v>1377</v>
      </c>
      <c r="F90" s="1513"/>
      <c r="G90" s="1513"/>
      <c r="H90" s="1514"/>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319</v>
      </c>
      <c r="B91" s="1465"/>
      <c r="C91" s="1465"/>
      <c r="D91" s="1465"/>
      <c r="E91" s="1465"/>
      <c r="F91" s="1465"/>
      <c r="G91" s="1466"/>
      <c r="H91" s="16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65" t="s">
        <v>22</v>
      </c>
      <c r="C92" s="1465"/>
      <c r="D92" s="1466"/>
      <c r="E92" s="1967" t="s">
        <v>1378</v>
      </c>
      <c r="F92" s="1968"/>
      <c r="G92" s="1968"/>
      <c r="H92" s="1969"/>
      <c r="I92" s="13"/>
      <c r="J92" s="28"/>
      <c r="K92" s="7" t="str">
        <f>B92</f>
        <v>a. If yes, describe the policies.</v>
      </c>
      <c r="L92" s="19"/>
      <c r="M92" s="19"/>
      <c r="N92" s="21"/>
      <c r="O92" s="22" t="str">
        <f>E92</f>
        <v>The Sierra Leone Pharmacy Board Act</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658" t="s">
        <v>200</v>
      </c>
      <c r="E95" s="1950"/>
      <c r="F95" s="1659"/>
      <c r="G95" s="1658" t="s">
        <v>200</v>
      </c>
      <c r="H95" s="1951"/>
      <c r="I95" s="12"/>
      <c r="J95" s="28" t="str">
        <f t="shared" si="3"/>
        <v>Auxiliary nurse</v>
      </c>
      <c r="K95" s="7"/>
      <c r="L95" s="19"/>
      <c r="M95" s="29"/>
      <c r="N95" s="19"/>
      <c r="O95" s="7"/>
      <c r="P95" s="7"/>
      <c r="Q95" s="19"/>
      <c r="R95" s="19"/>
      <c r="S95" s="19"/>
      <c r="T95" s="90" t="str">
        <f>D95</f>
        <v>Auxiliary nurse</v>
      </c>
      <c r="U95" s="48"/>
      <c r="V95" s="14"/>
      <c r="W95" s="41"/>
      <c r="X95" s="41"/>
      <c r="Y95" s="42"/>
      <c r="Z95" s="49"/>
      <c r="AA95"/>
    </row>
    <row r="96" spans="1:28" s="111" customFormat="1" ht="15" customHeight="1">
      <c r="A96" s="130"/>
      <c r="B96" s="95" t="s">
        <v>11</v>
      </c>
      <c r="C96" s="92" t="s">
        <v>188</v>
      </c>
      <c r="D96" s="1658" t="s">
        <v>200</v>
      </c>
      <c r="E96" s="1950"/>
      <c r="F96" s="1659"/>
      <c r="G96" s="1658" t="s">
        <v>200</v>
      </c>
      <c r="H96" s="1951"/>
      <c r="I96" s="12"/>
      <c r="J96" s="28" t="str">
        <f t="shared" si="3"/>
        <v>Auxiliary nurse</v>
      </c>
      <c r="K96" s="7"/>
      <c r="L96" s="19"/>
      <c r="M96" s="29"/>
      <c r="N96" s="19"/>
      <c r="O96" s="7"/>
      <c r="P96" s="7"/>
      <c r="Q96" s="19"/>
      <c r="R96" s="19"/>
      <c r="S96" s="19"/>
      <c r="T96" s="90" t="str">
        <f t="shared" ref="T96:T102" si="4">D96</f>
        <v>Auxiliary nurse</v>
      </c>
      <c r="U96" s="48"/>
      <c r="V96" s="14"/>
      <c r="W96" s="41"/>
      <c r="X96" s="41"/>
      <c r="Y96" s="42"/>
      <c r="Z96" s="49"/>
      <c r="AA96"/>
    </row>
    <row r="97" spans="1:27" s="111" customFormat="1" ht="15" customHeight="1">
      <c r="A97" s="130"/>
      <c r="B97" s="95" t="s">
        <v>12</v>
      </c>
      <c r="C97" s="92" t="s">
        <v>189</v>
      </c>
      <c r="D97" s="1658" t="s">
        <v>202</v>
      </c>
      <c r="E97" s="1950"/>
      <c r="F97" s="1659"/>
      <c r="G97" s="1658" t="s">
        <v>202</v>
      </c>
      <c r="H97" s="1951"/>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30"/>
      <c r="B98" s="94" t="s">
        <v>182</v>
      </c>
      <c r="C98" s="92" t="s">
        <v>190</v>
      </c>
      <c r="D98" s="1658" t="s">
        <v>202</v>
      </c>
      <c r="E98" s="1950"/>
      <c r="F98" s="1659"/>
      <c r="G98" s="1658" t="s">
        <v>202</v>
      </c>
      <c r="H98" s="1951"/>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30"/>
      <c r="B99" s="95" t="s">
        <v>183</v>
      </c>
      <c r="C99" s="92" t="s">
        <v>191</v>
      </c>
      <c r="D99" s="1658" t="s">
        <v>199</v>
      </c>
      <c r="E99" s="1950"/>
      <c r="F99" s="1659"/>
      <c r="G99" s="1658" t="s">
        <v>199</v>
      </c>
      <c r="H99" s="1951"/>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658" t="s">
        <v>200</v>
      </c>
      <c r="E100" s="1950"/>
      <c r="F100" s="1659"/>
      <c r="G100" s="1658" t="s">
        <v>200</v>
      </c>
      <c r="H100" s="1951"/>
      <c r="I100" s="12"/>
      <c r="J100" s="28" t="str">
        <f t="shared" si="3"/>
        <v>Auxiliary nurse</v>
      </c>
      <c r="K100" s="7"/>
      <c r="L100" s="19"/>
      <c r="M100" s="29"/>
      <c r="N100" s="19"/>
      <c r="O100" s="7"/>
      <c r="P100" s="7"/>
      <c r="Q100" s="19"/>
      <c r="R100" s="19"/>
      <c r="S100" s="19"/>
      <c r="T100" s="90" t="str">
        <f t="shared" si="4"/>
        <v>Auxiliary nurse</v>
      </c>
      <c r="U100" s="48"/>
      <c r="V100" s="14"/>
      <c r="W100" s="41"/>
      <c r="X100" s="41"/>
      <c r="Y100" s="42"/>
      <c r="Z100" s="49"/>
      <c r="AA100"/>
    </row>
    <row r="101" spans="1:27" s="111" customFormat="1" ht="15" customHeight="1">
      <c r="A101" s="130"/>
      <c r="B101" s="95" t="s">
        <v>185</v>
      </c>
      <c r="C101" s="92" t="s">
        <v>193</v>
      </c>
      <c r="D101" s="1658" t="s">
        <v>203</v>
      </c>
      <c r="E101" s="1950"/>
      <c r="F101" s="1659"/>
      <c r="G101" s="1658" t="s">
        <v>203</v>
      </c>
      <c r="H101" s="1951"/>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52" t="s">
        <v>205</v>
      </c>
      <c r="E102" s="1953"/>
      <c r="F102" s="1954"/>
      <c r="G102" s="1952" t="s">
        <v>205</v>
      </c>
      <c r="H102" s="1955"/>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28" t="s">
        <v>684</v>
      </c>
      <c r="B103" s="1529"/>
      <c r="C103" s="1530"/>
      <c r="D103" s="1531" t="s">
        <v>1379</v>
      </c>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There is a policy in the Public sector for contraceptive methods to be dispense free of cost, unlike in the private sector these methods are paid for over the counter</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366"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366"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367" t="s">
        <v>62</v>
      </c>
      <c r="E108" s="1520"/>
      <c r="F108" s="1521"/>
      <c r="G108" s="1522"/>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321</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467" t="s">
        <v>62</v>
      </c>
      <c r="H111" s="1468"/>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467" t="s">
        <v>62</v>
      </c>
      <c r="H112" s="1468"/>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467" t="s">
        <v>205</v>
      </c>
      <c r="H113" s="1468"/>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2"/>
      <c r="B114" s="179"/>
      <c r="C114" s="180" t="s">
        <v>28</v>
      </c>
      <c r="D114" s="1512" t="s">
        <v>1380</v>
      </c>
      <c r="E114" s="1513"/>
      <c r="F114" s="1513"/>
      <c r="G114" s="1513"/>
      <c r="H114" s="1514"/>
      <c r="I114" s="12"/>
      <c r="J114" s="28"/>
      <c r="K114" s="7" t="str">
        <f>C114</f>
        <v>i. If yes, describe the exemptions.</v>
      </c>
      <c r="L114" s="19"/>
      <c r="M114" s="19"/>
      <c r="N114" s="21"/>
      <c r="O114" s="22" t="str">
        <f>D114</f>
        <v>Not applicable. Note- Although services/commodities are to be offered free of charge, there have been instances where clients are charged fees for services/commodities. This is something the Ministry is trying to address.</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467" t="s">
        <v>61</v>
      </c>
      <c r="H116" s="1468"/>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467" t="s">
        <v>61</v>
      </c>
      <c r="H117" s="1468"/>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467" t="s">
        <v>61</v>
      </c>
      <c r="H118" s="1468"/>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467" t="s">
        <v>61</v>
      </c>
      <c r="H119" s="1468"/>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467" t="s">
        <v>61</v>
      </c>
      <c r="H120" s="1468"/>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467" t="s">
        <v>61</v>
      </c>
      <c r="H121" s="1468"/>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467" t="s">
        <v>61</v>
      </c>
      <c r="H122" s="1468"/>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467" t="s">
        <v>61</v>
      </c>
      <c r="H123" s="1468"/>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467" t="s">
        <v>62</v>
      </c>
      <c r="H124" s="1468"/>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65" t="s">
        <v>111</v>
      </c>
      <c r="C125" s="1465"/>
      <c r="D125" s="1465"/>
      <c r="E125" s="1465"/>
      <c r="F125" s="1466"/>
      <c r="G125" s="1467" t="s">
        <v>61</v>
      </c>
      <c r="H125" s="1468"/>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796"/>
      <c r="C126" s="1465" t="s">
        <v>112</v>
      </c>
      <c r="D126" s="1465"/>
      <c r="E126" s="1465"/>
      <c r="F126" s="1465"/>
      <c r="G126" s="1502" t="s">
        <v>205</v>
      </c>
      <c r="H126" s="15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502">
        <v>2012</v>
      </c>
      <c r="H127" s="1504"/>
      <c r="I127" s="31"/>
      <c r="J127" s="28">
        <f t="shared" si="5"/>
        <v>2012</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477" t="s">
        <v>1381</v>
      </c>
      <c r="E128" s="1478"/>
      <c r="F128" s="1478"/>
      <c r="G128" s="1478"/>
      <c r="H128" s="1479"/>
      <c r="I128" s="31"/>
      <c r="J128" s="18"/>
      <c r="K128" s="7" t="str">
        <f>A128</f>
        <v xml:space="preserve">D11. Name of the list(s)
</v>
      </c>
      <c r="L128" s="7"/>
      <c r="M128" s="19"/>
      <c r="N128" s="19"/>
      <c r="O128" s="7" t="str">
        <f>D128</f>
        <v>Republic of Sierra Leone Essential Medicines List</v>
      </c>
      <c r="P128" s="19"/>
      <c r="Q128" s="1"/>
      <c r="R128" s="19"/>
      <c r="S128" s="20"/>
      <c r="T128" s="2"/>
      <c r="U128" s="2"/>
      <c r="V128" s="2"/>
      <c r="W128" s="37"/>
      <c r="X128" s="37"/>
      <c r="Y128" s="1"/>
      <c r="Z128" s="53"/>
      <c r="AA128"/>
    </row>
    <row r="129" spans="1:27" s="132" customFormat="1" ht="30">
      <c r="A129" s="1480" t="s">
        <v>472</v>
      </c>
      <c r="B129" s="1465"/>
      <c r="C129" s="1466"/>
      <c r="D129" s="1477"/>
      <c r="E129" s="1478"/>
      <c r="F129" s="1478"/>
      <c r="G129" s="1478"/>
      <c r="H129" s="1479"/>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323</v>
      </c>
      <c r="C131" s="1497"/>
      <c r="D131" s="1497"/>
      <c r="E131" s="1498"/>
      <c r="F131" s="1499">
        <v>2005</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62</v>
      </c>
      <c r="H134" s="1468"/>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65" t="s">
        <v>43</v>
      </c>
      <c r="C136" s="1466"/>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1382</v>
      </c>
      <c r="B138" s="1492"/>
      <c r="C138" s="1492"/>
      <c r="D138" s="1492"/>
      <c r="E138" s="1492"/>
      <c r="F138" s="1493"/>
      <c r="G138" s="1494" t="s">
        <v>61</v>
      </c>
      <c r="H138" s="1495"/>
      <c r="I138" s="6"/>
      <c r="J138" s="28" t="str">
        <f>G138</f>
        <v>Yes</v>
      </c>
      <c r="K138" s="7"/>
      <c r="L138" s="19"/>
      <c r="M138" s="19"/>
      <c r="N138" s="19"/>
      <c r="O138" s="7"/>
      <c r="P138" s="19"/>
      <c r="Q138" s="19"/>
      <c r="R138" s="19"/>
      <c r="S138" s="19"/>
      <c r="T138" s="14"/>
      <c r="U138" s="14"/>
      <c r="V138" s="14"/>
      <c r="W138" s="41"/>
      <c r="X138" s="41"/>
      <c r="Y138" s="45" t="str">
        <f>A138</f>
        <v>E1. Have stock outs occurred for any contraceptive at the central* level in the last 12 months?  
*(The central level refers to the central level warehouse for the public sector.)</v>
      </c>
      <c r="Z138" s="49"/>
      <c r="AA138"/>
    </row>
    <row r="139" spans="1:27" s="111" customFormat="1" ht="45">
      <c r="A139" s="1480" t="s">
        <v>1383</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 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797"/>
      <c r="B140" s="1465" t="s">
        <v>108</v>
      </c>
      <c r="C140" s="1465"/>
      <c r="D140" s="1465"/>
      <c r="E140" s="1465"/>
      <c r="F140" s="1466"/>
      <c r="G140" s="1467" t="s">
        <v>61</v>
      </c>
      <c r="H140" s="1468"/>
      <c r="I140" s="6"/>
      <c r="J140" s="28" t="str">
        <f t="shared" ref="J140:J149"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800"/>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797"/>
      <c r="B142" s="1465" t="s">
        <v>170</v>
      </c>
      <c r="C142" s="1465"/>
      <c r="D142" s="1465"/>
      <c r="E142" s="1465"/>
      <c r="F142" s="1466"/>
      <c r="G142" s="1467" t="s">
        <v>61</v>
      </c>
      <c r="H142" s="1468"/>
      <c r="I142" s="6"/>
      <c r="J142" s="28" t="str">
        <f t="shared" si="7"/>
        <v>Yes</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797"/>
      <c r="B143" s="1465" t="s">
        <v>171</v>
      </c>
      <c r="C143" s="1465"/>
      <c r="D143" s="1465"/>
      <c r="E143" s="1465"/>
      <c r="F143" s="1466"/>
      <c r="G143" s="1467" t="s">
        <v>61</v>
      </c>
      <c r="H143" s="1468"/>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797"/>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7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797"/>
      <c r="B146" s="1465" t="s">
        <v>19</v>
      </c>
      <c r="C146" s="1465"/>
      <c r="D146" s="1465"/>
      <c r="E146" s="1465"/>
      <c r="F146" s="1466"/>
      <c r="G146" s="1467" t="s">
        <v>61</v>
      </c>
      <c r="H146" s="1468"/>
      <c r="I146" s="6"/>
      <c r="J146" s="28" t="str">
        <f t="shared" si="7"/>
        <v>Yes</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797"/>
      <c r="B147" s="1465" t="s">
        <v>110</v>
      </c>
      <c r="C147" s="1465"/>
      <c r="D147" s="1465"/>
      <c r="E147" s="1465"/>
      <c r="F147" s="1466"/>
      <c r="G147" s="1467" t="s">
        <v>62</v>
      </c>
      <c r="H147" s="1468"/>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797"/>
      <c r="B148" s="1465" t="s">
        <v>72</v>
      </c>
      <c r="C148" s="1465"/>
      <c r="D148" s="1465"/>
      <c r="E148" s="1465"/>
      <c r="F148" s="1466"/>
      <c r="G148" s="1467" t="s">
        <v>205</v>
      </c>
      <c r="H148" s="1468"/>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797"/>
      <c r="B149" s="1465" t="s">
        <v>685</v>
      </c>
      <c r="C149" s="1465"/>
      <c r="D149" s="1465"/>
      <c r="E149" s="1465"/>
      <c r="F149" s="1465"/>
      <c r="G149" s="1502" t="s">
        <v>1059</v>
      </c>
      <c r="H149" s="1504"/>
      <c r="I149" s="6"/>
      <c r="J149" s="28" t="str">
        <f t="shared" si="7"/>
        <v>03/13-02/14</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326</v>
      </c>
      <c r="C150" s="1465"/>
      <c r="D150" s="1465"/>
      <c r="E150" s="1465"/>
      <c r="F150" s="1465"/>
      <c r="G150" s="1502" t="s">
        <v>396</v>
      </c>
      <c r="H150" s="15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799"/>
      <c r="B152" s="1482" t="s">
        <v>327</v>
      </c>
      <c r="C152" s="1482"/>
      <c r="D152" s="1482"/>
      <c r="E152" s="1482"/>
      <c r="F152" s="1483"/>
      <c r="G152" s="1484" t="s">
        <v>61</v>
      </c>
      <c r="H152" s="1485"/>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797"/>
      <c r="B153" s="1465" t="s">
        <v>328</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87" customHeight="1" thickBot="1">
      <c r="A154" s="1469" t="s">
        <v>473</v>
      </c>
      <c r="B154" s="1470"/>
      <c r="C154" s="1471"/>
      <c r="D154" s="1472" t="s">
        <v>1384</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3" manualBreakCount="3">
    <brk id="33" max="7" man="1"/>
    <brk id="54"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WVP983126 WLT983126 WBX983126 VSB983126 VIF983126 UYJ983126 UON983126 UER983126 TUV983126 TKZ983126 TBD983126 SRH983126 SHL983126 RXP983126 RNT983126 RDX983126 QUB983126 QKF983126 QAJ983126 PQN983126 PGR983126 OWV983126 OMZ983126 ODD983126 NTH983126 NJL983126 MZP983126 MPT983126 MFX983126 LWB983126 LMF983126 LCJ983126 KSN983126 KIR983126 JYV983126 JOZ983126 JFD983126 IVH983126 ILL983126 IBP983126 HRT983126 HHX983126 GYB983126 GOF983126 GEJ983126 FUN983126 FKR983126 FAV983126 EQZ983126 EHD983126 DXH983126 DNL983126 DDP983126 CTT983126 CJX983126 CAB983126 BQF983126 BGJ983126 AWN983126 AMR983126 ACV983126 SZ983126 JD983126 H983126 WVP917590 WLT917590 WBX917590 VSB917590 VIF917590 UYJ917590 UON917590 UER917590 TUV917590 TKZ917590 TBD917590 SRH917590 SHL917590 RXP917590 RNT917590 RDX917590 QUB917590 QKF917590 QAJ917590 PQN917590 PGR917590 OWV917590 OMZ917590 ODD917590 NTH917590 NJL917590 MZP917590 MPT917590 MFX917590 LWB917590 LMF917590 LCJ917590 KSN917590 KIR917590 JYV917590 JOZ917590 JFD917590 IVH917590 ILL917590 IBP917590 HRT917590 HHX917590 GYB917590 GOF917590 GEJ917590 FUN917590 FKR917590 FAV917590 EQZ917590 EHD917590 DXH917590 DNL917590 DDP917590 CTT917590 CJX917590 CAB917590 BQF917590 BGJ917590 AWN917590 AMR917590 ACV917590 SZ917590 JD917590 H917590 WVP852054 WLT852054 WBX852054 VSB852054 VIF852054 UYJ852054 UON852054 UER852054 TUV852054 TKZ852054 TBD852054 SRH852054 SHL852054 RXP852054 RNT852054 RDX852054 QUB852054 QKF852054 QAJ852054 PQN852054 PGR852054 OWV852054 OMZ852054 ODD852054 NTH852054 NJL852054 MZP852054 MPT852054 MFX852054 LWB852054 LMF852054 LCJ852054 KSN852054 KIR852054 JYV852054 JOZ852054 JFD852054 IVH852054 ILL852054 IBP852054 HRT852054 HHX852054 GYB852054 GOF852054 GEJ852054 FUN852054 FKR852054 FAV852054 EQZ852054 EHD852054 DXH852054 DNL852054 DDP852054 CTT852054 CJX852054 CAB852054 BQF852054 BGJ852054 AWN852054 AMR852054 ACV852054 SZ852054 JD852054 H852054 WVP786518 WLT786518 WBX786518 VSB786518 VIF786518 UYJ786518 UON786518 UER786518 TUV786518 TKZ786518 TBD786518 SRH786518 SHL786518 RXP786518 RNT786518 RDX786518 QUB786518 QKF786518 QAJ786518 PQN786518 PGR786518 OWV786518 OMZ786518 ODD786518 NTH786518 NJL786518 MZP786518 MPT786518 MFX786518 LWB786518 LMF786518 LCJ786518 KSN786518 KIR786518 JYV786518 JOZ786518 JFD786518 IVH786518 ILL786518 IBP786518 HRT786518 HHX786518 GYB786518 GOF786518 GEJ786518 FUN786518 FKR786518 FAV786518 EQZ786518 EHD786518 DXH786518 DNL786518 DDP786518 CTT786518 CJX786518 CAB786518 BQF786518 BGJ786518 AWN786518 AMR786518 ACV786518 SZ786518 JD786518 H786518 WVP720982 WLT720982 WBX720982 VSB720982 VIF720982 UYJ720982 UON720982 UER720982 TUV720982 TKZ720982 TBD720982 SRH720982 SHL720982 RXP720982 RNT720982 RDX720982 QUB720982 QKF720982 QAJ720982 PQN720982 PGR720982 OWV720982 OMZ720982 ODD720982 NTH720982 NJL720982 MZP720982 MPT720982 MFX720982 LWB720982 LMF720982 LCJ720982 KSN720982 KIR720982 JYV720982 JOZ720982 JFD720982 IVH720982 ILL720982 IBP720982 HRT720982 HHX720982 GYB720982 GOF720982 GEJ720982 FUN720982 FKR720982 FAV720982 EQZ720982 EHD720982 DXH720982 DNL720982 DDP720982 CTT720982 CJX720982 CAB720982 BQF720982 BGJ720982 AWN720982 AMR720982 ACV720982 SZ720982 JD720982 H720982 WVP655446 WLT655446 WBX655446 VSB655446 VIF655446 UYJ655446 UON655446 UER655446 TUV655446 TKZ655446 TBD655446 SRH655446 SHL655446 RXP655446 RNT655446 RDX655446 QUB655446 QKF655446 QAJ655446 PQN655446 PGR655446 OWV655446 OMZ655446 ODD655446 NTH655446 NJL655446 MZP655446 MPT655446 MFX655446 LWB655446 LMF655446 LCJ655446 KSN655446 KIR655446 JYV655446 JOZ655446 JFD655446 IVH655446 ILL655446 IBP655446 HRT655446 HHX655446 GYB655446 GOF655446 GEJ655446 FUN655446 FKR655446 FAV655446 EQZ655446 EHD655446 DXH655446 DNL655446 DDP655446 CTT655446 CJX655446 CAB655446 BQF655446 BGJ655446 AWN655446 AMR655446 ACV655446 SZ655446 JD655446 H655446 WVP589910 WLT589910 WBX589910 VSB589910 VIF589910 UYJ589910 UON589910 UER589910 TUV589910 TKZ589910 TBD589910 SRH589910 SHL589910 RXP589910 RNT589910 RDX589910 QUB589910 QKF589910 QAJ589910 PQN589910 PGR589910 OWV589910 OMZ589910 ODD589910 NTH589910 NJL589910 MZP589910 MPT589910 MFX589910 LWB589910 LMF589910 LCJ589910 KSN589910 KIR589910 JYV589910 JOZ589910 JFD589910 IVH589910 ILL589910 IBP589910 HRT589910 HHX589910 GYB589910 GOF589910 GEJ589910 FUN589910 FKR589910 FAV589910 EQZ589910 EHD589910 DXH589910 DNL589910 DDP589910 CTT589910 CJX589910 CAB589910 BQF589910 BGJ589910 AWN589910 AMR589910 ACV589910 SZ589910 JD589910 H589910 WVP524374 WLT524374 WBX524374 VSB524374 VIF524374 UYJ524374 UON524374 UER524374 TUV524374 TKZ524374 TBD524374 SRH524374 SHL524374 RXP524374 RNT524374 RDX524374 QUB524374 QKF524374 QAJ524374 PQN524374 PGR524374 OWV524374 OMZ524374 ODD524374 NTH524374 NJL524374 MZP524374 MPT524374 MFX524374 LWB524374 LMF524374 LCJ524374 KSN524374 KIR524374 JYV524374 JOZ524374 JFD524374 IVH524374 ILL524374 IBP524374 HRT524374 HHX524374 GYB524374 GOF524374 GEJ524374 FUN524374 FKR524374 FAV524374 EQZ524374 EHD524374 DXH524374 DNL524374 DDP524374 CTT524374 CJX524374 CAB524374 BQF524374 BGJ524374 AWN524374 AMR524374 ACV524374 SZ524374 JD524374 H524374 WVP458838 WLT458838 WBX458838 VSB458838 VIF458838 UYJ458838 UON458838 UER458838 TUV458838 TKZ458838 TBD458838 SRH458838 SHL458838 RXP458838 RNT458838 RDX458838 QUB458838 QKF458838 QAJ458838 PQN458838 PGR458838 OWV458838 OMZ458838 ODD458838 NTH458838 NJL458838 MZP458838 MPT458838 MFX458838 LWB458838 LMF458838 LCJ458838 KSN458838 KIR458838 JYV458838 JOZ458838 JFD458838 IVH458838 ILL458838 IBP458838 HRT458838 HHX458838 GYB458838 GOF458838 GEJ458838 FUN458838 FKR458838 FAV458838 EQZ458838 EHD458838 DXH458838 DNL458838 DDP458838 CTT458838 CJX458838 CAB458838 BQF458838 BGJ458838 AWN458838 AMR458838 ACV458838 SZ458838 JD458838 H458838 WVP393302 WLT393302 WBX393302 VSB393302 VIF393302 UYJ393302 UON393302 UER393302 TUV393302 TKZ393302 TBD393302 SRH393302 SHL393302 RXP393302 RNT393302 RDX393302 QUB393302 QKF393302 QAJ393302 PQN393302 PGR393302 OWV393302 OMZ393302 ODD393302 NTH393302 NJL393302 MZP393302 MPT393302 MFX393302 LWB393302 LMF393302 LCJ393302 KSN393302 KIR393302 JYV393302 JOZ393302 JFD393302 IVH393302 ILL393302 IBP393302 HRT393302 HHX393302 GYB393302 GOF393302 GEJ393302 FUN393302 FKR393302 FAV393302 EQZ393302 EHD393302 DXH393302 DNL393302 DDP393302 CTT393302 CJX393302 CAB393302 BQF393302 BGJ393302 AWN393302 AMR393302 ACV393302 SZ393302 JD393302 H393302 WVP327766 WLT327766 WBX327766 VSB327766 VIF327766 UYJ327766 UON327766 UER327766 TUV327766 TKZ327766 TBD327766 SRH327766 SHL327766 RXP327766 RNT327766 RDX327766 QUB327766 QKF327766 QAJ327766 PQN327766 PGR327766 OWV327766 OMZ327766 ODD327766 NTH327766 NJL327766 MZP327766 MPT327766 MFX327766 LWB327766 LMF327766 LCJ327766 KSN327766 KIR327766 JYV327766 JOZ327766 JFD327766 IVH327766 ILL327766 IBP327766 HRT327766 HHX327766 GYB327766 GOF327766 GEJ327766 FUN327766 FKR327766 FAV327766 EQZ327766 EHD327766 DXH327766 DNL327766 DDP327766 CTT327766 CJX327766 CAB327766 BQF327766 BGJ327766 AWN327766 AMR327766 ACV327766 SZ327766 JD327766 H327766 WVP262230 WLT262230 WBX262230 VSB262230 VIF262230 UYJ262230 UON262230 UER262230 TUV262230 TKZ262230 TBD262230 SRH262230 SHL262230 RXP262230 RNT262230 RDX262230 QUB262230 QKF262230 QAJ262230 PQN262230 PGR262230 OWV262230 OMZ262230 ODD262230 NTH262230 NJL262230 MZP262230 MPT262230 MFX262230 LWB262230 LMF262230 LCJ262230 KSN262230 KIR262230 JYV262230 JOZ262230 JFD262230 IVH262230 ILL262230 IBP262230 HRT262230 HHX262230 GYB262230 GOF262230 GEJ262230 FUN262230 FKR262230 FAV262230 EQZ262230 EHD262230 DXH262230 DNL262230 DDP262230 CTT262230 CJX262230 CAB262230 BQF262230 BGJ262230 AWN262230 AMR262230 ACV262230 SZ262230 JD262230 H262230 WVP196694 WLT196694 WBX196694 VSB196694 VIF196694 UYJ196694 UON196694 UER196694 TUV196694 TKZ196694 TBD196694 SRH196694 SHL196694 RXP196694 RNT196694 RDX196694 QUB196694 QKF196694 QAJ196694 PQN196694 PGR196694 OWV196694 OMZ196694 ODD196694 NTH196694 NJL196694 MZP196694 MPT196694 MFX196694 LWB196694 LMF196694 LCJ196694 KSN196694 KIR196694 JYV196694 JOZ196694 JFD196694 IVH196694 ILL196694 IBP196694 HRT196694 HHX196694 GYB196694 GOF196694 GEJ196694 FUN196694 FKR196694 FAV196694 EQZ196694 EHD196694 DXH196694 DNL196694 DDP196694 CTT196694 CJX196694 CAB196694 BQF196694 BGJ196694 AWN196694 AMR196694 ACV196694 SZ196694 JD196694 H196694 WVP131158 WLT131158 WBX131158 VSB131158 VIF131158 UYJ131158 UON131158 UER131158 TUV131158 TKZ131158 TBD131158 SRH131158 SHL131158 RXP131158 RNT131158 RDX131158 QUB131158 QKF131158 QAJ131158 PQN131158 PGR131158 OWV131158 OMZ131158 ODD131158 NTH131158 NJL131158 MZP131158 MPT131158 MFX131158 LWB131158 LMF131158 LCJ131158 KSN131158 KIR131158 JYV131158 JOZ131158 JFD131158 IVH131158 ILL131158 IBP131158 HRT131158 HHX131158 GYB131158 GOF131158 GEJ131158 FUN131158 FKR131158 FAV131158 EQZ131158 EHD131158 DXH131158 DNL131158 DDP131158 CTT131158 CJX131158 CAB131158 BQF131158 BGJ131158 AWN131158 AMR131158 ACV131158 SZ131158 JD131158 H131158 WVP65622 WLT65622 WBX65622 VSB65622 VIF65622 UYJ65622 UON65622 UER65622 TUV65622 TKZ65622 TBD65622 SRH65622 SHL65622 RXP65622 RNT65622 RDX65622 QUB65622 QKF65622 QAJ65622 PQN65622 PGR65622 OWV65622 OMZ65622 ODD65622 NTH65622 NJL65622 MZP65622 MPT65622 MFX65622 LWB65622 LMF65622 LCJ65622 KSN65622 KIR65622 JYV65622 JOZ65622 JFD65622 IVH65622 ILL65622 IBP65622 HRT65622 HHX65622 GYB65622 GOF65622 GEJ65622 FUN65622 FKR65622 FAV65622 EQZ65622 EHD65622 DXH65622 DNL65622 DDP65622 CTT65622 CJX65622 CAB65622 BQF65622 BGJ65622 AWN65622 AMR65622 ACV65622 SZ65622 JD65622 H65622 WVP86 WLT86 WBX86 VSB86 VIF86 UYJ86 UON86 UER86 TUV86 TKZ86 TBD86 SRH86 SHL86 RXP86 RNT86 RDX86 QUB86 QKF86 QAJ86 PQN86 PGR86 OWV86 OMZ86 ODD86 NTH86 NJL86 MZP86 MPT86 MFX86 LWB86 LMF86 LCJ86 KSN86 KIR86 JYV86 JOZ86 JFD86 IVH86 ILL86 IBP86 HRT86 HHX86 GYB86 GOF86 GEJ86 FUN86 FKR86 FAV86 EQZ86 EHD86 DXH86 DNL86 DDP86 CTT86 CJX86 CAB86 BQF86 BGJ86 AWN86 AMR86 ACV86 SZ86 JD86 H86 WVN983125:WVP983125 WLR983125:WLT983125 WBV983125:WBX983125 VRZ983125:VSB983125 VID983125:VIF983125 UYH983125:UYJ983125 UOL983125:UON983125 UEP983125:UER983125 TUT983125:TUV983125 TKX983125:TKZ983125 TBB983125:TBD983125 SRF983125:SRH983125 SHJ983125:SHL983125 RXN983125:RXP983125 RNR983125:RNT983125 RDV983125:RDX983125 QTZ983125:QUB983125 QKD983125:QKF983125 QAH983125:QAJ983125 PQL983125:PQN983125 PGP983125:PGR983125 OWT983125:OWV983125 OMX983125:OMZ983125 ODB983125:ODD983125 NTF983125:NTH983125 NJJ983125:NJL983125 MZN983125:MZP983125 MPR983125:MPT983125 MFV983125:MFX983125 LVZ983125:LWB983125 LMD983125:LMF983125 LCH983125:LCJ983125 KSL983125:KSN983125 KIP983125:KIR983125 JYT983125:JYV983125 JOX983125:JOZ983125 JFB983125:JFD983125 IVF983125:IVH983125 ILJ983125:ILL983125 IBN983125:IBP983125 HRR983125:HRT983125 HHV983125:HHX983125 GXZ983125:GYB983125 GOD983125:GOF983125 GEH983125:GEJ983125 FUL983125:FUN983125 FKP983125:FKR983125 FAT983125:FAV983125 EQX983125:EQZ983125 EHB983125:EHD983125 DXF983125:DXH983125 DNJ983125:DNL983125 DDN983125:DDP983125 CTR983125:CTT983125 CJV983125:CJX983125 BZZ983125:CAB983125 BQD983125:BQF983125 BGH983125:BGJ983125 AWL983125:AWN983125 AMP983125:AMR983125 ACT983125:ACV983125 SX983125:SZ983125 JB983125:JD983125 F983125:H983125 WVN917589:WVP917589 WLR917589:WLT917589 WBV917589:WBX917589 VRZ917589:VSB917589 VID917589:VIF917589 UYH917589:UYJ917589 UOL917589:UON917589 UEP917589:UER917589 TUT917589:TUV917589 TKX917589:TKZ917589 TBB917589:TBD917589 SRF917589:SRH917589 SHJ917589:SHL917589 RXN917589:RXP917589 RNR917589:RNT917589 RDV917589:RDX917589 QTZ917589:QUB917589 QKD917589:QKF917589 QAH917589:QAJ917589 PQL917589:PQN917589 PGP917589:PGR917589 OWT917589:OWV917589 OMX917589:OMZ917589 ODB917589:ODD917589 NTF917589:NTH917589 NJJ917589:NJL917589 MZN917589:MZP917589 MPR917589:MPT917589 MFV917589:MFX917589 LVZ917589:LWB917589 LMD917589:LMF917589 LCH917589:LCJ917589 KSL917589:KSN917589 KIP917589:KIR917589 JYT917589:JYV917589 JOX917589:JOZ917589 JFB917589:JFD917589 IVF917589:IVH917589 ILJ917589:ILL917589 IBN917589:IBP917589 HRR917589:HRT917589 HHV917589:HHX917589 GXZ917589:GYB917589 GOD917589:GOF917589 GEH917589:GEJ917589 FUL917589:FUN917589 FKP917589:FKR917589 FAT917589:FAV917589 EQX917589:EQZ917589 EHB917589:EHD917589 DXF917589:DXH917589 DNJ917589:DNL917589 DDN917589:DDP917589 CTR917589:CTT917589 CJV917589:CJX917589 BZZ917589:CAB917589 BQD917589:BQF917589 BGH917589:BGJ917589 AWL917589:AWN917589 AMP917589:AMR917589 ACT917589:ACV917589 SX917589:SZ917589 JB917589:JD917589 F917589:H917589 WVN852053:WVP852053 WLR852053:WLT852053 WBV852053:WBX852053 VRZ852053:VSB852053 VID852053:VIF852053 UYH852053:UYJ852053 UOL852053:UON852053 UEP852053:UER852053 TUT852053:TUV852053 TKX852053:TKZ852053 TBB852053:TBD852053 SRF852053:SRH852053 SHJ852053:SHL852053 RXN852053:RXP852053 RNR852053:RNT852053 RDV852053:RDX852053 QTZ852053:QUB852053 QKD852053:QKF852053 QAH852053:QAJ852053 PQL852053:PQN852053 PGP852053:PGR852053 OWT852053:OWV852053 OMX852053:OMZ852053 ODB852053:ODD852053 NTF852053:NTH852053 NJJ852053:NJL852053 MZN852053:MZP852053 MPR852053:MPT852053 MFV852053:MFX852053 LVZ852053:LWB852053 LMD852053:LMF852053 LCH852053:LCJ852053 KSL852053:KSN852053 KIP852053:KIR852053 JYT852053:JYV852053 JOX852053:JOZ852053 JFB852053:JFD852053 IVF852053:IVH852053 ILJ852053:ILL852053 IBN852053:IBP852053 HRR852053:HRT852053 HHV852053:HHX852053 GXZ852053:GYB852053 GOD852053:GOF852053 GEH852053:GEJ852053 FUL852053:FUN852053 FKP852053:FKR852053 FAT852053:FAV852053 EQX852053:EQZ852053 EHB852053:EHD852053 DXF852053:DXH852053 DNJ852053:DNL852053 DDN852053:DDP852053 CTR852053:CTT852053 CJV852053:CJX852053 BZZ852053:CAB852053 BQD852053:BQF852053 BGH852053:BGJ852053 AWL852053:AWN852053 AMP852053:AMR852053 ACT852053:ACV852053 SX852053:SZ852053 JB852053:JD852053 F852053:H852053 WVN786517:WVP786517 WLR786517:WLT786517 WBV786517:WBX786517 VRZ786517:VSB786517 VID786517:VIF786517 UYH786517:UYJ786517 UOL786517:UON786517 UEP786517:UER786517 TUT786517:TUV786517 TKX786517:TKZ786517 TBB786517:TBD786517 SRF786517:SRH786517 SHJ786517:SHL786517 RXN786517:RXP786517 RNR786517:RNT786517 RDV786517:RDX786517 QTZ786517:QUB786517 QKD786517:QKF786517 QAH786517:QAJ786517 PQL786517:PQN786517 PGP786517:PGR786517 OWT786517:OWV786517 OMX786517:OMZ786517 ODB786517:ODD786517 NTF786517:NTH786517 NJJ786517:NJL786517 MZN786517:MZP786517 MPR786517:MPT786517 MFV786517:MFX786517 LVZ786517:LWB786517 LMD786517:LMF786517 LCH786517:LCJ786517 KSL786517:KSN786517 KIP786517:KIR786517 JYT786517:JYV786517 JOX786517:JOZ786517 JFB786517:JFD786517 IVF786517:IVH786517 ILJ786517:ILL786517 IBN786517:IBP786517 HRR786517:HRT786517 HHV786517:HHX786517 GXZ786517:GYB786517 GOD786517:GOF786517 GEH786517:GEJ786517 FUL786517:FUN786517 FKP786517:FKR786517 FAT786517:FAV786517 EQX786517:EQZ786517 EHB786517:EHD786517 DXF786517:DXH786517 DNJ786517:DNL786517 DDN786517:DDP786517 CTR786517:CTT786517 CJV786517:CJX786517 BZZ786517:CAB786517 BQD786517:BQF786517 BGH786517:BGJ786517 AWL786517:AWN786517 AMP786517:AMR786517 ACT786517:ACV786517 SX786517:SZ786517 JB786517:JD786517 F786517:H786517 WVN720981:WVP720981 WLR720981:WLT720981 WBV720981:WBX720981 VRZ720981:VSB720981 VID720981:VIF720981 UYH720981:UYJ720981 UOL720981:UON720981 UEP720981:UER720981 TUT720981:TUV720981 TKX720981:TKZ720981 TBB720981:TBD720981 SRF720981:SRH720981 SHJ720981:SHL720981 RXN720981:RXP720981 RNR720981:RNT720981 RDV720981:RDX720981 QTZ720981:QUB720981 QKD720981:QKF720981 QAH720981:QAJ720981 PQL720981:PQN720981 PGP720981:PGR720981 OWT720981:OWV720981 OMX720981:OMZ720981 ODB720981:ODD720981 NTF720981:NTH720981 NJJ720981:NJL720981 MZN720981:MZP720981 MPR720981:MPT720981 MFV720981:MFX720981 LVZ720981:LWB720981 LMD720981:LMF720981 LCH720981:LCJ720981 KSL720981:KSN720981 KIP720981:KIR720981 JYT720981:JYV720981 JOX720981:JOZ720981 JFB720981:JFD720981 IVF720981:IVH720981 ILJ720981:ILL720981 IBN720981:IBP720981 HRR720981:HRT720981 HHV720981:HHX720981 GXZ720981:GYB720981 GOD720981:GOF720981 GEH720981:GEJ720981 FUL720981:FUN720981 FKP720981:FKR720981 FAT720981:FAV720981 EQX720981:EQZ720981 EHB720981:EHD720981 DXF720981:DXH720981 DNJ720981:DNL720981 DDN720981:DDP720981 CTR720981:CTT720981 CJV720981:CJX720981 BZZ720981:CAB720981 BQD720981:BQF720981 BGH720981:BGJ720981 AWL720981:AWN720981 AMP720981:AMR720981 ACT720981:ACV720981 SX720981:SZ720981 JB720981:JD720981 F720981:H720981 WVN655445:WVP655445 WLR655445:WLT655445 WBV655445:WBX655445 VRZ655445:VSB655445 VID655445:VIF655445 UYH655445:UYJ655445 UOL655445:UON655445 UEP655445:UER655445 TUT655445:TUV655445 TKX655445:TKZ655445 TBB655445:TBD655445 SRF655445:SRH655445 SHJ655445:SHL655445 RXN655445:RXP655445 RNR655445:RNT655445 RDV655445:RDX655445 QTZ655445:QUB655445 QKD655445:QKF655445 QAH655445:QAJ655445 PQL655445:PQN655445 PGP655445:PGR655445 OWT655445:OWV655445 OMX655445:OMZ655445 ODB655445:ODD655445 NTF655445:NTH655445 NJJ655445:NJL655445 MZN655445:MZP655445 MPR655445:MPT655445 MFV655445:MFX655445 LVZ655445:LWB655445 LMD655445:LMF655445 LCH655445:LCJ655445 KSL655445:KSN655445 KIP655445:KIR655445 JYT655445:JYV655445 JOX655445:JOZ655445 JFB655445:JFD655445 IVF655445:IVH655445 ILJ655445:ILL655445 IBN655445:IBP655445 HRR655445:HRT655445 HHV655445:HHX655445 GXZ655445:GYB655445 GOD655445:GOF655445 GEH655445:GEJ655445 FUL655445:FUN655445 FKP655445:FKR655445 FAT655445:FAV655445 EQX655445:EQZ655445 EHB655445:EHD655445 DXF655445:DXH655445 DNJ655445:DNL655445 DDN655445:DDP655445 CTR655445:CTT655445 CJV655445:CJX655445 BZZ655445:CAB655445 BQD655445:BQF655445 BGH655445:BGJ655445 AWL655445:AWN655445 AMP655445:AMR655445 ACT655445:ACV655445 SX655445:SZ655445 JB655445:JD655445 F655445:H655445 WVN589909:WVP589909 WLR589909:WLT589909 WBV589909:WBX589909 VRZ589909:VSB589909 VID589909:VIF589909 UYH589909:UYJ589909 UOL589909:UON589909 UEP589909:UER589909 TUT589909:TUV589909 TKX589909:TKZ589909 TBB589909:TBD589909 SRF589909:SRH589909 SHJ589909:SHL589909 RXN589909:RXP589909 RNR589909:RNT589909 RDV589909:RDX589909 QTZ589909:QUB589909 QKD589909:QKF589909 QAH589909:QAJ589909 PQL589909:PQN589909 PGP589909:PGR589909 OWT589909:OWV589909 OMX589909:OMZ589909 ODB589909:ODD589909 NTF589909:NTH589909 NJJ589909:NJL589909 MZN589909:MZP589909 MPR589909:MPT589909 MFV589909:MFX589909 LVZ589909:LWB589909 LMD589909:LMF589909 LCH589909:LCJ589909 KSL589909:KSN589909 KIP589909:KIR589909 JYT589909:JYV589909 JOX589909:JOZ589909 JFB589909:JFD589909 IVF589909:IVH589909 ILJ589909:ILL589909 IBN589909:IBP589909 HRR589909:HRT589909 HHV589909:HHX589909 GXZ589909:GYB589909 GOD589909:GOF589909 GEH589909:GEJ589909 FUL589909:FUN589909 FKP589909:FKR589909 FAT589909:FAV589909 EQX589909:EQZ589909 EHB589909:EHD589909 DXF589909:DXH589909 DNJ589909:DNL589909 DDN589909:DDP589909 CTR589909:CTT589909 CJV589909:CJX589909 BZZ589909:CAB589909 BQD589909:BQF589909 BGH589909:BGJ589909 AWL589909:AWN589909 AMP589909:AMR589909 ACT589909:ACV589909 SX589909:SZ589909 JB589909:JD589909 F589909:H589909 WVN524373:WVP524373 WLR524373:WLT524373 WBV524373:WBX524373 VRZ524373:VSB524373 VID524373:VIF524373 UYH524373:UYJ524373 UOL524373:UON524373 UEP524373:UER524373 TUT524373:TUV524373 TKX524373:TKZ524373 TBB524373:TBD524373 SRF524373:SRH524373 SHJ524373:SHL524373 RXN524373:RXP524373 RNR524373:RNT524373 RDV524373:RDX524373 QTZ524373:QUB524373 QKD524373:QKF524373 QAH524373:QAJ524373 PQL524373:PQN524373 PGP524373:PGR524373 OWT524373:OWV524373 OMX524373:OMZ524373 ODB524373:ODD524373 NTF524373:NTH524373 NJJ524373:NJL524373 MZN524373:MZP524373 MPR524373:MPT524373 MFV524373:MFX524373 LVZ524373:LWB524373 LMD524373:LMF524373 LCH524373:LCJ524373 KSL524373:KSN524373 KIP524373:KIR524373 JYT524373:JYV524373 JOX524373:JOZ524373 JFB524373:JFD524373 IVF524373:IVH524373 ILJ524373:ILL524373 IBN524373:IBP524373 HRR524373:HRT524373 HHV524373:HHX524373 GXZ524373:GYB524373 GOD524373:GOF524373 GEH524373:GEJ524373 FUL524373:FUN524373 FKP524373:FKR524373 FAT524373:FAV524373 EQX524373:EQZ524373 EHB524373:EHD524373 DXF524373:DXH524373 DNJ524373:DNL524373 DDN524373:DDP524373 CTR524373:CTT524373 CJV524373:CJX524373 BZZ524373:CAB524373 BQD524373:BQF524373 BGH524373:BGJ524373 AWL524373:AWN524373 AMP524373:AMR524373 ACT524373:ACV524373 SX524373:SZ524373 JB524373:JD524373 F524373:H524373 WVN458837:WVP458837 WLR458837:WLT458837 WBV458837:WBX458837 VRZ458837:VSB458837 VID458837:VIF458837 UYH458837:UYJ458837 UOL458837:UON458837 UEP458837:UER458837 TUT458837:TUV458837 TKX458837:TKZ458837 TBB458837:TBD458837 SRF458837:SRH458837 SHJ458837:SHL458837 RXN458837:RXP458837 RNR458837:RNT458837 RDV458837:RDX458837 QTZ458837:QUB458837 QKD458837:QKF458837 QAH458837:QAJ458837 PQL458837:PQN458837 PGP458837:PGR458837 OWT458837:OWV458837 OMX458837:OMZ458837 ODB458837:ODD458837 NTF458837:NTH458837 NJJ458837:NJL458837 MZN458837:MZP458837 MPR458837:MPT458837 MFV458837:MFX458837 LVZ458837:LWB458837 LMD458837:LMF458837 LCH458837:LCJ458837 KSL458837:KSN458837 KIP458837:KIR458837 JYT458837:JYV458837 JOX458837:JOZ458837 JFB458837:JFD458837 IVF458837:IVH458837 ILJ458837:ILL458837 IBN458837:IBP458837 HRR458837:HRT458837 HHV458837:HHX458837 GXZ458837:GYB458837 GOD458837:GOF458837 GEH458837:GEJ458837 FUL458837:FUN458837 FKP458837:FKR458837 FAT458837:FAV458837 EQX458837:EQZ458837 EHB458837:EHD458837 DXF458837:DXH458837 DNJ458837:DNL458837 DDN458837:DDP458837 CTR458837:CTT458837 CJV458837:CJX458837 BZZ458837:CAB458837 BQD458837:BQF458837 BGH458837:BGJ458837 AWL458837:AWN458837 AMP458837:AMR458837 ACT458837:ACV458837 SX458837:SZ458837 JB458837:JD458837 F458837:H458837 WVN393301:WVP393301 WLR393301:WLT393301 WBV393301:WBX393301 VRZ393301:VSB393301 VID393301:VIF393301 UYH393301:UYJ393301 UOL393301:UON393301 UEP393301:UER393301 TUT393301:TUV393301 TKX393301:TKZ393301 TBB393301:TBD393301 SRF393301:SRH393301 SHJ393301:SHL393301 RXN393301:RXP393301 RNR393301:RNT393301 RDV393301:RDX393301 QTZ393301:QUB393301 QKD393301:QKF393301 QAH393301:QAJ393301 PQL393301:PQN393301 PGP393301:PGR393301 OWT393301:OWV393301 OMX393301:OMZ393301 ODB393301:ODD393301 NTF393301:NTH393301 NJJ393301:NJL393301 MZN393301:MZP393301 MPR393301:MPT393301 MFV393301:MFX393301 LVZ393301:LWB393301 LMD393301:LMF393301 LCH393301:LCJ393301 KSL393301:KSN393301 KIP393301:KIR393301 JYT393301:JYV393301 JOX393301:JOZ393301 JFB393301:JFD393301 IVF393301:IVH393301 ILJ393301:ILL393301 IBN393301:IBP393301 HRR393301:HRT393301 HHV393301:HHX393301 GXZ393301:GYB393301 GOD393301:GOF393301 GEH393301:GEJ393301 FUL393301:FUN393301 FKP393301:FKR393301 FAT393301:FAV393301 EQX393301:EQZ393301 EHB393301:EHD393301 DXF393301:DXH393301 DNJ393301:DNL393301 DDN393301:DDP393301 CTR393301:CTT393301 CJV393301:CJX393301 BZZ393301:CAB393301 BQD393301:BQF393301 BGH393301:BGJ393301 AWL393301:AWN393301 AMP393301:AMR393301 ACT393301:ACV393301 SX393301:SZ393301 JB393301:JD393301 F393301:H393301 WVN327765:WVP327765 WLR327765:WLT327765 WBV327765:WBX327765 VRZ327765:VSB327765 VID327765:VIF327765 UYH327765:UYJ327765 UOL327765:UON327765 UEP327765:UER327765 TUT327765:TUV327765 TKX327765:TKZ327765 TBB327765:TBD327765 SRF327765:SRH327765 SHJ327765:SHL327765 RXN327765:RXP327765 RNR327765:RNT327765 RDV327765:RDX327765 QTZ327765:QUB327765 QKD327765:QKF327765 QAH327765:QAJ327765 PQL327765:PQN327765 PGP327765:PGR327765 OWT327765:OWV327765 OMX327765:OMZ327765 ODB327765:ODD327765 NTF327765:NTH327765 NJJ327765:NJL327765 MZN327765:MZP327765 MPR327765:MPT327765 MFV327765:MFX327765 LVZ327765:LWB327765 LMD327765:LMF327765 LCH327765:LCJ327765 KSL327765:KSN327765 KIP327765:KIR327765 JYT327765:JYV327765 JOX327765:JOZ327765 JFB327765:JFD327765 IVF327765:IVH327765 ILJ327765:ILL327765 IBN327765:IBP327765 HRR327765:HRT327765 HHV327765:HHX327765 GXZ327765:GYB327765 GOD327765:GOF327765 GEH327765:GEJ327765 FUL327765:FUN327765 FKP327765:FKR327765 FAT327765:FAV327765 EQX327765:EQZ327765 EHB327765:EHD327765 DXF327765:DXH327765 DNJ327765:DNL327765 DDN327765:DDP327765 CTR327765:CTT327765 CJV327765:CJX327765 BZZ327765:CAB327765 BQD327765:BQF327765 BGH327765:BGJ327765 AWL327765:AWN327765 AMP327765:AMR327765 ACT327765:ACV327765 SX327765:SZ327765 JB327765:JD327765 F327765:H327765 WVN262229:WVP262229 WLR262229:WLT262229 WBV262229:WBX262229 VRZ262229:VSB262229 VID262229:VIF262229 UYH262229:UYJ262229 UOL262229:UON262229 UEP262229:UER262229 TUT262229:TUV262229 TKX262229:TKZ262229 TBB262229:TBD262229 SRF262229:SRH262229 SHJ262229:SHL262229 RXN262229:RXP262229 RNR262229:RNT262229 RDV262229:RDX262229 QTZ262229:QUB262229 QKD262229:QKF262229 QAH262229:QAJ262229 PQL262229:PQN262229 PGP262229:PGR262229 OWT262229:OWV262229 OMX262229:OMZ262229 ODB262229:ODD262229 NTF262229:NTH262229 NJJ262229:NJL262229 MZN262229:MZP262229 MPR262229:MPT262229 MFV262229:MFX262229 LVZ262229:LWB262229 LMD262229:LMF262229 LCH262229:LCJ262229 KSL262229:KSN262229 KIP262229:KIR262229 JYT262229:JYV262229 JOX262229:JOZ262229 JFB262229:JFD262229 IVF262229:IVH262229 ILJ262229:ILL262229 IBN262229:IBP262229 HRR262229:HRT262229 HHV262229:HHX262229 GXZ262229:GYB262229 GOD262229:GOF262229 GEH262229:GEJ262229 FUL262229:FUN262229 FKP262229:FKR262229 FAT262229:FAV262229 EQX262229:EQZ262229 EHB262229:EHD262229 DXF262229:DXH262229 DNJ262229:DNL262229 DDN262229:DDP262229 CTR262229:CTT262229 CJV262229:CJX262229 BZZ262229:CAB262229 BQD262229:BQF262229 BGH262229:BGJ262229 AWL262229:AWN262229 AMP262229:AMR262229 ACT262229:ACV262229 SX262229:SZ262229 JB262229:JD262229 F262229:H262229 WVN196693:WVP196693 WLR196693:WLT196693 WBV196693:WBX196693 VRZ196693:VSB196693 VID196693:VIF196693 UYH196693:UYJ196693 UOL196693:UON196693 UEP196693:UER196693 TUT196693:TUV196693 TKX196693:TKZ196693 TBB196693:TBD196693 SRF196693:SRH196693 SHJ196693:SHL196693 RXN196693:RXP196693 RNR196693:RNT196693 RDV196693:RDX196693 QTZ196693:QUB196693 QKD196693:QKF196693 QAH196693:QAJ196693 PQL196693:PQN196693 PGP196693:PGR196693 OWT196693:OWV196693 OMX196693:OMZ196693 ODB196693:ODD196693 NTF196693:NTH196693 NJJ196693:NJL196693 MZN196693:MZP196693 MPR196693:MPT196693 MFV196693:MFX196693 LVZ196693:LWB196693 LMD196693:LMF196693 LCH196693:LCJ196693 KSL196693:KSN196693 KIP196693:KIR196693 JYT196693:JYV196693 JOX196693:JOZ196693 JFB196693:JFD196693 IVF196693:IVH196693 ILJ196693:ILL196693 IBN196693:IBP196693 HRR196693:HRT196693 HHV196693:HHX196693 GXZ196693:GYB196693 GOD196693:GOF196693 GEH196693:GEJ196693 FUL196693:FUN196693 FKP196693:FKR196693 FAT196693:FAV196693 EQX196693:EQZ196693 EHB196693:EHD196693 DXF196693:DXH196693 DNJ196693:DNL196693 DDN196693:DDP196693 CTR196693:CTT196693 CJV196693:CJX196693 BZZ196693:CAB196693 BQD196693:BQF196693 BGH196693:BGJ196693 AWL196693:AWN196693 AMP196693:AMR196693 ACT196693:ACV196693 SX196693:SZ196693 JB196693:JD196693 F196693:H196693 WVN131157:WVP131157 WLR131157:WLT131157 WBV131157:WBX131157 VRZ131157:VSB131157 VID131157:VIF131157 UYH131157:UYJ131157 UOL131157:UON131157 UEP131157:UER131157 TUT131157:TUV131157 TKX131157:TKZ131157 TBB131157:TBD131157 SRF131157:SRH131157 SHJ131157:SHL131157 RXN131157:RXP131157 RNR131157:RNT131157 RDV131157:RDX131157 QTZ131157:QUB131157 QKD131157:QKF131157 QAH131157:QAJ131157 PQL131157:PQN131157 PGP131157:PGR131157 OWT131157:OWV131157 OMX131157:OMZ131157 ODB131157:ODD131157 NTF131157:NTH131157 NJJ131157:NJL131157 MZN131157:MZP131157 MPR131157:MPT131157 MFV131157:MFX131157 LVZ131157:LWB131157 LMD131157:LMF131157 LCH131157:LCJ131157 KSL131157:KSN131157 KIP131157:KIR131157 JYT131157:JYV131157 JOX131157:JOZ131157 JFB131157:JFD131157 IVF131157:IVH131157 ILJ131157:ILL131157 IBN131157:IBP131157 HRR131157:HRT131157 HHV131157:HHX131157 GXZ131157:GYB131157 GOD131157:GOF131157 GEH131157:GEJ131157 FUL131157:FUN131157 FKP131157:FKR131157 FAT131157:FAV131157 EQX131157:EQZ131157 EHB131157:EHD131157 DXF131157:DXH131157 DNJ131157:DNL131157 DDN131157:DDP131157 CTR131157:CTT131157 CJV131157:CJX131157 BZZ131157:CAB131157 BQD131157:BQF131157 BGH131157:BGJ131157 AWL131157:AWN131157 AMP131157:AMR131157 ACT131157:ACV131157 SX131157:SZ131157 JB131157:JD131157 F131157:H131157 WVN65621:WVP65621 WLR65621:WLT65621 WBV65621:WBX65621 VRZ65621:VSB65621 VID65621:VIF65621 UYH65621:UYJ65621 UOL65621:UON65621 UEP65621:UER65621 TUT65621:TUV65621 TKX65621:TKZ65621 TBB65621:TBD65621 SRF65621:SRH65621 SHJ65621:SHL65621 RXN65621:RXP65621 RNR65621:RNT65621 RDV65621:RDX65621 QTZ65621:QUB65621 QKD65621:QKF65621 QAH65621:QAJ65621 PQL65621:PQN65621 PGP65621:PGR65621 OWT65621:OWV65621 OMX65621:OMZ65621 ODB65621:ODD65621 NTF65621:NTH65621 NJJ65621:NJL65621 MZN65621:MZP65621 MPR65621:MPT65621 MFV65621:MFX65621 LVZ65621:LWB65621 LMD65621:LMF65621 LCH65621:LCJ65621 KSL65621:KSN65621 KIP65621:KIR65621 JYT65621:JYV65621 JOX65621:JOZ65621 JFB65621:JFD65621 IVF65621:IVH65621 ILJ65621:ILL65621 IBN65621:IBP65621 HRR65621:HRT65621 HHV65621:HHX65621 GXZ65621:GYB65621 GOD65621:GOF65621 GEH65621:GEJ65621 FUL65621:FUN65621 FKP65621:FKR65621 FAT65621:FAV65621 EQX65621:EQZ65621 EHB65621:EHD65621 DXF65621:DXH65621 DNJ65621:DNL65621 DDN65621:DDP65621 CTR65621:CTT65621 CJV65621:CJX65621 BZZ65621:CAB65621 BQD65621:BQF65621 BGH65621:BGJ65621 AWL65621:AWN65621 AMP65621:AMR65621 ACT65621:ACV65621 SX65621:SZ65621 JB65621:JD65621 F65621:H65621 WVN85:WVP85 WLR85:WLT85 WBV85:WBX85 VRZ85:VSB85 VID85:VIF85 UYH85:UYJ85 UOL85:UON85 UEP85:UER85 TUT85:TUV85 TKX85:TKZ85 TBB85:TBD85 SRF85:SRH85 SHJ85:SHL85 RXN85:RXP85 RNR85:RNT85 RDV85:RDX85 QTZ85:QUB85 QKD85:QKF85 QAH85:QAJ85 PQL85:PQN85 PGP85:PGR85 OWT85:OWV85 OMX85:OMZ85 ODB85:ODD85 NTF85:NTH85 NJJ85:NJL85 MZN85:MZP85 MPR85:MPT85 MFV85:MFX85 LVZ85:LWB85 LMD85:LMF85 LCH85:LCJ85 KSL85:KSN85 KIP85:KIR85 JYT85:JYV85 JOX85:JOZ85 JFB85:JFD85 IVF85:IVH85 ILJ85:ILL85 IBN85:IBP85 HRR85:HRT85 HHV85:HHX85 GXZ85:GYB85 GOD85:GOF85 GEH85:GEJ85 FUL85:FUN85 FKP85:FKR85 FAT85:FAV85 EQX85:EQZ85 EHB85:EHD85 DXF85:DXH85 DNJ85:DNL85 DDN85:DDP85 CTR85:CTT85 CJV85:CJX85 BZZ85:CAB85 BQD85:BQF85 BGH85:BGJ85 AWL85:AWN85 AMP85:AMR85 ACT85:ACV85 SX85:SZ85 JB85:JD85 F85:H85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1455</v>
      </c>
      <c r="B7" s="1632"/>
      <c r="C7" s="1632"/>
      <c r="D7" s="916"/>
      <c r="E7" s="916"/>
      <c r="F7" s="916"/>
      <c r="G7" s="917"/>
      <c r="H7" s="918"/>
      <c r="I7" s="906"/>
      <c r="J7" s="907"/>
      <c r="K7" s="908" t="str">
        <f>A7</f>
        <v>Country: South Africa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65" t="s">
        <v>13</v>
      </c>
      <c r="C13" s="1466"/>
      <c r="D13" s="1512" t="s">
        <v>927</v>
      </c>
      <c r="E13" s="1513"/>
      <c r="F13" s="1513"/>
      <c r="G13" s="1513"/>
      <c r="H13" s="1514"/>
      <c r="I13" s="419"/>
      <c r="J13" s="404"/>
      <c r="K13" s="397" t="str">
        <f>B13</f>
        <v>a. What is the name of the committee?</v>
      </c>
      <c r="L13" s="548" t="str">
        <f>D13</f>
        <v>Reproductive Health</v>
      </c>
      <c r="M13" s="396"/>
      <c r="N13" s="396"/>
      <c r="O13" s="398" t="str">
        <f>D13</f>
        <v>Reproductive Health</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676" t="s">
        <v>62</v>
      </c>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676" t="s">
        <v>66</v>
      </c>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676"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676" t="s">
        <v>66</v>
      </c>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676" t="s">
        <v>66</v>
      </c>
      <c r="E19" s="153" t="s">
        <v>57</v>
      </c>
      <c r="F19" s="1477"/>
      <c r="G19" s="1478"/>
      <c r="H19" s="1479"/>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676" t="s">
        <v>61</v>
      </c>
      <c r="E20" s="153" t="s">
        <v>58</v>
      </c>
      <c r="F20" s="1477"/>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676" t="s">
        <v>62</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562" t="s">
        <v>39</v>
      </c>
      <c r="C22" s="1562"/>
      <c r="D22" s="676"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676" t="s">
        <v>62</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66</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705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88</v>
      </c>
      <c r="G28" s="159" t="s">
        <v>98</v>
      </c>
      <c r="H28" s="160" t="s">
        <v>87</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t="s">
        <v>66</v>
      </c>
      <c r="H29" s="1613"/>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446</v>
      </c>
      <c r="F30" s="162" t="s">
        <v>127</v>
      </c>
      <c r="G30" s="1614"/>
      <c r="H30" s="1615"/>
      <c r="I30" s="438"/>
      <c r="J30" s="403">
        <f>G30</f>
        <v>0</v>
      </c>
      <c r="K30" s="397"/>
      <c r="L30" s="396"/>
      <c r="M30" s="439" t="str">
        <f>E30</f>
        <v>04/12-03/13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c r="F35" s="169"/>
      <c r="G35" s="178"/>
      <c r="H35" s="192"/>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02" t="s">
        <v>61</v>
      </c>
      <c r="E41" s="168"/>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02"/>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02" t="s">
        <v>62</v>
      </c>
      <c r="E49" s="168">
        <v>0</v>
      </c>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702"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02"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v>1</v>
      </c>
      <c r="G56" s="1592" t="s">
        <v>1676</v>
      </c>
      <c r="H56" s="1593"/>
      <c r="I56" s="438"/>
      <c r="J56" s="446" t="str">
        <f>G56</f>
        <v xml:space="preserve">Comments: Government of South Africa funds all contraceptive procurement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t="s">
        <v>66</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t="s">
        <v>66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01" t="s">
        <v>66</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684"/>
      <c r="B63" s="683"/>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688" t="s">
        <v>61</v>
      </c>
      <c r="G68" s="688"/>
      <c r="H68" s="365"/>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688" t="s">
        <v>61</v>
      </c>
      <c r="G69" s="688"/>
      <c r="H69" s="365"/>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688" t="s">
        <v>61</v>
      </c>
      <c r="G70" s="688"/>
      <c r="H70" s="365"/>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688" t="s">
        <v>61</v>
      </c>
      <c r="G71" s="688"/>
      <c r="H71" s="365"/>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688" t="s">
        <v>61</v>
      </c>
      <c r="G72" s="688"/>
      <c r="H72" s="365"/>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688" t="s">
        <v>61</v>
      </c>
      <c r="G73" s="688"/>
      <c r="H73" s="365"/>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688" t="s">
        <v>61</v>
      </c>
      <c r="G74" s="688"/>
      <c r="H74" s="365"/>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688" t="s">
        <v>61</v>
      </c>
      <c r="G75" s="688"/>
      <c r="H75" s="365"/>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61</v>
      </c>
      <c r="E76" s="1679"/>
      <c r="F76" s="688" t="s">
        <v>61</v>
      </c>
      <c r="G76" s="688"/>
      <c r="H76" s="365"/>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61</v>
      </c>
      <c r="E77" s="1679"/>
      <c r="F77" s="688" t="s">
        <v>61</v>
      </c>
      <c r="G77" s="688"/>
      <c r="H77" s="365"/>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66</v>
      </c>
      <c r="E78" s="1679"/>
      <c r="F78" s="688" t="s">
        <v>66</v>
      </c>
      <c r="G78" s="688"/>
      <c r="H78" s="365"/>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688"/>
      <c r="G79" s="688"/>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68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687" t="s">
        <v>205</v>
      </c>
      <c r="D85" s="1571" t="s">
        <v>205</v>
      </c>
      <c r="E85" s="1572"/>
      <c r="F85" s="682"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56" t="s">
        <v>71</v>
      </c>
      <c r="B86" s="1557"/>
      <c r="C86" s="1557"/>
      <c r="D86" s="1557"/>
      <c r="E86" s="1557"/>
      <c r="F86" s="1551" t="s">
        <v>62</v>
      </c>
      <c r="G86" s="1552"/>
      <c r="H86" s="1553"/>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c r="F87" s="1513"/>
      <c r="G87" s="1513"/>
      <c r="H87" s="1514"/>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c r="F88" s="1513"/>
      <c r="G88" s="1513"/>
      <c r="H88" s="1514"/>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929</v>
      </c>
      <c r="B89" s="1465"/>
      <c r="C89" s="1465"/>
      <c r="D89" s="1465"/>
      <c r="E89" s="1465"/>
      <c r="F89" s="1465"/>
      <c r="G89" s="1466"/>
      <c r="H89" s="163"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c r="E92" s="1513"/>
      <c r="F92" s="1513"/>
      <c r="G92" s="1513"/>
      <c r="H92" s="1514"/>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c r="E95" s="1538"/>
      <c r="F95" s="1539"/>
      <c r="G95" s="1540"/>
      <c r="H95" s="1541"/>
      <c r="I95" s="465"/>
      <c r="J95" s="446">
        <f t="shared" si="3"/>
        <v>0</v>
      </c>
      <c r="K95" s="397"/>
      <c r="L95" s="396"/>
      <c r="M95" s="426"/>
      <c r="N95" s="396"/>
      <c r="O95" s="397"/>
      <c r="P95" s="397"/>
      <c r="Q95" s="396"/>
      <c r="R95" s="396"/>
      <c r="S95" s="396"/>
      <c r="T95" s="463">
        <f>D95</f>
        <v>0</v>
      </c>
      <c r="U95" s="464"/>
      <c r="V95" s="406"/>
      <c r="W95" s="407"/>
      <c r="X95" s="407"/>
      <c r="Y95" s="424"/>
      <c r="Z95" s="425"/>
      <c r="AA95" s="409"/>
    </row>
    <row r="96" spans="1:28" s="111" customFormat="1" ht="15" customHeight="1">
      <c r="A96" s="130"/>
      <c r="B96" s="95" t="s">
        <v>11</v>
      </c>
      <c r="C96" s="92" t="s">
        <v>188</v>
      </c>
      <c r="D96" s="1537"/>
      <c r="E96" s="1538"/>
      <c r="F96" s="1539"/>
      <c r="G96" s="1540"/>
      <c r="H96" s="1541"/>
      <c r="I96" s="465"/>
      <c r="J96" s="446">
        <f t="shared" si="3"/>
        <v>0</v>
      </c>
      <c r="K96" s="397"/>
      <c r="L96" s="396"/>
      <c r="M96" s="426"/>
      <c r="N96" s="396"/>
      <c r="O96" s="397"/>
      <c r="P96" s="397"/>
      <c r="Q96" s="396"/>
      <c r="R96" s="396"/>
      <c r="S96" s="396"/>
      <c r="T96" s="463">
        <f t="shared" ref="T96:T102" si="4">D96</f>
        <v>0</v>
      </c>
      <c r="U96" s="464"/>
      <c r="V96" s="406"/>
      <c r="W96" s="407"/>
      <c r="X96" s="407"/>
      <c r="Y96" s="424"/>
      <c r="Z96" s="425"/>
      <c r="AA96" s="409"/>
    </row>
    <row r="97" spans="1:27" s="111" customFormat="1" ht="15" customHeight="1">
      <c r="A97" s="130"/>
      <c r="B97" s="95" t="s">
        <v>12</v>
      </c>
      <c r="C97" s="92" t="s">
        <v>189</v>
      </c>
      <c r="D97" s="1537"/>
      <c r="E97" s="1538"/>
      <c r="F97" s="1539"/>
      <c r="G97" s="1540"/>
      <c r="H97" s="1541"/>
      <c r="I97" s="465"/>
      <c r="J97" s="446">
        <f t="shared" si="3"/>
        <v>0</v>
      </c>
      <c r="K97" s="397"/>
      <c r="L97" s="396"/>
      <c r="M97" s="426"/>
      <c r="N97" s="396"/>
      <c r="O97" s="397"/>
      <c r="P97" s="397"/>
      <c r="Q97" s="396"/>
      <c r="R97" s="396"/>
      <c r="S97" s="396"/>
      <c r="T97" s="463">
        <f t="shared" si="4"/>
        <v>0</v>
      </c>
      <c r="U97" s="464"/>
      <c r="V97" s="406"/>
      <c r="W97" s="407"/>
      <c r="X97" s="407"/>
      <c r="Y97" s="424"/>
      <c r="Z97" s="425"/>
      <c r="AA97" s="409"/>
    </row>
    <row r="98" spans="1:27" s="111" customFormat="1" ht="15" customHeight="1">
      <c r="A98" s="130"/>
      <c r="B98" s="94" t="s">
        <v>182</v>
      </c>
      <c r="C98" s="92" t="s">
        <v>190</v>
      </c>
      <c r="D98" s="1537"/>
      <c r="E98" s="1538"/>
      <c r="F98" s="1539"/>
      <c r="G98" s="1540"/>
      <c r="H98" s="1541"/>
      <c r="I98" s="465"/>
      <c r="J98" s="446">
        <f t="shared" si="3"/>
        <v>0</v>
      </c>
      <c r="K98" s="397"/>
      <c r="L98" s="396"/>
      <c r="M98" s="426"/>
      <c r="N98" s="396"/>
      <c r="O98" s="397"/>
      <c r="P98" s="397"/>
      <c r="Q98" s="396"/>
      <c r="R98" s="396"/>
      <c r="S98" s="396"/>
      <c r="T98" s="463">
        <f t="shared" si="4"/>
        <v>0</v>
      </c>
      <c r="U98" s="464"/>
      <c r="V98" s="406"/>
      <c r="W98" s="407"/>
      <c r="X98" s="407"/>
      <c r="Y98" s="424"/>
      <c r="Z98" s="425"/>
      <c r="AA98" s="409"/>
    </row>
    <row r="99" spans="1:27" s="111" customFormat="1" ht="15" customHeight="1">
      <c r="A99" s="130"/>
      <c r="B99" s="95" t="s">
        <v>183</v>
      </c>
      <c r="C99" s="92" t="s">
        <v>191</v>
      </c>
      <c r="D99" s="1537"/>
      <c r="E99" s="1538"/>
      <c r="F99" s="1539"/>
      <c r="G99" s="1540"/>
      <c r="H99" s="1541"/>
      <c r="I99" s="465"/>
      <c r="J99" s="446">
        <f t="shared" si="3"/>
        <v>0</v>
      </c>
      <c r="K99" s="397"/>
      <c r="L99" s="396"/>
      <c r="M99" s="426"/>
      <c r="N99" s="396"/>
      <c r="O99" s="397"/>
      <c r="P99" s="397"/>
      <c r="Q99" s="396"/>
      <c r="R99" s="396"/>
      <c r="S99" s="396"/>
      <c r="T99" s="463">
        <f t="shared" si="4"/>
        <v>0</v>
      </c>
      <c r="U99" s="464"/>
      <c r="V99" s="406"/>
      <c r="W99" s="407"/>
      <c r="X99" s="407"/>
      <c r="Y99" s="424"/>
      <c r="Z99" s="425"/>
      <c r="AA99" s="409"/>
    </row>
    <row r="100" spans="1:27" s="111" customFormat="1" ht="15" customHeight="1">
      <c r="A100" s="130"/>
      <c r="B100" s="95" t="s">
        <v>184</v>
      </c>
      <c r="C100" s="92" t="s">
        <v>192</v>
      </c>
      <c r="D100" s="1537"/>
      <c r="E100" s="1538"/>
      <c r="F100" s="1539"/>
      <c r="G100" s="1540"/>
      <c r="H100" s="1541"/>
      <c r="I100" s="465"/>
      <c r="J100" s="446">
        <f t="shared" si="3"/>
        <v>0</v>
      </c>
      <c r="K100" s="397"/>
      <c r="L100" s="396"/>
      <c r="M100" s="426"/>
      <c r="N100" s="396"/>
      <c r="O100" s="397"/>
      <c r="P100" s="397"/>
      <c r="Q100" s="396"/>
      <c r="R100" s="396"/>
      <c r="S100" s="396"/>
      <c r="T100" s="463">
        <f t="shared" si="4"/>
        <v>0</v>
      </c>
      <c r="U100" s="464"/>
      <c r="V100" s="406"/>
      <c r="W100" s="407"/>
      <c r="X100" s="407"/>
      <c r="Y100" s="424"/>
      <c r="Z100" s="425"/>
      <c r="AA100" s="409"/>
    </row>
    <row r="101" spans="1:27" s="111" customFormat="1" ht="15" customHeight="1">
      <c r="A101" s="130"/>
      <c r="B101" s="95" t="s">
        <v>185</v>
      </c>
      <c r="C101" s="92" t="s">
        <v>193</v>
      </c>
      <c r="D101" s="1537"/>
      <c r="E101" s="1538"/>
      <c r="F101" s="1539"/>
      <c r="G101" s="1540"/>
      <c r="H101" s="1541"/>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23"/>
      <c r="E102" s="1524"/>
      <c r="F102" s="1525"/>
      <c r="G102" s="1526"/>
      <c r="H102" s="1527"/>
      <c r="I102" s="465"/>
      <c r="J102" s="446">
        <f t="shared" si="3"/>
        <v>0</v>
      </c>
      <c r="K102" s="397"/>
      <c r="L102" s="396"/>
      <c r="M102" s="426"/>
      <c r="N102" s="396"/>
      <c r="O102" s="397"/>
      <c r="P102" s="397"/>
      <c r="Q102" s="396"/>
      <c r="R102" s="396"/>
      <c r="S102" s="396"/>
      <c r="T102" s="463">
        <f t="shared" si="4"/>
        <v>0</v>
      </c>
      <c r="U102" s="464"/>
      <c r="V102" s="406"/>
      <c r="W102" s="407"/>
      <c r="X102" s="407"/>
      <c r="Y102" s="424"/>
      <c r="Z102" s="425"/>
      <c r="AA102" s="409"/>
    </row>
    <row r="103" spans="1:27" s="111" customFormat="1" ht="90">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62</v>
      </c>
      <c r="H112" s="1468"/>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205</v>
      </c>
      <c r="H113" s="1468"/>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61</v>
      </c>
      <c r="H123" s="1468"/>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c r="H125" s="1468"/>
      <c r="I125" s="421"/>
      <c r="J125" s="446">
        <f t="shared" si="5"/>
        <v>0</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65" t="s">
        <v>112</v>
      </c>
      <c r="D126" s="1465"/>
      <c r="E126" s="1466"/>
      <c r="F126" s="1502"/>
      <c r="G126" s="1503"/>
      <c r="H126" s="15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7"/>
      <c r="E127" s="1508"/>
      <c r="F127" s="1509"/>
      <c r="G127" s="1510"/>
      <c r="H127" s="15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c r="E128" s="1478"/>
      <c r="F128" s="1478"/>
      <c r="G128" s="1478"/>
      <c r="H128" s="1479"/>
      <c r="I128" s="421"/>
      <c r="J128" s="473"/>
      <c r="K128" s="397" t="str">
        <f>A128</f>
        <v xml:space="preserve">D11. Name of the list(s)
</v>
      </c>
      <c r="L128" s="397"/>
      <c r="M128" s="396"/>
      <c r="N128" s="396"/>
      <c r="O128" s="397">
        <f>D128</f>
        <v>0</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t="s">
        <v>205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205</v>
      </c>
      <c r="H132" s="1468"/>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205</v>
      </c>
      <c r="H133" s="1468"/>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205</v>
      </c>
      <c r="H134" s="1468"/>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205</v>
      </c>
      <c r="H135" s="1468"/>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678"/>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678"/>
      <c r="B149" s="1465" t="s">
        <v>717</v>
      </c>
      <c r="C149" s="1465"/>
      <c r="D149" s="1465"/>
      <c r="E149" s="1465"/>
      <c r="F149" s="1477"/>
      <c r="G149" s="1478"/>
      <c r="H149" s="1479"/>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c r="G150" s="1478"/>
      <c r="H150" s="1479"/>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678"/>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t="s">
        <v>930</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 xml:space="preserve">South Africa is commodity secure for FP methods.  The CPR is 60% and the government pays for all commodities. </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0:H10"/>
    <mergeCell ref="A11:G11"/>
    <mergeCell ref="A12:G12"/>
    <mergeCell ref="B13:C13"/>
    <mergeCell ref="D13:H13"/>
    <mergeCell ref="A1:H1"/>
    <mergeCell ref="A2:C2"/>
    <mergeCell ref="D2:E2"/>
    <mergeCell ref="D3:E3"/>
    <mergeCell ref="F3:H3"/>
    <mergeCell ref="A7:C7"/>
    <mergeCell ref="A9:H9"/>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G141:H141"/>
    <mergeCell ref="B142:F142"/>
    <mergeCell ref="G142:H142"/>
    <mergeCell ref="B136:C136"/>
    <mergeCell ref="D136:H136"/>
    <mergeCell ref="A137:G137"/>
    <mergeCell ref="A138:F138"/>
    <mergeCell ref="G138:H138"/>
    <mergeCell ref="A139:H139"/>
    <mergeCell ref="B140:F140"/>
    <mergeCell ref="G140:H140"/>
    <mergeCell ref="B141:F141"/>
    <mergeCell ref="A155:H155"/>
    <mergeCell ref="A156:H156"/>
    <mergeCell ref="B149:E149"/>
    <mergeCell ref="F149:H149"/>
    <mergeCell ref="B150:E150"/>
    <mergeCell ref="F150:H150"/>
    <mergeCell ref="A151:H151"/>
    <mergeCell ref="B152:F152"/>
    <mergeCell ref="G152:H152"/>
    <mergeCell ref="B153:F153"/>
    <mergeCell ref="G153:H153"/>
    <mergeCell ref="A154:C154"/>
    <mergeCell ref="D154:H154"/>
    <mergeCell ref="B146:F146"/>
    <mergeCell ref="G146:H146"/>
    <mergeCell ref="B147:F147"/>
    <mergeCell ref="G147:H147"/>
    <mergeCell ref="B148:F148"/>
    <mergeCell ref="G148:H148"/>
    <mergeCell ref="B143:F143"/>
    <mergeCell ref="G143:H143"/>
    <mergeCell ref="B144:F144"/>
    <mergeCell ref="G144:H144"/>
    <mergeCell ref="B145:F145"/>
    <mergeCell ref="G145:H145"/>
  </mergeCells>
  <dataValidations count="13">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G116:H125 G86:H86 D106:D108 H91 H89 D41 D51:D52 D49 D43 F86">
      <formula1>$W$1:$W$2</formula1>
    </dataValidation>
    <dataValidation type="list" allowBlank="1" showInputMessage="1" showErrorMessage="1" error="Please choose from the dropdown list." sqref="H25">
      <formula1>"Yes, No, Don't Know, Not applicable"</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G132:G135 G147:H147 D26 G140:G146 G148 F63 D16:D23 G152:G153 F68:H78 D69:D78 H106:H108">
      <formula1>$W$1:$W$4</formula1>
    </dataValidation>
    <dataValidation type="list" allowBlank="1" showInputMessage="1" showErrorMessage="1" errorTitle="Choose from dropdown" error="Please choose from the dropdown list." sqref="H28">
      <formula1>$Y$1:$Y$10</formula1>
    </dataValidation>
    <dataValidation type="list" allowBlank="1" showErrorMessage="1" errorTitle="Choose from dropdown" error="Please choose from the dropdown list." sqref="F28">
      <formula1>$Y$1:$Y$10</formula1>
    </dataValidation>
    <dataValidation type="list" allowBlank="1" showInputMessage="1" sqref="D95:H102">
      <formula1>$Q$1:$Q$9</formula1>
    </dataValidation>
    <dataValidation type="list" allowBlank="1" showInputMessage="1" error="Please choose from the dropdown list." sqref="F85 G85:H85 F59">
      <formula1>$W$1:$W$2</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zoomScalePageLayoutView="90" workbookViewId="0">
      <selection sqref="A1:H1"/>
    </sheetView>
  </sheetViews>
  <sheetFormatPr defaultColWidth="8.8554687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42578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8.8554687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1751</v>
      </c>
      <c r="B7" s="1632"/>
      <c r="C7" s="1632"/>
      <c r="D7" s="916"/>
      <c r="E7" s="916"/>
      <c r="F7" s="916"/>
      <c r="G7" s="917"/>
      <c r="H7" s="918"/>
      <c r="I7" s="906"/>
      <c r="J7" s="907"/>
      <c r="K7" s="908" t="str">
        <f>A7</f>
        <v>Country: South Sudan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2074" t="s">
        <v>5</v>
      </c>
      <c r="B11" s="2075"/>
      <c r="C11" s="2075"/>
      <c r="D11" s="2075"/>
      <c r="E11" s="2075"/>
      <c r="F11" s="2075"/>
      <c r="G11" s="2075"/>
      <c r="H11" s="1024"/>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990" t="s">
        <v>255</v>
      </c>
      <c r="B12" s="1991"/>
      <c r="C12" s="1991"/>
      <c r="D12" s="1991"/>
      <c r="E12" s="1991"/>
      <c r="F12" s="1991"/>
      <c r="G12" s="199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025"/>
      <c r="B13" s="1976" t="s">
        <v>13</v>
      </c>
      <c r="C13" s="1985"/>
      <c r="D13" s="1540" t="s">
        <v>1734</v>
      </c>
      <c r="E13" s="1642"/>
      <c r="F13" s="1642"/>
      <c r="G13" s="1642"/>
      <c r="H13" s="1541"/>
      <c r="I13" s="419"/>
      <c r="J13" s="404"/>
      <c r="K13" s="397" t="str">
        <f>B13</f>
        <v>a. What is the name of the committee?</v>
      </c>
      <c r="L13" s="426" t="str">
        <f>D13</f>
        <v>Reproductive Health Coordination Forum</v>
      </c>
      <c r="M13" s="396"/>
      <c r="N13" s="396"/>
      <c r="O13" s="398" t="str">
        <f>D13</f>
        <v>Reproductive Health Coordination Forum</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2079" t="s">
        <v>8</v>
      </c>
      <c r="B14" s="2080"/>
      <c r="C14" s="2080"/>
      <c r="D14" s="2081" t="s">
        <v>83</v>
      </c>
      <c r="E14" s="2081"/>
      <c r="F14" s="2081"/>
      <c r="G14" s="2081"/>
      <c r="H14" s="2082"/>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026"/>
      <c r="B15" s="2023" t="s">
        <v>14</v>
      </c>
      <c r="C15" s="2078"/>
      <c r="D15" s="979" t="s">
        <v>61</v>
      </c>
      <c r="E15" s="1027" t="s">
        <v>55</v>
      </c>
      <c r="F15" s="1664" t="s">
        <v>1735</v>
      </c>
      <c r="G15" s="1665"/>
      <c r="H15" s="1666"/>
      <c r="I15" s="419"/>
      <c r="J15" s="404"/>
      <c r="K15" s="397" t="str">
        <f t="shared" ref="K15:K23" si="0">B15</f>
        <v>a. Social marketing</v>
      </c>
      <c r="L15" s="396"/>
      <c r="M15" s="396"/>
      <c r="N15" s="396"/>
      <c r="O15" s="397"/>
      <c r="P15" s="396"/>
      <c r="Q15" s="397" t="str">
        <f t="shared" ref="Q15:Q23" si="1">F15</f>
        <v>Marie Stopes,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028"/>
      <c r="B16" s="1976" t="s">
        <v>258</v>
      </c>
      <c r="C16" s="1985"/>
      <c r="D16" s="979" t="s">
        <v>61</v>
      </c>
      <c r="E16" s="1029" t="s">
        <v>55</v>
      </c>
      <c r="F16" s="1664" t="s">
        <v>1736</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PSI, IPPF, Care Oxfam, and more!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028"/>
      <c r="B17" s="1976" t="s">
        <v>259</v>
      </c>
      <c r="C17" s="1985"/>
      <c r="D17" s="979" t="s">
        <v>62</v>
      </c>
      <c r="E17" s="1029" t="s">
        <v>55</v>
      </c>
      <c r="F17" s="1664"/>
      <c r="G17" s="1665"/>
      <c r="H17" s="166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028"/>
      <c r="B18" s="1976" t="s">
        <v>15</v>
      </c>
      <c r="C18" s="1985"/>
      <c r="D18" s="979" t="s">
        <v>61</v>
      </c>
      <c r="E18" s="1029" t="s">
        <v>56</v>
      </c>
      <c r="F18" s="1664" t="s">
        <v>1737</v>
      </c>
      <c r="G18" s="1665"/>
      <c r="H18" s="1666"/>
      <c r="I18" s="419"/>
      <c r="J18" s="404"/>
      <c r="K18" s="397" t="str">
        <f t="shared" si="0"/>
        <v>d. Donors</v>
      </c>
      <c r="L18" s="396"/>
      <c r="M18" s="396"/>
      <c r="N18" s="396"/>
      <c r="O18" s="397"/>
      <c r="P18" s="396"/>
      <c r="Q18" s="397" t="str">
        <f t="shared" si="1"/>
        <v>Joint Donor Team, 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028"/>
      <c r="B19" s="1976" t="s">
        <v>16</v>
      </c>
      <c r="C19" s="1985"/>
      <c r="D19" s="979" t="s">
        <v>61</v>
      </c>
      <c r="E19" s="1029" t="s">
        <v>57</v>
      </c>
      <c r="F19" s="1664" t="s">
        <v>220</v>
      </c>
      <c r="G19" s="1665"/>
      <c r="H19" s="166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028"/>
      <c r="B20" s="1976" t="s">
        <v>262</v>
      </c>
      <c r="C20" s="1985"/>
      <c r="D20" s="979" t="s">
        <v>61</v>
      </c>
      <c r="E20" s="1029" t="s">
        <v>58</v>
      </c>
      <c r="F20" s="1664" t="s">
        <v>1738</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Unit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028"/>
      <c r="B21" s="2023" t="s">
        <v>17</v>
      </c>
      <c r="C21" s="2023"/>
      <c r="D21" s="979" t="s">
        <v>62</v>
      </c>
      <c r="E21" s="1029" t="s">
        <v>59</v>
      </c>
      <c r="F21" s="2053"/>
      <c r="G21" s="2054"/>
      <c r="H21" s="2055"/>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028"/>
      <c r="B22" s="2023" t="s">
        <v>39</v>
      </c>
      <c r="C22" s="2023"/>
      <c r="D22" s="979" t="s">
        <v>62</v>
      </c>
      <c r="E22" s="1029" t="s">
        <v>59</v>
      </c>
      <c r="F22" s="2053"/>
      <c r="G22" s="2054"/>
      <c r="H22" s="2055"/>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028"/>
      <c r="B23" s="2023" t="s">
        <v>265</v>
      </c>
      <c r="C23" s="2023"/>
      <c r="D23" s="979" t="s">
        <v>62</v>
      </c>
      <c r="E23" s="1029" t="s">
        <v>59</v>
      </c>
      <c r="F23" s="2053"/>
      <c r="G23" s="2054"/>
      <c r="H23" s="2055"/>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979" t="s">
        <v>266</v>
      </c>
      <c r="B24" s="1976"/>
      <c r="C24" s="1976"/>
      <c r="D24" s="1976"/>
      <c r="E24" s="1976"/>
      <c r="F24" s="1976"/>
      <c r="G24" s="1976"/>
      <c r="H24" s="1030" t="s">
        <v>66</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2072" t="s">
        <v>267</v>
      </c>
      <c r="B25" s="2073"/>
      <c r="C25" s="2073"/>
      <c r="D25" s="2023"/>
      <c r="E25" s="2023"/>
      <c r="F25" s="2023"/>
      <c r="G25" s="2024"/>
      <c r="H25" s="1030"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2042" t="s">
        <v>268</v>
      </c>
      <c r="B26" s="1981"/>
      <c r="C26" s="1982"/>
      <c r="D26" s="1031" t="s">
        <v>66</v>
      </c>
      <c r="E26" s="1032" t="s">
        <v>53</v>
      </c>
      <c r="F26" s="1033" t="s">
        <v>66</v>
      </c>
      <c r="G26" s="1034" t="s">
        <v>34</v>
      </c>
      <c r="H26" s="1035" t="s">
        <v>66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2074" t="s">
        <v>6</v>
      </c>
      <c r="B27" s="2075"/>
      <c r="C27" s="2075"/>
      <c r="D27" s="2075"/>
      <c r="E27" s="2075"/>
      <c r="F27" s="2075"/>
      <c r="G27" s="2075"/>
      <c r="H27" s="1024"/>
      <c r="I27" s="411"/>
      <c r="J27" s="431"/>
      <c r="K27" s="432"/>
      <c r="L27" s="421"/>
      <c r="M27" s="421"/>
      <c r="N27" s="421"/>
      <c r="O27" s="421"/>
      <c r="P27" s="421"/>
      <c r="Q27" s="421"/>
      <c r="R27" s="421"/>
      <c r="S27" s="421"/>
      <c r="T27" s="431"/>
      <c r="U27" s="431"/>
      <c r="V27" s="431"/>
      <c r="W27" s="433"/>
      <c r="X27" s="433"/>
      <c r="Y27" s="434"/>
      <c r="Z27" s="435"/>
      <c r="AA27" s="409"/>
    </row>
    <row r="28" spans="1:134" s="111" customFormat="1">
      <c r="A28" s="2022" t="s">
        <v>116</v>
      </c>
      <c r="B28" s="2023"/>
      <c r="C28" s="2024"/>
      <c r="D28" s="2076" t="s">
        <v>97</v>
      </c>
      <c r="E28" s="2077"/>
      <c r="F28" s="1036"/>
      <c r="G28" s="1037" t="s">
        <v>98</v>
      </c>
      <c r="H28" s="1038"/>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1739</v>
      </c>
      <c r="B29" s="1976"/>
      <c r="C29" s="1976"/>
      <c r="D29" s="1976"/>
      <c r="E29" s="1976"/>
      <c r="F29" s="1985"/>
      <c r="G29" s="2070" t="s">
        <v>66</v>
      </c>
      <c r="H29" s="2071"/>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976"/>
      <c r="C30" s="1976"/>
      <c r="D30" s="1976"/>
      <c r="E30" s="1039"/>
      <c r="F30" s="1040" t="s">
        <v>271</v>
      </c>
      <c r="G30" s="1826"/>
      <c r="H30" s="1827"/>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979" t="s">
        <v>272</v>
      </c>
      <c r="B31" s="1976"/>
      <c r="C31" s="1976"/>
      <c r="D31" s="1976"/>
      <c r="E31" s="1976"/>
      <c r="F31" s="1976"/>
      <c r="G31" s="1985"/>
      <c r="H31" s="1030" t="s">
        <v>66</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030" t="s">
        <v>66</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2042" t="s">
        <v>273</v>
      </c>
      <c r="B33" s="1976"/>
      <c r="C33" s="1976"/>
      <c r="D33" s="1976"/>
      <c r="E33" s="1981"/>
      <c r="F33" s="1981"/>
      <c r="G33" s="1981"/>
      <c r="H33" s="206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041"/>
      <c r="B34" s="1607" t="s">
        <v>207</v>
      </c>
      <c r="C34" s="1607"/>
      <c r="D34" s="1608"/>
      <c r="E34" s="1042" t="s">
        <v>274</v>
      </c>
      <c r="F34" s="1043" t="s">
        <v>275</v>
      </c>
      <c r="G34" s="1044" t="s">
        <v>276</v>
      </c>
      <c r="H34" s="1045"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028"/>
      <c r="B35" s="1607" t="s">
        <v>208</v>
      </c>
      <c r="C35" s="1607"/>
      <c r="D35" s="1608"/>
      <c r="E35" s="1046">
        <v>0</v>
      </c>
      <c r="F35" s="1047"/>
      <c r="G35" s="1048"/>
      <c r="H35" s="1049"/>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028"/>
      <c r="B36" s="1607" t="s">
        <v>209</v>
      </c>
      <c r="C36" s="1607"/>
      <c r="D36" s="1608"/>
      <c r="E36" s="1046">
        <v>0</v>
      </c>
      <c r="F36" s="1047"/>
      <c r="G36" s="1048"/>
      <c r="H36" s="1050"/>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041"/>
      <c r="B37" s="1981" t="s">
        <v>278</v>
      </c>
      <c r="C37" s="1981"/>
      <c r="D37" s="1982"/>
      <c r="E37" s="562">
        <f>E35+E36</f>
        <v>0</v>
      </c>
      <c r="F37" s="1051"/>
      <c r="G37" s="1051"/>
      <c r="H37" s="1052"/>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979" t="s">
        <v>279</v>
      </c>
      <c r="B38" s="1976"/>
      <c r="C38" s="1976"/>
      <c r="D38" s="1976"/>
      <c r="E38" s="1976"/>
      <c r="F38" s="1976"/>
      <c r="G38" s="1985"/>
      <c r="H38" s="1030" t="s">
        <v>66</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1740</v>
      </c>
      <c r="B39" s="1976"/>
      <c r="C39" s="1976"/>
      <c r="D39" s="1976"/>
      <c r="E39" s="1976"/>
      <c r="F39" s="1976"/>
      <c r="G39" s="1976"/>
      <c r="H39" s="1980"/>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053"/>
      <c r="B40" s="2064" t="s">
        <v>281</v>
      </c>
      <c r="C40" s="2068"/>
      <c r="D40" s="1054" t="s">
        <v>282</v>
      </c>
      <c r="E40" s="1043" t="s">
        <v>283</v>
      </c>
      <c r="F40" s="1043" t="s">
        <v>284</v>
      </c>
      <c r="G40" s="1044" t="s">
        <v>285</v>
      </c>
      <c r="H40" s="1045"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053"/>
      <c r="B41" s="1976" t="s">
        <v>286</v>
      </c>
      <c r="C41" s="1985"/>
      <c r="D41" s="1055"/>
      <c r="E41" s="1046">
        <v>0</v>
      </c>
      <c r="F41" s="1047"/>
      <c r="G41" s="1056"/>
      <c r="H41" s="1049"/>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053"/>
      <c r="B42" s="1057"/>
      <c r="C42" s="1058" t="s">
        <v>287</v>
      </c>
      <c r="D42" s="2006"/>
      <c r="E42" s="2007"/>
      <c r="F42" s="2007"/>
      <c r="G42" s="2007"/>
      <c r="H42" s="2008"/>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053"/>
      <c r="B43" s="1976" t="s">
        <v>288</v>
      </c>
      <c r="C43" s="1985"/>
      <c r="D43" s="1055"/>
      <c r="E43" s="1046">
        <v>0</v>
      </c>
      <c r="F43" s="1047"/>
      <c r="G43" s="1048"/>
      <c r="H43" s="1049"/>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053"/>
      <c r="B44" s="1057"/>
      <c r="C44" s="1058" t="s">
        <v>289</v>
      </c>
      <c r="D44" s="2006"/>
      <c r="E44" s="2007"/>
      <c r="F44" s="2007"/>
      <c r="G44" s="2007"/>
      <c r="H44" s="2008"/>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053"/>
      <c r="B45" s="1976" t="s">
        <v>290</v>
      </c>
      <c r="C45" s="1985"/>
      <c r="D45" s="1059"/>
      <c r="E45" s="565">
        <f>E41+E43</f>
        <v>0</v>
      </c>
      <c r="F45" s="1060"/>
      <c r="G45" s="1060"/>
      <c r="H45" s="1049"/>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061"/>
      <c r="B46" s="1062"/>
      <c r="C46" s="1062"/>
      <c r="D46" s="1063"/>
      <c r="E46" s="1064"/>
      <c r="F46" s="1064"/>
      <c r="G46" s="1065"/>
      <c r="H46" s="1066"/>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979" t="s">
        <v>291</v>
      </c>
      <c r="B47" s="1976"/>
      <c r="C47" s="1976"/>
      <c r="D47" s="1976"/>
      <c r="E47" s="1976"/>
      <c r="F47" s="1976"/>
      <c r="G47" s="1976"/>
      <c r="H47" s="1980"/>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053" t="s">
        <v>69</v>
      </c>
      <c r="B48" s="2064" t="s">
        <v>292</v>
      </c>
      <c r="C48" s="1985"/>
      <c r="D48" s="1054" t="s">
        <v>293</v>
      </c>
      <c r="E48" s="1043" t="s">
        <v>294</v>
      </c>
      <c r="F48" s="1043" t="s">
        <v>295</v>
      </c>
      <c r="G48" s="1044" t="s">
        <v>296</v>
      </c>
      <c r="H48" s="1045"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053"/>
      <c r="B49" s="1976" t="s">
        <v>99</v>
      </c>
      <c r="C49" s="1985"/>
      <c r="D49" s="1055" t="s">
        <v>66</v>
      </c>
      <c r="E49" s="1046">
        <v>0</v>
      </c>
      <c r="F49" s="1047"/>
      <c r="G49" s="1067"/>
      <c r="H49" s="1068"/>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053"/>
      <c r="B50" s="1057"/>
      <c r="C50" s="1058" t="s">
        <v>100</v>
      </c>
      <c r="D50" s="2065"/>
      <c r="E50" s="2066"/>
      <c r="F50" s="2066"/>
      <c r="G50" s="2066"/>
      <c r="H50" s="206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ht="30">
      <c r="A51" s="1053"/>
      <c r="B51" s="1976" t="s">
        <v>297</v>
      </c>
      <c r="C51" s="1985"/>
      <c r="D51" s="1055" t="s">
        <v>66</v>
      </c>
      <c r="E51" s="1046">
        <v>0</v>
      </c>
      <c r="F51" s="1047"/>
      <c r="G51" s="1067"/>
      <c r="H51" s="1068"/>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053"/>
      <c r="B52" s="1976" t="s">
        <v>298</v>
      </c>
      <c r="C52" s="1985"/>
      <c r="D52" s="1055" t="s">
        <v>66</v>
      </c>
      <c r="E52" s="1046">
        <v>0</v>
      </c>
      <c r="F52" s="1047"/>
      <c r="G52" s="1067"/>
      <c r="H52" s="1068"/>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053"/>
      <c r="B53" s="1976" t="s">
        <v>299</v>
      </c>
      <c r="C53" s="1985"/>
      <c r="D53" s="1059"/>
      <c r="E53" s="1069">
        <f>SUM(E49,E51,E52)</f>
        <v>0</v>
      </c>
      <c r="F53" s="1060"/>
      <c r="G53" s="1060"/>
      <c r="H53" s="1050"/>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061"/>
      <c r="B54" s="1062"/>
      <c r="C54" s="1062"/>
      <c r="D54" s="1063"/>
      <c r="E54" s="1064"/>
      <c r="F54" s="1064"/>
      <c r="G54" s="1065"/>
      <c r="H54" s="1066"/>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979" t="s">
        <v>215</v>
      </c>
      <c r="B55" s="1976"/>
      <c r="C55" s="1976"/>
      <c r="D55" s="1976"/>
      <c r="E55" s="1976"/>
      <c r="F55" s="1976"/>
      <c r="G55" s="1976"/>
      <c r="H55" s="1980"/>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2057" t="s">
        <v>300</v>
      </c>
      <c r="B56" s="2062"/>
      <c r="C56" s="2062"/>
      <c r="D56" s="2062"/>
      <c r="E56" s="2063"/>
      <c r="F56" s="1070" t="s">
        <v>66</v>
      </c>
      <c r="G56" s="2060" t="s">
        <v>1312</v>
      </c>
      <c r="H56" s="2061"/>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070" t="s">
        <v>66</v>
      </c>
      <c r="G57" s="2060" t="s">
        <v>101</v>
      </c>
      <c r="H57" s="2061"/>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2057" t="s">
        <v>301</v>
      </c>
      <c r="B58" s="2058"/>
      <c r="C58" s="2058"/>
      <c r="D58" s="2058"/>
      <c r="E58" s="2059"/>
      <c r="F58" s="1070" t="s">
        <v>66</v>
      </c>
      <c r="G58" s="2060" t="s">
        <v>114</v>
      </c>
      <c r="H58" s="2061"/>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1071" t="s">
        <v>66</v>
      </c>
      <c r="G59" s="2060" t="s">
        <v>101</v>
      </c>
      <c r="H59" s="2061"/>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072"/>
      <c r="B60" s="1073"/>
      <c r="C60" s="1073"/>
      <c r="D60" s="1074"/>
      <c r="E60" s="1075"/>
      <c r="F60" s="1075"/>
      <c r="G60" s="1076"/>
      <c r="H60" s="1077"/>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979" t="s">
        <v>302</v>
      </c>
      <c r="B61" s="1976"/>
      <c r="C61" s="1976"/>
      <c r="D61" s="1976"/>
      <c r="E61" s="1985"/>
      <c r="F61" s="1986"/>
      <c r="G61" s="2056"/>
      <c r="H61" s="1987"/>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028"/>
      <c r="B62" s="1976" t="s">
        <v>31</v>
      </c>
      <c r="C62" s="1976"/>
      <c r="D62" s="1976"/>
      <c r="E62" s="1976"/>
      <c r="F62" s="2053"/>
      <c r="G62" s="2054"/>
      <c r="H62" s="2055"/>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1078"/>
      <c r="B63" s="1079"/>
      <c r="C63" s="1976" t="s">
        <v>178</v>
      </c>
      <c r="D63" s="1976"/>
      <c r="E63" s="1985"/>
      <c r="F63" s="1986"/>
      <c r="G63" s="2056"/>
      <c r="H63" s="1987"/>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979" t="s">
        <v>155</v>
      </c>
      <c r="B64" s="1976"/>
      <c r="C64" s="1985"/>
      <c r="D64" s="2053"/>
      <c r="E64" s="2054"/>
      <c r="F64" s="2054"/>
      <c r="G64" s="2054"/>
      <c r="H64" s="2055"/>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2043" t="s">
        <v>7</v>
      </c>
      <c r="B65" s="2044"/>
      <c r="C65" s="2044"/>
      <c r="D65" s="2044"/>
      <c r="E65" s="2044"/>
      <c r="F65" s="2044"/>
      <c r="G65" s="2044"/>
      <c r="H65" s="108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2045" t="s">
        <v>303</v>
      </c>
      <c r="B66" s="2046"/>
      <c r="C66" s="2046"/>
      <c r="D66" s="2046"/>
      <c r="E66" s="2046"/>
      <c r="F66" s="2046"/>
      <c r="G66" s="2046"/>
      <c r="H66" s="2047"/>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2048" t="s">
        <v>2</v>
      </c>
      <c r="B67" s="2049"/>
      <c r="C67" s="2050"/>
      <c r="D67" s="2051" t="s">
        <v>84</v>
      </c>
      <c r="E67" s="2052"/>
      <c r="F67" s="1081" t="s">
        <v>102</v>
      </c>
      <c r="G67" s="1082" t="s">
        <v>103</v>
      </c>
      <c r="H67" s="108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1084"/>
      <c r="B68" s="2038" t="s">
        <v>304</v>
      </c>
      <c r="C68" s="2039"/>
      <c r="D68" s="1641" t="s">
        <v>61</v>
      </c>
      <c r="E68" s="1641"/>
      <c r="F68" s="986" t="s">
        <v>61</v>
      </c>
      <c r="G68" s="986" t="s">
        <v>61</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1085"/>
      <c r="B69" s="2038" t="s">
        <v>305</v>
      </c>
      <c r="C69" s="2039"/>
      <c r="D69" s="1641" t="s">
        <v>61</v>
      </c>
      <c r="E69" s="1641"/>
      <c r="F69" s="986" t="s">
        <v>61</v>
      </c>
      <c r="G69" s="986"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1085"/>
      <c r="B70" s="2038" t="s">
        <v>306</v>
      </c>
      <c r="C70" s="2039"/>
      <c r="D70" s="1641" t="s">
        <v>61</v>
      </c>
      <c r="E70" s="1641"/>
      <c r="F70" s="986" t="s">
        <v>61</v>
      </c>
      <c r="G70" s="986" t="s">
        <v>61</v>
      </c>
      <c r="H70" s="99" t="s">
        <v>66</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1085"/>
      <c r="B71" s="2038" t="s">
        <v>307</v>
      </c>
      <c r="C71" s="2039"/>
      <c r="D71" s="1641" t="s">
        <v>61</v>
      </c>
      <c r="E71" s="1641"/>
      <c r="F71" s="986" t="s">
        <v>62</v>
      </c>
      <c r="G71" s="986" t="s">
        <v>61</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1085"/>
      <c r="B72" s="2038" t="s">
        <v>308</v>
      </c>
      <c r="C72" s="2039"/>
      <c r="D72" s="1641" t="s">
        <v>61</v>
      </c>
      <c r="E72" s="1641"/>
      <c r="F72" s="986" t="s">
        <v>62</v>
      </c>
      <c r="G72" s="986"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1085"/>
      <c r="B73" s="2038" t="s">
        <v>18</v>
      </c>
      <c r="C73" s="2039"/>
      <c r="D73" s="1641" t="s">
        <v>61</v>
      </c>
      <c r="E73" s="1641"/>
      <c r="F73" s="986" t="s">
        <v>61</v>
      </c>
      <c r="G73" s="986" t="s">
        <v>61</v>
      </c>
      <c r="H73" s="99" t="s">
        <v>66</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1085"/>
      <c r="B74" s="2038" t="s">
        <v>19</v>
      </c>
      <c r="C74" s="2039"/>
      <c r="D74" s="1641" t="s">
        <v>62</v>
      </c>
      <c r="E74" s="1641"/>
      <c r="F74" s="986" t="s">
        <v>62</v>
      </c>
      <c r="G74" s="986" t="s">
        <v>61</v>
      </c>
      <c r="H74" s="99"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1085"/>
      <c r="B75" s="2038" t="s">
        <v>309</v>
      </c>
      <c r="C75" s="2039"/>
      <c r="D75" s="1641" t="s">
        <v>61</v>
      </c>
      <c r="E75" s="1641"/>
      <c r="F75" s="986" t="s">
        <v>62</v>
      </c>
      <c r="G75" s="986" t="s">
        <v>61</v>
      </c>
      <c r="H75" s="99"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1085"/>
      <c r="B76" s="2038" t="s">
        <v>310</v>
      </c>
      <c r="C76" s="2039"/>
      <c r="D76" s="1641" t="s">
        <v>62</v>
      </c>
      <c r="E76" s="1641"/>
      <c r="F76" s="986" t="s">
        <v>62</v>
      </c>
      <c r="G76" s="986"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1085"/>
      <c r="B77" s="2038" t="s">
        <v>311</v>
      </c>
      <c r="C77" s="2039"/>
      <c r="D77" s="1641" t="s">
        <v>62</v>
      </c>
      <c r="E77" s="1641"/>
      <c r="F77" s="986" t="s">
        <v>62</v>
      </c>
      <c r="G77" s="986"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1085"/>
      <c r="B78" s="2038" t="s">
        <v>20</v>
      </c>
      <c r="C78" s="2039"/>
      <c r="D78" s="1641" t="s">
        <v>62</v>
      </c>
      <c r="E78" s="1641"/>
      <c r="F78" s="986" t="s">
        <v>62</v>
      </c>
      <c r="G78" s="986"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1086"/>
      <c r="B79" s="2040" t="s">
        <v>312</v>
      </c>
      <c r="C79" s="2041"/>
      <c r="D79" s="1641"/>
      <c r="E79" s="1641"/>
      <c r="F79" s="986"/>
      <c r="G79" s="986"/>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2042" t="s">
        <v>105</v>
      </c>
      <c r="B80" s="1981"/>
      <c r="C80" s="1982"/>
      <c r="D80" s="1670"/>
      <c r="E80" s="1671"/>
      <c r="F80" s="1671"/>
      <c r="G80" s="1671"/>
      <c r="H80" s="1672"/>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2025" t="s">
        <v>3</v>
      </c>
      <c r="B81" s="2026"/>
      <c r="C81" s="2026"/>
      <c r="D81" s="2026"/>
      <c r="E81" s="2026"/>
      <c r="F81" s="2026"/>
      <c r="G81" s="2026"/>
      <c r="H81" s="108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2022" t="s">
        <v>313</v>
      </c>
      <c r="B82" s="2023"/>
      <c r="C82" s="2023"/>
      <c r="D82" s="2023"/>
      <c r="E82" s="2023"/>
      <c r="F82" s="2023"/>
      <c r="G82" s="2024"/>
      <c r="H82" s="1038"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2027" t="s">
        <v>70</v>
      </c>
      <c r="B83" s="2028"/>
      <c r="C83" s="2028"/>
      <c r="D83" s="1088"/>
      <c r="E83" s="1088"/>
      <c r="F83" s="1088"/>
      <c r="G83" s="1088"/>
      <c r="H83" s="108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2029"/>
      <c r="B84" s="2031" t="s">
        <v>37</v>
      </c>
      <c r="C84" s="2032"/>
      <c r="D84" s="2032" t="s">
        <v>314</v>
      </c>
      <c r="E84" s="2032"/>
      <c r="F84" s="1090" t="s">
        <v>35</v>
      </c>
      <c r="G84" s="2032" t="s">
        <v>36</v>
      </c>
      <c r="H84" s="2033"/>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2030"/>
      <c r="B85" s="1091" t="s">
        <v>10</v>
      </c>
      <c r="C85" s="1092" t="s">
        <v>205</v>
      </c>
      <c r="D85" s="2034" t="s">
        <v>205</v>
      </c>
      <c r="E85" s="2035"/>
      <c r="F85" s="1093" t="s">
        <v>205</v>
      </c>
      <c r="G85" s="2036" t="s">
        <v>205</v>
      </c>
      <c r="H85" s="2037"/>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2022" t="s">
        <v>71</v>
      </c>
      <c r="B86" s="2023"/>
      <c r="C86" s="2023"/>
      <c r="D86" s="2023"/>
      <c r="E86" s="2023"/>
      <c r="F86" s="2023"/>
      <c r="G86" s="2024"/>
      <c r="H86" s="1094"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028"/>
      <c r="B87" s="1976" t="s">
        <v>106</v>
      </c>
      <c r="C87" s="1976"/>
      <c r="D87" s="1985"/>
      <c r="E87" s="1540" t="s">
        <v>317</v>
      </c>
      <c r="F87" s="1642"/>
      <c r="G87" s="1642"/>
      <c r="H87" s="1541"/>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85.5" customHeight="1">
      <c r="A88" s="1028"/>
      <c r="B88" s="1976" t="s">
        <v>21</v>
      </c>
      <c r="C88" s="1976"/>
      <c r="D88" s="1985"/>
      <c r="E88" s="1540" t="s">
        <v>1741</v>
      </c>
      <c r="F88" s="1642"/>
      <c r="G88" s="1642"/>
      <c r="H88" s="1541"/>
      <c r="I88" s="458"/>
      <c r="J88" s="446"/>
      <c r="K88" s="397"/>
      <c r="L88" s="396"/>
      <c r="M88" s="426"/>
      <c r="N88" s="426" t="str">
        <f>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979" t="s">
        <v>318</v>
      </c>
      <c r="B89" s="1976"/>
      <c r="C89" s="1976"/>
      <c r="D89" s="1976"/>
      <c r="E89" s="1976"/>
      <c r="F89" s="1976"/>
      <c r="G89" s="1985"/>
      <c r="H89" s="1030"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028"/>
      <c r="B90" s="1976" t="s">
        <v>22</v>
      </c>
      <c r="C90" s="1976"/>
      <c r="D90" s="1976"/>
      <c r="E90" s="1642"/>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979" t="s">
        <v>319</v>
      </c>
      <c r="B91" s="1976"/>
      <c r="C91" s="1976"/>
      <c r="D91" s="1976"/>
      <c r="E91" s="1976"/>
      <c r="F91" s="1976"/>
      <c r="G91" s="1985"/>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028"/>
      <c r="B92" s="1976" t="s">
        <v>22</v>
      </c>
      <c r="C92" s="1976"/>
      <c r="D92" s="1985"/>
      <c r="E92" s="1537" t="s">
        <v>1742</v>
      </c>
      <c r="F92" s="1538"/>
      <c r="G92" s="1538"/>
      <c r="H92" s="1646"/>
      <c r="I92" s="458"/>
      <c r="J92" s="446"/>
      <c r="K92" s="397" t="str">
        <f>B92</f>
        <v>a. If yes, describe the policies.</v>
      </c>
      <c r="L92" s="396"/>
      <c r="M92" s="396"/>
      <c r="N92" s="460"/>
      <c r="O92" s="398" t="str">
        <f>E92</f>
        <v>The FP Policy has been approved and is in the press for printing.</v>
      </c>
      <c r="P92" s="397"/>
      <c r="Q92" s="396"/>
      <c r="R92" s="396"/>
      <c r="S92" s="396"/>
      <c r="T92" s="406"/>
      <c r="U92" s="406"/>
      <c r="V92" s="406"/>
      <c r="W92" s="407"/>
      <c r="X92" s="407"/>
      <c r="Y92" s="424"/>
      <c r="Z92" s="425"/>
      <c r="AA92" s="409"/>
    </row>
    <row r="93" spans="1:28" ht="45.75" thickBot="1">
      <c r="A93" s="2019" t="s">
        <v>212</v>
      </c>
      <c r="B93" s="2020"/>
      <c r="C93" s="2020"/>
      <c r="D93" s="2020"/>
      <c r="E93" s="2020"/>
      <c r="F93" s="2020"/>
      <c r="G93" s="2020"/>
      <c r="H93" s="2021"/>
      <c r="I93" s="1095"/>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40" t="s">
        <v>1743</v>
      </c>
      <c r="E95" s="1642"/>
      <c r="F95" s="1663"/>
      <c r="G95" s="1540" t="s">
        <v>1743</v>
      </c>
      <c r="H95" s="1541"/>
      <c r="I95" s="465"/>
      <c r="J95" s="446" t="str">
        <f t="shared" si="3"/>
        <v>Community midwife</v>
      </c>
      <c r="K95" s="397"/>
      <c r="L95" s="396"/>
      <c r="M95" s="426"/>
      <c r="N95" s="396"/>
      <c r="O95" s="397"/>
      <c r="P95" s="397"/>
      <c r="Q95" s="396"/>
      <c r="R95" s="396"/>
      <c r="S95" s="396"/>
      <c r="T95" s="463" t="str">
        <f>D95</f>
        <v>Community midwife</v>
      </c>
      <c r="U95" s="464"/>
      <c r="V95" s="406"/>
      <c r="W95" s="407"/>
      <c r="X95" s="407"/>
      <c r="Y95" s="424"/>
      <c r="Z95" s="425"/>
      <c r="AA95" s="409"/>
    </row>
    <row r="96" spans="1:28" s="111" customFormat="1" ht="15" customHeight="1">
      <c r="A96" s="130"/>
      <c r="B96" s="95" t="s">
        <v>11</v>
      </c>
      <c r="C96" s="92" t="s">
        <v>188</v>
      </c>
      <c r="D96" s="1540" t="s">
        <v>1743</v>
      </c>
      <c r="E96" s="1642"/>
      <c r="F96" s="1663"/>
      <c r="G96" s="1540" t="s">
        <v>1743</v>
      </c>
      <c r="H96" s="1541"/>
      <c r="I96" s="465"/>
      <c r="J96" s="446" t="str">
        <f t="shared" si="3"/>
        <v>Community midwife</v>
      </c>
      <c r="K96" s="397"/>
      <c r="L96" s="396"/>
      <c r="M96" s="426"/>
      <c r="N96" s="396"/>
      <c r="O96" s="397"/>
      <c r="P96" s="397"/>
      <c r="Q96" s="396"/>
      <c r="R96" s="396"/>
      <c r="S96" s="396"/>
      <c r="T96" s="463" t="str">
        <f t="shared" ref="T96:T102" si="4">D96</f>
        <v>Community midwife</v>
      </c>
      <c r="U96" s="464"/>
      <c r="V96" s="406"/>
      <c r="W96" s="407"/>
      <c r="X96" s="407"/>
      <c r="Y96" s="424"/>
      <c r="Z96" s="425"/>
      <c r="AA96" s="409"/>
    </row>
    <row r="97" spans="1:27" s="111" customFormat="1" ht="15" customHeight="1">
      <c r="A97" s="130"/>
      <c r="B97" s="95" t="s">
        <v>12</v>
      </c>
      <c r="C97" s="92" t="s">
        <v>189</v>
      </c>
      <c r="D97" s="1540" t="s">
        <v>205</v>
      </c>
      <c r="E97" s="1642"/>
      <c r="F97" s="1663"/>
      <c r="G97" s="1540" t="s">
        <v>66</v>
      </c>
      <c r="H97" s="1541"/>
      <c r="I97" s="465"/>
      <c r="J97" s="446" t="str">
        <f t="shared" si="3"/>
        <v>Don't know</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40" t="s">
        <v>205</v>
      </c>
      <c r="E98" s="1642"/>
      <c r="F98" s="1663"/>
      <c r="G98" s="1540" t="s">
        <v>502</v>
      </c>
      <c r="H98" s="1541"/>
      <c r="I98" s="465"/>
      <c r="J98" s="446" t="str">
        <f t="shared" si="3"/>
        <v>Nurse midwife</v>
      </c>
      <c r="K98" s="397"/>
      <c r="L98" s="396"/>
      <c r="M98" s="426"/>
      <c r="N98" s="396"/>
      <c r="O98" s="397"/>
      <c r="P98" s="397"/>
      <c r="Q98" s="396"/>
      <c r="R98" s="396"/>
      <c r="S98" s="396"/>
      <c r="T98" s="463" t="str">
        <f t="shared" si="4"/>
        <v>Not applicable</v>
      </c>
      <c r="U98" s="464"/>
      <c r="V98" s="406"/>
      <c r="W98" s="407"/>
      <c r="X98" s="407"/>
      <c r="Y98" s="424"/>
      <c r="Z98" s="425"/>
      <c r="AA98" s="409"/>
    </row>
    <row r="99" spans="1:27" s="111" customFormat="1" ht="15" customHeight="1">
      <c r="A99" s="130"/>
      <c r="B99" s="95" t="s">
        <v>183</v>
      </c>
      <c r="C99" s="92" t="s">
        <v>191</v>
      </c>
      <c r="D99" s="1540" t="s">
        <v>1744</v>
      </c>
      <c r="E99" s="1642"/>
      <c r="F99" s="1663"/>
      <c r="G99" s="1540" t="s">
        <v>66</v>
      </c>
      <c r="H99" s="1541"/>
      <c r="I99" s="465"/>
      <c r="J99" s="446" t="str">
        <f t="shared" si="3"/>
        <v>Don't know</v>
      </c>
      <c r="K99" s="397"/>
      <c r="L99" s="396"/>
      <c r="M99" s="426"/>
      <c r="N99" s="396"/>
      <c r="O99" s="397"/>
      <c r="P99" s="397"/>
      <c r="Q99" s="396"/>
      <c r="R99" s="396"/>
      <c r="S99" s="396"/>
      <c r="T99" s="463" t="str">
        <f t="shared" si="4"/>
        <v>Community health worker (Male condom)</v>
      </c>
      <c r="U99" s="464"/>
      <c r="V99" s="406"/>
      <c r="W99" s="407"/>
      <c r="X99" s="407"/>
      <c r="Y99" s="424"/>
      <c r="Z99" s="425"/>
      <c r="AA99" s="409"/>
    </row>
    <row r="100" spans="1:27" s="111" customFormat="1" ht="15" customHeight="1">
      <c r="A100" s="130"/>
      <c r="B100" s="95" t="s">
        <v>184</v>
      </c>
      <c r="C100" s="92" t="s">
        <v>192</v>
      </c>
      <c r="D100" s="1540" t="s">
        <v>205</v>
      </c>
      <c r="E100" s="1642"/>
      <c r="F100" s="1663"/>
      <c r="G100" s="1540" t="s">
        <v>66</v>
      </c>
      <c r="H100" s="1541"/>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40" t="s">
        <v>205</v>
      </c>
      <c r="E101" s="1642"/>
      <c r="F101" s="1663"/>
      <c r="G101" s="1540" t="s">
        <v>205</v>
      </c>
      <c r="H101" s="1541"/>
      <c r="I101" s="465"/>
      <c r="J101" s="446" t="str">
        <f t="shared" si="3"/>
        <v>Not applicable</v>
      </c>
      <c r="K101" s="397"/>
      <c r="L101" s="396"/>
      <c r="M101" s="426"/>
      <c r="N101" s="396"/>
      <c r="O101" s="397"/>
      <c r="P101" s="397"/>
      <c r="Q101" s="396"/>
      <c r="R101" s="396"/>
      <c r="S101" s="396"/>
      <c r="T101" s="463" t="str">
        <f t="shared" si="4"/>
        <v>Not applicable</v>
      </c>
      <c r="U101" s="464"/>
      <c r="V101" s="406"/>
      <c r="W101" s="407"/>
      <c r="X101" s="407"/>
      <c r="Y101" s="424"/>
      <c r="Z101" s="425"/>
      <c r="AA101" s="409"/>
    </row>
    <row r="102" spans="1:27" s="111" customFormat="1" ht="15" customHeight="1" thickBot="1">
      <c r="A102" s="130"/>
      <c r="B102" s="96" t="s">
        <v>186</v>
      </c>
      <c r="C102" s="93" t="s">
        <v>194</v>
      </c>
      <c r="D102" s="1526" t="s">
        <v>66</v>
      </c>
      <c r="E102" s="1841"/>
      <c r="F102" s="1842"/>
      <c r="G102" s="1526" t="s">
        <v>66</v>
      </c>
      <c r="H102" s="1527"/>
      <c r="I102" s="465"/>
      <c r="J102" s="446" t="str">
        <f t="shared" si="3"/>
        <v>Don't know</v>
      </c>
      <c r="K102" s="397"/>
      <c r="L102" s="396"/>
      <c r="M102" s="426"/>
      <c r="N102" s="396"/>
      <c r="O102" s="397"/>
      <c r="P102" s="397"/>
      <c r="Q102" s="396"/>
      <c r="R102" s="396"/>
      <c r="S102" s="396"/>
      <c r="T102" s="463" t="str">
        <f t="shared" si="4"/>
        <v>Don't know</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2013"/>
      <c r="B104" s="2014"/>
      <c r="C104" s="2014"/>
      <c r="D104" s="2014"/>
      <c r="E104" s="2014"/>
      <c r="F104" s="2014"/>
      <c r="G104" s="2014"/>
      <c r="H104" s="2015"/>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990" t="s">
        <v>195</v>
      </c>
      <c r="B105" s="1991"/>
      <c r="C105" s="1991"/>
      <c r="D105" s="1096" t="s">
        <v>32</v>
      </c>
      <c r="E105" s="2016" t="s">
        <v>38</v>
      </c>
      <c r="F105" s="2017"/>
      <c r="G105" s="2018"/>
      <c r="H105" s="1097"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028"/>
      <c r="B106" s="1976" t="s">
        <v>107</v>
      </c>
      <c r="C106" s="1976"/>
      <c r="D106" s="100" t="s">
        <v>62</v>
      </c>
      <c r="E106" s="1540"/>
      <c r="F106" s="1642"/>
      <c r="G106" s="1663"/>
      <c r="H106" s="98"/>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028"/>
      <c r="B107" s="1976" t="s">
        <v>23</v>
      </c>
      <c r="C107" s="1976"/>
      <c r="D107" s="100" t="s">
        <v>62</v>
      </c>
      <c r="E107" s="1540"/>
      <c r="F107" s="1642"/>
      <c r="G107" s="1663"/>
      <c r="H107" s="98"/>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1098"/>
      <c r="B108" s="2009" t="s">
        <v>24</v>
      </c>
      <c r="C108" s="2009"/>
      <c r="D108" s="1099" t="s">
        <v>66</v>
      </c>
      <c r="E108" s="2010"/>
      <c r="F108" s="2011"/>
      <c r="G108" s="2012"/>
      <c r="H108" s="1100"/>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2013"/>
      <c r="B109" s="2014"/>
      <c r="C109" s="2014"/>
      <c r="D109" s="2014"/>
      <c r="E109" s="2014"/>
      <c r="F109" s="2014"/>
      <c r="G109" s="2014"/>
      <c r="H109" s="2015"/>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979" t="s">
        <v>321</v>
      </c>
      <c r="B110" s="1976"/>
      <c r="C110" s="1976"/>
      <c r="D110" s="1976"/>
      <c r="E110" s="1976"/>
      <c r="F110" s="1976"/>
      <c r="G110" s="1976"/>
      <c r="H110" s="1980"/>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028"/>
      <c r="B111" s="1976" t="s">
        <v>25</v>
      </c>
      <c r="C111" s="1976"/>
      <c r="D111" s="1976"/>
      <c r="E111" s="1976"/>
      <c r="F111" s="1985"/>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028"/>
      <c r="B112" s="1976" t="s">
        <v>26</v>
      </c>
      <c r="C112" s="1976"/>
      <c r="D112" s="1976"/>
      <c r="E112" s="1976"/>
      <c r="F112" s="1985"/>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028"/>
      <c r="B113" s="1976" t="s">
        <v>27</v>
      </c>
      <c r="C113" s="1976"/>
      <c r="D113" s="1976"/>
      <c r="E113" s="1976"/>
      <c r="F113" s="1985"/>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028"/>
      <c r="B114" s="1057"/>
      <c r="C114" s="1058" t="s">
        <v>28</v>
      </c>
      <c r="D114" s="2006" t="s">
        <v>205</v>
      </c>
      <c r="E114" s="2007"/>
      <c r="F114" s="2007"/>
      <c r="G114" s="2007"/>
      <c r="H114" s="2008"/>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979" t="s">
        <v>197</v>
      </c>
      <c r="B115" s="1976"/>
      <c r="C115" s="1976"/>
      <c r="D115" s="1976"/>
      <c r="E115" s="1976"/>
      <c r="F115" s="1976"/>
      <c r="G115" s="1976"/>
      <c r="H115" s="1980"/>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1101"/>
      <c r="B116" s="1976" t="s">
        <v>108</v>
      </c>
      <c r="C116" s="1976"/>
      <c r="D116" s="1976"/>
      <c r="E116" s="1976"/>
      <c r="F116" s="1985"/>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1101"/>
      <c r="B117" s="1976" t="s">
        <v>109</v>
      </c>
      <c r="C117" s="1976"/>
      <c r="D117" s="1976"/>
      <c r="E117" s="1976"/>
      <c r="F117" s="1985"/>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1101"/>
      <c r="B118" s="1976" t="s">
        <v>170</v>
      </c>
      <c r="C118" s="1976"/>
      <c r="D118" s="1976"/>
      <c r="E118" s="1976"/>
      <c r="F118" s="1985"/>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1101"/>
      <c r="B119" s="1976" t="s">
        <v>171</v>
      </c>
      <c r="C119" s="1976"/>
      <c r="D119" s="1976"/>
      <c r="E119" s="1976"/>
      <c r="F119" s="1985"/>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1101"/>
      <c r="B120" s="1976" t="s">
        <v>29</v>
      </c>
      <c r="C120" s="1976"/>
      <c r="D120" s="1976"/>
      <c r="E120" s="1976"/>
      <c r="F120" s="1985"/>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1101"/>
      <c r="B121" s="1976" t="s">
        <v>18</v>
      </c>
      <c r="C121" s="1976"/>
      <c r="D121" s="1976"/>
      <c r="E121" s="1976"/>
      <c r="F121" s="1985"/>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1101"/>
      <c r="B122" s="1976" t="s">
        <v>19</v>
      </c>
      <c r="C122" s="1976"/>
      <c r="D122" s="1976"/>
      <c r="E122" s="1976"/>
      <c r="F122" s="1985"/>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1101"/>
      <c r="B123" s="1976" t="s">
        <v>110</v>
      </c>
      <c r="C123" s="1976"/>
      <c r="D123" s="1976"/>
      <c r="E123" s="1976"/>
      <c r="F123" s="1985"/>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1101"/>
      <c r="B124" s="1976" t="s">
        <v>72</v>
      </c>
      <c r="C124" s="1976"/>
      <c r="D124" s="1976"/>
      <c r="E124" s="1976"/>
      <c r="F124" s="1985"/>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1101"/>
      <c r="B125" s="1976" t="s">
        <v>111</v>
      </c>
      <c r="C125" s="1976"/>
      <c r="D125" s="1976"/>
      <c r="E125" s="1976"/>
      <c r="F125" s="1985"/>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1101"/>
      <c r="B126" s="1102"/>
      <c r="C126" s="1976" t="s">
        <v>112</v>
      </c>
      <c r="D126" s="1976"/>
      <c r="E126" s="1976"/>
      <c r="F126" s="1976"/>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31.5" customHeight="1">
      <c r="A127" s="2004" t="s">
        <v>198</v>
      </c>
      <c r="B127" s="2005"/>
      <c r="C127" s="2005"/>
      <c r="D127" s="2005"/>
      <c r="E127" s="2005"/>
      <c r="F127" s="2005"/>
      <c r="G127" s="1647">
        <v>2011</v>
      </c>
      <c r="H127" s="1648"/>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979" t="s">
        <v>437</v>
      </c>
      <c r="B128" s="1976"/>
      <c r="C128" s="1985"/>
      <c r="D128" s="1664" t="s">
        <v>1745</v>
      </c>
      <c r="E128" s="1665"/>
      <c r="F128" s="1665"/>
      <c r="G128" s="1665"/>
      <c r="H128" s="1666"/>
      <c r="I128" s="421"/>
      <c r="J128" s="473"/>
      <c r="K128" s="397" t="str">
        <f>A128</f>
        <v xml:space="preserve">D11. Name of the list(s)
</v>
      </c>
      <c r="L128" s="397"/>
      <c r="M128" s="396"/>
      <c r="N128" s="396"/>
      <c r="O128" s="397" t="str">
        <f>D128</f>
        <v xml:space="preserve">South Sudan Essential Medicines List </v>
      </c>
      <c r="P128" s="396"/>
      <c r="Q128" s="474"/>
      <c r="R128" s="396"/>
      <c r="S128" s="412"/>
      <c r="T128" s="413"/>
      <c r="U128" s="413"/>
      <c r="V128" s="413"/>
      <c r="W128" s="414"/>
      <c r="X128" s="414"/>
      <c r="Y128" s="474"/>
      <c r="Z128" s="475"/>
      <c r="AA128" s="409"/>
    </row>
    <row r="129" spans="1:27" s="132" customFormat="1" ht="30">
      <c r="A129" s="1979" t="s">
        <v>472</v>
      </c>
      <c r="B129" s="1976"/>
      <c r="C129" s="1985"/>
      <c r="D129" s="1664" t="s">
        <v>1746</v>
      </c>
      <c r="E129" s="1665"/>
      <c r="F129" s="1665"/>
      <c r="G129" s="1665"/>
      <c r="H129" s="1666"/>
      <c r="I129" s="421"/>
      <c r="J129" s="473"/>
      <c r="K129" s="397" t="str">
        <f>A129</f>
        <v xml:space="preserve">D12. Notes about the list(s)
</v>
      </c>
      <c r="L129" s="397"/>
      <c r="M129" s="396"/>
      <c r="N129" s="396"/>
      <c r="O129" s="397" t="str">
        <f>D129</f>
        <v>The government is reviewing the list due to the reduction in budgets.</v>
      </c>
      <c r="P129" s="396"/>
      <c r="Q129" s="474"/>
      <c r="R129" s="396"/>
      <c r="S129" s="412"/>
      <c r="T129" s="413"/>
      <c r="U129" s="413"/>
      <c r="V129" s="413"/>
      <c r="W129" s="414"/>
      <c r="X129" s="414"/>
      <c r="Y129" s="474"/>
      <c r="Z129" s="475"/>
      <c r="AA129" s="409"/>
    </row>
    <row r="130" spans="1:27" s="111" customFormat="1" ht="21.75" customHeight="1">
      <c r="A130" s="1979" t="s">
        <v>439</v>
      </c>
      <c r="B130" s="1976"/>
      <c r="C130" s="1976"/>
      <c r="D130" s="1976"/>
      <c r="E130" s="1976"/>
      <c r="F130" s="1976"/>
      <c r="G130" s="1976"/>
      <c r="H130" s="1980"/>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1103"/>
      <c r="B131" s="1998" t="s">
        <v>323</v>
      </c>
      <c r="C131" s="1999"/>
      <c r="D131" s="1999"/>
      <c r="E131" s="2000"/>
      <c r="F131" s="2001" t="s">
        <v>205</v>
      </c>
      <c r="G131" s="2002"/>
      <c r="H131" s="2003"/>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1101"/>
      <c r="B132" s="1976" t="s">
        <v>67</v>
      </c>
      <c r="C132" s="1976"/>
      <c r="D132" s="1976"/>
      <c r="E132" s="1976"/>
      <c r="F132" s="1985"/>
      <c r="G132" s="1986" t="s">
        <v>205</v>
      </c>
      <c r="H132" s="1987"/>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1101"/>
      <c r="B133" s="1976" t="s">
        <v>68</v>
      </c>
      <c r="C133" s="1976"/>
      <c r="D133" s="1976"/>
      <c r="E133" s="1976"/>
      <c r="F133" s="1985"/>
      <c r="G133" s="1986" t="s">
        <v>205</v>
      </c>
      <c r="H133" s="1987"/>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1101"/>
      <c r="B134" s="1976" t="s">
        <v>40</v>
      </c>
      <c r="C134" s="1976"/>
      <c r="D134" s="1976"/>
      <c r="E134" s="1976"/>
      <c r="F134" s="1985"/>
      <c r="G134" s="1986" t="s">
        <v>205</v>
      </c>
      <c r="H134" s="1987"/>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1101"/>
      <c r="B135" s="1976" t="s">
        <v>41</v>
      </c>
      <c r="C135" s="1976"/>
      <c r="D135" s="1976"/>
      <c r="E135" s="1976"/>
      <c r="F135" s="1985"/>
      <c r="G135" s="1986" t="s">
        <v>205</v>
      </c>
      <c r="H135" s="1987"/>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028" t="s">
        <v>42</v>
      </c>
      <c r="B136" s="1976" t="s">
        <v>43</v>
      </c>
      <c r="C136" s="1985"/>
      <c r="D136" s="1995" t="s">
        <v>593</v>
      </c>
      <c r="E136" s="1996"/>
      <c r="F136" s="1996"/>
      <c r="G136" s="1996"/>
      <c r="H136" s="1997"/>
      <c r="I136" s="421"/>
      <c r="J136" s="473"/>
      <c r="K136" s="397" t="str">
        <f>B136</f>
        <v>f. Notes about the Poverty Reduction Strategy Paper</v>
      </c>
      <c r="L136" s="397"/>
      <c r="M136" s="396"/>
      <c r="N136" s="396"/>
      <c r="O136" s="397" t="str">
        <f>D136</f>
        <v>Document not available on IMF's website</v>
      </c>
      <c r="P136" s="396"/>
      <c r="Q136" s="474"/>
      <c r="R136" s="396"/>
      <c r="S136" s="412"/>
      <c r="T136" s="413"/>
      <c r="U136" s="413"/>
      <c r="V136" s="413"/>
      <c r="W136" s="414"/>
      <c r="X136" s="414"/>
      <c r="Y136" s="474"/>
      <c r="Z136" s="475"/>
      <c r="AA136" s="409"/>
    </row>
    <row r="137" spans="1:27" s="111" customFormat="1" ht="16.5" customHeight="1" thickBot="1">
      <c r="A137" s="1988" t="s">
        <v>4</v>
      </c>
      <c r="B137" s="1989"/>
      <c r="C137" s="1989"/>
      <c r="D137" s="1989"/>
      <c r="E137" s="1989"/>
      <c r="F137" s="1989"/>
      <c r="G137" s="1989"/>
      <c r="H137" s="1104"/>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990" t="s">
        <v>324</v>
      </c>
      <c r="B138" s="1991"/>
      <c r="C138" s="1991"/>
      <c r="D138" s="1991"/>
      <c r="E138" s="1991"/>
      <c r="F138" s="1992"/>
      <c r="G138" s="1993" t="s">
        <v>66</v>
      </c>
      <c r="H138" s="1994"/>
      <c r="I138" s="419"/>
      <c r="J138" s="446" t="str">
        <f>G138</f>
        <v>Don't know</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976"/>
      <c r="C139" s="1976"/>
      <c r="D139" s="1976"/>
      <c r="E139" s="1976"/>
      <c r="F139" s="1976"/>
      <c r="G139" s="1976"/>
      <c r="H139" s="1980"/>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1105"/>
      <c r="B140" s="1976" t="s">
        <v>108</v>
      </c>
      <c r="C140" s="1976"/>
      <c r="D140" s="1976"/>
      <c r="E140" s="1976"/>
      <c r="F140" s="1985"/>
      <c r="G140" s="1986" t="s">
        <v>66</v>
      </c>
      <c r="H140" s="1987"/>
      <c r="I140" s="419"/>
      <c r="J140" s="446" t="str">
        <f t="shared" ref="J140:J148" si="7">G140</f>
        <v>Don't know</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06"/>
      <c r="B141" s="1976" t="s">
        <v>109</v>
      </c>
      <c r="C141" s="1976"/>
      <c r="D141" s="1976"/>
      <c r="E141" s="1976"/>
      <c r="F141" s="1985"/>
      <c r="G141" s="1986" t="s">
        <v>66</v>
      </c>
      <c r="H141" s="1987"/>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05"/>
      <c r="B142" s="1976" t="s">
        <v>170</v>
      </c>
      <c r="C142" s="1976"/>
      <c r="D142" s="1976"/>
      <c r="E142" s="1976"/>
      <c r="F142" s="1985"/>
      <c r="G142" s="1986" t="s">
        <v>66</v>
      </c>
      <c r="H142" s="1987"/>
      <c r="I142" s="419"/>
      <c r="J142" s="446" t="str">
        <f t="shared" si="7"/>
        <v>Don't know</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05"/>
      <c r="B143" s="1976" t="s">
        <v>171</v>
      </c>
      <c r="C143" s="1976"/>
      <c r="D143" s="1976"/>
      <c r="E143" s="1976"/>
      <c r="F143" s="1985"/>
      <c r="G143" s="1986" t="s">
        <v>66</v>
      </c>
      <c r="H143" s="1987"/>
      <c r="I143" s="419"/>
      <c r="J143" s="446" t="str">
        <f t="shared" si="7"/>
        <v>Don't know</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05"/>
      <c r="B144" s="1976" t="s">
        <v>29</v>
      </c>
      <c r="C144" s="1976"/>
      <c r="D144" s="1976"/>
      <c r="E144" s="1976"/>
      <c r="F144" s="1985"/>
      <c r="G144" s="1986" t="s">
        <v>66</v>
      </c>
      <c r="H144" s="1987"/>
      <c r="I144" s="419"/>
      <c r="J144" s="446" t="str">
        <f t="shared" si="7"/>
        <v>Don't know</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05"/>
      <c r="B145" s="1976" t="s">
        <v>18</v>
      </c>
      <c r="C145" s="1976"/>
      <c r="D145" s="1976"/>
      <c r="E145" s="1976"/>
      <c r="F145" s="1985"/>
      <c r="G145" s="1986" t="s">
        <v>66</v>
      </c>
      <c r="H145" s="1987"/>
      <c r="I145" s="419"/>
      <c r="J145" s="446" t="str">
        <f t="shared" si="7"/>
        <v>Don't know</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05"/>
      <c r="B146" s="1976" t="s">
        <v>19</v>
      </c>
      <c r="C146" s="1976"/>
      <c r="D146" s="1976"/>
      <c r="E146" s="1976"/>
      <c r="F146" s="1985"/>
      <c r="G146" s="1986" t="s">
        <v>66</v>
      </c>
      <c r="H146" s="1987"/>
      <c r="I146" s="419"/>
      <c r="J146" s="446" t="str">
        <f t="shared" si="7"/>
        <v>Don't know</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05"/>
      <c r="B147" s="1976" t="s">
        <v>110</v>
      </c>
      <c r="C147" s="1976"/>
      <c r="D147" s="1976"/>
      <c r="E147" s="1976"/>
      <c r="F147" s="1985"/>
      <c r="G147" s="1986" t="s">
        <v>66</v>
      </c>
      <c r="H147" s="1987"/>
      <c r="I147" s="419"/>
      <c r="J147" s="446" t="str">
        <f t="shared" si="7"/>
        <v>Don't know</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05"/>
      <c r="B148" s="1976" t="s">
        <v>72</v>
      </c>
      <c r="C148" s="1976"/>
      <c r="D148" s="1976"/>
      <c r="E148" s="1976"/>
      <c r="F148" s="1985"/>
      <c r="G148" s="1986" t="s">
        <v>66</v>
      </c>
      <c r="H148" s="1987"/>
      <c r="I148" s="419"/>
      <c r="J148" s="446" t="str">
        <f t="shared" si="7"/>
        <v>Don't know</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1105"/>
      <c r="B149" s="1976" t="s">
        <v>685</v>
      </c>
      <c r="C149" s="1976"/>
      <c r="D149" s="1976"/>
      <c r="E149" s="1976"/>
      <c r="F149" s="1976"/>
      <c r="G149" s="1977"/>
      <c r="H149" s="1978"/>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028"/>
      <c r="B150" s="1976" t="s">
        <v>326</v>
      </c>
      <c r="C150" s="1976"/>
      <c r="D150" s="1976"/>
      <c r="E150" s="1976"/>
      <c r="F150" s="1976"/>
      <c r="G150" s="1977"/>
      <c r="H150" s="1978"/>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979" t="s">
        <v>440</v>
      </c>
      <c r="B151" s="1976"/>
      <c r="C151" s="1976"/>
      <c r="D151" s="1976"/>
      <c r="E151" s="1976"/>
      <c r="F151" s="1976"/>
      <c r="G151" s="1976"/>
      <c r="H151" s="1980"/>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078"/>
      <c r="B152" s="1981" t="s">
        <v>327</v>
      </c>
      <c r="C152" s="1981"/>
      <c r="D152" s="1981"/>
      <c r="E152" s="1981"/>
      <c r="F152" s="1982"/>
      <c r="G152" s="1983" t="s">
        <v>66</v>
      </c>
      <c r="H152" s="1984"/>
      <c r="I152" s="419"/>
      <c r="J152" s="446" t="str">
        <f>G152</f>
        <v>Don't know</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05"/>
      <c r="B153" s="1976" t="s">
        <v>328</v>
      </c>
      <c r="C153" s="1976"/>
      <c r="D153" s="1976"/>
      <c r="E153" s="1976"/>
      <c r="F153" s="1985"/>
      <c r="G153" s="1986" t="s">
        <v>66</v>
      </c>
      <c r="H153" s="1987"/>
      <c r="I153" s="419"/>
      <c r="J153" s="403" t="str">
        <f>G153</f>
        <v>Don't know</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970" t="s">
        <v>473</v>
      </c>
      <c r="B154" s="1971"/>
      <c r="C154" s="1972"/>
      <c r="D154" s="1973"/>
      <c r="E154" s="1974"/>
      <c r="F154" s="1974"/>
      <c r="G154" s="1974"/>
      <c r="H154" s="1975"/>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mergeCells count="249">
    <mergeCell ref="A1:H1"/>
    <mergeCell ref="A2:C2"/>
    <mergeCell ref="D2:E2"/>
    <mergeCell ref="D3:E3"/>
    <mergeCell ref="F3:H3"/>
    <mergeCell ref="A7:C7"/>
    <mergeCell ref="A10:H10"/>
    <mergeCell ref="A11:G11"/>
    <mergeCell ref="A12:G12"/>
    <mergeCell ref="B13:C13"/>
    <mergeCell ref="D13:H13"/>
    <mergeCell ref="A14:C14"/>
    <mergeCell ref="D14:H14"/>
    <mergeCell ref="A9:H9"/>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F85">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F68:H78 G152:G153 G132:G135 F63 H106:H108 D69:D78 D26 G140:G148 D16:D23 H25 G111:G113 G85:H85 H86 D41 D106:D108 H91 H89 G116:H125 D51:D52 D49 D43">
      <formula1>$W$1:$W$4</formula1>
    </dataValidation>
    <dataValidation type="list" allowBlank="1" showInputMessage="1" showErrorMessage="1" errorTitle="Choose from dropdown" error="Please choose from the dropdown list." prompt="Please select from the dropdown list." sqref="H12 D68 D15 G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error="Please choose from the dropdown list." sqref="F59">
      <formula1>$W$1:$W$4</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1" manualBreakCount="1">
    <brk id="46" max="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7.57031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7.57031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7.57031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7.57031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7.57031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7.57031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7.57031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7.57031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7.57031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7.57031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7.57031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7.57031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7.57031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7.57031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7.57031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7.57031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7.57031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7.57031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7.57031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7.57031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7.57031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7.57031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7.57031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7.57031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7.57031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7.57031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7.57031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7.57031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7.57031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7.57031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7.57031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7.57031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7.57031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7.57031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7.57031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7.57031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7.57031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7.57031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7.57031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7.57031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7.57031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7.57031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7.57031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7.57031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7.57031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7.57031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7.57031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7.57031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7.57031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7.57031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7.57031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7.57031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7.57031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7.57031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7.57031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7.57031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7.57031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7.57031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7.57031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7.57031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7.57031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7.57031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7.57031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7.57031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1750</v>
      </c>
      <c r="B7" s="1632"/>
      <c r="C7" s="1632"/>
      <c r="D7" s="916"/>
      <c r="E7" s="916"/>
      <c r="F7" s="916"/>
      <c r="G7" s="917"/>
      <c r="H7" s="918"/>
      <c r="I7" s="906"/>
      <c r="J7" s="907"/>
      <c r="K7" s="908" t="str">
        <f>A7</f>
        <v>Country: Tanzania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255</v>
      </c>
      <c r="B12" s="1492"/>
      <c r="C12" s="1492"/>
      <c r="D12" s="1492"/>
      <c r="E12" s="1492"/>
      <c r="F12" s="1492"/>
      <c r="G12" s="1493"/>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40" t="s">
        <v>539</v>
      </c>
      <c r="E13" s="1642"/>
      <c r="F13" s="1642"/>
      <c r="G13" s="1642"/>
      <c r="H13" s="1541"/>
      <c r="I13" s="419"/>
      <c r="J13" s="404"/>
      <c r="K13" s="397" t="str">
        <f>B13</f>
        <v>a. What is the name of the committee?</v>
      </c>
      <c r="L13" s="426" t="str">
        <f>D13</f>
        <v>National Contraceptive Committee</v>
      </c>
      <c r="M13" s="396"/>
      <c r="N13" s="396"/>
      <c r="O13" s="398" t="str">
        <f>D13</f>
        <v>National Contraceptive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664" t="s">
        <v>540</v>
      </c>
      <c r="G15" s="1665"/>
      <c r="H15" s="1666"/>
      <c r="I15" s="419"/>
      <c r="J15" s="404"/>
      <c r="K15" s="397" t="str">
        <f t="shared" ref="K15:K23" si="0">B15</f>
        <v>a. Social marketing</v>
      </c>
      <c r="L15" s="396"/>
      <c r="M15" s="396"/>
      <c r="N15" s="396"/>
      <c r="O15" s="397"/>
      <c r="P15" s="396"/>
      <c r="Q15" s="397" t="str">
        <f t="shared" ref="Q15:Q23" si="1">F15</f>
        <v>Tanzania Marketing and Communications for AIDS, Reproductive Health and Child Survival (T-MARC) project, 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75">
      <c r="A16" s="152"/>
      <c r="B16" s="1465" t="s">
        <v>258</v>
      </c>
      <c r="C16" s="1466"/>
      <c r="D16" s="680" t="s">
        <v>61</v>
      </c>
      <c r="E16" s="153" t="s">
        <v>55</v>
      </c>
      <c r="F16" s="1664" t="s">
        <v>932</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John Snow, Inc. (JSI), EngenderHealth, Chama cha Uzazi na Malezi Bora Tanzania (UMATI) - IPPF affiliate, Marie Stopes, Pathfinder, Advance Family Planning,Clinton Health Access Initiative (CHAI), Family Health International(FHI)</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259</v>
      </c>
      <c r="C17" s="1466"/>
      <c r="D17" s="680" t="s">
        <v>61</v>
      </c>
      <c r="E17" s="153" t="s">
        <v>55</v>
      </c>
      <c r="F17" s="1664" t="s">
        <v>541</v>
      </c>
      <c r="G17" s="1665"/>
      <c r="H17" s="1666"/>
      <c r="I17" s="419"/>
      <c r="J17" s="404"/>
      <c r="K17" s="397" t="str">
        <f t="shared" si="0"/>
        <v>c. Commercial sector (for example: pharmacy associations, manufacturers, etc.)</v>
      </c>
      <c r="L17" s="396"/>
      <c r="M17" s="396"/>
      <c r="N17" s="396"/>
      <c r="O17" s="397"/>
      <c r="P17" s="396"/>
      <c r="Q17" s="397" t="str">
        <f t="shared" si="1"/>
        <v>Phillips Distributors representative of Bayer Schering Pharmaceuticals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664" t="s">
        <v>361</v>
      </c>
      <c r="G18" s="1665"/>
      <c r="H18" s="1666"/>
      <c r="I18" s="419"/>
      <c r="J18" s="404"/>
      <c r="K18" s="397" t="str">
        <f t="shared" si="0"/>
        <v>d. Donors</v>
      </c>
      <c r="L18" s="396"/>
      <c r="M18" s="396"/>
      <c r="N18" s="396"/>
      <c r="O18" s="397"/>
      <c r="P18" s="396"/>
      <c r="Q18" s="397" t="str">
        <f t="shared" si="1"/>
        <v>USAID, DFID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220</v>
      </c>
      <c r="G19" s="1665"/>
      <c r="H19" s="166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262</v>
      </c>
      <c r="C20" s="1466"/>
      <c r="D20" s="680" t="s">
        <v>61</v>
      </c>
      <c r="E20" s="153" t="s">
        <v>58</v>
      </c>
      <c r="F20" s="1664" t="s">
        <v>592</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and Child Health Services (RCHS), National AIDS Control Programme (NACP), Pharmaceutical Service Section (PSS)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680" t="s">
        <v>61</v>
      </c>
      <c r="E21" s="153" t="s">
        <v>59</v>
      </c>
      <c r="F21" s="1664" t="s">
        <v>542</v>
      </c>
      <c r="G21" s="1665"/>
      <c r="H21" s="1666"/>
      <c r="I21" s="419"/>
      <c r="J21" s="404"/>
      <c r="K21" s="397" t="str">
        <f t="shared" si="0"/>
        <v>g. Central Medical Store or Central Warehouse</v>
      </c>
      <c r="L21" s="396"/>
      <c r="M21" s="396"/>
      <c r="N21" s="396"/>
      <c r="O21" s="397"/>
      <c r="P21" s="396"/>
      <c r="Q21" s="397" t="str">
        <f t="shared" si="1"/>
        <v>Medical Stores Department (MSD)</v>
      </c>
      <c r="R21" s="396"/>
      <c r="S21" s="396"/>
      <c r="T21" s="406"/>
      <c r="U21" s="406"/>
      <c r="V21" s="406"/>
      <c r="W21" s="407"/>
      <c r="X21" s="407"/>
      <c r="Y21" s="424"/>
      <c r="Z21" s="425"/>
      <c r="AA21" s="409"/>
    </row>
    <row r="22" spans="1:134" s="111" customFormat="1">
      <c r="A22" s="152"/>
      <c r="B22" s="1562" t="s">
        <v>39</v>
      </c>
      <c r="C22" s="1562"/>
      <c r="D22" s="680"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265</v>
      </c>
      <c r="C23" s="1562"/>
      <c r="D23" s="680" t="s">
        <v>62</v>
      </c>
      <c r="E23" s="153" t="s">
        <v>59</v>
      </c>
      <c r="F23" s="1664"/>
      <c r="G23" s="1665"/>
      <c r="H23" s="166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266</v>
      </c>
      <c r="B24" s="1465"/>
      <c r="C24" s="1465"/>
      <c r="D24" s="1465"/>
      <c r="E24" s="1465"/>
      <c r="F24" s="1465"/>
      <c r="G24" s="1465"/>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267</v>
      </c>
      <c r="B25" s="1557"/>
      <c r="C25" s="1557"/>
      <c r="D25" s="1562"/>
      <c r="E25" s="1562"/>
      <c r="F25" s="1562"/>
      <c r="G25" s="1563"/>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2083" t="s">
        <v>1661</v>
      </c>
      <c r="B26" s="2084"/>
      <c r="C26" s="2085"/>
      <c r="D26" s="154" t="s">
        <v>61</v>
      </c>
      <c r="E26" s="155" t="s">
        <v>53</v>
      </c>
      <c r="F26" s="156" t="s">
        <v>933</v>
      </c>
      <c r="G26" s="157" t="s">
        <v>34</v>
      </c>
      <c r="H26" s="228" t="s">
        <v>543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732</v>
      </c>
      <c r="B29" s="1465"/>
      <c r="C29" s="1465"/>
      <c r="D29" s="1465"/>
      <c r="E29" s="1465"/>
      <c r="F29" s="1466"/>
      <c r="G29" s="1612">
        <f>8205005+11253251</f>
        <v>19458256</v>
      </c>
      <c r="H29" s="1613"/>
      <c r="I29" s="438"/>
      <c r="J29" s="403">
        <f>G29</f>
        <v>19458256</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733</v>
      </c>
      <c r="B30" s="1465"/>
      <c r="C30" s="1465"/>
      <c r="D30" s="1465"/>
      <c r="E30" s="161" t="s">
        <v>720</v>
      </c>
      <c r="F30" s="162" t="s">
        <v>271</v>
      </c>
      <c r="G30" s="1614" t="s">
        <v>934</v>
      </c>
      <c r="H30" s="1615"/>
      <c r="I30" s="438"/>
      <c r="J30" s="403" t="str">
        <f>G30</f>
        <v>MOHSW,JSI AND OTHER IMPLEMENTING PARTNERS (UNFPA, CHAI, MARIE STOPES, ENGENDER HEALTH,</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272</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8" s="111" customFormat="1" ht="15.75" customHeight="1">
      <c r="A33" s="1480" t="s">
        <v>273</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8" s="111" customFormat="1" ht="147">
      <c r="A34" s="172"/>
      <c r="B34" s="1607" t="s">
        <v>207</v>
      </c>
      <c r="C34" s="1607"/>
      <c r="D34" s="1608"/>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8" s="111" customFormat="1" ht="30">
      <c r="A35" s="152"/>
      <c r="B35" s="1607" t="s">
        <v>208</v>
      </c>
      <c r="C35" s="1607"/>
      <c r="D35" s="1608"/>
      <c r="E35" s="168"/>
      <c r="F35" s="169"/>
      <c r="G35" s="170"/>
      <c r="H35" s="485"/>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8" s="111" customFormat="1" ht="75">
      <c r="A36" s="152"/>
      <c r="B36" s="1607" t="s">
        <v>209</v>
      </c>
      <c r="C36" s="1607"/>
      <c r="D36" s="1608"/>
      <c r="E36" s="168">
        <f>4000000000/1600</f>
        <v>2500000</v>
      </c>
      <c r="F36" s="170" t="s">
        <v>720</v>
      </c>
      <c r="G36" s="170" t="s">
        <v>544</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8" s="111" customFormat="1" ht="45" customHeight="1">
      <c r="A37" s="172"/>
      <c r="B37" s="1482" t="s">
        <v>278</v>
      </c>
      <c r="C37" s="1482"/>
      <c r="D37" s="1483"/>
      <c r="E37" s="562">
        <f>E35+E36</f>
        <v>2500000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8" s="111" customFormat="1" ht="82.5" customHeight="1">
      <c r="A38" s="1480" t="s">
        <v>279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8" s="111" customFormat="1" ht="74.25" customHeight="1" thickBot="1">
      <c r="A39" s="1480" t="s">
        <v>736</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8" s="111" customFormat="1" ht="129.75">
      <c r="A40" s="164"/>
      <c r="B40" s="1605" t="s">
        <v>281</v>
      </c>
      <c r="C40" s="1606"/>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8" s="111" customFormat="1" ht="30">
      <c r="A41" s="164"/>
      <c r="B41" s="1465" t="s">
        <v>286</v>
      </c>
      <c r="C41" s="1466"/>
      <c r="D41" s="702" t="s">
        <v>62</v>
      </c>
      <c r="E41" s="168"/>
      <c r="F41" s="169"/>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8" s="111" customFormat="1" ht="30">
      <c r="A42" s="164"/>
      <c r="B42" s="179"/>
      <c r="C42" s="180" t="s">
        <v>287</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8" s="111" customFormat="1" ht="78.75" customHeight="1">
      <c r="A43" s="164"/>
      <c r="B43" s="1465" t="s">
        <v>288</v>
      </c>
      <c r="C43" s="1466"/>
      <c r="D43" s="702" t="s">
        <v>61</v>
      </c>
      <c r="E43" s="168">
        <v>2500000</v>
      </c>
      <c r="F43" s="168" t="s">
        <v>720</v>
      </c>
      <c r="G43" s="170" t="s">
        <v>544</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c r="AB43" s="486"/>
    </row>
    <row r="44" spans="1:28" s="111" customFormat="1" ht="30">
      <c r="A44" s="164"/>
      <c r="B44" s="179"/>
      <c r="C44" s="180" t="s">
        <v>289</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8" s="111" customFormat="1" ht="45">
      <c r="A45" s="164"/>
      <c r="B45" s="1465" t="s">
        <v>290</v>
      </c>
      <c r="C45" s="1466"/>
      <c r="D45" s="181"/>
      <c r="E45" s="565">
        <f>E41+E43</f>
        <v>2500000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8"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8" s="111" customFormat="1" ht="30" customHeight="1">
      <c r="A47" s="1480" t="s">
        <v>291</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8" s="111" customFormat="1" ht="129.75">
      <c r="A48" s="164" t="s">
        <v>69</v>
      </c>
      <c r="B48" s="1605" t="s">
        <v>292</v>
      </c>
      <c r="C48" s="1466"/>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02" t="s">
        <v>62</v>
      </c>
      <c r="E49" s="168">
        <v>5450921</v>
      </c>
      <c r="F49" s="169" t="s">
        <v>720</v>
      </c>
      <c r="G49" s="190" t="s">
        <v>935</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936</v>
      </c>
      <c r="E50" s="1601"/>
      <c r="F50" s="1601"/>
      <c r="G50" s="1601"/>
      <c r="H50" s="1602"/>
      <c r="I50" s="127"/>
      <c r="J50" s="437"/>
      <c r="K50" s="397" t="str">
        <f>C50</f>
        <v xml:space="preserve">i. Specify source(s) of in-kind donations </v>
      </c>
      <c r="L50" s="396"/>
      <c r="M50" s="396"/>
      <c r="N50" s="396"/>
      <c r="O50" s="398" t="str">
        <f>D50</f>
        <v>UNFPA,PSI,AUSAID,DFID AND USAID</v>
      </c>
      <c r="P50" s="396"/>
      <c r="Q50" s="396"/>
      <c r="R50" s="396"/>
      <c r="S50" s="396"/>
      <c r="T50" s="406"/>
      <c r="U50" s="406"/>
      <c r="V50" s="406"/>
      <c r="W50" s="407"/>
      <c r="X50" s="407"/>
      <c r="Y50" s="424"/>
      <c r="Z50" s="425"/>
      <c r="AA50" s="409"/>
    </row>
    <row r="51" spans="1:27" s="111" customFormat="1">
      <c r="A51" s="164"/>
      <c r="B51" s="1465" t="s">
        <v>297</v>
      </c>
      <c r="C51" s="1466"/>
      <c r="D51" s="702" t="s">
        <v>62</v>
      </c>
      <c r="E51" s="168"/>
      <c r="F51" s="190"/>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298</v>
      </c>
      <c r="C52" s="1466"/>
      <c r="D52" s="702" t="s">
        <v>62</v>
      </c>
      <c r="E52" s="168"/>
      <c r="F52" s="190"/>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299</v>
      </c>
      <c r="C53" s="1466"/>
      <c r="D53" s="181"/>
      <c r="E53" s="182">
        <f>E49+E51+E52</f>
        <v>5450921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300</v>
      </c>
      <c r="B56" s="1603"/>
      <c r="C56" s="1603"/>
      <c r="D56" s="1603"/>
      <c r="E56" s="1604"/>
      <c r="F56" s="566">
        <f>E45/(E45+E53)</f>
        <v>0.31442898250403944</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301</v>
      </c>
      <c r="B58" s="1595"/>
      <c r="C58" s="1595"/>
      <c r="D58" s="1595"/>
      <c r="E58" s="1596"/>
      <c r="F58" s="566">
        <f>(E45+E53)/G29</f>
        <v>0.4086142663556282</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01"/>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302</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542</v>
      </c>
      <c r="G62" s="1478"/>
      <c r="H62" s="1479"/>
      <c r="I62" s="438"/>
      <c r="J62" s="437"/>
      <c r="K62" s="397"/>
      <c r="L62" s="396"/>
      <c r="M62" s="448">
        <f>E62</f>
        <v>0</v>
      </c>
      <c r="N62" s="396"/>
      <c r="O62" s="396"/>
      <c r="P62" s="396"/>
      <c r="Q62" s="397" t="str">
        <f>F62</f>
        <v>Medical Stores Department (MSD)</v>
      </c>
      <c r="R62" s="398" t="str">
        <f>B62</f>
        <v>a. Specify entity</v>
      </c>
      <c r="S62" s="396"/>
      <c r="T62" s="406"/>
      <c r="U62" s="406"/>
      <c r="V62" s="406"/>
      <c r="W62" s="407"/>
      <c r="X62" s="407"/>
      <c r="Y62" s="424"/>
      <c r="Z62" s="425"/>
      <c r="AA62" s="409"/>
    </row>
    <row r="63" spans="1:27" s="111" customFormat="1" ht="30.75" customHeight="1">
      <c r="A63" s="684"/>
      <c r="B63" s="683"/>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303</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304</v>
      </c>
      <c r="C68" s="1574"/>
      <c r="D68" s="1641" t="s">
        <v>61</v>
      </c>
      <c r="E68" s="1641"/>
      <c r="F68" s="694" t="s">
        <v>61</v>
      </c>
      <c r="G68" s="694"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305</v>
      </c>
      <c r="C69" s="1574"/>
      <c r="D69" s="1641" t="s">
        <v>61</v>
      </c>
      <c r="E69" s="1641"/>
      <c r="F69" s="694" t="s">
        <v>61</v>
      </c>
      <c r="G69" s="694"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306</v>
      </c>
      <c r="C70" s="1574"/>
      <c r="D70" s="1641" t="s">
        <v>61</v>
      </c>
      <c r="E70" s="1641"/>
      <c r="F70" s="694" t="s">
        <v>61</v>
      </c>
      <c r="G70" s="694"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307</v>
      </c>
      <c r="C71" s="1574"/>
      <c r="D71" s="1641" t="s">
        <v>61</v>
      </c>
      <c r="E71" s="1641"/>
      <c r="F71" s="694" t="s">
        <v>61</v>
      </c>
      <c r="G71" s="694"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308</v>
      </c>
      <c r="C72" s="1574"/>
      <c r="D72" s="1641" t="s">
        <v>61</v>
      </c>
      <c r="E72" s="1641"/>
      <c r="F72" s="694" t="s">
        <v>61</v>
      </c>
      <c r="G72" s="694"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694" t="s">
        <v>61</v>
      </c>
      <c r="G73" s="694"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61</v>
      </c>
      <c r="E74" s="1641"/>
      <c r="F74" s="694" t="s">
        <v>61</v>
      </c>
      <c r="G74" s="694"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309</v>
      </c>
      <c r="C75" s="1574"/>
      <c r="D75" s="1641" t="s">
        <v>61</v>
      </c>
      <c r="E75" s="1641"/>
      <c r="F75" s="694" t="s">
        <v>62</v>
      </c>
      <c r="G75" s="694" t="s">
        <v>62</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310</v>
      </c>
      <c r="C76" s="1574"/>
      <c r="D76" s="1641" t="s">
        <v>61</v>
      </c>
      <c r="E76" s="1641"/>
      <c r="F76" s="694" t="s">
        <v>61</v>
      </c>
      <c r="G76" s="694"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311</v>
      </c>
      <c r="C77" s="1574"/>
      <c r="D77" s="1641" t="s">
        <v>61</v>
      </c>
      <c r="E77" s="1641"/>
      <c r="F77" s="694" t="s">
        <v>61</v>
      </c>
      <c r="G77" s="694"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694" t="s">
        <v>62</v>
      </c>
      <c r="G78" s="694" t="s">
        <v>66</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312</v>
      </c>
      <c r="C79" s="1577"/>
      <c r="D79" s="1679"/>
      <c r="E79" s="1679"/>
      <c r="F79" s="688"/>
      <c r="G79" s="688"/>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313</v>
      </c>
      <c r="B82" s="1562"/>
      <c r="C82" s="1562"/>
      <c r="D82" s="1562"/>
      <c r="E82" s="1562"/>
      <c r="F82" s="1562"/>
      <c r="G82" s="1563"/>
      <c r="H82" s="11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314</v>
      </c>
      <c r="E84" s="1569"/>
      <c r="F84" s="68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687" t="s">
        <v>205</v>
      </c>
      <c r="D85" s="1571" t="s">
        <v>205</v>
      </c>
      <c r="E85" s="1572"/>
      <c r="F85" s="682"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61" t="s">
        <v>71</v>
      </c>
      <c r="B86" s="1562"/>
      <c r="C86" s="1562"/>
      <c r="D86" s="1562"/>
      <c r="E86" s="1562"/>
      <c r="F86" s="1562"/>
      <c r="G86" s="1563"/>
      <c r="H86" s="58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205</v>
      </c>
      <c r="F87" s="1513"/>
      <c r="G87" s="1513"/>
      <c r="H87" s="1514"/>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205</v>
      </c>
      <c r="F88" s="1513"/>
      <c r="G88" s="1513"/>
      <c r="H88" s="1514"/>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318</v>
      </c>
      <c r="B89" s="1465"/>
      <c r="C89" s="1465"/>
      <c r="D89" s="1465"/>
      <c r="E89" s="1465"/>
      <c r="F89" s="1465"/>
      <c r="G89" s="1466"/>
      <c r="H89" s="98"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30" customHeight="1">
      <c r="A90" s="152"/>
      <c r="B90" s="1465" t="s">
        <v>22</v>
      </c>
      <c r="C90" s="1465"/>
      <c r="D90" s="1465"/>
      <c r="E90" s="1642" t="s">
        <v>545</v>
      </c>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319</v>
      </c>
      <c r="B91" s="1465"/>
      <c r="C91" s="1465"/>
      <c r="D91" s="1465"/>
      <c r="E91" s="1465"/>
      <c r="F91" s="1465"/>
      <c r="G91" s="1466"/>
      <c r="H91" s="98"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65" t="s">
        <v>22</v>
      </c>
      <c r="C92" s="1465"/>
      <c r="D92" s="1466"/>
      <c r="E92" s="615" t="s">
        <v>205</v>
      </c>
      <c r="F92" s="689"/>
      <c r="G92" s="689"/>
      <c r="H92" s="677"/>
      <c r="I92" s="458"/>
      <c r="J92" s="446"/>
      <c r="K92" s="397" t="str">
        <f>B92</f>
        <v>a. If yes, describe the policies.</v>
      </c>
      <c r="L92" s="396"/>
      <c r="M92" s="396"/>
      <c r="N92" s="460"/>
      <c r="O92" s="398" t="str">
        <f>E92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200</v>
      </c>
      <c r="E95" s="1538"/>
      <c r="F95" s="1539"/>
      <c r="G95" s="1540" t="s">
        <v>200</v>
      </c>
      <c r="H95" s="1541"/>
      <c r="I95" s="465"/>
      <c r="J95" s="446" t="str">
        <f t="shared" si="3"/>
        <v>Auxiliary 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37" t="s">
        <v>200</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201</v>
      </c>
      <c r="E97" s="1538"/>
      <c r="F97" s="1539"/>
      <c r="G97" s="1540" t="s">
        <v>201</v>
      </c>
      <c r="H97" s="1541"/>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37" t="s">
        <v>201</v>
      </c>
      <c r="E98" s="1538"/>
      <c r="F98" s="1539"/>
      <c r="G98" s="1540" t="s">
        <v>201</v>
      </c>
      <c r="H98" s="1541"/>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200</v>
      </c>
      <c r="H99" s="1541"/>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66</v>
      </c>
      <c r="H100" s="1541"/>
      <c r="I100" s="465"/>
      <c r="J100" s="446" t="str">
        <f t="shared" si="3"/>
        <v>Don't know</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204</v>
      </c>
      <c r="E101" s="1538"/>
      <c r="F101" s="1539"/>
      <c r="G101" s="1540" t="s">
        <v>204</v>
      </c>
      <c r="H101" s="1541"/>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321</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61</v>
      </c>
      <c r="H122" s="1646"/>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2011</v>
      </c>
      <c r="H127" s="1648"/>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546</v>
      </c>
      <c r="E128" s="1665"/>
      <c r="F128" s="1665"/>
      <c r="G128" s="1665"/>
      <c r="H128" s="1666"/>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30">
      <c r="A129" s="1480" t="s">
        <v>472</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323</v>
      </c>
      <c r="C131" s="1497"/>
      <c r="D131" s="1497"/>
      <c r="E131" s="1498"/>
      <c r="F131" s="1499">
        <v>2010</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61</v>
      </c>
      <c r="H133" s="1468"/>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90.75" thickBot="1">
      <c r="A136" s="152" t="s">
        <v>42</v>
      </c>
      <c r="B136" s="1465" t="s">
        <v>43</v>
      </c>
      <c r="C136" s="1466"/>
      <c r="D136" s="1486" t="s">
        <v>595</v>
      </c>
      <c r="E136" s="1487"/>
      <c r="F136" s="1487"/>
      <c r="G136" s="1487"/>
      <c r="H136" s="1488"/>
      <c r="I136" s="421"/>
      <c r="J136" s="473"/>
      <c r="K136" s="397" t="str">
        <f>B136</f>
        <v>f. Notes about the Poverty Reduction Strategy Paper</v>
      </c>
      <c r="L136" s="397"/>
      <c r="M136" s="396"/>
      <c r="N136" s="396"/>
      <c r="O136" s="397" t="str">
        <f>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324</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746</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678"/>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678"/>
      <c r="B149" s="1465" t="s">
        <v>685</v>
      </c>
      <c r="C149" s="1465"/>
      <c r="D149" s="1465"/>
      <c r="E149" s="1465"/>
      <c r="F149" s="1465"/>
      <c r="G149" s="1502" t="s">
        <v>538</v>
      </c>
      <c r="H149" s="15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326</v>
      </c>
      <c r="C150" s="1465"/>
      <c r="D150" s="1465"/>
      <c r="E150" s="1465"/>
      <c r="F150" s="1465"/>
      <c r="G150" s="1502" t="s">
        <v>938</v>
      </c>
      <c r="H150" s="1504"/>
      <c r="I150" s="419"/>
      <c r="J150" s="446" t="str">
        <f t="shared" si="7"/>
        <v>MSD PHYSICAL COUNT</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82" t="s">
        <v>327</v>
      </c>
      <c r="C152" s="1482"/>
      <c r="D152" s="1482"/>
      <c r="E152" s="1482"/>
      <c r="F152" s="1483"/>
      <c r="G152" s="1484" t="s">
        <v>939</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678"/>
      <c r="B153" s="1465" t="s">
        <v>328</v>
      </c>
      <c r="C153" s="1465"/>
      <c r="D153" s="1465"/>
      <c r="E153" s="1465"/>
      <c r="F153" s="1466"/>
      <c r="G153" s="1467" t="s">
        <v>937</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30.75" thickBot="1">
      <c r="A154" s="1469" t="s">
        <v>622</v>
      </c>
      <c r="B154" s="1470"/>
      <c r="C154" s="1471"/>
      <c r="D154" s="1472"/>
      <c r="E154" s="1473"/>
      <c r="F154" s="1473"/>
      <c r="G154" s="1473"/>
      <c r="H154" s="1474"/>
      <c r="I154" s="419"/>
      <c r="J154" s="446"/>
      <c r="K154" s="397" t="str">
        <f>A154</f>
        <v>F. Please note any overall comments about challenges and/or successes with contraceptive security in your country.</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1:G11"/>
    <mergeCell ref="A12:G12"/>
    <mergeCell ref="B13:C13"/>
    <mergeCell ref="D13:H13"/>
    <mergeCell ref="A9:H9"/>
    <mergeCell ref="A14:C14"/>
    <mergeCell ref="D14:H14"/>
    <mergeCell ref="A7:C7"/>
    <mergeCell ref="A8:H8"/>
    <mergeCell ref="A10:H10"/>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2" manualBreakCount="2">
    <brk id="33" max="7" man="1"/>
    <brk id="92" max="7"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2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1454</v>
      </c>
      <c r="B7" s="1632"/>
      <c r="C7" s="1632"/>
      <c r="D7" s="916"/>
      <c r="E7" s="916"/>
      <c r="F7" s="916"/>
      <c r="G7" s="917"/>
      <c r="H7" s="918"/>
      <c r="I7" s="906"/>
      <c r="J7" s="907"/>
      <c r="K7" s="908" t="str">
        <f>A7</f>
        <v>Country: Togo</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255</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8.75" customHeight="1">
      <c r="A13" s="149"/>
      <c r="B13" s="1465" t="s">
        <v>13</v>
      </c>
      <c r="C13" s="1466"/>
      <c r="D13" s="1540" t="s">
        <v>1386</v>
      </c>
      <c r="E13" s="1642"/>
      <c r="F13" s="1642"/>
      <c r="G13" s="1642"/>
      <c r="H13" s="1541"/>
      <c r="I13" s="6"/>
      <c r="J13" s="23"/>
      <c r="K13" s="7" t="str">
        <f>B13</f>
        <v>a. What is the name of the committee?</v>
      </c>
      <c r="L13" s="29" t="str">
        <f>D13</f>
        <v>Comité National de Sécurisation de l’Approvisionnement en Produit Contraceptifs (CNSAPC) (National Contraceptive Security Committee). This committee is not functional at this time. There is also a newly formed Condom Management group that functions.</v>
      </c>
      <c r="M13" s="19"/>
      <c r="N13" s="19"/>
      <c r="O13" s="22" t="str">
        <f>D13</f>
        <v>Comité National de Sécurisation de l’Approvisionnement en Produit Contraceptifs (CNSAPC) (National Contraceptive Security Committee). This committee is not functional at this time. There is also a newly formed Condom Management group that functions.</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806" t="s">
        <v>61</v>
      </c>
      <c r="E15" s="151" t="s">
        <v>55</v>
      </c>
      <c r="F15" s="1664" t="s">
        <v>359</v>
      </c>
      <c r="G15" s="1665"/>
      <c r="H15" s="1666"/>
      <c r="I15" s="6"/>
      <c r="J15" s="23"/>
      <c r="K15" s="7" t="str">
        <f t="shared" ref="K15:K23" si="0">B15</f>
        <v>a. Social marketing</v>
      </c>
      <c r="L15" s="19"/>
      <c r="M15" s="19"/>
      <c r="N15" s="19"/>
      <c r="O15" s="7"/>
      <c r="P15" s="19"/>
      <c r="Q15" s="7" t="str">
        <f t="shared" ref="Q15:Q23" si="1">F15</f>
        <v>Population Services International (PSI)</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65" t="s">
        <v>258</v>
      </c>
      <c r="C16" s="1466"/>
      <c r="D16" s="806" t="s">
        <v>61</v>
      </c>
      <c r="E16" s="153" t="s">
        <v>55</v>
      </c>
      <c r="F16" s="1664" t="s">
        <v>1387</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Association Togolaise pour le Bien-Etre Familial (ATBEF, the IPPF Member Association), Plan Togo</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259</v>
      </c>
      <c r="C17" s="1466"/>
      <c r="D17" s="806" t="s">
        <v>61</v>
      </c>
      <c r="E17" s="153" t="s">
        <v>55</v>
      </c>
      <c r="F17" s="1664" t="s">
        <v>1388</v>
      </c>
      <c r="G17" s="1665"/>
      <c r="H17" s="1666"/>
      <c r="I17" s="6"/>
      <c r="J17" s="23"/>
      <c r="K17" s="7" t="str">
        <f t="shared" si="0"/>
        <v>c. Commercial sector (for example: pharmacy associations, manufacturers, etc.)</v>
      </c>
      <c r="L17" s="19"/>
      <c r="M17" s="19"/>
      <c r="N17" s="19"/>
      <c r="O17" s="7"/>
      <c r="P17" s="19"/>
      <c r="Q17" s="7" t="str">
        <f t="shared" si="1"/>
        <v>Order of Pharmacists and Order of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2"/>
      <c r="B18" s="1465" t="s">
        <v>15</v>
      </c>
      <c r="C18" s="1466"/>
      <c r="D18" s="806" t="s">
        <v>61</v>
      </c>
      <c r="E18" s="153" t="s">
        <v>56</v>
      </c>
      <c r="F18" s="1664" t="s">
        <v>1649</v>
      </c>
      <c r="G18" s="1665"/>
      <c r="H18" s="1666"/>
      <c r="I18" s="6"/>
      <c r="J18" s="23"/>
      <c r="K18" s="7" t="str">
        <f t="shared" si="0"/>
        <v>d. Donors</v>
      </c>
      <c r="L18" s="19"/>
      <c r="M18" s="19"/>
      <c r="N18" s="19"/>
      <c r="O18" s="7"/>
      <c r="P18" s="19"/>
      <c r="Q18" s="7" t="str">
        <f t="shared" si="1"/>
        <v>United Nations Population Fund (UNFPA), French Cooperation, European Union, USAID, and the Gesellschaft für Internationale Zusammenarbeit (GIZ) (but the EU and USAID don’t participate in meetings, and the GIZ is no longer represented in Togo)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806" t="s">
        <v>61</v>
      </c>
      <c r="E19" s="153" t="s">
        <v>57</v>
      </c>
      <c r="F19" s="1664" t="s">
        <v>220</v>
      </c>
      <c r="G19" s="1665"/>
      <c r="H19" s="1666"/>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2"/>
      <c r="B20" s="1465" t="s">
        <v>262</v>
      </c>
      <c r="C20" s="1466"/>
      <c r="D20" s="806" t="s">
        <v>61</v>
      </c>
      <c r="E20" s="153" t="s">
        <v>58</v>
      </c>
      <c r="F20" s="1664" t="s">
        <v>1389</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The Director General of Health, Director of Community Affairs, Director of Primary Health Care, representative from the Directorate of Pharmacy, Labs and Technical Equipment, The Head of the Family Health Division, Director of School for Midwives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 r="A21" s="152"/>
      <c r="B21" s="1562" t="s">
        <v>17</v>
      </c>
      <c r="C21" s="1562"/>
      <c r="D21" s="806" t="s">
        <v>61</v>
      </c>
      <c r="E21" s="153" t="s">
        <v>59</v>
      </c>
      <c r="F21" s="1664" t="s">
        <v>1390</v>
      </c>
      <c r="G21" s="1665"/>
      <c r="H21" s="1666"/>
      <c r="I21" s="6"/>
      <c r="J21" s="23"/>
      <c r="K21" s="7" t="str">
        <f t="shared" si="0"/>
        <v>g. Central Medical Store or Central Warehouse</v>
      </c>
      <c r="L21" s="19"/>
      <c r="M21" s="19"/>
      <c r="N21" s="19"/>
      <c r="O21" s="7"/>
      <c r="P21" s="19"/>
      <c r="Q21" s="7" t="str">
        <f t="shared" si="1"/>
        <v>Contraceptive warehouse (managed by the Family Health Division) - the Warehouse Manager participates</v>
      </c>
      <c r="R21" s="19"/>
      <c r="S21" s="19"/>
      <c r="T21" s="14"/>
      <c r="U21" s="14"/>
      <c r="V21" s="14"/>
      <c r="W21" s="41"/>
      <c r="X21" s="41"/>
      <c r="Y21" s="42"/>
      <c r="Z21" s="49"/>
      <c r="AA21"/>
    </row>
    <row r="22" spans="1:134" s="111" customFormat="1">
      <c r="A22" s="152"/>
      <c r="B22" s="1562" t="s">
        <v>39</v>
      </c>
      <c r="C22" s="1562"/>
      <c r="D22" s="806" t="s">
        <v>61</v>
      </c>
      <c r="E22" s="153" t="s">
        <v>59</v>
      </c>
      <c r="F22" s="1664" t="s">
        <v>1391</v>
      </c>
      <c r="G22" s="1665"/>
      <c r="H22" s="1666"/>
      <c r="I22" s="6"/>
      <c r="J22" s="23"/>
      <c r="K22" s="7" t="str">
        <f t="shared" si="0"/>
        <v xml:space="preserve">h. Ministry of Finance or Ministry of Planning </v>
      </c>
      <c r="L22" s="19"/>
      <c r="M22" s="19"/>
      <c r="N22" s="19"/>
      <c r="O22" s="7"/>
      <c r="P22" s="19"/>
      <c r="Q22" s="7" t="str">
        <f t="shared" si="1"/>
        <v>Ministry of Economy and Finance (two representatives)</v>
      </c>
      <c r="R22" s="19"/>
      <c r="S22" s="19"/>
      <c r="T22" s="14"/>
      <c r="U22" s="14"/>
      <c r="V22" s="14"/>
      <c r="W22" s="41"/>
      <c r="X22" s="41"/>
      <c r="Y22" s="42"/>
      <c r="Z22" s="49"/>
      <c r="AA22"/>
    </row>
    <row r="23" spans="1:134" s="114" customFormat="1" ht="30">
      <c r="A23" s="152"/>
      <c r="B23" s="1562" t="s">
        <v>265</v>
      </c>
      <c r="C23" s="1562"/>
      <c r="D23" s="806" t="s">
        <v>61</v>
      </c>
      <c r="E23" s="153" t="s">
        <v>59</v>
      </c>
      <c r="F23" s="1664" t="s">
        <v>1392</v>
      </c>
      <c r="G23" s="1665"/>
      <c r="H23" s="1666"/>
      <c r="I23" s="6"/>
      <c r="J23" s="23"/>
      <c r="K23" s="36" t="str">
        <f t="shared" si="0"/>
        <v>i. Other (for example: partners)</v>
      </c>
      <c r="L23" s="23"/>
      <c r="M23" s="23"/>
      <c r="N23" s="23"/>
      <c r="O23" s="36"/>
      <c r="P23" s="23"/>
      <c r="Q23" s="36" t="str">
        <f t="shared" si="1"/>
        <v>National Assembly (one representative), Ministry of Social Action (one representative)</v>
      </c>
      <c r="R23" s="23"/>
      <c r="S23" s="23"/>
      <c r="T23" s="23"/>
      <c r="U23" s="23"/>
      <c r="V23" s="23"/>
      <c r="W23" s="60"/>
      <c r="X23" s="60"/>
      <c r="Y23" s="59"/>
      <c r="Z23" s="59"/>
      <c r="AA23"/>
    </row>
    <row r="24" spans="1:134" s="111" customFormat="1">
      <c r="A24" s="1480" t="s">
        <v>266</v>
      </c>
      <c r="B24" s="1465"/>
      <c r="C24" s="1465"/>
      <c r="D24" s="1465"/>
      <c r="E24" s="1465"/>
      <c r="F24" s="1465"/>
      <c r="G24" s="1465"/>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267</v>
      </c>
      <c r="B25" s="1557"/>
      <c r="C25" s="1557"/>
      <c r="D25" s="1562"/>
      <c r="E25" s="1562"/>
      <c r="F25" s="1562"/>
      <c r="G25" s="1563"/>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268</v>
      </c>
      <c r="B26" s="1482"/>
      <c r="C26" s="1483"/>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ht="16.5">
      <c r="A28" s="1561" t="s">
        <v>116</v>
      </c>
      <c r="B28" s="1562"/>
      <c r="C28" s="1563"/>
      <c r="D28" s="1610" t="s">
        <v>97</v>
      </c>
      <c r="E28" s="1611"/>
      <c r="F28" s="158" t="s">
        <v>85</v>
      </c>
      <c r="G28" s="159" t="s">
        <v>98</v>
      </c>
      <c r="H28" s="160" t="s">
        <v>96</v>
      </c>
      <c r="I28" s="26"/>
      <c r="J28" s="24"/>
      <c r="K28" s="7">
        <f>B28</f>
        <v>0</v>
      </c>
      <c r="L28" s="19"/>
      <c r="M28" s="19"/>
      <c r="N28" s="19"/>
      <c r="O28" s="19"/>
      <c r="P28" s="19"/>
      <c r="Q28" s="19"/>
      <c r="R28" s="19"/>
      <c r="S28" s="19"/>
      <c r="T28" s="14"/>
      <c r="U28" s="14"/>
      <c r="V28" s="14"/>
      <c r="W28" s="41"/>
      <c r="X28" s="41"/>
      <c r="Y28" s="42"/>
      <c r="Z28" s="49"/>
      <c r="AA28" s="827"/>
    </row>
    <row r="29" spans="1:134" s="111" customFormat="1" ht="75">
      <c r="A29" s="1480" t="s">
        <v>675</v>
      </c>
      <c r="B29" s="1465"/>
      <c r="C29" s="1465"/>
      <c r="D29" s="1465"/>
      <c r="E29" s="1465"/>
      <c r="F29" s="1466"/>
      <c r="G29" s="1612">
        <v>1516576</v>
      </c>
      <c r="H29" s="1613"/>
      <c r="I29" s="10"/>
      <c r="J29" s="36">
        <f>G29</f>
        <v>1516576</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61" t="s">
        <v>538</v>
      </c>
      <c r="F30" s="162" t="s">
        <v>271</v>
      </c>
      <c r="G30" s="1614" t="s">
        <v>1393</v>
      </c>
      <c r="H30" s="1615"/>
      <c r="I30" s="10"/>
      <c r="J30" s="36" t="str">
        <f>G30</f>
        <v>National contraceptives quantification team with technical assistance from the 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272</v>
      </c>
      <c r="B31" s="1465"/>
      <c r="C31" s="1465"/>
      <c r="D31" s="1465"/>
      <c r="E31" s="1465"/>
      <c r="F31" s="1465"/>
      <c r="G31" s="1466"/>
      <c r="H31" s="163"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105">
      <c r="A32" s="1528" t="s">
        <v>677</v>
      </c>
      <c r="B32" s="1607"/>
      <c r="C32" s="1607"/>
      <c r="D32" s="1607"/>
      <c r="E32" s="1607"/>
      <c r="F32" s="1607"/>
      <c r="G32" s="1608"/>
      <c r="H32" s="163" t="s">
        <v>62</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c r="A33" s="1480" t="s">
        <v>273</v>
      </c>
      <c r="B33" s="1465"/>
      <c r="C33" s="1465"/>
      <c r="D33" s="1465"/>
      <c r="E33" s="1465"/>
      <c r="F33" s="1465"/>
      <c r="G33" s="1465"/>
      <c r="H33" s="148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607" t="s">
        <v>208</v>
      </c>
      <c r="C35" s="1607"/>
      <c r="D35" s="1608"/>
      <c r="E35" s="168">
        <v>0</v>
      </c>
      <c r="F35" s="169" t="s">
        <v>538</v>
      </c>
      <c r="G35" s="170" t="s">
        <v>1394</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v>0</v>
      </c>
      <c r="F36" s="169" t="s">
        <v>538</v>
      </c>
      <c r="G36" s="170" t="s">
        <v>1394</v>
      </c>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 r="A37" s="172"/>
      <c r="B37" s="1482" t="s">
        <v>278</v>
      </c>
      <c r="C37" s="1482"/>
      <c r="D37" s="1483"/>
      <c r="E37" s="562">
        <f>E35+E36</f>
        <v>0</v>
      </c>
      <c r="F37" s="174"/>
      <c r="G37" s="174"/>
      <c r="H37" s="373"/>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90">
      <c r="A38" s="1480" t="s">
        <v>279</v>
      </c>
      <c r="B38" s="1465"/>
      <c r="C38" s="1465"/>
      <c r="D38" s="1465"/>
      <c r="E38" s="1465"/>
      <c r="F38" s="1465"/>
      <c r="G38" s="1466"/>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60.75"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281</v>
      </c>
      <c r="C40" s="1606"/>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65" t="s">
        <v>286</v>
      </c>
      <c r="C41" s="1466"/>
      <c r="D41" s="811" t="s">
        <v>62</v>
      </c>
      <c r="E41" s="168">
        <v>0</v>
      </c>
      <c r="F41" s="169" t="s">
        <v>538</v>
      </c>
      <c r="G41" s="178" t="s">
        <v>1394</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512"/>
      <c r="E42" s="1513"/>
      <c r="F42" s="1513"/>
      <c r="G42" s="1513"/>
      <c r="H42" s="1514"/>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5">
      <c r="A43" s="164"/>
      <c r="B43" s="1465" t="s">
        <v>288</v>
      </c>
      <c r="C43" s="1466"/>
      <c r="D43" s="811" t="s">
        <v>62</v>
      </c>
      <c r="E43" s="168">
        <v>0</v>
      </c>
      <c r="F43" s="169" t="s">
        <v>538</v>
      </c>
      <c r="G43" s="178" t="s">
        <v>1394</v>
      </c>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512"/>
      <c r="E44" s="1513"/>
      <c r="F44" s="1513"/>
      <c r="G44" s="1513"/>
      <c r="H44" s="1514"/>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65" t="s">
        <v>290</v>
      </c>
      <c r="C45" s="1466"/>
      <c r="D45" s="181"/>
      <c r="E45" s="565">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45">
      <c r="A47" s="1757" t="s">
        <v>291</v>
      </c>
      <c r="B47" s="1758"/>
      <c r="C47" s="1758"/>
      <c r="D47" s="1758"/>
      <c r="E47" s="1758"/>
      <c r="F47" s="1758"/>
      <c r="G47" s="1758"/>
      <c r="H47" s="1762"/>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292</v>
      </c>
      <c r="C48" s="1466"/>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51">
      <c r="A49" s="164"/>
      <c r="B49" s="1465" t="s">
        <v>99</v>
      </c>
      <c r="C49" s="1466"/>
      <c r="D49" s="811" t="s">
        <v>61</v>
      </c>
      <c r="E49" s="168">
        <v>1838254</v>
      </c>
      <c r="F49" s="169" t="s">
        <v>538</v>
      </c>
      <c r="G49" s="177" t="s">
        <v>352</v>
      </c>
      <c r="H49" s="828" t="s">
        <v>1395</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1396</v>
      </c>
      <c r="E50" s="1601"/>
      <c r="F50" s="1601"/>
      <c r="G50" s="1601"/>
      <c r="H50" s="1602"/>
      <c r="I50" s="127"/>
      <c r="J50" s="24"/>
      <c r="K50" s="7" t="str">
        <f>C50</f>
        <v xml:space="preserve">i. Specify source(s) of in-kind donations </v>
      </c>
      <c r="L50" s="19"/>
      <c r="M50" s="19"/>
      <c r="N50" s="19"/>
      <c r="O50" s="22" t="str">
        <f>D50</f>
        <v>USAID ($ 383,682), UNFPA ($ 1,454,572)</v>
      </c>
      <c r="P50" s="19"/>
      <c r="Q50" s="19"/>
      <c r="R50" s="19"/>
      <c r="S50" s="19"/>
      <c r="T50" s="14"/>
      <c r="U50" s="14"/>
      <c r="V50" s="14"/>
      <c r="W50" s="41"/>
      <c r="X50" s="41"/>
      <c r="Y50" s="42"/>
      <c r="Z50" s="49"/>
      <c r="AA50"/>
    </row>
    <row r="51" spans="1:27" s="111" customFormat="1">
      <c r="A51" s="164"/>
      <c r="B51" s="1465" t="s">
        <v>297</v>
      </c>
      <c r="C51" s="1466"/>
      <c r="D51" s="811" t="s">
        <v>62</v>
      </c>
      <c r="E51" s="168"/>
      <c r="F51" s="169"/>
      <c r="G51" s="190"/>
      <c r="H51" s="828"/>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298</v>
      </c>
      <c r="C52" s="1466"/>
      <c r="D52" s="811" t="s">
        <v>62</v>
      </c>
      <c r="E52" s="168"/>
      <c r="F52" s="169"/>
      <c r="G52" s="190"/>
      <c r="H52" s="828"/>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127.5">
      <c r="A53" s="164"/>
      <c r="B53" s="1465" t="s">
        <v>299</v>
      </c>
      <c r="C53" s="1466"/>
      <c r="D53" s="181"/>
      <c r="E53" s="182">
        <f>E49+E51+E52</f>
        <v>1838254</v>
      </c>
      <c r="F53" s="183"/>
      <c r="G53" s="183"/>
      <c r="H53" s="829" t="s">
        <v>1397</v>
      </c>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300</v>
      </c>
      <c r="B56" s="1603"/>
      <c r="C56" s="1603"/>
      <c r="D56" s="1603"/>
      <c r="E56" s="1604"/>
      <c r="F56" s="566">
        <f>E45/(E45+E53)</f>
        <v>0</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20">
      <c r="A57" s="1589" t="s">
        <v>210</v>
      </c>
      <c r="B57" s="1590"/>
      <c r="C57" s="1590"/>
      <c r="D57" s="1590"/>
      <c r="E57" s="1591"/>
      <c r="F57" s="566">
        <v>0</v>
      </c>
      <c r="G57" s="1592" t="s">
        <v>1673</v>
      </c>
      <c r="H57" s="1593"/>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99.5" customHeight="1">
      <c r="A58" s="1594" t="s">
        <v>301</v>
      </c>
      <c r="B58" s="1595"/>
      <c r="C58" s="1595"/>
      <c r="D58" s="1595"/>
      <c r="E58" s="1596"/>
      <c r="F58" s="566">
        <f>(E45+E53)/G29</f>
        <v>1.2121080644820965</v>
      </c>
      <c r="G58" s="1592" t="s">
        <v>1398</v>
      </c>
      <c r="H58" s="1593"/>
      <c r="I58" s="10"/>
      <c r="J58" s="28" t="str">
        <f>G58</f>
        <v>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97" t="s">
        <v>211</v>
      </c>
      <c r="B59" s="1598"/>
      <c r="C59" s="1598"/>
      <c r="D59" s="1598"/>
      <c r="E59" s="1599"/>
      <c r="F59" s="810"/>
      <c r="G59" s="1592"/>
      <c r="H59" s="1593"/>
      <c r="I59" s="10"/>
      <c r="J59" s="28">
        <f>G59</f>
        <v>0</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302</v>
      </c>
      <c r="B61" s="1465"/>
      <c r="C61" s="1465"/>
      <c r="D61" s="1465"/>
      <c r="E61" s="1466"/>
      <c r="F61" s="1467" t="s">
        <v>205</v>
      </c>
      <c r="G61" s="1588"/>
      <c r="H61" s="1468"/>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477"/>
      <c r="G62" s="1478"/>
      <c r="H62" s="1479"/>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
      <c r="A63" s="799"/>
      <c r="B63" s="798"/>
      <c r="C63" s="1465" t="s">
        <v>178</v>
      </c>
      <c r="D63" s="1465"/>
      <c r="E63" s="1466"/>
      <c r="F63" s="1467"/>
      <c r="G63" s="1588"/>
      <c r="H63" s="1468"/>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t="s">
        <v>1399</v>
      </c>
      <c r="E64" s="1478"/>
      <c r="F64" s="1478"/>
      <c r="G64" s="1478"/>
      <c r="H64" s="1479"/>
      <c r="I64" s="6"/>
      <c r="J64" s="24"/>
      <c r="K64" s="7" t="str">
        <f>A64</f>
        <v xml:space="preserve">B15. Please note any additional comments about finance and procurement.
</v>
      </c>
      <c r="L64" s="19"/>
      <c r="M64" s="19"/>
      <c r="N64" s="19"/>
      <c r="O64" s="7" t="str">
        <f>D64</f>
        <v>The Pharmacy Directorate (Direction de la Pharmacie) puts out the request(s) for quotation and selects the vendor(s). The goods purchased are inspected by the public treasury before payment.</v>
      </c>
      <c r="P64" s="19"/>
      <c r="Q64" s="19"/>
      <c r="R64" s="7"/>
      <c r="S64" s="19"/>
      <c r="T64" s="14"/>
      <c r="U64" s="14"/>
      <c r="V64" s="14"/>
      <c r="W64" s="41"/>
      <c r="X64" s="41"/>
      <c r="Y64" s="42"/>
      <c r="Z64" s="49"/>
      <c r="AA64"/>
    </row>
    <row r="65" spans="1:27" s="111" customFormat="1" ht="16.5"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 r="A66" s="1580" t="s">
        <v>303</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304</v>
      </c>
      <c r="C68" s="1574"/>
      <c r="D68" s="1641" t="s">
        <v>61</v>
      </c>
      <c r="E68" s="1641"/>
      <c r="F68" s="808" t="s">
        <v>61</v>
      </c>
      <c r="G68" s="8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305</v>
      </c>
      <c r="C69" s="1574"/>
      <c r="D69" s="1641" t="s">
        <v>61</v>
      </c>
      <c r="E69" s="1641"/>
      <c r="F69" s="808" t="s">
        <v>61</v>
      </c>
      <c r="G69" s="808" t="s">
        <v>61</v>
      </c>
      <c r="H69" s="99"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306</v>
      </c>
      <c r="C70" s="1574"/>
      <c r="D70" s="1641" t="s">
        <v>61</v>
      </c>
      <c r="E70" s="1641"/>
      <c r="F70" s="808" t="s">
        <v>61</v>
      </c>
      <c r="G70" s="8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307</v>
      </c>
      <c r="C71" s="1574"/>
      <c r="D71" s="1641" t="s">
        <v>61</v>
      </c>
      <c r="E71" s="1641"/>
      <c r="F71" s="808" t="s">
        <v>61</v>
      </c>
      <c r="G71" s="8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308</v>
      </c>
      <c r="C72" s="1574"/>
      <c r="D72" s="1641" t="s">
        <v>61</v>
      </c>
      <c r="E72" s="1641"/>
      <c r="F72" s="808" t="s">
        <v>61</v>
      </c>
      <c r="G72" s="8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808" t="s">
        <v>61</v>
      </c>
      <c r="G73" s="8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61</v>
      </c>
      <c r="E74" s="1641"/>
      <c r="F74" s="808" t="s">
        <v>61</v>
      </c>
      <c r="G74" s="8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309</v>
      </c>
      <c r="C75" s="1574"/>
      <c r="D75" s="1641" t="s">
        <v>61</v>
      </c>
      <c r="E75" s="1641"/>
      <c r="F75" s="808" t="s">
        <v>61</v>
      </c>
      <c r="G75" s="8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310</v>
      </c>
      <c r="C76" s="1574"/>
      <c r="D76" s="1641" t="s">
        <v>66</v>
      </c>
      <c r="E76" s="1641"/>
      <c r="F76" s="808" t="s">
        <v>61</v>
      </c>
      <c r="G76" s="8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311</v>
      </c>
      <c r="C77" s="1574"/>
      <c r="D77" s="1641" t="s">
        <v>66</v>
      </c>
      <c r="E77" s="1641"/>
      <c r="F77" s="808" t="s">
        <v>61</v>
      </c>
      <c r="G77" s="8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66</v>
      </c>
      <c r="E78" s="1641"/>
      <c r="F78" s="808" t="s">
        <v>61</v>
      </c>
      <c r="G78" s="8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312</v>
      </c>
      <c r="C79" s="1577"/>
      <c r="D79" s="1641"/>
      <c r="E79" s="1641"/>
      <c r="F79" s="808" t="s">
        <v>217</v>
      </c>
      <c r="G79" s="808" t="s">
        <v>217</v>
      </c>
      <c r="H79" s="99"/>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670" t="s">
        <v>1400</v>
      </c>
      <c r="E80" s="1671"/>
      <c r="F80" s="1671"/>
      <c r="G80" s="1671"/>
      <c r="H80" s="1672"/>
      <c r="I80" s="6"/>
      <c r="J80" s="24"/>
      <c r="K80" s="7" t="str">
        <f>A80</f>
        <v>C2. Please note any comments about the commodities offered.</v>
      </c>
      <c r="L80" s="19"/>
      <c r="M80" s="19"/>
      <c r="N80" s="19"/>
      <c r="O80" s="7" t="str">
        <f>D80</f>
        <v xml:space="preserve">The cycle beads is distributed by PSI but this product is available in public health facilities </v>
      </c>
      <c r="P80" s="19"/>
      <c r="Q80" s="19"/>
      <c r="R80" s="7"/>
      <c r="S80" s="19"/>
      <c r="T80" s="14"/>
      <c r="U80" s="14"/>
      <c r="V80" s="14"/>
      <c r="W80" s="41"/>
      <c r="X80" s="41"/>
      <c r="Y80" s="42"/>
      <c r="Z80" s="49"/>
      <c r="AA80"/>
    </row>
    <row r="81" spans="1:28" s="129" customFormat="1" ht="16.5"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 r="A82" s="1561" t="s">
        <v>313</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0">
      <c r="A84" s="1566"/>
      <c r="B84" s="1568" t="s">
        <v>37</v>
      </c>
      <c r="C84" s="1569"/>
      <c r="D84" s="1569" t="s">
        <v>314</v>
      </c>
      <c r="E84" s="1569"/>
      <c r="F84" s="804"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20.75" thickBot="1">
      <c r="A85" s="1567"/>
      <c r="B85" s="210" t="s">
        <v>10</v>
      </c>
      <c r="C85" s="809" t="s">
        <v>1401</v>
      </c>
      <c r="D85" s="1660" t="s">
        <v>1402</v>
      </c>
      <c r="E85" s="1661"/>
      <c r="F85" s="807" t="s">
        <v>61</v>
      </c>
      <c r="G85" s="1523" t="s">
        <v>61</v>
      </c>
      <c r="H85" s="1662"/>
      <c r="I85" s="13"/>
      <c r="J85" s="28" t="str">
        <f>G85</f>
        <v>Yes</v>
      </c>
      <c r="K85" s="7" t="str">
        <f>B85</f>
        <v>a</v>
      </c>
      <c r="L85" s="19"/>
      <c r="M85" s="29">
        <f>E85</f>
        <v>0</v>
      </c>
      <c r="N85" s="19"/>
      <c r="O85" s="19"/>
      <c r="P85" s="19"/>
      <c r="Q85" s="19"/>
      <c r="R85" s="7"/>
      <c r="S85" s="7" t="str">
        <f>D85</f>
        <v>The RHCS Plan for 2008-2012 was evaluated in December 2013. A new plan has not yet been formally developed except repositioning FP plan for period 2013 - 2017</v>
      </c>
      <c r="T85" s="14"/>
      <c r="U85" s="14"/>
      <c r="V85" s="14"/>
      <c r="W85" s="41"/>
      <c r="X85" s="41"/>
      <c r="Y85" s="42"/>
      <c r="Z85" s="49"/>
      <c r="AA85"/>
    </row>
    <row r="86" spans="1:28" s="111" customFormat="1" ht="30">
      <c r="A86" s="1561" t="s">
        <v>71</v>
      </c>
      <c r="B86" s="1562"/>
      <c r="C86" s="1562"/>
      <c r="D86" s="1562"/>
      <c r="E86" s="1562"/>
      <c r="F86" s="1562"/>
      <c r="G86" s="1563"/>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65" t="s">
        <v>106</v>
      </c>
      <c r="C87" s="1465"/>
      <c r="D87" s="1466"/>
      <c r="E87" s="1540" t="s">
        <v>1403</v>
      </c>
      <c r="F87" s="1642"/>
      <c r="G87" s="1642"/>
      <c r="H87" s="1541"/>
      <c r="I87" s="13"/>
      <c r="J87" s="28"/>
      <c r="K87" s="7"/>
      <c r="L87" s="19"/>
      <c r="M87" s="29"/>
      <c r="N87" s="29" t="str">
        <f>E87</f>
        <v>The commercial sector has to pay taxes.</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65" t="s">
        <v>21</v>
      </c>
      <c r="C88" s="1465"/>
      <c r="D88" s="1466"/>
      <c r="E88" s="1540" t="s">
        <v>66</v>
      </c>
      <c r="F88" s="1642"/>
      <c r="G88" s="1642"/>
      <c r="H88" s="1541"/>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 r="A89" s="1480" t="s">
        <v>318</v>
      </c>
      <c r="B89" s="1465"/>
      <c r="C89" s="1465"/>
      <c r="D89" s="1465"/>
      <c r="E89" s="1465"/>
      <c r="F89" s="1465"/>
      <c r="G89" s="1466"/>
      <c r="H89" s="98"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3.75" customHeight="1">
      <c r="A90" s="152"/>
      <c r="B90" s="1465" t="s">
        <v>22</v>
      </c>
      <c r="C90" s="1465"/>
      <c r="D90" s="1465"/>
      <c r="E90" s="1642" t="s">
        <v>1404</v>
      </c>
      <c r="F90" s="1642"/>
      <c r="G90" s="1642"/>
      <c r="H90" s="1541"/>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 r="A91" s="1480" t="s">
        <v>319</v>
      </c>
      <c r="B91" s="1465"/>
      <c r="C91" s="1465"/>
      <c r="D91" s="1465"/>
      <c r="E91" s="1465"/>
      <c r="F91" s="1465"/>
      <c r="G91" s="1466"/>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75">
      <c r="A92" s="152"/>
      <c r="B92" s="1465" t="s">
        <v>22</v>
      </c>
      <c r="C92" s="1465"/>
      <c r="D92" s="1466"/>
      <c r="E92" s="1540" t="s">
        <v>1405</v>
      </c>
      <c r="F92" s="1642"/>
      <c r="G92" s="1642"/>
      <c r="H92" s="1541"/>
      <c r="I92" s="13"/>
      <c r="J92" s="28"/>
      <c r="K92" s="7" t="str">
        <f>B92</f>
        <v>a. If yes, describe the policies.</v>
      </c>
      <c r="L92" s="19"/>
      <c r="M92" s="19"/>
      <c r="N92" s="21"/>
      <c r="O92" s="22" t="str">
        <f>E92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c r="A95" s="130"/>
      <c r="B95" s="95" t="s">
        <v>10</v>
      </c>
      <c r="C95" s="91" t="s">
        <v>181</v>
      </c>
      <c r="D95" s="1537" t="s">
        <v>199</v>
      </c>
      <c r="E95" s="1538"/>
      <c r="F95" s="1539"/>
      <c r="G95" s="1537" t="s">
        <v>199</v>
      </c>
      <c r="H95" s="1646"/>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c r="A96" s="130"/>
      <c r="B96" s="95" t="s">
        <v>11</v>
      </c>
      <c r="C96" s="92" t="s">
        <v>188</v>
      </c>
      <c r="D96" s="1537" t="s">
        <v>199</v>
      </c>
      <c r="E96" s="1538"/>
      <c r="F96" s="1539"/>
      <c r="G96" s="1537" t="s">
        <v>199</v>
      </c>
      <c r="H96" s="1646"/>
      <c r="I96" s="12"/>
      <c r="J96" s="28" t="str">
        <f t="shared" si="3"/>
        <v>Community health worker</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c r="A97" s="130"/>
      <c r="B97" s="95" t="s">
        <v>12</v>
      </c>
      <c r="C97" s="92" t="s">
        <v>189</v>
      </c>
      <c r="D97" s="1537" t="s">
        <v>187</v>
      </c>
      <c r="E97" s="1538"/>
      <c r="F97" s="1539"/>
      <c r="G97" s="1537" t="s">
        <v>187</v>
      </c>
      <c r="H97" s="1646"/>
      <c r="I97" s="12"/>
      <c r="J97" s="28" t="str">
        <f t="shared" si="3"/>
        <v>Auxiliary nurse midwife</v>
      </c>
      <c r="K97" s="7"/>
      <c r="L97" s="19"/>
      <c r="M97" s="29"/>
      <c r="N97" s="19"/>
      <c r="O97" s="7"/>
      <c r="P97" s="7"/>
      <c r="Q97" s="19"/>
      <c r="R97" s="19"/>
      <c r="S97" s="19"/>
      <c r="T97" s="90" t="str">
        <f t="shared" si="4"/>
        <v>Auxiliary nurse midwife</v>
      </c>
      <c r="U97" s="48"/>
      <c r="V97" s="14"/>
      <c r="W97" s="41"/>
      <c r="X97" s="41"/>
      <c r="Y97" s="42"/>
      <c r="Z97" s="49"/>
      <c r="AA97"/>
    </row>
    <row r="98" spans="1:27" s="111" customFormat="1">
      <c r="A98" s="130"/>
      <c r="B98" s="94" t="s">
        <v>182</v>
      </c>
      <c r="C98" s="92" t="s">
        <v>190</v>
      </c>
      <c r="D98" s="1537" t="s">
        <v>187</v>
      </c>
      <c r="E98" s="1538"/>
      <c r="F98" s="1539"/>
      <c r="G98" s="1537" t="s">
        <v>187</v>
      </c>
      <c r="H98" s="1646"/>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c r="A99" s="130"/>
      <c r="B99" s="95" t="s">
        <v>183</v>
      </c>
      <c r="C99" s="92" t="s">
        <v>191</v>
      </c>
      <c r="D99" s="1537" t="s">
        <v>199</v>
      </c>
      <c r="E99" s="1538"/>
      <c r="F99" s="1539"/>
      <c r="G99" s="1537" t="s">
        <v>199</v>
      </c>
      <c r="H99" s="1646"/>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c r="A100" s="130"/>
      <c r="B100" s="95" t="s">
        <v>184</v>
      </c>
      <c r="C100" s="92" t="s">
        <v>192</v>
      </c>
      <c r="D100" s="1537" t="s">
        <v>187</v>
      </c>
      <c r="E100" s="1538"/>
      <c r="F100" s="1539"/>
      <c r="G100" s="1537" t="s">
        <v>187</v>
      </c>
      <c r="H100" s="1646"/>
      <c r="I100" s="12"/>
      <c r="J100" s="28" t="str">
        <f t="shared" si="3"/>
        <v>Auxiliary nurse midwife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c r="A101" s="130"/>
      <c r="B101" s="95" t="s">
        <v>185</v>
      </c>
      <c r="C101" s="92" t="s">
        <v>193</v>
      </c>
      <c r="D101" s="1537" t="s">
        <v>203</v>
      </c>
      <c r="E101" s="1538"/>
      <c r="F101" s="1539"/>
      <c r="G101" s="1537" t="s">
        <v>203</v>
      </c>
      <c r="H101" s="1646"/>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75" thickBot="1">
      <c r="A102" s="130"/>
      <c r="B102" s="96" t="s">
        <v>186</v>
      </c>
      <c r="C102" s="93" t="s">
        <v>194</v>
      </c>
      <c r="D102" s="1523" t="s">
        <v>199</v>
      </c>
      <c r="E102" s="1524"/>
      <c r="F102" s="1525"/>
      <c r="G102" s="1523" t="s">
        <v>199</v>
      </c>
      <c r="H102" s="1662"/>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 r="A103" s="1528" t="s">
        <v>684</v>
      </c>
      <c r="B103" s="1529"/>
      <c r="C103" s="1530"/>
      <c r="D103" s="1531"/>
      <c r="E103" s="1532"/>
      <c r="F103" s="1532"/>
      <c r="G103" s="1532"/>
      <c r="H103" s="1533"/>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100"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131" t="s">
        <v>62</v>
      </c>
      <c r="E108" s="1520"/>
      <c r="F108" s="1521"/>
      <c r="G108" s="1522"/>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321</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c r="A111" s="152"/>
      <c r="B111" s="1465" t="s">
        <v>25</v>
      </c>
      <c r="C111" s="1465"/>
      <c r="D111" s="1465"/>
      <c r="E111" s="1465"/>
      <c r="F111" s="1466"/>
      <c r="G111" s="1537" t="s">
        <v>61</v>
      </c>
      <c r="H111" s="1646"/>
      <c r="I111" s="12"/>
      <c r="J111" s="28" t="str">
        <f>G111</f>
        <v>Yes</v>
      </c>
      <c r="K111" s="7"/>
      <c r="L111" s="19"/>
      <c r="M111" s="19"/>
      <c r="N111" s="19"/>
      <c r="O111" s="7"/>
      <c r="P111" s="19"/>
      <c r="Q111" s="19"/>
      <c r="R111" s="19"/>
      <c r="S111" s="19"/>
      <c r="T111" s="14"/>
      <c r="U111" s="14"/>
      <c r="V111" s="14"/>
      <c r="W111" s="41"/>
      <c r="X111" s="41"/>
      <c r="Y111" s="45" t="str">
        <f>B111</f>
        <v>a. Services?</v>
      </c>
      <c r="Z111" s="49"/>
      <c r="AA111"/>
    </row>
    <row r="112" spans="1:27" s="111" customFormat="1">
      <c r="A112" s="152"/>
      <c r="B112" s="1465" t="s">
        <v>26</v>
      </c>
      <c r="C112" s="1465"/>
      <c r="D112" s="1465"/>
      <c r="E112" s="1465"/>
      <c r="F112" s="1466"/>
      <c r="G112" s="1537" t="s">
        <v>61</v>
      </c>
      <c r="H112" s="1646"/>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c r="A113" s="152"/>
      <c r="B113" s="1465" t="s">
        <v>27</v>
      </c>
      <c r="C113" s="1465"/>
      <c r="D113" s="1465"/>
      <c r="E113" s="1465"/>
      <c r="F113" s="1466"/>
      <c r="G113" s="1537" t="s">
        <v>62</v>
      </c>
      <c r="H113" s="1646"/>
      <c r="I113" s="12"/>
      <c r="J113" s="28" t="str">
        <f>G113</f>
        <v>No</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30">
      <c r="A114" s="152"/>
      <c r="B114" s="179"/>
      <c r="C114" s="180" t="s">
        <v>28</v>
      </c>
      <c r="D114" s="1540" t="s">
        <v>1406</v>
      </c>
      <c r="E114" s="1642"/>
      <c r="F114" s="1642"/>
      <c r="G114" s="1642"/>
      <c r="H114" s="1541"/>
      <c r="I114" s="12"/>
      <c r="J114" s="28"/>
      <c r="K114" s="7" t="str">
        <f>C114</f>
        <v>i. If yes, describe the exemptions.</v>
      </c>
      <c r="L114" s="19"/>
      <c r="M114" s="19"/>
      <c r="N114" s="21"/>
      <c r="O114" s="22" t="str">
        <f>D114</f>
        <v>People with difficulties to pay can access FP services free of charge through other strategies such as community based distribution (CBD)</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 r="A119" s="217"/>
      <c r="B119" s="1465" t="s">
        <v>171</v>
      </c>
      <c r="C119" s="1465"/>
      <c r="D119" s="1465"/>
      <c r="E119" s="1465"/>
      <c r="F119" s="1466"/>
      <c r="G119" s="1537" t="s">
        <v>61</v>
      </c>
      <c r="H119" s="1646"/>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 r="A120" s="217"/>
      <c r="B120" s="1465" t="s">
        <v>29</v>
      </c>
      <c r="C120" s="1465"/>
      <c r="D120" s="1465"/>
      <c r="E120" s="1465"/>
      <c r="F120" s="1466"/>
      <c r="G120" s="1537" t="s">
        <v>62</v>
      </c>
      <c r="H120" s="1646"/>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 r="A121" s="217"/>
      <c r="B121" s="1465" t="s">
        <v>18</v>
      </c>
      <c r="C121" s="1465"/>
      <c r="D121" s="1465"/>
      <c r="E121" s="1465"/>
      <c r="F121" s="1466"/>
      <c r="G121" s="1537" t="s">
        <v>62</v>
      </c>
      <c r="H121" s="1646"/>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 r="A122" s="217"/>
      <c r="B122" s="1465" t="s">
        <v>19</v>
      </c>
      <c r="C122" s="1465"/>
      <c r="D122" s="1465"/>
      <c r="E122" s="1465"/>
      <c r="F122" s="1466"/>
      <c r="G122" s="1537" t="s">
        <v>62</v>
      </c>
      <c r="H122" s="1646"/>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 r="A123" s="217"/>
      <c r="B123" s="1465" t="s">
        <v>110</v>
      </c>
      <c r="C123" s="1465"/>
      <c r="D123" s="1465"/>
      <c r="E123" s="1465"/>
      <c r="F123" s="1466"/>
      <c r="G123" s="1537" t="s">
        <v>62</v>
      </c>
      <c r="H123" s="1646"/>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 r="A124" s="217"/>
      <c r="B124" s="1465" t="s">
        <v>72</v>
      </c>
      <c r="C124" s="1465"/>
      <c r="D124" s="1465"/>
      <c r="E124" s="1465"/>
      <c r="F124" s="1466"/>
      <c r="G124" s="1537" t="s">
        <v>62</v>
      </c>
      <c r="H124" s="1646"/>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 r="A125" s="217"/>
      <c r="B125" s="1465" t="s">
        <v>111</v>
      </c>
      <c r="C125" s="1465"/>
      <c r="D125" s="1465"/>
      <c r="E125" s="1465"/>
      <c r="F125" s="1466"/>
      <c r="G125" s="1537" t="s">
        <v>62</v>
      </c>
      <c r="H125" s="1646"/>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796"/>
      <c r="C126" s="1465" t="s">
        <v>112</v>
      </c>
      <c r="D126" s="1465"/>
      <c r="E126" s="1465"/>
      <c r="F126" s="1465"/>
      <c r="G126" s="1647" t="s">
        <v>205</v>
      </c>
      <c r="H126" s="1648"/>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2012</v>
      </c>
      <c r="H127" s="1648"/>
      <c r="I127" s="31"/>
      <c r="J127" s="28">
        <f t="shared" si="5"/>
        <v>2012</v>
      </c>
      <c r="K127" s="7"/>
      <c r="L127" s="7"/>
      <c r="M127" s="19"/>
      <c r="N127" s="19"/>
      <c r="O127" s="7"/>
      <c r="P127" s="19"/>
      <c r="Q127" s="1"/>
      <c r="R127" s="7">
        <f>B127</f>
        <v>0</v>
      </c>
      <c r="S127" s="20"/>
      <c r="T127" s="2"/>
      <c r="U127" s="2"/>
      <c r="V127" s="2"/>
      <c r="W127" s="37"/>
      <c r="X127" s="37"/>
      <c r="Y127" s="1"/>
      <c r="Z127" s="53"/>
      <c r="AA127"/>
    </row>
    <row r="128" spans="1:27" s="132" customFormat="1" ht="21.75" customHeight="1">
      <c r="A128" s="1480" t="s">
        <v>437</v>
      </c>
      <c r="B128" s="1465"/>
      <c r="C128" s="1466"/>
      <c r="D128" s="1664" t="s">
        <v>1407</v>
      </c>
      <c r="E128" s="1665"/>
      <c r="F128" s="1665"/>
      <c r="G128" s="1665"/>
      <c r="H128" s="1666"/>
      <c r="I128" s="31"/>
      <c r="J128" s="18"/>
      <c r="K128" s="7" t="str">
        <f>A128</f>
        <v xml:space="preserve">D11. Name of the list(s)
</v>
      </c>
      <c r="L128" s="7"/>
      <c r="M128" s="19"/>
      <c r="N128" s="19"/>
      <c r="O128" s="7" t="str">
        <f>D128</f>
        <v xml:space="preserve">National Essential Medicines List (NEML) </v>
      </c>
      <c r="P128" s="19"/>
      <c r="Q128" s="1"/>
      <c r="R128" s="19"/>
      <c r="S128" s="20"/>
      <c r="T128" s="2"/>
      <c r="U128" s="2"/>
      <c r="V128" s="2"/>
      <c r="W128" s="37"/>
      <c r="X128" s="37"/>
      <c r="Y128" s="1"/>
      <c r="Z128" s="53"/>
      <c r="AA128"/>
    </row>
    <row r="129" spans="1:27" s="132" customFormat="1" ht="19.5" customHeight="1">
      <c r="A129" s="1480" t="s">
        <v>472</v>
      </c>
      <c r="B129" s="1465"/>
      <c r="C129" s="1466"/>
      <c r="D129" s="1477" t="s">
        <v>1408</v>
      </c>
      <c r="E129" s="1478"/>
      <c r="F129" s="1478"/>
      <c r="G129" s="1478"/>
      <c r="H129" s="1479"/>
      <c r="I129" s="31"/>
      <c r="J129" s="18"/>
      <c r="K129" s="7" t="str">
        <f>A129</f>
        <v xml:space="preserve">D12. Notes about the list(s)
</v>
      </c>
      <c r="L129" s="7"/>
      <c r="M129" s="19"/>
      <c r="N129" s="19"/>
      <c r="O129" s="7" t="str">
        <f>D129</f>
        <v>The list was updated at the end of 2012.</v>
      </c>
      <c r="P129" s="19"/>
      <c r="Q129" s="1"/>
      <c r="R129" s="19"/>
      <c r="S129" s="20"/>
      <c r="T129" s="2"/>
      <c r="U129" s="2"/>
      <c r="V129" s="2"/>
      <c r="W129" s="37"/>
      <c r="X129" s="37"/>
      <c r="Y129" s="1"/>
      <c r="Z129" s="53"/>
      <c r="AA129"/>
    </row>
    <row r="130" spans="1:27" s="111" customFormat="1" ht="30">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
      <c r="A131" s="218"/>
      <c r="B131" s="1496" t="s">
        <v>323</v>
      </c>
      <c r="C131" s="1497"/>
      <c r="D131" s="1497"/>
      <c r="E131" s="1498"/>
      <c r="F131" s="1499">
        <v>2009</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 r="A133" s="217"/>
      <c r="B133" s="1465" t="s">
        <v>68</v>
      </c>
      <c r="C133" s="1465"/>
      <c r="D133" s="1465"/>
      <c r="E133" s="1465"/>
      <c r="F133" s="1466"/>
      <c r="G133" s="1467" t="s">
        <v>62</v>
      </c>
      <c r="H133" s="1468"/>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 r="A134" s="217"/>
      <c r="B134" s="1465" t="s">
        <v>40</v>
      </c>
      <c r="C134" s="1465"/>
      <c r="D134" s="1465"/>
      <c r="E134" s="1465"/>
      <c r="F134" s="1466"/>
      <c r="G134" s="1467" t="s">
        <v>62</v>
      </c>
      <c r="H134" s="1468"/>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20.25" customHeight="1" thickBot="1">
      <c r="A136" s="152" t="s">
        <v>42</v>
      </c>
      <c r="B136" s="1465" t="s">
        <v>43</v>
      </c>
      <c r="C136" s="1466"/>
      <c r="D136" s="1486"/>
      <c r="E136" s="1487"/>
      <c r="F136" s="1487"/>
      <c r="G136" s="1487"/>
      <c r="H136" s="1488"/>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 r="A138" s="1491" t="s">
        <v>324</v>
      </c>
      <c r="B138" s="1492"/>
      <c r="C138" s="1492"/>
      <c r="D138" s="1492"/>
      <c r="E138" s="1492"/>
      <c r="F138" s="1493"/>
      <c r="G138" s="1494" t="s">
        <v>61</v>
      </c>
      <c r="H138" s="1495"/>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33.75" customHeight="1">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c r="A140" s="797"/>
      <c r="B140" s="1465" t="s">
        <v>108</v>
      </c>
      <c r="C140" s="1465"/>
      <c r="D140" s="1465"/>
      <c r="E140" s="1465"/>
      <c r="F140" s="1466"/>
      <c r="G140" s="1467" t="s">
        <v>62</v>
      </c>
      <c r="H140" s="1468"/>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c r="A141" s="800"/>
      <c r="B141" s="1465" t="s">
        <v>109</v>
      </c>
      <c r="C141" s="1465"/>
      <c r="D141" s="1465"/>
      <c r="E141" s="1465"/>
      <c r="F141" s="1466"/>
      <c r="G141" s="1467" t="s">
        <v>62</v>
      </c>
      <c r="H141" s="1468"/>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c r="A142" s="797"/>
      <c r="B142" s="1465" t="s">
        <v>170</v>
      </c>
      <c r="C142" s="1465"/>
      <c r="D142" s="1465"/>
      <c r="E142" s="1465"/>
      <c r="F142" s="1466"/>
      <c r="G142" s="1467" t="s">
        <v>62</v>
      </c>
      <c r="H142" s="1468"/>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c r="A143" s="797"/>
      <c r="B143" s="1465" t="s">
        <v>171</v>
      </c>
      <c r="C143" s="1465"/>
      <c r="D143" s="1465"/>
      <c r="E143" s="1465"/>
      <c r="F143" s="1466"/>
      <c r="G143" s="1467" t="s">
        <v>62</v>
      </c>
      <c r="H143" s="1468"/>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c r="A144" s="797"/>
      <c r="B144" s="1465" t="s">
        <v>29</v>
      </c>
      <c r="C144" s="1465"/>
      <c r="D144" s="1465"/>
      <c r="E144" s="1465"/>
      <c r="F144" s="1466"/>
      <c r="G144" s="1467" t="s">
        <v>62</v>
      </c>
      <c r="H144" s="1468"/>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797"/>
      <c r="B145" s="1465" t="s">
        <v>18</v>
      </c>
      <c r="C145" s="1465"/>
      <c r="D145" s="1465"/>
      <c r="E145" s="1465"/>
      <c r="F145" s="1466"/>
      <c r="G145" s="1467" t="s">
        <v>62</v>
      </c>
      <c r="H145" s="1468"/>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c r="A146" s="797"/>
      <c r="B146" s="1465" t="s">
        <v>19</v>
      </c>
      <c r="C146" s="1465"/>
      <c r="D146" s="1465"/>
      <c r="E146" s="1465"/>
      <c r="F146" s="1466"/>
      <c r="G146" s="1467" t="s">
        <v>62</v>
      </c>
      <c r="H146" s="1468"/>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c r="A147" s="797"/>
      <c r="B147" s="1465" t="s">
        <v>110</v>
      </c>
      <c r="C147" s="1465"/>
      <c r="D147" s="1465"/>
      <c r="E147" s="1465"/>
      <c r="F147" s="1466"/>
      <c r="G147" s="1467" t="s">
        <v>61</v>
      </c>
      <c r="H147" s="1468"/>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c r="A148" s="797"/>
      <c r="B148" s="1465" t="s">
        <v>72</v>
      </c>
      <c r="C148" s="1465"/>
      <c r="D148" s="1465"/>
      <c r="E148" s="1465"/>
      <c r="F148" s="1466"/>
      <c r="G148" s="1467" t="s">
        <v>205</v>
      </c>
      <c r="H148" s="1468"/>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 r="A149" s="797"/>
      <c r="B149" s="1465" t="s">
        <v>685</v>
      </c>
      <c r="C149" s="1465"/>
      <c r="D149" s="1465"/>
      <c r="E149" s="1465"/>
      <c r="F149" s="1465"/>
      <c r="G149" s="1502" t="s">
        <v>1929</v>
      </c>
      <c r="H149" s="1504"/>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 r="A150" s="152"/>
      <c r="B150" s="1465" t="s">
        <v>326</v>
      </c>
      <c r="C150" s="1465"/>
      <c r="D150" s="1465"/>
      <c r="E150" s="1465"/>
      <c r="F150" s="1465"/>
      <c r="G150" s="1502" t="s">
        <v>1409</v>
      </c>
      <c r="H150" s="15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c r="A152" s="799"/>
      <c r="B152" s="1482" t="s">
        <v>327</v>
      </c>
      <c r="C152" s="1482"/>
      <c r="D152" s="1482"/>
      <c r="E152" s="1482"/>
      <c r="F152" s="1483"/>
      <c r="G152" s="1484" t="s">
        <v>62</v>
      </c>
      <c r="H152" s="1485"/>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c r="A153" s="797"/>
      <c r="B153" s="1465" t="s">
        <v>328</v>
      </c>
      <c r="C153" s="1465"/>
      <c r="D153" s="1465"/>
      <c r="E153" s="1465"/>
      <c r="F153" s="1466"/>
      <c r="G153" s="1467" t="s">
        <v>62</v>
      </c>
      <c r="H153" s="1468"/>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5.25" customHeight="1" thickBot="1">
      <c r="A154" s="1469" t="s">
        <v>473</v>
      </c>
      <c r="B154" s="1470"/>
      <c r="C154" s="1471"/>
      <c r="D154" s="1472" t="s">
        <v>1410</v>
      </c>
      <c r="E154" s="1473"/>
      <c r="F154" s="1473"/>
      <c r="G154" s="1473"/>
      <c r="H154" s="1474"/>
      <c r="I154" s="6"/>
      <c r="J154" s="28"/>
      <c r="K154" s="7" t="str">
        <f>A154</f>
        <v xml:space="preserve">F. Please note any overall comments about challenges and/or successes with contraceptive security in your country.
</v>
      </c>
      <c r="L154" s="19"/>
      <c r="M154" s="19"/>
      <c r="N154" s="19"/>
      <c r="O154" s="7" t="str">
        <f>D154</f>
        <v>Although stockout at services delivery point is not widespread, providers often have stock below the minimum level</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8">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WVP983146:WVP983148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F68:H78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1453</v>
      </c>
      <c r="B7" s="1632"/>
      <c r="C7" s="1632"/>
      <c r="D7" s="916"/>
      <c r="E7" s="916"/>
      <c r="F7" s="916"/>
      <c r="G7" s="917"/>
      <c r="H7" s="918"/>
      <c r="I7" s="906"/>
      <c r="J7" s="907"/>
      <c r="K7" s="908" t="str">
        <f>A7</f>
        <v>Country: Uganda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616" t="s">
        <v>5</v>
      </c>
      <c r="B11" s="1617"/>
      <c r="C11" s="1617"/>
      <c r="D11" s="1617"/>
      <c r="E11" s="1617"/>
      <c r="F11" s="1617"/>
      <c r="G11" s="1617"/>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91" t="s">
        <v>117</v>
      </c>
      <c r="B12" s="1492"/>
      <c r="C12" s="1492"/>
      <c r="D12" s="1492"/>
      <c r="E12" s="1492"/>
      <c r="F12" s="1492"/>
      <c r="G12" s="1493"/>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30">
      <c r="A13" s="149"/>
      <c r="B13" s="1465" t="s">
        <v>13</v>
      </c>
      <c r="C13" s="1466"/>
      <c r="D13" s="1540" t="s">
        <v>504</v>
      </c>
      <c r="E13" s="1642"/>
      <c r="F13" s="1642"/>
      <c r="G13" s="1642"/>
      <c r="H13" s="1541"/>
      <c r="I13" s="6"/>
      <c r="J13" s="23"/>
      <c r="K13" s="7" t="str">
        <f>B13</f>
        <v>a. What is the name of the committee?</v>
      </c>
      <c r="L13" s="29" t="str">
        <f>D13</f>
        <v>Family Planning/Reproductive Health Commodity Security Working Group (FPRHCSWG)</v>
      </c>
      <c r="M13" s="19"/>
      <c r="N13" s="19"/>
      <c r="O13" s="22" t="str">
        <f>D13</f>
        <v>Family Planning/Reproductive Health Commodity Security Working Group (FPRHCSWG)</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664" t="s">
        <v>505</v>
      </c>
      <c r="G15" s="1665"/>
      <c r="H15" s="1666"/>
      <c r="I15" s="6"/>
      <c r="J15" s="23"/>
      <c r="K15" s="7" t="str">
        <f t="shared" ref="K15:K23" si="0">B15</f>
        <v>a. Social marketing</v>
      </c>
      <c r="L15" s="19"/>
      <c r="M15" s="19"/>
      <c r="N15" s="19"/>
      <c r="O15" s="7"/>
      <c r="P15" s="19"/>
      <c r="Q15" s="7" t="str">
        <f t="shared" ref="Q15:Q23" si="1">F15</f>
        <v>Uganda Health Marketing Group (UHMG), Program for Accessible Health, Communication and Education (PACE)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65" t="s">
        <v>118</v>
      </c>
      <c r="C16" s="1466"/>
      <c r="D16" s="680" t="s">
        <v>61</v>
      </c>
      <c r="E16" s="153" t="s">
        <v>55</v>
      </c>
      <c r="F16" s="1664" t="s">
        <v>506</v>
      </c>
      <c r="G16" s="1665"/>
      <c r="H16" s="1666"/>
      <c r="I16" s="6"/>
      <c r="J16" s="23"/>
      <c r="K16" s="7" t="str">
        <f t="shared" si="0"/>
        <v>b. NGO (for example: service delivery, advocacy, Planned Parenthood affiliate, Marie Stopes affiliate, faith-based organizations, etc.)</v>
      </c>
      <c r="L16" s="19"/>
      <c r="M16" s="19"/>
      <c r="N16" s="19"/>
      <c r="O16" s="7"/>
      <c r="P16" s="19"/>
      <c r="Q16" s="7" t="str">
        <f t="shared" si="1"/>
        <v>Marie Stopes Uganda, PACE, Reproductive Health Uganda (RHU), Uganda Protestant Medical Bureau (UPMB)</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65" t="s">
        <v>119</v>
      </c>
      <c r="C17" s="1466"/>
      <c r="D17" s="680" t="s">
        <v>61</v>
      </c>
      <c r="E17" s="153" t="s">
        <v>55</v>
      </c>
      <c r="F17" s="1664" t="s">
        <v>507</v>
      </c>
      <c r="G17" s="1665"/>
      <c r="H17" s="1666"/>
      <c r="I17" s="6"/>
      <c r="J17" s="23"/>
      <c r="K17" s="7" t="str">
        <f t="shared" si="0"/>
        <v>c. Commercial sector (for example: pharmacy associations, manufacturers, etc.)</v>
      </c>
      <c r="L17" s="19"/>
      <c r="M17" s="19"/>
      <c r="N17" s="19"/>
      <c r="O17" s="7"/>
      <c r="P17" s="19"/>
      <c r="Q17" s="7" t="str">
        <f t="shared" si="1"/>
        <v>SurgiPharm</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664" t="s">
        <v>508</v>
      </c>
      <c r="G18" s="1665"/>
      <c r="H18" s="1666"/>
      <c r="I18" s="6"/>
      <c r="J18" s="23"/>
      <c r="K18" s="7" t="str">
        <f t="shared" si="0"/>
        <v>d. Donors</v>
      </c>
      <c r="L18" s="19"/>
      <c r="M18" s="19"/>
      <c r="N18" s="19"/>
      <c r="O18" s="7"/>
      <c r="P18" s="19"/>
      <c r="Q18" s="7" t="str">
        <f t="shared" si="1"/>
        <v>United States Agency for International Development (USAID), Department for International Development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509</v>
      </c>
      <c r="G19" s="1665"/>
      <c r="H19" s="1666"/>
      <c r="I19" s="6"/>
      <c r="J19" s="23"/>
      <c r="K19" s="7" t="str">
        <f t="shared" si="0"/>
        <v>e. UN agencies</v>
      </c>
      <c r="L19" s="19"/>
      <c r="M19" s="19"/>
      <c r="N19" s="19"/>
      <c r="O19" s="7"/>
      <c r="P19" s="19"/>
      <c r="Q19" s="7" t="str">
        <f t="shared" si="1"/>
        <v>United Nations Population Fund (UNFPA)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152"/>
      <c r="B20" s="1465" t="s">
        <v>120</v>
      </c>
      <c r="C20" s="1466"/>
      <c r="D20" s="680" t="s">
        <v>61</v>
      </c>
      <c r="E20" s="153" t="s">
        <v>58</v>
      </c>
      <c r="F20" s="1664" t="s">
        <v>510</v>
      </c>
      <c r="G20" s="1665"/>
      <c r="H20" s="1666"/>
      <c r="I20" s="6"/>
      <c r="J20" s="23"/>
      <c r="K20" s="7" t="str">
        <f t="shared" si="0"/>
        <v>f. Ministry of Health (for example: logistics, reproductive health, family planning, maternal and child health, HIV/AIDS, pharmacy units, etc.)</v>
      </c>
      <c r="L20" s="19"/>
      <c r="M20" s="19"/>
      <c r="N20" s="19"/>
      <c r="O20" s="7"/>
      <c r="P20" s="19"/>
      <c r="Q20" s="16" t="str">
        <f t="shared" si="1"/>
        <v>MOH Reproductive Health Division, AIDS Control Program (ACP), MOH Pharmacy Division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562" t="s">
        <v>17</v>
      </c>
      <c r="C21" s="1562"/>
      <c r="D21" s="680" t="s">
        <v>61</v>
      </c>
      <c r="E21" s="153" t="s">
        <v>59</v>
      </c>
      <c r="F21" s="1664" t="s">
        <v>511</v>
      </c>
      <c r="G21" s="1665"/>
      <c r="H21" s="1666"/>
      <c r="I21" s="6"/>
      <c r="J21" s="23"/>
      <c r="K21" s="7" t="str">
        <f t="shared" si="0"/>
        <v>g. Central Medical Store or Central Warehouse</v>
      </c>
      <c r="L21" s="19"/>
      <c r="M21" s="19"/>
      <c r="N21" s="19"/>
      <c r="O21" s="7"/>
      <c r="P21" s="19"/>
      <c r="Q21" s="7" t="str">
        <f t="shared" si="1"/>
        <v>National Medical Store (NMS)</v>
      </c>
      <c r="R21" s="19"/>
      <c r="S21" s="19"/>
      <c r="T21" s="14"/>
      <c r="U21" s="14"/>
      <c r="V21" s="14"/>
      <c r="W21" s="41"/>
      <c r="X21" s="41"/>
      <c r="Y21" s="42"/>
      <c r="Z21" s="49"/>
      <c r="AA21"/>
    </row>
    <row r="22" spans="1:134" s="111" customFormat="1">
      <c r="A22" s="152"/>
      <c r="B22" s="1562" t="s">
        <v>39</v>
      </c>
      <c r="C22" s="1562"/>
      <c r="D22" s="680" t="s">
        <v>62</v>
      </c>
      <c r="E22" s="153" t="s">
        <v>59</v>
      </c>
      <c r="F22" s="1664"/>
      <c r="G22" s="1665"/>
      <c r="H22" s="1666"/>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45">
      <c r="A23" s="152"/>
      <c r="B23" s="1562" t="s">
        <v>121</v>
      </c>
      <c r="C23" s="1562"/>
      <c r="D23" s="680" t="s">
        <v>61</v>
      </c>
      <c r="E23" s="153" t="s">
        <v>59</v>
      </c>
      <c r="F23" s="1664" t="s">
        <v>615</v>
      </c>
      <c r="G23" s="1665"/>
      <c r="H23" s="1666"/>
      <c r="I23" s="6"/>
      <c r="J23" s="23"/>
      <c r="K23" s="36" t="str">
        <f t="shared" si="0"/>
        <v>i. Other (for example: partners)</v>
      </c>
      <c r="L23" s="23"/>
      <c r="M23" s="23"/>
      <c r="N23" s="23"/>
      <c r="O23" s="36"/>
      <c r="P23" s="23"/>
      <c r="Q23" s="36" t="str">
        <f t="shared" si="1"/>
        <v>USAID partners: MSH-STRIDES, Reproductive Health Uganda, Marie Stopes Uganda, FHI360 and many others, National Drug Authority (NDA)</v>
      </c>
      <c r="R23" s="23"/>
      <c r="S23" s="23"/>
      <c r="T23" s="23"/>
      <c r="U23" s="23"/>
      <c r="V23" s="23"/>
      <c r="W23" s="60"/>
      <c r="X23" s="60"/>
      <c r="Y23" s="59"/>
      <c r="Z23" s="59"/>
      <c r="AA23"/>
    </row>
    <row r="24" spans="1:134" s="111" customFormat="1">
      <c r="A24" s="1480" t="s">
        <v>122</v>
      </c>
      <c r="B24" s="1465"/>
      <c r="C24" s="1465"/>
      <c r="D24" s="1465"/>
      <c r="E24" s="1465"/>
      <c r="F24" s="1465"/>
      <c r="G24" s="1465"/>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556" t="s">
        <v>123</v>
      </c>
      <c r="B25" s="1557"/>
      <c r="C25" s="1557"/>
      <c r="D25" s="1562"/>
      <c r="E25" s="1562"/>
      <c r="F25" s="1562"/>
      <c r="G25" s="1563"/>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558" t="s">
        <v>124</v>
      </c>
      <c r="B26" s="1482"/>
      <c r="C26" s="1483"/>
      <c r="D26" s="154" t="s">
        <v>62</v>
      </c>
      <c r="E26" s="155" t="s">
        <v>53</v>
      </c>
      <c r="F26" s="116" t="s">
        <v>205</v>
      </c>
      <c r="G26" s="157" t="s">
        <v>34</v>
      </c>
      <c r="H26" s="117"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616" t="s">
        <v>6</v>
      </c>
      <c r="B27" s="1617"/>
      <c r="C27" s="1617"/>
      <c r="D27" s="1617"/>
      <c r="E27" s="1617"/>
      <c r="F27" s="1617"/>
      <c r="G27" s="1617"/>
      <c r="H27" s="148"/>
      <c r="I27" s="39"/>
      <c r="J27" s="40"/>
      <c r="K27" s="9"/>
      <c r="L27" s="31"/>
      <c r="M27" s="31"/>
      <c r="N27" s="31"/>
      <c r="O27" s="31"/>
      <c r="P27" s="31"/>
      <c r="Q27" s="31"/>
      <c r="R27" s="31"/>
      <c r="S27" s="31"/>
      <c r="T27" s="40"/>
      <c r="U27" s="40"/>
      <c r="V27" s="40"/>
      <c r="W27" s="43"/>
      <c r="X27" s="43"/>
      <c r="Y27" s="44"/>
      <c r="Z27" s="50"/>
      <c r="AA27"/>
    </row>
    <row r="28" spans="1:134" s="111" customFormat="1">
      <c r="A28" s="1561" t="s">
        <v>116</v>
      </c>
      <c r="B28" s="1562"/>
      <c r="C28" s="1563"/>
      <c r="D28" s="1610" t="s">
        <v>97</v>
      </c>
      <c r="E28" s="1611"/>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80" t="s">
        <v>675</v>
      </c>
      <c r="B29" s="1465"/>
      <c r="C29" s="1465"/>
      <c r="D29" s="1465"/>
      <c r="E29" s="1465"/>
      <c r="F29" s="1466"/>
      <c r="G29" s="1612">
        <v>29340695</v>
      </c>
      <c r="H29" s="1613"/>
      <c r="I29" s="10"/>
      <c r="J29" s="36">
        <f>G29</f>
        <v>29340695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80" t="s">
        <v>676</v>
      </c>
      <c r="B30" s="1465"/>
      <c r="C30" s="1465"/>
      <c r="D30" s="1465"/>
      <c r="E30" s="161" t="s">
        <v>538</v>
      </c>
      <c r="F30" s="162" t="s">
        <v>127</v>
      </c>
      <c r="G30" s="1614" t="s">
        <v>940</v>
      </c>
      <c r="H30" s="1615"/>
      <c r="I30" s="10"/>
      <c r="J30" s="36" t="str">
        <f>G30</f>
        <v>MOH  Reproductive Health Division with support from UNFPA</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80" t="s">
        <v>128</v>
      </c>
      <c r="B31" s="1465"/>
      <c r="C31" s="1465"/>
      <c r="D31" s="1465"/>
      <c r="E31" s="1465"/>
      <c r="F31" s="1465"/>
      <c r="G31" s="1466"/>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28" t="s">
        <v>677</v>
      </c>
      <c r="B32" s="1607"/>
      <c r="C32" s="1607"/>
      <c r="D32" s="1607"/>
      <c r="E32" s="1607"/>
      <c r="F32" s="1607"/>
      <c r="G32" s="1608"/>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80" t="s">
        <v>129</v>
      </c>
      <c r="B33" s="1465"/>
      <c r="C33" s="1465"/>
      <c r="D33" s="1465"/>
      <c r="E33" s="1465"/>
      <c r="F33" s="1465"/>
      <c r="G33" s="1465"/>
      <c r="H33" s="148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607" t="s">
        <v>207</v>
      </c>
      <c r="C34" s="1607"/>
      <c r="D34" s="1608"/>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607" t="s">
        <v>208</v>
      </c>
      <c r="C35" s="1607"/>
      <c r="D35" s="1608"/>
      <c r="E35" s="168">
        <v>3300000</v>
      </c>
      <c r="F35" s="394" t="s">
        <v>720</v>
      </c>
      <c r="G35" s="178" t="s">
        <v>512</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607" t="s">
        <v>209</v>
      </c>
      <c r="C36" s="1607"/>
      <c r="D36" s="1608"/>
      <c r="E36" s="168"/>
      <c r="F36" s="169"/>
      <c r="G36" s="178"/>
      <c r="H36" s="171" t="s">
        <v>941</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82" t="s">
        <v>180</v>
      </c>
      <c r="C37" s="1482"/>
      <c r="D37" s="1483"/>
      <c r="E37" s="562">
        <f>E35+E36</f>
        <v>3300000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80" t="s">
        <v>179</v>
      </c>
      <c r="B38" s="1465"/>
      <c r="C38" s="1465"/>
      <c r="D38" s="1465"/>
      <c r="E38" s="1465"/>
      <c r="F38" s="1465"/>
      <c r="G38" s="1466"/>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80" t="s">
        <v>678</v>
      </c>
      <c r="B39" s="1465"/>
      <c r="C39" s="1465"/>
      <c r="D39" s="1465"/>
      <c r="E39" s="1465"/>
      <c r="F39" s="1465"/>
      <c r="G39" s="1465"/>
      <c r="H39" s="148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605" t="s">
        <v>133</v>
      </c>
      <c r="C40" s="1606"/>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65" t="s">
        <v>138</v>
      </c>
      <c r="C41" s="1466"/>
      <c r="D41" s="702" t="s">
        <v>692</v>
      </c>
      <c r="E41" s="168">
        <v>3300000</v>
      </c>
      <c r="F41" s="177" t="s">
        <v>720</v>
      </c>
      <c r="G41" s="178" t="s">
        <v>512</v>
      </c>
      <c r="H41" s="171" t="s">
        <v>513</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12"/>
      <c r="E42" s="1513"/>
      <c r="F42" s="1513"/>
      <c r="G42" s="1513"/>
      <c r="H42" s="1514"/>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65" t="s">
        <v>140</v>
      </c>
      <c r="C43" s="1466"/>
      <c r="D43" s="702"/>
      <c r="E43" s="168"/>
      <c r="F43" s="177"/>
      <c r="G43" s="178"/>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512"/>
      <c r="E44" s="1513"/>
      <c r="F44" s="1513"/>
      <c r="G44" s="1513"/>
      <c r="H44" s="1514"/>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65" t="s">
        <v>142</v>
      </c>
      <c r="C45" s="1466"/>
      <c r="D45" s="181"/>
      <c r="E45" s="565">
        <f>E41+E43</f>
        <v>3300000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80" t="s">
        <v>143</v>
      </c>
      <c r="B47" s="1465"/>
      <c r="C47" s="1465"/>
      <c r="D47" s="1465"/>
      <c r="E47" s="1465"/>
      <c r="F47" s="1465"/>
      <c r="G47" s="1465"/>
      <c r="H47" s="148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605" t="s">
        <v>144</v>
      </c>
      <c r="C48" s="1466"/>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65" t="s">
        <v>99</v>
      </c>
      <c r="C49" s="1466"/>
      <c r="D49" s="702" t="s">
        <v>692</v>
      </c>
      <c r="E49" s="168">
        <v>18200000</v>
      </c>
      <c r="F49" s="177" t="s">
        <v>538</v>
      </c>
      <c r="G49" s="190"/>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600" t="s">
        <v>514</v>
      </c>
      <c r="E50" s="1601"/>
      <c r="F50" s="1601"/>
      <c r="G50" s="1601"/>
      <c r="H50" s="1602"/>
      <c r="I50" s="127"/>
      <c r="J50" s="24"/>
      <c r="K50" s="7" t="str">
        <f>C50</f>
        <v xml:space="preserve">i. Specify source(s) of in-kind donations </v>
      </c>
      <c r="L50" s="19"/>
      <c r="M50" s="19"/>
      <c r="N50" s="19"/>
      <c r="O50" s="22" t="str">
        <f>D50</f>
        <v>USAID, UNFPA, DFID</v>
      </c>
      <c r="P50" s="19"/>
      <c r="Q50" s="19"/>
      <c r="R50" s="19"/>
      <c r="S50" s="19"/>
      <c r="T50" s="14"/>
      <c r="U50" s="14"/>
      <c r="V50" s="14"/>
      <c r="W50" s="41"/>
      <c r="X50" s="41"/>
      <c r="Y50" s="42"/>
      <c r="Z50" s="49"/>
      <c r="AA50"/>
    </row>
    <row r="51" spans="1:27" s="111" customFormat="1" ht="30">
      <c r="A51" s="164"/>
      <c r="B51" s="1465" t="s">
        <v>149</v>
      </c>
      <c r="C51" s="1466"/>
      <c r="D51" s="702" t="s">
        <v>66</v>
      </c>
      <c r="E51" s="168"/>
      <c r="F51" s="177" t="s">
        <v>538</v>
      </c>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65" t="s">
        <v>150</v>
      </c>
      <c r="C52" s="1466"/>
      <c r="D52" s="702" t="s">
        <v>62</v>
      </c>
      <c r="E52" s="168"/>
      <c r="F52" s="177" t="s">
        <v>538</v>
      </c>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65" t="s">
        <v>151</v>
      </c>
      <c r="C53" s="1466"/>
      <c r="D53" s="181"/>
      <c r="E53" s="182">
        <f>E49+E51+E52</f>
        <v>18200000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80" t="s">
        <v>215</v>
      </c>
      <c r="B55" s="1465"/>
      <c r="C55" s="1465"/>
      <c r="D55" s="1465"/>
      <c r="E55" s="1465"/>
      <c r="F55" s="1465"/>
      <c r="G55" s="1465"/>
      <c r="H55" s="148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94" t="s">
        <v>152</v>
      </c>
      <c r="B56" s="1603"/>
      <c r="C56" s="1603"/>
      <c r="D56" s="1603"/>
      <c r="E56" s="1604"/>
      <c r="F56" s="566">
        <f>E45/(E45+E53)</f>
        <v>0.15348837209302327</v>
      </c>
      <c r="G56" s="1592" t="s">
        <v>101</v>
      </c>
      <c r="H56" s="1593"/>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89" t="s">
        <v>210</v>
      </c>
      <c r="B57" s="1590"/>
      <c r="C57" s="1590"/>
      <c r="D57" s="1590"/>
      <c r="E57" s="1591"/>
      <c r="F57" s="566">
        <f>E41/E45</f>
        <v>1</v>
      </c>
      <c r="G57" s="1592" t="s">
        <v>101</v>
      </c>
      <c r="H57" s="1593"/>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94" t="s">
        <v>153</v>
      </c>
      <c r="B58" s="1595"/>
      <c r="C58" s="1595"/>
      <c r="D58" s="1595"/>
      <c r="E58" s="1596"/>
      <c r="F58" s="566">
        <f>(E45+E53)/G29</f>
        <v>0.732770645003467</v>
      </c>
      <c r="G58" s="1592" t="s">
        <v>114</v>
      </c>
      <c r="H58" s="1593"/>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ustomHeight="1">
      <c r="A59" s="1597" t="s">
        <v>211</v>
      </c>
      <c r="B59" s="1598"/>
      <c r="C59" s="1598"/>
      <c r="D59" s="1598"/>
      <c r="E59" s="1599"/>
      <c r="F59" s="701" t="s">
        <v>66</v>
      </c>
      <c r="G59" s="1592" t="s">
        <v>942</v>
      </c>
      <c r="H59" s="1593"/>
      <c r="I59" s="10"/>
      <c r="J59" s="28" t="str">
        <f>G59</f>
        <v>The source documents (froecast) was being updated</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80" t="s">
        <v>154</v>
      </c>
      <c r="B61" s="1465"/>
      <c r="C61" s="1465"/>
      <c r="D61" s="1465"/>
      <c r="E61" s="1466"/>
      <c r="F61" s="1467" t="s">
        <v>1</v>
      </c>
      <c r="G61" s="1588"/>
      <c r="H61" s="1468"/>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65" t="s">
        <v>31</v>
      </c>
      <c r="C62" s="1465"/>
      <c r="D62" s="1465"/>
      <c r="E62" s="1465"/>
      <c r="F62" s="1502" t="s">
        <v>467</v>
      </c>
      <c r="G62" s="1503"/>
      <c r="H62" s="1504"/>
      <c r="I62" s="10"/>
      <c r="J62" s="24"/>
      <c r="K62" s="7"/>
      <c r="L62" s="19"/>
      <c r="M62" s="35">
        <f>E62</f>
        <v>0</v>
      </c>
      <c r="N62" s="19"/>
      <c r="O62" s="19"/>
      <c r="P62" s="19"/>
      <c r="Q62" s="7" t="str">
        <f>F62</f>
        <v>Central Medical Stores</v>
      </c>
      <c r="R62" s="22" t="str">
        <f>B62</f>
        <v>a. Specify entity</v>
      </c>
      <c r="S62" s="19"/>
      <c r="T62" s="14"/>
      <c r="U62" s="14"/>
      <c r="V62" s="14"/>
      <c r="W62" s="41"/>
      <c r="X62" s="41"/>
      <c r="Y62" s="42"/>
      <c r="Z62" s="49"/>
      <c r="AA62"/>
    </row>
    <row r="63" spans="1:27" s="111" customFormat="1" ht="30.75" customHeight="1">
      <c r="A63" s="684"/>
      <c r="B63" s="683"/>
      <c r="C63" s="1465" t="s">
        <v>178</v>
      </c>
      <c r="D63" s="1465"/>
      <c r="E63" s="1466"/>
      <c r="F63" s="1467" t="s">
        <v>61</v>
      </c>
      <c r="G63" s="1588"/>
      <c r="H63" s="1468"/>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80" t="s">
        <v>155</v>
      </c>
      <c r="B64" s="1465"/>
      <c r="C64" s="1466"/>
      <c r="D64" s="1477"/>
      <c r="E64" s="1478"/>
      <c r="F64" s="1478"/>
      <c r="G64" s="1478"/>
      <c r="H64" s="1479"/>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78" t="s">
        <v>7</v>
      </c>
      <c r="B65" s="1579"/>
      <c r="C65" s="1579"/>
      <c r="D65" s="1579"/>
      <c r="E65" s="1579"/>
      <c r="F65" s="1579"/>
      <c r="G65" s="1579"/>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80" t="s">
        <v>156</v>
      </c>
      <c r="B66" s="1581"/>
      <c r="C66" s="1581"/>
      <c r="D66" s="1581"/>
      <c r="E66" s="1581"/>
      <c r="F66" s="1581"/>
      <c r="G66" s="1581"/>
      <c r="H66" s="1582"/>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83" t="s">
        <v>2</v>
      </c>
      <c r="B67" s="1584"/>
      <c r="C67" s="1585"/>
      <c r="D67" s="1586" t="s">
        <v>84</v>
      </c>
      <c r="E67" s="1587"/>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73" t="s">
        <v>157</v>
      </c>
      <c r="C68" s="1574"/>
      <c r="D68" s="1641" t="s">
        <v>61</v>
      </c>
      <c r="E68" s="1641"/>
      <c r="F68" s="694" t="s">
        <v>61</v>
      </c>
      <c r="G68" s="694"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73" t="s">
        <v>158</v>
      </c>
      <c r="C69" s="1574"/>
      <c r="D69" s="1641" t="s">
        <v>66</v>
      </c>
      <c r="E69" s="1641"/>
      <c r="F69" s="694" t="s">
        <v>61</v>
      </c>
      <c r="G69" s="694"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73" t="s">
        <v>159</v>
      </c>
      <c r="C70" s="1574"/>
      <c r="D70" s="1641" t="s">
        <v>66</v>
      </c>
      <c r="E70" s="1641"/>
      <c r="F70" s="694" t="s">
        <v>61</v>
      </c>
      <c r="G70" s="694"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73" t="s">
        <v>160</v>
      </c>
      <c r="C71" s="1574"/>
      <c r="D71" s="1641" t="s">
        <v>61</v>
      </c>
      <c r="E71" s="1641"/>
      <c r="F71" s="694" t="s">
        <v>61</v>
      </c>
      <c r="G71" s="694"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73" t="s">
        <v>161</v>
      </c>
      <c r="C72" s="1574"/>
      <c r="D72" s="1641" t="s">
        <v>61</v>
      </c>
      <c r="E72" s="1641"/>
      <c r="F72" s="694" t="s">
        <v>61</v>
      </c>
      <c r="G72" s="694"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73" t="s">
        <v>18</v>
      </c>
      <c r="C73" s="1574"/>
      <c r="D73" s="1641" t="s">
        <v>61</v>
      </c>
      <c r="E73" s="1641"/>
      <c r="F73" s="694" t="s">
        <v>61</v>
      </c>
      <c r="G73" s="694"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73" t="s">
        <v>19</v>
      </c>
      <c r="C74" s="1574"/>
      <c r="D74" s="1641" t="s">
        <v>66</v>
      </c>
      <c r="E74" s="1641"/>
      <c r="F74" s="694" t="s">
        <v>62</v>
      </c>
      <c r="G74" s="694"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73" t="s">
        <v>162</v>
      </c>
      <c r="C75" s="1574"/>
      <c r="D75" s="1641" t="s">
        <v>66</v>
      </c>
      <c r="E75" s="1641"/>
      <c r="F75" s="694" t="s">
        <v>61</v>
      </c>
      <c r="G75" s="694"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73" t="s">
        <v>163</v>
      </c>
      <c r="C76" s="1574"/>
      <c r="D76" s="1641" t="s">
        <v>61</v>
      </c>
      <c r="E76" s="1641"/>
      <c r="F76" s="694" t="s">
        <v>61</v>
      </c>
      <c r="G76" s="694"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73" t="s">
        <v>164</v>
      </c>
      <c r="C77" s="1574"/>
      <c r="D77" s="1641" t="s">
        <v>61</v>
      </c>
      <c r="E77" s="1641"/>
      <c r="F77" s="694" t="s">
        <v>61</v>
      </c>
      <c r="G77" s="694"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73" t="s">
        <v>20</v>
      </c>
      <c r="C78" s="1574"/>
      <c r="D78" s="1641" t="s">
        <v>66</v>
      </c>
      <c r="E78" s="1641"/>
      <c r="F78" s="694" t="s">
        <v>62</v>
      </c>
      <c r="G78" s="694"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76" t="s">
        <v>165</v>
      </c>
      <c r="C79" s="1577"/>
      <c r="D79" s="1679"/>
      <c r="E79" s="1679"/>
      <c r="F79" s="688"/>
      <c r="G79" s="688"/>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558" t="s">
        <v>105</v>
      </c>
      <c r="B80" s="1482"/>
      <c r="C80" s="1483"/>
      <c r="D80" s="1820"/>
      <c r="E80" s="1821"/>
      <c r="F80" s="1821"/>
      <c r="G80" s="1821"/>
      <c r="H80" s="1822"/>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9" t="s">
        <v>3</v>
      </c>
      <c r="B81" s="1560"/>
      <c r="C81" s="1560"/>
      <c r="D81" s="1560"/>
      <c r="E81" s="1560"/>
      <c r="F81" s="1560"/>
      <c r="G81" s="1560"/>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61" t="s">
        <v>166</v>
      </c>
      <c r="B82" s="1562"/>
      <c r="C82" s="1562"/>
      <c r="D82" s="1562"/>
      <c r="E82" s="1562"/>
      <c r="F82" s="1562"/>
      <c r="G82" s="1563"/>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64" t="s">
        <v>70</v>
      </c>
      <c r="B83" s="1565"/>
      <c r="C83" s="1565"/>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6"/>
      <c r="B84" s="1568" t="s">
        <v>37</v>
      </c>
      <c r="C84" s="1569"/>
      <c r="D84" s="1569" t="s">
        <v>167</v>
      </c>
      <c r="E84" s="1569"/>
      <c r="F84" s="686" t="s">
        <v>35</v>
      </c>
      <c r="G84" s="1569" t="s">
        <v>36</v>
      </c>
      <c r="H84" s="1570"/>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7"/>
      <c r="B85" s="210" t="s">
        <v>10</v>
      </c>
      <c r="C85" s="692" t="s">
        <v>346</v>
      </c>
      <c r="D85" s="1660" t="s">
        <v>943</v>
      </c>
      <c r="E85" s="1661"/>
      <c r="F85" s="679" t="s">
        <v>61</v>
      </c>
      <c r="G85" s="1523" t="s">
        <v>61</v>
      </c>
      <c r="H85" s="1662"/>
      <c r="I85" s="13"/>
      <c r="J85" s="28" t="str">
        <f>G85</f>
        <v>Yes</v>
      </c>
      <c r="K85" s="7" t="str">
        <f>B85</f>
        <v>a</v>
      </c>
      <c r="L85" s="19"/>
      <c r="M85" s="29">
        <f>E85</f>
        <v>0</v>
      </c>
      <c r="N85" s="19"/>
      <c r="O85" s="19"/>
      <c r="P85" s="19"/>
      <c r="Q85" s="19"/>
      <c r="R85" s="7"/>
      <c r="S85" s="7" t="str">
        <f>D85</f>
        <v>2009/10-2013/14</v>
      </c>
      <c r="T85" s="14"/>
      <c r="U85" s="14"/>
      <c r="V85" s="14"/>
      <c r="W85" s="41"/>
      <c r="X85" s="41"/>
      <c r="Y85" s="42"/>
      <c r="Z85" s="49"/>
      <c r="AA85"/>
    </row>
    <row r="86" spans="1:28" s="111" customFormat="1" ht="28.5" customHeight="1">
      <c r="A86" s="1561" t="s">
        <v>71</v>
      </c>
      <c r="B86" s="1562"/>
      <c r="C86" s="1562"/>
      <c r="D86" s="1562"/>
      <c r="E86" s="1562"/>
      <c r="F86" s="1562"/>
      <c r="G86" s="1563"/>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 customHeight="1">
      <c r="A87" s="152"/>
      <c r="B87" s="1465" t="s">
        <v>106</v>
      </c>
      <c r="C87" s="1465"/>
      <c r="D87" s="1466"/>
      <c r="E87" s="1540" t="s">
        <v>515</v>
      </c>
      <c r="F87" s="1642"/>
      <c r="G87" s="1642"/>
      <c r="H87" s="1541"/>
      <c r="I87" s="13"/>
      <c r="J87" s="28"/>
      <c r="K87" s="7"/>
      <c r="L87" s="19"/>
      <c r="M87" s="29"/>
      <c r="N87" s="29" t="str">
        <f>E87</f>
        <v xml:space="preserve">All sectors are charged a 2% verification fee on imported products by the National Drug Authority (NDA). Uganda Revenue Authority is charging withholding tax on contraceptives and condoms. </v>
      </c>
      <c r="O87" s="19"/>
      <c r="P87" s="7" t="str">
        <f>B87</f>
        <v>a. If yes, for which sectors (public, NGO, social marketing, commercial)?</v>
      </c>
      <c r="Q87" s="19"/>
      <c r="R87" s="7"/>
      <c r="S87" s="19"/>
      <c r="T87" s="14"/>
      <c r="U87" s="14"/>
      <c r="V87" s="14"/>
      <c r="W87" s="41"/>
      <c r="X87" s="41"/>
      <c r="Y87" s="42"/>
      <c r="Z87" s="49"/>
      <c r="AA87"/>
    </row>
    <row r="88" spans="1:28" s="111" customFormat="1" ht="30">
      <c r="A88" s="152"/>
      <c r="B88" s="1465" t="s">
        <v>21</v>
      </c>
      <c r="C88" s="1465"/>
      <c r="D88" s="1466"/>
      <c r="E88" s="1540" t="s">
        <v>516</v>
      </c>
      <c r="F88" s="1642"/>
      <c r="G88" s="1642"/>
      <c r="H88" s="1541"/>
      <c r="I88" s="13"/>
      <c r="J88" s="28"/>
      <c r="K88" s="7"/>
      <c r="L88" s="19"/>
      <c r="M88" s="29"/>
      <c r="N88" s="29" t="str">
        <f>E88</f>
        <v>NDA 2% of FOB value is charged on all pharmaceuticals and Uganda Revenue Authority (URA) 18% and 6% on condoms.</v>
      </c>
      <c r="O88" s="19"/>
      <c r="P88" s="7" t="str">
        <f>B88</f>
        <v>b. If yes, how much are the duties, taxes, or fees?</v>
      </c>
      <c r="Q88" s="19"/>
      <c r="R88" s="7"/>
      <c r="S88" s="19"/>
      <c r="T88" s="14"/>
      <c r="U88" s="14"/>
      <c r="V88" s="14"/>
      <c r="W88" s="41"/>
      <c r="X88" s="41"/>
      <c r="Y88" s="42"/>
      <c r="Z88" s="49"/>
      <c r="AA88"/>
    </row>
    <row r="89" spans="1:28" s="111" customFormat="1" ht="30" customHeight="1">
      <c r="A89" s="1480" t="s">
        <v>168</v>
      </c>
      <c r="B89" s="1465"/>
      <c r="C89" s="1465"/>
      <c r="D89" s="1465"/>
      <c r="E89" s="1465"/>
      <c r="F89" s="1465"/>
      <c r="G89" s="1466"/>
      <c r="H89" s="98"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45" customHeight="1">
      <c r="A90" s="152"/>
      <c r="B90" s="1465" t="s">
        <v>22</v>
      </c>
      <c r="C90" s="1465"/>
      <c r="D90" s="1465"/>
      <c r="E90" s="1642"/>
      <c r="F90" s="1642"/>
      <c r="G90" s="1642"/>
      <c r="H90" s="1541"/>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80" t="s">
        <v>169</v>
      </c>
      <c r="B91" s="1465"/>
      <c r="C91" s="1465"/>
      <c r="D91" s="1465"/>
      <c r="E91" s="1465"/>
      <c r="F91" s="1465"/>
      <c r="G91" s="1466"/>
      <c r="H91" s="98" t="s">
        <v>66</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65" t="s">
        <v>22</v>
      </c>
      <c r="C92" s="1465"/>
      <c r="D92" s="1466"/>
      <c r="E92" s="695" t="s">
        <v>66</v>
      </c>
      <c r="F92" s="681"/>
      <c r="G92" s="681"/>
      <c r="H92" s="693"/>
      <c r="I92" s="13"/>
      <c r="J92" s="28"/>
      <c r="K92" s="7" t="str">
        <f>B92</f>
        <v>a. If yes, describe the policies.</v>
      </c>
      <c r="L92" s="19"/>
      <c r="M92" s="19"/>
      <c r="N92" s="21"/>
      <c r="O92" s="22" t="str">
        <f>E92</f>
        <v>Don't know</v>
      </c>
      <c r="P92" s="7"/>
      <c r="Q92" s="19"/>
      <c r="R92" s="19"/>
      <c r="S92" s="19"/>
      <c r="T92" s="14"/>
      <c r="U92" s="14"/>
      <c r="V92" s="14"/>
      <c r="W92" s="41"/>
      <c r="X92" s="41"/>
      <c r="Y92" s="42"/>
      <c r="Z92" s="49"/>
      <c r="AA92"/>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37" t="s">
        <v>199</v>
      </c>
      <c r="E95" s="1538"/>
      <c r="F95" s="1539"/>
      <c r="G95" s="1540" t="s">
        <v>517</v>
      </c>
      <c r="H95" s="1541"/>
      <c r="I95" s="12"/>
      <c r="J95" s="28" t="str">
        <f t="shared" si="3"/>
        <v>Drug shop</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37" t="s">
        <v>66</v>
      </c>
      <c r="E96" s="1538"/>
      <c r="F96" s="1539"/>
      <c r="G96" s="1540" t="s">
        <v>66</v>
      </c>
      <c r="H96" s="1541"/>
      <c r="I96" s="12"/>
      <c r="J96" s="28" t="str">
        <f t="shared" si="3"/>
        <v>Don't know</v>
      </c>
      <c r="K96" s="7"/>
      <c r="L96" s="19"/>
      <c r="M96" s="29"/>
      <c r="N96" s="19"/>
      <c r="O96" s="7"/>
      <c r="P96" s="7"/>
      <c r="Q96" s="19"/>
      <c r="R96" s="19"/>
      <c r="S96" s="19"/>
      <c r="T96" s="90" t="str">
        <f t="shared" ref="T96:T102" si="4">D96</f>
        <v>Don't know</v>
      </c>
      <c r="U96" s="48"/>
      <c r="V96" s="14"/>
      <c r="W96" s="41"/>
      <c r="X96" s="41"/>
      <c r="Y96" s="42"/>
      <c r="Z96" s="49"/>
      <c r="AA96"/>
    </row>
    <row r="97" spans="1:27" s="111" customFormat="1" ht="15" customHeight="1">
      <c r="A97" s="130"/>
      <c r="B97" s="95" t="s">
        <v>12</v>
      </c>
      <c r="C97" s="92" t="s">
        <v>189</v>
      </c>
      <c r="D97" s="1537" t="s">
        <v>66</v>
      </c>
      <c r="E97" s="1538"/>
      <c r="F97" s="1539"/>
      <c r="G97" s="1540" t="s">
        <v>66</v>
      </c>
      <c r="H97" s="1541"/>
      <c r="I97" s="12"/>
      <c r="J97" s="28" t="str">
        <f t="shared" si="3"/>
        <v>Don't know</v>
      </c>
      <c r="K97" s="7"/>
      <c r="L97" s="19"/>
      <c r="M97" s="29"/>
      <c r="N97" s="19"/>
      <c r="O97" s="7"/>
      <c r="P97" s="7"/>
      <c r="Q97" s="19"/>
      <c r="R97" s="19"/>
      <c r="S97" s="19"/>
      <c r="T97" s="90" t="str">
        <f t="shared" si="4"/>
        <v>Don't know</v>
      </c>
      <c r="U97" s="48"/>
      <c r="V97" s="14"/>
      <c r="W97" s="41"/>
      <c r="X97" s="41"/>
      <c r="Y97" s="42"/>
      <c r="Z97" s="49"/>
      <c r="AA97"/>
    </row>
    <row r="98" spans="1:27" s="111" customFormat="1" ht="15" customHeight="1">
      <c r="A98" s="130"/>
      <c r="B98" s="94" t="s">
        <v>182</v>
      </c>
      <c r="C98" s="92" t="s">
        <v>190</v>
      </c>
      <c r="D98" s="1537" t="s">
        <v>66</v>
      </c>
      <c r="E98" s="1538"/>
      <c r="F98" s="1539"/>
      <c r="G98" s="1540" t="s">
        <v>66</v>
      </c>
      <c r="H98" s="1541"/>
      <c r="I98" s="12"/>
      <c r="J98" s="28" t="str">
        <f t="shared" si="3"/>
        <v>Don't know</v>
      </c>
      <c r="K98" s="7"/>
      <c r="L98" s="19"/>
      <c r="M98" s="29"/>
      <c r="N98" s="19"/>
      <c r="O98" s="7"/>
      <c r="P98" s="7"/>
      <c r="Q98" s="19"/>
      <c r="R98" s="19"/>
      <c r="S98" s="19"/>
      <c r="T98" s="90" t="str">
        <f t="shared" si="4"/>
        <v>Don't know</v>
      </c>
      <c r="U98" s="48"/>
      <c r="V98" s="14"/>
      <c r="W98" s="41"/>
      <c r="X98" s="41"/>
      <c r="Y98" s="42"/>
      <c r="Z98" s="49"/>
      <c r="AA98"/>
    </row>
    <row r="99" spans="1:27" s="111" customFormat="1" ht="15" customHeight="1">
      <c r="A99" s="130"/>
      <c r="B99" s="95" t="s">
        <v>183</v>
      </c>
      <c r="C99" s="92" t="s">
        <v>191</v>
      </c>
      <c r="D99" s="1537" t="s">
        <v>199</v>
      </c>
      <c r="E99" s="1538"/>
      <c r="F99" s="1539"/>
      <c r="G99" s="1540" t="s">
        <v>517</v>
      </c>
      <c r="H99" s="1541"/>
      <c r="I99" s="12"/>
      <c r="J99" s="28" t="str">
        <f t="shared" si="3"/>
        <v>Drug shop</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37" t="s">
        <v>66</v>
      </c>
      <c r="E100" s="1538"/>
      <c r="F100" s="1539"/>
      <c r="G100" s="1540" t="s">
        <v>66</v>
      </c>
      <c r="H100" s="1541"/>
      <c r="I100" s="12"/>
      <c r="J100" s="28" t="str">
        <f t="shared" si="3"/>
        <v>Don't know</v>
      </c>
      <c r="K100" s="7"/>
      <c r="L100" s="19"/>
      <c r="M100" s="29"/>
      <c r="N100" s="19"/>
      <c r="O100" s="7"/>
      <c r="P100" s="7"/>
      <c r="Q100" s="19"/>
      <c r="R100" s="19"/>
      <c r="S100" s="19"/>
      <c r="T100" s="90" t="str">
        <f t="shared" si="4"/>
        <v>Don't know</v>
      </c>
      <c r="U100" s="48"/>
      <c r="V100" s="14"/>
      <c r="W100" s="41"/>
      <c r="X100" s="41"/>
      <c r="Y100" s="42"/>
      <c r="Z100" s="49"/>
      <c r="AA100"/>
    </row>
    <row r="101" spans="1:27" s="111" customFormat="1" ht="15" customHeight="1">
      <c r="A101" s="130"/>
      <c r="B101" s="95" t="s">
        <v>185</v>
      </c>
      <c r="C101" s="92" t="s">
        <v>193</v>
      </c>
      <c r="D101" s="1537" t="s">
        <v>66</v>
      </c>
      <c r="E101" s="1538"/>
      <c r="F101" s="1539"/>
      <c r="G101" s="1540" t="s">
        <v>66</v>
      </c>
      <c r="H101" s="1541"/>
      <c r="I101" s="12"/>
      <c r="J101" s="28" t="str">
        <f t="shared" si="3"/>
        <v>Don't know</v>
      </c>
      <c r="K101" s="7"/>
      <c r="L101" s="19"/>
      <c r="M101" s="29"/>
      <c r="N101" s="19"/>
      <c r="O101" s="7"/>
      <c r="P101" s="7"/>
      <c r="Q101" s="19"/>
      <c r="R101" s="19"/>
      <c r="S101" s="19"/>
      <c r="T101" s="90" t="str">
        <f t="shared" si="4"/>
        <v>Don't know</v>
      </c>
      <c r="U101" s="48"/>
      <c r="V101" s="14"/>
      <c r="W101" s="41"/>
      <c r="X101" s="41"/>
      <c r="Y101" s="42"/>
      <c r="Z101" s="49"/>
      <c r="AA101"/>
    </row>
    <row r="102" spans="1:27" s="111" customFormat="1" ht="15" customHeight="1" thickBot="1">
      <c r="A102" s="130"/>
      <c r="B102" s="521" t="s">
        <v>186</v>
      </c>
      <c r="C102" s="522" t="s">
        <v>194</v>
      </c>
      <c r="D102" s="1903" t="s">
        <v>66</v>
      </c>
      <c r="E102" s="1905"/>
      <c r="F102" s="1906"/>
      <c r="G102" s="1907" t="s">
        <v>66</v>
      </c>
      <c r="H102" s="1908"/>
      <c r="I102" s="12"/>
      <c r="J102" s="28" t="str">
        <f t="shared" si="3"/>
        <v>Don't know</v>
      </c>
      <c r="K102" s="7"/>
      <c r="L102" s="19"/>
      <c r="M102" s="29"/>
      <c r="N102" s="19"/>
      <c r="O102" s="7"/>
      <c r="P102" s="7"/>
      <c r="Q102" s="19"/>
      <c r="R102" s="19"/>
      <c r="S102" s="19"/>
      <c r="T102" s="90" t="str">
        <f t="shared" si="4"/>
        <v>Don't know</v>
      </c>
      <c r="U102" s="48"/>
      <c r="V102" s="14"/>
      <c r="W102" s="41"/>
      <c r="X102" s="41"/>
      <c r="Y102" s="42"/>
      <c r="Z102" s="49"/>
      <c r="AA102"/>
    </row>
    <row r="103" spans="1:27" s="111" customFormat="1" ht="75.75" customHeight="1" thickBot="1">
      <c r="A103" s="1528" t="s">
        <v>684</v>
      </c>
      <c r="B103" s="1529"/>
      <c r="C103" s="1530"/>
      <c r="D103" s="2088"/>
      <c r="E103" s="2088"/>
      <c r="F103" s="2088"/>
      <c r="G103" s="2088"/>
      <c r="H103" s="2088"/>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15"/>
      <c r="B104" s="1516"/>
      <c r="C104" s="1516"/>
      <c r="D104" s="1516"/>
      <c r="E104" s="1516"/>
      <c r="F104" s="1516"/>
      <c r="G104" s="1516"/>
      <c r="H104" s="1517"/>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91" t="s">
        <v>195</v>
      </c>
      <c r="B105" s="1492"/>
      <c r="C105" s="1492"/>
      <c r="D105" s="214" t="s">
        <v>32</v>
      </c>
      <c r="E105" s="1534" t="s">
        <v>38</v>
      </c>
      <c r="F105" s="1535"/>
      <c r="G105" s="1536"/>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65" t="s">
        <v>107</v>
      </c>
      <c r="C106" s="1465"/>
      <c r="D106" s="100" t="s">
        <v>62</v>
      </c>
      <c r="E106" s="1512"/>
      <c r="F106" s="1513"/>
      <c r="G106" s="1518"/>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65" t="s">
        <v>23</v>
      </c>
      <c r="C107" s="1465"/>
      <c r="D107" s="100" t="s">
        <v>62</v>
      </c>
      <c r="E107" s="1512"/>
      <c r="F107" s="1513"/>
      <c r="G107" s="1518"/>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19" t="s">
        <v>24</v>
      </c>
      <c r="C108" s="1519"/>
      <c r="D108" s="131" t="s">
        <v>62</v>
      </c>
      <c r="E108" s="1520"/>
      <c r="F108" s="1521"/>
      <c r="G108" s="1522"/>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15"/>
      <c r="B109" s="1516"/>
      <c r="C109" s="1516"/>
      <c r="D109" s="1516"/>
      <c r="E109" s="1516"/>
      <c r="F109" s="1516"/>
      <c r="G109" s="1516"/>
      <c r="H109" s="1517"/>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80" t="s">
        <v>196</v>
      </c>
      <c r="B110" s="1465"/>
      <c r="C110" s="1465"/>
      <c r="D110" s="1465"/>
      <c r="E110" s="1465"/>
      <c r="F110" s="1465"/>
      <c r="G110" s="1465"/>
      <c r="H110" s="148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65" t="s">
        <v>25</v>
      </c>
      <c r="C111" s="1465"/>
      <c r="D111" s="1465"/>
      <c r="E111" s="1465"/>
      <c r="F111" s="1466"/>
      <c r="G111" s="1537" t="s">
        <v>62</v>
      </c>
      <c r="H111" s="1646"/>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65" t="s">
        <v>26</v>
      </c>
      <c r="C112" s="1465"/>
      <c r="D112" s="1465"/>
      <c r="E112" s="1465"/>
      <c r="F112" s="1466"/>
      <c r="G112" s="1537" t="s">
        <v>62</v>
      </c>
      <c r="H112" s="1646"/>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65" t="s">
        <v>27</v>
      </c>
      <c r="C113" s="1465"/>
      <c r="D113" s="1465"/>
      <c r="E113" s="1465"/>
      <c r="F113" s="1466"/>
      <c r="G113" s="1537" t="s">
        <v>205</v>
      </c>
      <c r="H113" s="1646"/>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40" t="s">
        <v>205</v>
      </c>
      <c r="E114" s="1642"/>
      <c r="F114" s="1642"/>
      <c r="G114" s="1642"/>
      <c r="H114" s="1541"/>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80" t="s">
        <v>197</v>
      </c>
      <c r="B115" s="1465"/>
      <c r="C115" s="1465"/>
      <c r="D115" s="1465"/>
      <c r="E115" s="1465"/>
      <c r="F115" s="1465"/>
      <c r="G115" s="1465"/>
      <c r="H115" s="148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65" t="s">
        <v>108</v>
      </c>
      <c r="C116" s="1465"/>
      <c r="D116" s="1465"/>
      <c r="E116" s="1465"/>
      <c r="F116" s="1466"/>
      <c r="G116" s="1537" t="s">
        <v>61</v>
      </c>
      <c r="H116" s="1646"/>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65" t="s">
        <v>109</v>
      </c>
      <c r="C117" s="1465"/>
      <c r="D117" s="1465"/>
      <c r="E117" s="1465"/>
      <c r="F117" s="1466"/>
      <c r="G117" s="1537" t="s">
        <v>61</v>
      </c>
      <c r="H117" s="1646"/>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65" t="s">
        <v>170</v>
      </c>
      <c r="C118" s="1465"/>
      <c r="D118" s="1465"/>
      <c r="E118" s="1465"/>
      <c r="F118" s="1466"/>
      <c r="G118" s="1537" t="s">
        <v>61</v>
      </c>
      <c r="H118" s="1646"/>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65" t="s">
        <v>171</v>
      </c>
      <c r="C119" s="1465"/>
      <c r="D119" s="1465"/>
      <c r="E119" s="1465"/>
      <c r="F119" s="1466"/>
      <c r="G119" s="1537" t="s">
        <v>61</v>
      </c>
      <c r="H119" s="1646"/>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65" t="s">
        <v>29</v>
      </c>
      <c r="C120" s="1465"/>
      <c r="D120" s="1465"/>
      <c r="E120" s="1465"/>
      <c r="F120" s="1466"/>
      <c r="G120" s="1537" t="s">
        <v>62</v>
      </c>
      <c r="H120" s="1646"/>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65" t="s">
        <v>18</v>
      </c>
      <c r="C121" s="1465"/>
      <c r="D121" s="1465"/>
      <c r="E121" s="1465"/>
      <c r="F121" s="1466"/>
      <c r="G121" s="1537" t="s">
        <v>62</v>
      </c>
      <c r="H121" s="1646"/>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65" t="s">
        <v>19</v>
      </c>
      <c r="C122" s="1465"/>
      <c r="D122" s="1465"/>
      <c r="E122" s="1465"/>
      <c r="F122" s="1466"/>
      <c r="G122" s="1537" t="s">
        <v>62</v>
      </c>
      <c r="H122" s="1646"/>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65" t="s">
        <v>110</v>
      </c>
      <c r="C123" s="1465"/>
      <c r="D123" s="1465"/>
      <c r="E123" s="1465"/>
      <c r="F123" s="1466"/>
      <c r="G123" s="1537" t="s">
        <v>61</v>
      </c>
      <c r="H123" s="1646"/>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65" t="s">
        <v>72</v>
      </c>
      <c r="C124" s="1465"/>
      <c r="D124" s="1465"/>
      <c r="E124" s="1465"/>
      <c r="F124" s="1466"/>
      <c r="G124" s="1537" t="s">
        <v>62</v>
      </c>
      <c r="H124" s="1646"/>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65" t="s">
        <v>111</v>
      </c>
      <c r="C125" s="1465"/>
      <c r="D125" s="1465"/>
      <c r="E125" s="1465"/>
      <c r="F125" s="1466"/>
      <c r="G125" s="1537" t="s">
        <v>62</v>
      </c>
      <c r="H125" s="1646"/>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65" t="s">
        <v>112</v>
      </c>
      <c r="D126" s="1465"/>
      <c r="E126" s="1465"/>
      <c r="F126" s="1465"/>
      <c r="G126" s="1647" t="s">
        <v>205</v>
      </c>
      <c r="H126" s="1648"/>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505" t="s">
        <v>198</v>
      </c>
      <c r="B127" s="1506"/>
      <c r="C127" s="1506"/>
      <c r="D127" s="1506"/>
      <c r="E127" s="1506"/>
      <c r="F127" s="1506"/>
      <c r="G127" s="1647">
        <v>2011</v>
      </c>
      <c r="H127" s="1648"/>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80" t="s">
        <v>437</v>
      </c>
      <c r="B128" s="1465"/>
      <c r="C128" s="1466"/>
      <c r="D128" s="1664" t="s">
        <v>518</v>
      </c>
      <c r="E128" s="1665"/>
      <c r="F128" s="1665"/>
      <c r="G128" s="1665"/>
      <c r="H128" s="1666"/>
      <c r="I128" s="31"/>
      <c r="J128" s="18"/>
      <c r="K128" s="7" t="str">
        <f>A128</f>
        <v xml:space="preserve">D11. Name of the list(s)
</v>
      </c>
      <c r="L128" s="7"/>
      <c r="M128" s="19"/>
      <c r="N128" s="19"/>
      <c r="O128" s="7" t="str">
        <f>D128</f>
        <v>Essential Medicines, Health and Laboratory Supplies List (EMHLS)</v>
      </c>
      <c r="P128" s="19"/>
      <c r="Q128" s="1"/>
      <c r="R128" s="19"/>
      <c r="S128" s="20"/>
      <c r="T128" s="2"/>
      <c r="U128" s="2"/>
      <c r="V128" s="2"/>
      <c r="W128" s="37"/>
      <c r="X128" s="37"/>
      <c r="Y128" s="1"/>
      <c r="Z128" s="53"/>
      <c r="AA128"/>
    </row>
    <row r="129" spans="1:27" s="132" customFormat="1" ht="30">
      <c r="A129" s="1480" t="s">
        <v>472</v>
      </c>
      <c r="B129" s="1465"/>
      <c r="C129" s="1466"/>
      <c r="D129" s="1664"/>
      <c r="E129" s="1665"/>
      <c r="F129" s="1665"/>
      <c r="G129" s="1665"/>
      <c r="H129" s="1666"/>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80" t="s">
        <v>439</v>
      </c>
      <c r="B130" s="1465"/>
      <c r="C130" s="1465"/>
      <c r="D130" s="1465"/>
      <c r="E130" s="1465"/>
      <c r="F130" s="1465"/>
      <c r="G130" s="1465"/>
      <c r="H130" s="148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496" t="s">
        <v>172</v>
      </c>
      <c r="C131" s="1497"/>
      <c r="D131" s="1497"/>
      <c r="E131" s="1498"/>
      <c r="F131" s="1499">
        <v>2010</v>
      </c>
      <c r="G131" s="1500"/>
      <c r="H131" s="150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65" t="s">
        <v>67</v>
      </c>
      <c r="C132" s="1465"/>
      <c r="D132" s="1465"/>
      <c r="E132" s="1465"/>
      <c r="F132" s="1466"/>
      <c r="G132" s="1467" t="s">
        <v>61</v>
      </c>
      <c r="H132" s="1468"/>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65" t="s">
        <v>68</v>
      </c>
      <c r="C133" s="1465"/>
      <c r="D133" s="1465"/>
      <c r="E133" s="1465"/>
      <c r="F133" s="1466"/>
      <c r="G133" s="1467" t="s">
        <v>61</v>
      </c>
      <c r="H133" s="1468"/>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65" t="s">
        <v>40</v>
      </c>
      <c r="C134" s="1465"/>
      <c r="D134" s="1465"/>
      <c r="E134" s="1465"/>
      <c r="F134" s="1466"/>
      <c r="G134" s="1467" t="s">
        <v>61</v>
      </c>
      <c r="H134" s="1468"/>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65" t="s">
        <v>41</v>
      </c>
      <c r="C135" s="1465"/>
      <c r="D135" s="1465"/>
      <c r="E135" s="1465"/>
      <c r="F135" s="1466"/>
      <c r="G135" s="1467" t="s">
        <v>62</v>
      </c>
      <c r="H135" s="1468"/>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60.75" thickBot="1">
      <c r="A136" s="152" t="s">
        <v>42</v>
      </c>
      <c r="B136" s="1465" t="s">
        <v>43</v>
      </c>
      <c r="C136" s="1466"/>
      <c r="D136" s="1486" t="s">
        <v>596</v>
      </c>
      <c r="E136" s="1487"/>
      <c r="F136" s="1487"/>
      <c r="G136" s="1487"/>
      <c r="H136" s="1488"/>
      <c r="I136" s="31"/>
      <c r="J136" s="18"/>
      <c r="K136" s="7" t="str">
        <f>B136</f>
        <v>f. Notes about the Poverty Reduction Strategy Paper</v>
      </c>
      <c r="L136" s="7"/>
      <c r="M136" s="19"/>
      <c r="N136" s="19"/>
      <c r="O136" s="7" t="str">
        <f>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36" s="19"/>
      <c r="Q136" s="1"/>
      <c r="R136" s="19"/>
      <c r="S136" s="20"/>
      <c r="T136" s="2"/>
      <c r="U136" s="2"/>
      <c r="V136" s="2"/>
      <c r="W136" s="37"/>
      <c r="X136" s="37"/>
      <c r="Y136" s="1"/>
      <c r="Z136" s="53"/>
      <c r="AA136"/>
    </row>
    <row r="137" spans="1:27" s="111" customFormat="1" ht="16.5" customHeight="1" thickBot="1">
      <c r="A137" s="1489" t="s">
        <v>4</v>
      </c>
      <c r="B137" s="1490"/>
      <c r="C137" s="1490"/>
      <c r="D137" s="1490"/>
      <c r="E137" s="1490"/>
      <c r="F137" s="1490"/>
      <c r="G137" s="1490"/>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91" t="s">
        <v>173</v>
      </c>
      <c r="B138" s="1492"/>
      <c r="C138" s="1492"/>
      <c r="D138" s="1492"/>
      <c r="E138" s="1492"/>
      <c r="F138" s="1493"/>
      <c r="G138" s="1494" t="s">
        <v>61</v>
      </c>
      <c r="H138" s="1495"/>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80" t="s">
        <v>620</v>
      </c>
      <c r="B139" s="1465"/>
      <c r="C139" s="1465"/>
      <c r="D139" s="1465"/>
      <c r="E139" s="1465"/>
      <c r="F139" s="1465"/>
      <c r="G139" s="1465"/>
      <c r="H139" s="148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65" t="s">
        <v>108</v>
      </c>
      <c r="C140" s="1465"/>
      <c r="D140" s="1465"/>
      <c r="E140" s="1465"/>
      <c r="F140" s="1466"/>
      <c r="G140" s="1698" t="s">
        <v>61</v>
      </c>
      <c r="H140" s="1700"/>
      <c r="I140" s="6"/>
      <c r="J140" s="28" t="str">
        <f t="shared" ref="J140:J150"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65" t="s">
        <v>109</v>
      </c>
      <c r="C141" s="1465"/>
      <c r="D141" s="1465"/>
      <c r="E141" s="1465"/>
      <c r="F141" s="1466"/>
      <c r="G141" s="1698" t="s">
        <v>61</v>
      </c>
      <c r="H141" s="1700"/>
      <c r="I141" s="6"/>
      <c r="J141" s="28" t="str">
        <f t="shared" si="7"/>
        <v>Yes</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65" t="s">
        <v>170</v>
      </c>
      <c r="C142" s="1465"/>
      <c r="D142" s="1465"/>
      <c r="E142" s="1465"/>
      <c r="F142" s="1466"/>
      <c r="G142" s="1698" t="s">
        <v>944</v>
      </c>
      <c r="H142" s="1700"/>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65" t="s">
        <v>171</v>
      </c>
      <c r="C143" s="1465"/>
      <c r="D143" s="1465"/>
      <c r="E143" s="1465"/>
      <c r="F143" s="1466"/>
      <c r="G143" s="1698" t="s">
        <v>944</v>
      </c>
      <c r="H143" s="1700"/>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65" t="s">
        <v>29</v>
      </c>
      <c r="C144" s="1465"/>
      <c r="D144" s="1465"/>
      <c r="E144" s="1465"/>
      <c r="F144" s="1466"/>
      <c r="G144" s="1698" t="s">
        <v>944</v>
      </c>
      <c r="H144" s="1700"/>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65" t="s">
        <v>18</v>
      </c>
      <c r="C145" s="1465"/>
      <c r="D145" s="1465"/>
      <c r="E145" s="1465"/>
      <c r="F145" s="1466"/>
      <c r="G145" s="1698" t="s">
        <v>692</v>
      </c>
      <c r="H145" s="1700"/>
      <c r="I145" s="6"/>
      <c r="J145" s="28" t="str">
        <f t="shared" si="7"/>
        <v>yes</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65" t="s">
        <v>19</v>
      </c>
      <c r="C146" s="1465"/>
      <c r="D146" s="1465"/>
      <c r="E146" s="1465"/>
      <c r="F146" s="1466"/>
      <c r="G146" s="1698" t="s">
        <v>205</v>
      </c>
      <c r="H146" s="1700"/>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65" t="s">
        <v>110</v>
      </c>
      <c r="C147" s="1465"/>
      <c r="D147" s="1465"/>
      <c r="E147" s="1465"/>
      <c r="F147" s="1466"/>
      <c r="G147" s="1698" t="s">
        <v>944</v>
      </c>
      <c r="H147" s="1700"/>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65" t="s">
        <v>72</v>
      </c>
      <c r="C148" s="1465"/>
      <c r="D148" s="1465"/>
      <c r="E148" s="1465"/>
      <c r="F148" s="1466"/>
      <c r="G148" s="1698" t="s">
        <v>205</v>
      </c>
      <c r="H148" s="1700"/>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65" t="s">
        <v>717</v>
      </c>
      <c r="C149" s="1465"/>
      <c r="D149" s="1465"/>
      <c r="E149" s="1465"/>
      <c r="F149" s="1465"/>
      <c r="G149" s="1823" t="s">
        <v>538</v>
      </c>
      <c r="H149" s="1825"/>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65" t="s">
        <v>175</v>
      </c>
      <c r="C150" s="1465"/>
      <c r="D150" s="1465"/>
      <c r="E150" s="1465"/>
      <c r="F150" s="1465"/>
      <c r="G150" s="1823" t="s">
        <v>945</v>
      </c>
      <c r="H150" s="1825"/>
      <c r="I150" s="6"/>
      <c r="J150" s="28" t="str">
        <f t="shared" si="7"/>
        <v>MOH bi monthly stock status report</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80" t="s">
        <v>440</v>
      </c>
      <c r="B151" s="1465"/>
      <c r="C151" s="1465"/>
      <c r="D151" s="1465"/>
      <c r="E151" s="1465"/>
      <c r="F151" s="1465"/>
      <c r="G151" s="1465"/>
      <c r="H151" s="148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82" t="s">
        <v>176</v>
      </c>
      <c r="C152" s="1482"/>
      <c r="D152" s="1482"/>
      <c r="E152" s="1482"/>
      <c r="F152" s="1483"/>
      <c r="G152" s="2086" t="s">
        <v>944</v>
      </c>
      <c r="H152" s="2087"/>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678"/>
      <c r="B153" s="1465" t="s">
        <v>177</v>
      </c>
      <c r="C153" s="1465"/>
      <c r="D153" s="1465"/>
      <c r="E153" s="1465"/>
      <c r="F153" s="1466"/>
      <c r="G153" s="1698" t="s">
        <v>944</v>
      </c>
      <c r="H153" s="1700"/>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469" t="s">
        <v>473</v>
      </c>
      <c r="B154" s="1470"/>
      <c r="C154" s="1471"/>
      <c r="D154" s="1775"/>
      <c r="E154" s="1776"/>
      <c r="F154" s="1776"/>
      <c r="G154" s="1776"/>
      <c r="H154" s="1777"/>
      <c r="I154" s="6"/>
      <c r="J154" s="28"/>
      <c r="K154" s="7" t="str">
        <f>A154</f>
        <v xml:space="preserve">F. Please note any overall comments about challenges and/or successes with contraceptive security in your country.
</v>
      </c>
      <c r="L154" s="19"/>
      <c r="M154" s="19"/>
      <c r="N154" s="19"/>
      <c r="O154" s="7">
        <f>D154</f>
        <v>0</v>
      </c>
      <c r="P154" s="19"/>
      <c r="Q154" s="19"/>
      <c r="R154" s="19"/>
      <c r="S154" s="19"/>
      <c r="T154" s="14"/>
      <c r="U154" s="14"/>
      <c r="V154" s="14"/>
      <c r="W154" s="41"/>
      <c r="X154" s="41"/>
      <c r="Y154" s="42"/>
      <c r="Z154" s="49"/>
      <c r="AA154"/>
    </row>
    <row r="155" spans="1:27" s="1" customFormat="1" ht="15.75">
      <c r="A155" s="1805"/>
      <c r="B155" s="1805"/>
      <c r="C155" s="1805"/>
      <c r="D155" s="1805"/>
      <c r="E155" s="1805"/>
      <c r="F155" s="1805"/>
      <c r="G155" s="1805"/>
      <c r="H155" s="1805"/>
      <c r="I155" s="31"/>
      <c r="J155" s="18"/>
      <c r="K155" s="7"/>
      <c r="L155" s="7"/>
      <c r="M155" s="19"/>
      <c r="N155" s="19"/>
      <c r="O155" s="7"/>
      <c r="P155" s="19"/>
      <c r="R155" s="19"/>
      <c r="S155" s="20"/>
      <c r="T155" s="2"/>
      <c r="U155" s="2"/>
      <c r="V155" s="2"/>
      <c r="W155" s="37"/>
      <c r="X155" s="37"/>
      <c r="Z155" s="53"/>
      <c r="AA155"/>
    </row>
    <row r="156" spans="1:27" s="107" customFormat="1" ht="18">
      <c r="A156" s="1476"/>
      <c r="B156" s="1476"/>
      <c r="C156" s="1476"/>
      <c r="D156" s="1476"/>
      <c r="E156" s="1476"/>
      <c r="F156" s="1476"/>
      <c r="G156" s="1476"/>
      <c r="H156" s="1476"/>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H24">
      <formula1>"0 times, 1-2 times, 3-5 times, 6 or more times, Don't know"</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3" manualBreakCount="3">
    <brk id="33" max="7" man="1"/>
    <brk id="56" max="7" man="1"/>
    <brk id="102" max="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1452</v>
      </c>
      <c r="B7" s="1632"/>
      <c r="C7" s="1632"/>
      <c r="D7" s="916"/>
      <c r="E7" s="916"/>
      <c r="F7" s="916"/>
      <c r="G7" s="917"/>
      <c r="H7" s="918"/>
      <c r="I7" s="906"/>
      <c r="J7" s="907"/>
      <c r="K7" s="908" t="str">
        <f>A7</f>
        <v>Country: Ukraine</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540" t="s">
        <v>244</v>
      </c>
      <c r="E13" s="1642"/>
      <c r="F13" s="1642"/>
      <c r="G13" s="1642"/>
      <c r="H13" s="1541"/>
      <c r="I13" s="419"/>
      <c r="J13" s="404"/>
      <c r="K13" s="397" t="str">
        <f>B13</f>
        <v>a. What is the name of the committee?</v>
      </c>
      <c r="L13" s="426" t="str">
        <f>D13</f>
        <v>National Committee for Implementation of the State Program "Reproductive Health of the Nation up to 2015" (SPRHN)</v>
      </c>
      <c r="M13" s="396"/>
      <c r="N13" s="396"/>
      <c r="O13" s="398" t="str">
        <f>D13</f>
        <v>National Committee for Implementation of the State Program "Reproductive Health of the Nation up to 2015" (SPRHN)</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680" t="s">
        <v>62</v>
      </c>
      <c r="E15" s="151" t="s">
        <v>55</v>
      </c>
      <c r="F15" s="1664"/>
      <c r="G15" s="1665"/>
      <c r="H15" s="166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680" t="s">
        <v>61</v>
      </c>
      <c r="E16" s="153" t="s">
        <v>55</v>
      </c>
      <c r="F16" s="2102" t="s">
        <v>245</v>
      </c>
      <c r="G16" s="2103"/>
      <c r="H16" s="2104"/>
      <c r="I16" s="419"/>
      <c r="J16" s="404"/>
      <c r="K16" s="397" t="str">
        <f t="shared" si="0"/>
        <v>b. NGO (for example: service delivery, advocacy, Planned Parenthood affiliate, Marie Stopes affiliate, faith-based organizations, etc.)</v>
      </c>
      <c r="L16" s="396"/>
      <c r="M16" s="396"/>
      <c r="N16" s="396"/>
      <c r="O16" s="397"/>
      <c r="P16" s="396"/>
      <c r="Q16" s="397" t="str">
        <f t="shared" si="1"/>
        <v>All-Ukrainian Federation of Young Doctors, All-Ukrainian Women's Society, Women's Health and Family Planning Foundation</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680" t="s">
        <v>62</v>
      </c>
      <c r="E17" s="153" t="s">
        <v>55</v>
      </c>
      <c r="F17" s="1664"/>
      <c r="G17" s="1665"/>
      <c r="H17" s="166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75">
      <c r="A18" s="152"/>
      <c r="B18" s="1465" t="s">
        <v>15</v>
      </c>
      <c r="C18" s="1466"/>
      <c r="D18" s="680" t="s">
        <v>61</v>
      </c>
      <c r="E18" s="153" t="s">
        <v>56</v>
      </c>
      <c r="F18" s="2102" t="s">
        <v>616</v>
      </c>
      <c r="G18" s="2103"/>
      <c r="H18" s="2104"/>
      <c r="I18" s="419"/>
      <c r="J18" s="404"/>
      <c r="K18" s="397" t="str">
        <f t="shared" si="0"/>
        <v>d. Donors</v>
      </c>
      <c r="L18" s="396"/>
      <c r="M18" s="396"/>
      <c r="N18" s="396"/>
      <c r="O18" s="397"/>
      <c r="P18" s="396"/>
      <c r="Q18" s="397" t="str">
        <f t="shared" si="1"/>
        <v>USAID (represented by the staff of the USAID-supported projects: Together for Health (closed in 2011),  Maternal &amp; Infant Health Project (closed in 2012), Healthy Women of Ukraine (since 2011 - up to date))</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220</v>
      </c>
      <c r="G19" s="1665"/>
      <c r="H19" s="166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680" t="s">
        <v>61</v>
      </c>
      <c r="E20" s="153" t="s">
        <v>58</v>
      </c>
      <c r="F20" s="2102" t="s">
        <v>246</v>
      </c>
      <c r="G20" s="2103"/>
      <c r="H20" s="2104"/>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MCH Department/RH Division, Finance and Economic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680" t="s">
        <v>61</v>
      </c>
      <c r="E21" s="153" t="s">
        <v>59</v>
      </c>
      <c r="F21" s="1664"/>
      <c r="G21" s="1665"/>
      <c r="H21" s="166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562" t="s">
        <v>39</v>
      </c>
      <c r="C22" s="1562"/>
      <c r="D22" s="680"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0">
      <c r="A23" s="152"/>
      <c r="B23" s="1562" t="s">
        <v>121</v>
      </c>
      <c r="C23" s="1562"/>
      <c r="D23" s="680" t="s">
        <v>61</v>
      </c>
      <c r="E23" s="153" t="s">
        <v>59</v>
      </c>
      <c r="F23" s="2102" t="s">
        <v>247</v>
      </c>
      <c r="G23" s="2103"/>
      <c r="H23" s="2104"/>
      <c r="I23" s="419"/>
      <c r="J23" s="404"/>
      <c r="K23" s="403" t="str">
        <f t="shared" si="0"/>
        <v>i. Other (for example: partners)</v>
      </c>
      <c r="L23" s="404"/>
      <c r="M23" s="404"/>
      <c r="N23" s="404"/>
      <c r="O23" s="403"/>
      <c r="P23" s="404"/>
      <c r="Q23" s="403" t="str">
        <f t="shared" si="1"/>
        <v>Academy of Science, National Academy of Post-Graduate Education</v>
      </c>
      <c r="R23" s="404"/>
      <c r="S23" s="404"/>
      <c r="T23" s="404"/>
      <c r="U23" s="404"/>
      <c r="V23" s="404"/>
      <c r="W23" s="428"/>
      <c r="X23" s="428"/>
      <c r="Y23" s="429"/>
      <c r="Z23" s="429"/>
      <c r="AA23" s="409"/>
    </row>
    <row r="24" spans="1:134" s="111" customFormat="1">
      <c r="A24" s="1480" t="s">
        <v>122</v>
      </c>
      <c r="B24" s="1465"/>
      <c r="C24" s="1465"/>
      <c r="D24" s="1465"/>
      <c r="E24" s="1465"/>
      <c r="F24" s="1465"/>
      <c r="G24" s="1465"/>
      <c r="H24" s="98"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98"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15"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19" t="s">
        <v>85</v>
      </c>
      <c r="G28" s="159" t="s">
        <v>98</v>
      </c>
      <c r="H28" s="11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ustomHeight="1">
      <c r="A29" s="1480" t="s">
        <v>675</v>
      </c>
      <c r="B29" s="1465"/>
      <c r="C29" s="1465"/>
      <c r="D29" s="1465"/>
      <c r="E29" s="1465"/>
      <c r="F29" s="1466"/>
      <c r="G29" s="2098">
        <v>1600000</v>
      </c>
      <c r="H29" s="2099"/>
      <c r="I29" s="438"/>
      <c r="J29" s="403">
        <f>G29</f>
        <v>1600000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20" t="s">
        <v>538</v>
      </c>
      <c r="F30" s="162" t="s">
        <v>127</v>
      </c>
      <c r="G30" s="2100" t="s">
        <v>1677</v>
      </c>
      <c r="H30" s="2101"/>
      <c r="I30" s="438"/>
      <c r="J30" s="403" t="str">
        <f>G30</f>
        <v>GOU</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98"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734</v>
      </c>
      <c r="B32" s="1607"/>
      <c r="C32" s="1607"/>
      <c r="D32" s="1607"/>
      <c r="E32" s="1607"/>
      <c r="F32" s="1607"/>
      <c r="G32" s="1608"/>
      <c r="H32" s="98"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607" t="s">
        <v>208</v>
      </c>
      <c r="C35" s="1607"/>
      <c r="D35" s="1608"/>
      <c r="E35" s="229">
        <v>160625</v>
      </c>
      <c r="F35" s="169" t="s">
        <v>538</v>
      </c>
      <c r="G35" s="178" t="s">
        <v>248</v>
      </c>
      <c r="H35" s="393"/>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94.5" customHeight="1">
      <c r="A36" s="152"/>
      <c r="B36" s="1607" t="s">
        <v>209</v>
      </c>
      <c r="C36" s="1607"/>
      <c r="D36" s="1608"/>
      <c r="E36" s="168">
        <v>725011</v>
      </c>
      <c r="F36" s="169" t="s">
        <v>538</v>
      </c>
      <c r="G36" s="178" t="s">
        <v>946</v>
      </c>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885636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65" t="s">
        <v>138</v>
      </c>
      <c r="C41" s="1466"/>
      <c r="D41" s="123" t="s">
        <v>61</v>
      </c>
      <c r="E41" s="121">
        <v>160625</v>
      </c>
      <c r="F41" s="368" t="s">
        <v>538</v>
      </c>
      <c r="G41" s="124" t="s">
        <v>249</v>
      </c>
      <c r="H41" s="393"/>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40" t="s">
        <v>947</v>
      </c>
      <c r="E42" s="1642"/>
      <c r="F42" s="1642"/>
      <c r="G42" s="1642"/>
      <c r="H42" s="1541"/>
      <c r="I42" s="444"/>
      <c r="J42" s="437"/>
      <c r="K42" s="397" t="str">
        <f>C42</f>
        <v>i. Specify source(s) of internally generated funds spent (for example, from taxes)</v>
      </c>
      <c r="L42" s="396"/>
      <c r="M42" s="396"/>
      <c r="N42" s="396"/>
      <c r="O42" s="398" t="str">
        <f>D42</f>
        <v xml:space="preserve">Central budget </v>
      </c>
      <c r="P42" s="396"/>
      <c r="Q42" s="396"/>
      <c r="R42" s="396"/>
      <c r="S42" s="396"/>
      <c r="T42" s="406"/>
      <c r="U42" s="406"/>
      <c r="V42" s="406"/>
      <c r="W42" s="407"/>
      <c r="X42" s="407"/>
      <c r="Y42" s="424"/>
      <c r="Z42" s="425"/>
      <c r="AA42" s="409"/>
    </row>
    <row r="43" spans="1:27" s="111" customFormat="1" ht="78.75" customHeight="1">
      <c r="A43" s="164"/>
      <c r="B43" s="1465" t="s">
        <v>140</v>
      </c>
      <c r="C43" s="1466"/>
      <c r="D43" s="123" t="s">
        <v>61</v>
      </c>
      <c r="E43" s="121">
        <v>118125</v>
      </c>
      <c r="F43" s="368" t="s">
        <v>538</v>
      </c>
      <c r="G43" s="124" t="s">
        <v>948</v>
      </c>
      <c r="H43" s="393"/>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40" t="s">
        <v>949</v>
      </c>
      <c r="E44" s="1642"/>
      <c r="F44" s="1642"/>
      <c r="G44" s="1642"/>
      <c r="H44" s="1541"/>
      <c r="I44" s="444"/>
      <c r="J44" s="437"/>
      <c r="K44" s="397" t="str">
        <f>C44</f>
        <v>i. Specify source(s) of other government funds spent (for example: basket funding or specific donor)</v>
      </c>
      <c r="L44" s="396"/>
      <c r="M44" s="396"/>
      <c r="N44" s="396"/>
      <c r="O44" s="398" t="str">
        <f>D44</f>
        <v>Local (regional) budgets</v>
      </c>
      <c r="P44" s="396"/>
      <c r="Q44" s="396"/>
      <c r="R44" s="396"/>
      <c r="S44" s="396"/>
      <c r="T44" s="406"/>
      <c r="U44" s="406"/>
      <c r="V44" s="406"/>
      <c r="W44" s="407"/>
      <c r="X44" s="407"/>
      <c r="Y44" s="424"/>
      <c r="Z44" s="425"/>
      <c r="AA44" s="409"/>
    </row>
    <row r="45" spans="1:27" s="111" customFormat="1" ht="45">
      <c r="A45" s="164"/>
      <c r="B45" s="1465" t="s">
        <v>142</v>
      </c>
      <c r="C45" s="1466"/>
      <c r="D45" s="181"/>
      <c r="E45" s="565">
        <f>E41+E43</f>
        <v>278750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20">
      <c r="A49" s="164"/>
      <c r="B49" s="1465" t="s">
        <v>99</v>
      </c>
      <c r="C49" s="1466"/>
      <c r="D49" s="702" t="s">
        <v>62</v>
      </c>
      <c r="E49" s="121">
        <v>212152</v>
      </c>
      <c r="F49" s="230" t="s">
        <v>538</v>
      </c>
      <c r="G49" s="126" t="s">
        <v>950</v>
      </c>
      <c r="H49" s="191" t="s">
        <v>951</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702" t="s">
        <v>952</v>
      </c>
      <c r="E50" s="1702"/>
      <c r="F50" s="1702"/>
      <c r="G50" s="1702"/>
      <c r="H50" s="1703"/>
      <c r="I50" s="127"/>
      <c r="J50" s="437"/>
      <c r="K50" s="397" t="str">
        <f>C50</f>
        <v xml:space="preserve">i. Specify source(s) of in-kind donations </v>
      </c>
      <c r="L50" s="396"/>
      <c r="M50" s="396"/>
      <c r="N50" s="396"/>
      <c r="O50" s="398" t="str">
        <f>D50</f>
        <v>USAID/Washington</v>
      </c>
      <c r="P50" s="396"/>
      <c r="Q50" s="396"/>
      <c r="R50" s="396"/>
      <c r="S50" s="396"/>
      <c r="T50" s="406"/>
      <c r="U50" s="406"/>
      <c r="V50" s="406"/>
      <c r="W50" s="407"/>
      <c r="X50" s="407"/>
      <c r="Y50" s="424"/>
      <c r="Z50" s="425"/>
      <c r="AA50" s="409"/>
    </row>
    <row r="51" spans="1:27" s="111" customFormat="1" ht="90">
      <c r="A51" s="164"/>
      <c r="B51" s="1465" t="s">
        <v>149</v>
      </c>
      <c r="C51" s="1466"/>
      <c r="D51" s="702" t="s">
        <v>61</v>
      </c>
      <c r="E51" s="168" t="s">
        <v>1219</v>
      </c>
      <c r="F51" s="169"/>
      <c r="G51" s="190"/>
      <c r="H51" s="191" t="s">
        <v>953</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60">
      <c r="A52" s="164"/>
      <c r="B52" s="1465" t="s">
        <v>150</v>
      </c>
      <c r="C52" s="1466"/>
      <c r="D52" s="702" t="s">
        <v>62</v>
      </c>
      <c r="E52" s="168">
        <v>0</v>
      </c>
      <c r="F52" s="169"/>
      <c r="G52" s="190"/>
      <c r="H52" s="191" t="s">
        <v>954</v>
      </c>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f>
        <v>212152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0.56783227609583986</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0.57623318385650224</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53" customHeight="1">
      <c r="A58" s="1594" t="s">
        <v>153</v>
      </c>
      <c r="B58" s="1595"/>
      <c r="C58" s="1595"/>
      <c r="D58" s="1595"/>
      <c r="E58" s="1596"/>
      <c r="F58" s="566">
        <f>(E45+E53)/G29</f>
        <v>0.30681375</v>
      </c>
      <c r="G58" s="2096" t="s">
        <v>955</v>
      </c>
      <c r="H58" s="2097"/>
      <c r="I58" s="438"/>
      <c r="J58" s="446" t="str">
        <f>G58</f>
        <v xml:space="preserve">Comments: In 2013 contraceptives for vulnerable population (4 categories under the State program "Reproductive Health of Nation" up to 2015") were provided from two sources: 1) governmental procurement and 2) distribution of USAID-donated contraceptives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01" t="s">
        <v>61</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30" customHeight="1">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3" customHeight="1">
      <c r="A62" s="152"/>
      <c r="B62" s="1465" t="s">
        <v>31</v>
      </c>
      <c r="C62" s="1465"/>
      <c r="D62" s="1465"/>
      <c r="E62" s="1465"/>
      <c r="F62" s="1634" t="s">
        <v>250</v>
      </c>
      <c r="G62" s="1635"/>
      <c r="H62" s="1636"/>
      <c r="I62" s="438"/>
      <c r="J62" s="437"/>
      <c r="K62" s="397"/>
      <c r="L62" s="396"/>
      <c r="M62" s="448">
        <f>E62</f>
        <v>0</v>
      </c>
      <c r="N62" s="396"/>
      <c r="O62" s="396"/>
      <c r="P62" s="396"/>
      <c r="Q62" s="397" t="str">
        <f>F62</f>
        <v>MCH Department of Ministry of Health and Oblast Health Administrations in collaboration with Oblast FP Centers</v>
      </c>
      <c r="R62" s="398" t="str">
        <f>B62</f>
        <v>a. Specify entity</v>
      </c>
      <c r="S62" s="396"/>
      <c r="T62" s="406"/>
      <c r="U62" s="406"/>
      <c r="V62" s="406"/>
      <c r="W62" s="407"/>
      <c r="X62" s="407"/>
      <c r="Y62" s="424"/>
      <c r="Z62" s="425"/>
      <c r="AA62" s="409"/>
    </row>
    <row r="63" spans="1:27" s="111" customFormat="1" ht="30.75" customHeight="1">
      <c r="A63" s="684"/>
      <c r="B63" s="683"/>
      <c r="C63" s="1465" t="s">
        <v>178</v>
      </c>
      <c r="D63" s="1465"/>
      <c r="E63" s="1466"/>
      <c r="F63" s="1467" t="s">
        <v>62</v>
      </c>
      <c r="G63" s="1588"/>
      <c r="H63" s="1468"/>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196.5" customHeight="1">
      <c r="A64" s="1480" t="s">
        <v>155</v>
      </c>
      <c r="B64" s="1465"/>
      <c r="C64" s="1466"/>
      <c r="D64" s="2093" t="s">
        <v>956</v>
      </c>
      <c r="E64" s="2094"/>
      <c r="F64" s="2094"/>
      <c r="G64" s="2094"/>
      <c r="H64" s="2095"/>
      <c r="I64" s="419"/>
      <c r="J64" s="437"/>
      <c r="K64" s="397" t="str">
        <f>A64</f>
        <v xml:space="preserve">B15. Please note any additional comments about finance and procurement.
</v>
      </c>
      <c r="L64" s="396"/>
      <c r="M64" s="396"/>
      <c r="N64" s="396"/>
      <c r="O64" s="397" t="str">
        <f>D64</f>
        <v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694" t="s">
        <v>61</v>
      </c>
      <c r="G68" s="694" t="s">
        <v>62</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694" t="s">
        <v>61</v>
      </c>
      <c r="G69" s="694"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694" t="s">
        <v>61</v>
      </c>
      <c r="G70" s="694" t="s">
        <v>62</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62</v>
      </c>
      <c r="E71" s="1641"/>
      <c r="F71" s="694" t="s">
        <v>62</v>
      </c>
      <c r="G71" s="694"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694" t="s">
        <v>61</v>
      </c>
      <c r="G72" s="694" t="s">
        <v>62</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694" t="s">
        <v>61</v>
      </c>
      <c r="G73" s="694" t="s">
        <v>61</v>
      </c>
      <c r="H73" s="99" t="s">
        <v>62</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62</v>
      </c>
      <c r="E74" s="1641"/>
      <c r="F74" s="694" t="s">
        <v>62</v>
      </c>
      <c r="G74" s="694"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694" t="s">
        <v>61</v>
      </c>
      <c r="G75" s="694"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694" t="s">
        <v>61</v>
      </c>
      <c r="G76" s="694"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694" t="s">
        <v>61</v>
      </c>
      <c r="G77" s="694"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694" t="s">
        <v>62</v>
      </c>
      <c r="G78" s="694"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2089" t="s">
        <v>251</v>
      </c>
      <c r="E79" s="2089"/>
      <c r="F79" s="700" t="s">
        <v>251</v>
      </c>
      <c r="G79" s="694" t="s">
        <v>62</v>
      </c>
      <c r="H79" s="99"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93.75" customHeight="1" thickBot="1">
      <c r="A80" s="1558" t="s">
        <v>105</v>
      </c>
      <c r="B80" s="1482"/>
      <c r="C80" s="1483"/>
      <c r="D80" s="2090" t="s">
        <v>957</v>
      </c>
      <c r="E80" s="2091"/>
      <c r="F80" s="2091"/>
      <c r="G80" s="2091"/>
      <c r="H80" s="2092"/>
      <c r="I80" s="419"/>
      <c r="J80" s="437"/>
      <c r="K80" s="397" t="str">
        <f>A80</f>
        <v>C2. Please note any comments about the commodities offered.</v>
      </c>
      <c r="L80" s="396"/>
      <c r="M80" s="396"/>
      <c r="N80" s="396"/>
      <c r="O80" s="397" t="str">
        <f>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1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68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687" t="s">
        <v>205</v>
      </c>
      <c r="D85" s="1571" t="s">
        <v>205</v>
      </c>
      <c r="E85" s="1572"/>
      <c r="F85" s="682"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61" t="s">
        <v>71</v>
      </c>
      <c r="B86" s="1562"/>
      <c r="C86" s="1562"/>
      <c r="D86" s="1562"/>
      <c r="E86" s="1562"/>
      <c r="F86" s="1562"/>
      <c r="G86" s="1563"/>
      <c r="H86" s="58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224</v>
      </c>
      <c r="F87" s="1642"/>
      <c r="G87" s="1642"/>
      <c r="H87" s="1541"/>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137.25" customHeight="1">
      <c r="A88" s="152"/>
      <c r="B88" s="1465" t="s">
        <v>21</v>
      </c>
      <c r="C88" s="1465"/>
      <c r="D88" s="1466"/>
      <c r="E88" s="1540" t="s">
        <v>958</v>
      </c>
      <c r="F88" s="1642"/>
      <c r="G88" s="1642"/>
      <c r="H88" s="1541"/>
      <c r="I88" s="458"/>
      <c r="J88" s="446"/>
      <c r="K88" s="397"/>
      <c r="L88" s="396"/>
      <c r="M88" s="426"/>
      <c r="N88" s="426" t="str">
        <f>E88</f>
        <v>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34.5" customHeight="1">
      <c r="A90" s="152"/>
      <c r="B90" s="1465" t="s">
        <v>22</v>
      </c>
      <c r="C90" s="1465"/>
      <c r="D90" s="1465"/>
      <c r="E90" s="1642" t="s">
        <v>959</v>
      </c>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ustomHeight="1">
      <c r="A92" s="152"/>
      <c r="B92" s="1465" t="s">
        <v>22</v>
      </c>
      <c r="C92" s="1465"/>
      <c r="D92" s="1466"/>
      <c r="E92" s="1512" t="s">
        <v>252</v>
      </c>
      <c r="F92" s="1513"/>
      <c r="G92" s="1513"/>
      <c r="H92" s="1514"/>
      <c r="I92" s="458"/>
      <c r="J92" s="446"/>
      <c r="K92" s="397" t="str">
        <f>B92</f>
        <v>a. If yes, describe the policies.</v>
      </c>
      <c r="L92" s="396"/>
      <c r="M92" s="396"/>
      <c r="N92" s="460"/>
      <c r="O92" s="398" t="str">
        <f>E92</f>
        <v xml:space="preserve">Drugs (including contraceptives) are exempted from the payment of VAT in Ukraine. Also, private companies have to be registered and licensed. This is a protection against counterfeit drugs. </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201</v>
      </c>
      <c r="E95" s="1538"/>
      <c r="F95" s="1539"/>
      <c r="G95" s="1540" t="s">
        <v>203</v>
      </c>
      <c r="H95" s="1541"/>
      <c r="I95" s="465"/>
      <c r="J95" s="446" t="str">
        <f t="shared" si="3"/>
        <v>Doctor</v>
      </c>
      <c r="K95" s="397"/>
      <c r="L95" s="396"/>
      <c r="M95" s="426"/>
      <c r="N95" s="396"/>
      <c r="O95" s="397"/>
      <c r="P95" s="397"/>
      <c r="Q95" s="396"/>
      <c r="R95" s="396"/>
      <c r="S95" s="396"/>
      <c r="T95" s="463" t="str">
        <f>D95</f>
        <v>Midwife</v>
      </c>
      <c r="U95" s="464"/>
      <c r="V95" s="406"/>
      <c r="W95" s="407"/>
      <c r="X95" s="407"/>
      <c r="Y95" s="424"/>
      <c r="Z95" s="425"/>
      <c r="AA95" s="409"/>
    </row>
    <row r="96" spans="1:28" s="111" customFormat="1" ht="15" customHeight="1">
      <c r="A96" s="130"/>
      <c r="B96" s="95" t="s">
        <v>11</v>
      </c>
      <c r="C96" s="92" t="s">
        <v>188</v>
      </c>
      <c r="D96" s="1537" t="s">
        <v>203</v>
      </c>
      <c r="E96" s="1538"/>
      <c r="F96" s="1539"/>
      <c r="G96" s="1540" t="s">
        <v>203</v>
      </c>
      <c r="H96" s="1541"/>
      <c r="I96" s="465"/>
      <c r="J96" s="446" t="str">
        <f t="shared" si="3"/>
        <v>Doctor</v>
      </c>
      <c r="K96" s="397"/>
      <c r="L96" s="396"/>
      <c r="M96" s="426"/>
      <c r="N96" s="396"/>
      <c r="O96" s="397"/>
      <c r="P96" s="397"/>
      <c r="Q96" s="396"/>
      <c r="R96" s="396"/>
      <c r="S96" s="396"/>
      <c r="T96" s="463" t="str">
        <f t="shared" ref="T96:T102" si="4">D96</f>
        <v>Doctor</v>
      </c>
      <c r="U96" s="464"/>
      <c r="V96" s="406"/>
      <c r="W96" s="407"/>
      <c r="X96" s="407"/>
      <c r="Y96" s="424"/>
      <c r="Z96" s="425"/>
      <c r="AA96" s="409"/>
    </row>
    <row r="97" spans="1:27" s="111" customFormat="1" ht="15" customHeight="1">
      <c r="A97" s="130"/>
      <c r="B97" s="95" t="s">
        <v>12</v>
      </c>
      <c r="C97" s="92" t="s">
        <v>189</v>
      </c>
      <c r="D97" s="1537" t="s">
        <v>205</v>
      </c>
      <c r="E97" s="1538"/>
      <c r="F97" s="1539"/>
      <c r="G97" s="1540" t="s">
        <v>205</v>
      </c>
      <c r="H97" s="1541"/>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37" t="s">
        <v>203</v>
      </c>
      <c r="E98" s="1538"/>
      <c r="F98" s="1539"/>
      <c r="G98" s="1540" t="s">
        <v>203</v>
      </c>
      <c r="H98" s="1541"/>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37" t="s">
        <v>202</v>
      </c>
      <c r="E99" s="1538"/>
      <c r="F99" s="1539"/>
      <c r="G99" s="1540" t="s">
        <v>201</v>
      </c>
      <c r="H99" s="1541"/>
      <c r="I99" s="465"/>
      <c r="J99" s="446" t="str">
        <f t="shared" si="3"/>
        <v>Midwife</v>
      </c>
      <c r="K99" s="397"/>
      <c r="L99" s="396"/>
      <c r="M99" s="426"/>
      <c r="N99" s="396"/>
      <c r="O99" s="397"/>
      <c r="P99" s="397"/>
      <c r="Q99" s="396"/>
      <c r="R99" s="396"/>
      <c r="S99" s="396"/>
      <c r="T99" s="463" t="str">
        <f t="shared" si="4"/>
        <v>Nurse</v>
      </c>
      <c r="U99" s="464"/>
      <c r="V99" s="406"/>
      <c r="W99" s="407"/>
      <c r="X99" s="407"/>
      <c r="Y99" s="424"/>
      <c r="Z99" s="425"/>
      <c r="AA99" s="409"/>
    </row>
    <row r="100" spans="1:27" s="111" customFormat="1" ht="15" customHeight="1">
      <c r="A100" s="130"/>
      <c r="B100" s="95" t="s">
        <v>184</v>
      </c>
      <c r="C100" s="92" t="s">
        <v>192</v>
      </c>
      <c r="D100" s="1537" t="s">
        <v>203</v>
      </c>
      <c r="E100" s="1538"/>
      <c r="F100" s="1539"/>
      <c r="G100" s="1540" t="s">
        <v>203</v>
      </c>
      <c r="H100" s="1541"/>
      <c r="I100" s="465"/>
      <c r="J100" s="446" t="str">
        <f t="shared" si="3"/>
        <v>Doctor</v>
      </c>
      <c r="K100" s="397"/>
      <c r="L100" s="396"/>
      <c r="M100" s="426"/>
      <c r="N100" s="396"/>
      <c r="O100" s="397"/>
      <c r="P100" s="397"/>
      <c r="Q100" s="396"/>
      <c r="R100" s="396"/>
      <c r="S100" s="396"/>
      <c r="T100" s="463" t="str">
        <f t="shared" si="4"/>
        <v>Doctor</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142.5" customHeight="1">
      <c r="A103" s="1528" t="s">
        <v>684</v>
      </c>
      <c r="B103" s="1529"/>
      <c r="C103" s="1530"/>
      <c r="D103" s="1531" t="s">
        <v>960</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15" customHeight="1">
      <c r="A114" s="152"/>
      <c r="B114" s="179"/>
      <c r="C114" s="180" t="s">
        <v>28</v>
      </c>
      <c r="D114" s="1540" t="s">
        <v>205</v>
      </c>
      <c r="E114" s="1642"/>
      <c r="F114" s="1642"/>
      <c r="G114" s="1642"/>
      <c r="H114" s="1541"/>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62</v>
      </c>
      <c r="H120" s="1646"/>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62</v>
      </c>
      <c r="H121" s="1646"/>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65" t="s">
        <v>112</v>
      </c>
      <c r="D126" s="1465"/>
      <c r="E126" s="1465"/>
      <c r="F126" s="1465"/>
      <c r="G126" s="1502" t="s">
        <v>205</v>
      </c>
      <c r="H126" s="15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502">
        <v>2011</v>
      </c>
      <c r="H127" s="15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477" t="s">
        <v>253</v>
      </c>
      <c r="E128" s="1478"/>
      <c r="F128" s="1478"/>
      <c r="G128" s="1478"/>
      <c r="H128" s="1479"/>
      <c r="I128" s="421"/>
      <c r="J128" s="473"/>
      <c r="K128" s="397" t="str">
        <f>A128</f>
        <v xml:space="preserve">D11. Name of the list(s)
</v>
      </c>
      <c r="L128" s="397"/>
      <c r="M128" s="396"/>
      <c r="N128" s="396"/>
      <c r="O128" s="397" t="str">
        <f>D128</f>
        <v>National Essential Medicine List</v>
      </c>
      <c r="P128" s="396"/>
      <c r="Q128" s="474"/>
      <c r="R128" s="396"/>
      <c r="S128" s="412"/>
      <c r="T128" s="413"/>
      <c r="U128" s="413"/>
      <c r="V128" s="413"/>
      <c r="W128" s="414"/>
      <c r="X128" s="414"/>
      <c r="Y128" s="474"/>
      <c r="Z128" s="475"/>
      <c r="AA128" s="409"/>
    </row>
    <row r="129" spans="1:27" s="132" customFormat="1" ht="30">
      <c r="A129" s="1480" t="s">
        <v>472</v>
      </c>
      <c r="B129" s="1465"/>
      <c r="C129" s="1466"/>
      <c r="D129" s="1664" t="s">
        <v>254</v>
      </c>
      <c r="E129" s="1665"/>
      <c r="F129" s="1665"/>
      <c r="G129" s="1665"/>
      <c r="H129" s="1666"/>
      <c r="I129" s="421"/>
      <c r="J129" s="473"/>
      <c r="K129" s="397" t="str">
        <f>A129</f>
        <v xml:space="preserve">D12. Notes about the list(s)
</v>
      </c>
      <c r="L129" s="397"/>
      <c r="M129" s="396"/>
      <c r="N129" s="396"/>
      <c r="O129" s="397" t="str">
        <f>D129</f>
        <v>Condoms and IUDs are not part of this list as Ukrainian legislation considers them to be medical devices. A list of essential medical devices does not exist.</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05.75" thickBot="1">
      <c r="A136" s="152" t="s">
        <v>42</v>
      </c>
      <c r="B136" s="1465" t="s">
        <v>43</v>
      </c>
      <c r="C136" s="1466"/>
      <c r="D136" s="1486" t="s">
        <v>619</v>
      </c>
      <c r="E136" s="1487"/>
      <c r="F136" s="1487"/>
      <c r="G136" s="1487"/>
      <c r="H136" s="1488"/>
      <c r="I136" s="421"/>
      <c r="J136" s="473"/>
      <c r="K136" s="397" t="str">
        <f>B136</f>
        <v>f. Notes about the Poverty Reduction Strategy Paper</v>
      </c>
      <c r="L136" s="397"/>
      <c r="M136" s="396"/>
      <c r="N136" s="396"/>
      <c r="O136" s="397" t="str">
        <f>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832" t="s">
        <v>173</v>
      </c>
      <c r="B138" s="1833"/>
      <c r="C138" s="1833"/>
      <c r="D138" s="1833"/>
      <c r="E138" s="1833"/>
      <c r="F138" s="1834"/>
      <c r="G138" s="1494" t="s">
        <v>66</v>
      </c>
      <c r="H138" s="1495"/>
      <c r="I138" s="419"/>
      <c r="J138" s="446" t="str">
        <f>G138</f>
        <v>Don't know</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80" t="s">
        <v>620</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678"/>
      <c r="B140" s="1465" t="s">
        <v>108</v>
      </c>
      <c r="C140" s="1465"/>
      <c r="D140" s="1465"/>
      <c r="E140" s="1465"/>
      <c r="F140" s="1466"/>
      <c r="G140" s="1537" t="s">
        <v>66</v>
      </c>
      <c r="H140" s="1646"/>
      <c r="I140" s="419"/>
      <c r="J140" s="446" t="str">
        <f t="shared" ref="J140:J148" si="7">G140</f>
        <v>Don't know</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65" t="s">
        <v>109</v>
      </c>
      <c r="C141" s="1465"/>
      <c r="D141" s="1465"/>
      <c r="E141" s="1465"/>
      <c r="F141" s="1466"/>
      <c r="G141" s="1537" t="s">
        <v>66</v>
      </c>
      <c r="H141" s="1646"/>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65" t="s">
        <v>170</v>
      </c>
      <c r="C142" s="1465"/>
      <c r="D142" s="1465"/>
      <c r="E142" s="1465"/>
      <c r="F142" s="1466"/>
      <c r="G142" s="1537" t="s">
        <v>66</v>
      </c>
      <c r="H142" s="1646"/>
      <c r="I142" s="419"/>
      <c r="J142" s="446" t="str">
        <f t="shared" si="7"/>
        <v>Don't know</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65" t="s">
        <v>171</v>
      </c>
      <c r="C143" s="1465"/>
      <c r="D143" s="1465"/>
      <c r="E143" s="1465"/>
      <c r="F143" s="1466"/>
      <c r="G143" s="1537" t="s">
        <v>205</v>
      </c>
      <c r="H143" s="1646"/>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65" t="s">
        <v>29</v>
      </c>
      <c r="C144" s="1465"/>
      <c r="D144" s="1465"/>
      <c r="E144" s="1465"/>
      <c r="F144" s="1466"/>
      <c r="G144" s="1537" t="s">
        <v>66</v>
      </c>
      <c r="H144" s="1646"/>
      <c r="I144" s="419"/>
      <c r="J144" s="446" t="str">
        <f t="shared" si="7"/>
        <v>Don't know</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65" t="s">
        <v>18</v>
      </c>
      <c r="C145" s="1465"/>
      <c r="D145" s="1465"/>
      <c r="E145" s="1465"/>
      <c r="F145" s="1466"/>
      <c r="G145" s="1537" t="s">
        <v>66</v>
      </c>
      <c r="H145" s="1646"/>
      <c r="I145" s="419"/>
      <c r="J145" s="446" t="str">
        <f t="shared" si="7"/>
        <v>Don't know</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65" t="s">
        <v>19</v>
      </c>
      <c r="C146" s="1465"/>
      <c r="D146" s="1465"/>
      <c r="E146" s="1465"/>
      <c r="F146" s="1466"/>
      <c r="G146" s="1537" t="s">
        <v>205</v>
      </c>
      <c r="H146" s="1646"/>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65" t="s">
        <v>110</v>
      </c>
      <c r="C147" s="1465"/>
      <c r="D147" s="1465"/>
      <c r="E147" s="1465"/>
      <c r="F147" s="1466"/>
      <c r="G147" s="1537" t="s">
        <v>66</v>
      </c>
      <c r="H147" s="1646"/>
      <c r="I147" s="419"/>
      <c r="J147" s="446" t="str">
        <f t="shared" si="7"/>
        <v>Don't know</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65" t="s">
        <v>72</v>
      </c>
      <c r="C148" s="1465"/>
      <c r="D148" s="1465"/>
      <c r="E148" s="1465"/>
      <c r="F148" s="1466"/>
      <c r="G148" s="1537" t="s">
        <v>205</v>
      </c>
      <c r="H148" s="1646"/>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678"/>
      <c r="B149" s="1465" t="s">
        <v>717</v>
      </c>
      <c r="C149" s="1465"/>
      <c r="D149" s="1465"/>
      <c r="E149" s="1465"/>
      <c r="F149" s="1465"/>
      <c r="G149" s="1664" t="s">
        <v>961</v>
      </c>
      <c r="H149" s="1665"/>
      <c r="I149" s="190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1273"/>
      <c r="AA149" s="409"/>
    </row>
    <row r="150" spans="1:27" s="111" customFormat="1" ht="45" customHeight="1">
      <c r="A150" s="152"/>
      <c r="B150" s="1465" t="s">
        <v>175</v>
      </c>
      <c r="C150" s="1465"/>
      <c r="D150" s="1465"/>
      <c r="E150" s="1465"/>
      <c r="F150" s="1465"/>
      <c r="G150" s="1634" t="s">
        <v>962</v>
      </c>
      <c r="H150" s="1635"/>
      <c r="I150" s="1794"/>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1273"/>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82" t="s">
        <v>176</v>
      </c>
      <c r="C152" s="1482"/>
      <c r="D152" s="1482"/>
      <c r="E152" s="1482"/>
      <c r="F152" s="1483"/>
      <c r="G152" s="1484"/>
      <c r="H152" s="1485"/>
      <c r="I152" s="419"/>
      <c r="J152" s="446">
        <f>G152</f>
        <v>0</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678"/>
      <c r="B153" s="1465" t="s">
        <v>177</v>
      </c>
      <c r="C153" s="1465"/>
      <c r="D153" s="1465"/>
      <c r="E153" s="1465"/>
      <c r="F153" s="1466"/>
      <c r="G153" s="1467"/>
      <c r="H153" s="1468"/>
      <c r="I153" s="419"/>
      <c r="J153" s="403">
        <f>G153</f>
        <v>0</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330.75" thickBot="1">
      <c r="A154" s="1469" t="s">
        <v>473</v>
      </c>
      <c r="B154" s="1470"/>
      <c r="C154" s="1471"/>
      <c r="D154" s="1802" t="s">
        <v>963</v>
      </c>
      <c r="E154" s="1803"/>
      <c r="F154" s="1803"/>
      <c r="G154" s="1803"/>
      <c r="H154" s="1804"/>
      <c r="I154" s="419"/>
      <c r="J154" s="446"/>
      <c r="K154" s="397" t="str">
        <f>A154</f>
        <v xml:space="preserve">F. Please note any overall comments about challenges and/or successes with contraceptive security in your country.
</v>
      </c>
      <c r="L154" s="396"/>
      <c r="M154" s="396"/>
      <c r="N154" s="396"/>
      <c r="O154" s="397" t="str">
        <f>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I149"/>
    <mergeCell ref="B144:F144"/>
    <mergeCell ref="G144:H144"/>
    <mergeCell ref="B145:F145"/>
    <mergeCell ref="G145:H145"/>
    <mergeCell ref="B146:F146"/>
    <mergeCell ref="G146:H146"/>
    <mergeCell ref="A154:C154"/>
    <mergeCell ref="D154:H154"/>
    <mergeCell ref="A155:H155"/>
    <mergeCell ref="A156:H156"/>
    <mergeCell ref="B150:F150"/>
    <mergeCell ref="G150:I150"/>
    <mergeCell ref="A151:H151"/>
    <mergeCell ref="B152:F152"/>
    <mergeCell ref="G152:H152"/>
    <mergeCell ref="B153:F153"/>
    <mergeCell ref="G153:H153"/>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F59 D41 D43 G116:H125 H91 H89 D106:D108 D51:D52 D49 H86">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H106:H108 H25 D16:D23 F68:H78 D26 D69:D78 F63 G111:G113 G132:G135 G152:G153 G147:H147 G140:G146 G14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 type="list" allowBlank="1" showInputMessage="1" error="Please choose from the dropdown list." sqref="F85:H85">
      <formula1>$W$1:$W$2</formula1>
    </dataValidation>
  </dataValidations>
  <hyperlinks>
    <hyperlink ref="C5" location="Introduction!A1" display="To jump to the Introduction sheet, click here"/>
  </hyperlinks>
  <pageMargins left="1.2" right="0.7" top="0.75" bottom="0.75" header="0.3" footer="0.3"/>
  <pageSetup scale="46"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1451</v>
      </c>
      <c r="B7" s="1632"/>
      <c r="C7" s="1632"/>
      <c r="D7" s="916"/>
      <c r="E7" s="916"/>
      <c r="F7" s="916"/>
      <c r="G7" s="917"/>
      <c r="H7" s="918"/>
      <c r="I7" s="906"/>
      <c r="J7" s="907"/>
      <c r="K7" s="908" t="str">
        <f>A7</f>
        <v>Country: Yemen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616" t="s">
        <v>5</v>
      </c>
      <c r="B11" s="1617"/>
      <c r="C11" s="1617"/>
      <c r="D11" s="1617"/>
      <c r="E11" s="1617"/>
      <c r="F11" s="1617"/>
      <c r="G11" s="1617"/>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91" t="s">
        <v>117</v>
      </c>
      <c r="B12" s="1492"/>
      <c r="C12" s="1492"/>
      <c r="D12" s="1492"/>
      <c r="E12" s="1492"/>
      <c r="F12" s="1492"/>
      <c r="G12" s="1493"/>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65" t="s">
        <v>13</v>
      </c>
      <c r="C13" s="1466"/>
      <c r="D13" s="1540" t="s">
        <v>329</v>
      </c>
      <c r="E13" s="1642"/>
      <c r="F13" s="1642"/>
      <c r="G13" s="1642"/>
      <c r="H13" s="1541"/>
      <c r="I13" s="308"/>
      <c r="J13" s="298"/>
      <c r="K13" s="81" t="str">
        <f>B13</f>
        <v>a. What is the name of the committee?</v>
      </c>
      <c r="L13" s="312" t="str">
        <f>D13</f>
        <v>Commodity Security group, a sub-group of RH technical committee</v>
      </c>
      <c r="M13" s="88"/>
      <c r="N13" s="88"/>
      <c r="O13" s="295" t="str">
        <f>D13</f>
        <v>Commodity Security group, a sub-group of RH technical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664" t="s">
        <v>330</v>
      </c>
      <c r="G15" s="1665"/>
      <c r="H15" s="1666"/>
      <c r="I15" s="308"/>
      <c r="J15" s="298"/>
      <c r="K15" s="81" t="str">
        <f t="shared" ref="K15:K23" si="0">B15</f>
        <v>a. Social marketing</v>
      </c>
      <c r="L15" s="88"/>
      <c r="M15" s="88"/>
      <c r="N15" s="88"/>
      <c r="O15" s="81"/>
      <c r="P15" s="88"/>
      <c r="Q15" s="81" t="str">
        <f t="shared" ref="Q15:Q23" si="1">F15</f>
        <v>Marie Stopes International - Yemen (MSI-Y)</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2"/>
      <c r="B16" s="1465" t="s">
        <v>118</v>
      </c>
      <c r="C16" s="1466"/>
      <c r="D16" s="680" t="s">
        <v>61</v>
      </c>
      <c r="E16" s="153" t="s">
        <v>55</v>
      </c>
      <c r="F16" s="1664" t="s">
        <v>331</v>
      </c>
      <c r="G16" s="1665"/>
      <c r="H16" s="1666"/>
      <c r="I16" s="308"/>
      <c r="J16" s="298"/>
      <c r="K16" s="81" t="str">
        <f t="shared" si="0"/>
        <v>b. NGO (for example: service delivery, advocacy, Planned Parenthood affiliate, Marie Stopes affiliate, faith-based organizations, etc.)</v>
      </c>
      <c r="L16" s="88"/>
      <c r="M16" s="88"/>
      <c r="N16" s="88"/>
      <c r="O16" s="81"/>
      <c r="P16" s="88"/>
      <c r="Q16" s="81" t="str">
        <f t="shared" si="1"/>
        <v>Yemen Family Care Association and Yamaan (a local NGO franchising from MSI-Y)</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65" t="s">
        <v>119</v>
      </c>
      <c r="C17" s="1466"/>
      <c r="D17" s="680" t="s">
        <v>62</v>
      </c>
      <c r="E17" s="153" t="s">
        <v>55</v>
      </c>
      <c r="F17" s="1664"/>
      <c r="G17" s="1665"/>
      <c r="H17" s="1666"/>
      <c r="I17" s="308"/>
      <c r="J17" s="298"/>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664" t="s">
        <v>332</v>
      </c>
      <c r="G18" s="1665"/>
      <c r="H18" s="1666"/>
      <c r="I18" s="308"/>
      <c r="J18" s="298"/>
      <c r="K18" s="81" t="str">
        <f t="shared" si="0"/>
        <v>d. Donors</v>
      </c>
      <c r="L18" s="88"/>
      <c r="M18" s="88"/>
      <c r="N18" s="88"/>
      <c r="O18" s="81"/>
      <c r="P18" s="88"/>
      <c r="Q18" s="81" t="str">
        <f t="shared" si="1"/>
        <v>Deutsche Gesellschaft fur Internationale Zusammenarbeit (GIZ), Embassy of the Kingdom of Netherlands (EKN)</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220</v>
      </c>
      <c r="G19" s="1665"/>
      <c r="H19" s="1666"/>
      <c r="I19" s="308"/>
      <c r="J19" s="298"/>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65" t="s">
        <v>120</v>
      </c>
      <c r="C20" s="1466"/>
      <c r="D20" s="680" t="s">
        <v>61</v>
      </c>
      <c r="E20" s="153" t="s">
        <v>58</v>
      </c>
      <c r="F20" s="1664" t="s">
        <v>617</v>
      </c>
      <c r="G20" s="1665"/>
      <c r="H20" s="1666"/>
      <c r="I20" s="308"/>
      <c r="J20" s="298"/>
      <c r="K20" s="81" t="str">
        <f t="shared" si="0"/>
        <v>f. Ministry of Health (for example: logistics, reproductive health, family planning, maternal and child health, HIV/AIDS, pharmacy units, etc.)</v>
      </c>
      <c r="L20" s="88"/>
      <c r="M20" s="88"/>
      <c r="N20" s="88"/>
      <c r="O20" s="81"/>
      <c r="P20" s="88"/>
      <c r="Q20" s="313" t="str">
        <f t="shared" si="1"/>
        <v>Population Sector: Director of Supply, Director of FP; Curative Sector: Pharmacy Department, Drug Supply Program</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562" t="s">
        <v>17</v>
      </c>
      <c r="C21" s="1562"/>
      <c r="D21" s="680" t="s">
        <v>61</v>
      </c>
      <c r="E21" s="153" t="s">
        <v>59</v>
      </c>
      <c r="F21" s="1664" t="s">
        <v>333</v>
      </c>
      <c r="G21" s="1665"/>
      <c r="H21" s="1666"/>
      <c r="I21" s="308"/>
      <c r="J21" s="298"/>
      <c r="K21" s="81" t="str">
        <f t="shared" si="0"/>
        <v>g. Central Medical Store or Central Warehouse</v>
      </c>
      <c r="L21" s="88"/>
      <c r="M21" s="88"/>
      <c r="N21" s="88"/>
      <c r="O21" s="81"/>
      <c r="P21" s="88"/>
      <c r="Q21" s="81" t="str">
        <f t="shared" si="1"/>
        <v>Central warehouse</v>
      </c>
      <c r="R21" s="88"/>
      <c r="S21" s="88"/>
      <c r="T21" s="82"/>
      <c r="U21" s="82"/>
      <c r="V21" s="82"/>
      <c r="W21" s="84"/>
      <c r="X21" s="84"/>
      <c r="Y21" s="85"/>
      <c r="Z21" s="87"/>
      <c r="AA21" s="79"/>
    </row>
    <row r="22" spans="1:134" s="111" customFormat="1">
      <c r="A22" s="152"/>
      <c r="B22" s="1562" t="s">
        <v>39</v>
      </c>
      <c r="C22" s="1562"/>
      <c r="D22" s="680" t="s">
        <v>62</v>
      </c>
      <c r="E22" s="153" t="s">
        <v>59</v>
      </c>
      <c r="F22" s="1664"/>
      <c r="G22" s="1665"/>
      <c r="H22" s="1666"/>
      <c r="I22" s="308"/>
      <c r="J22" s="298"/>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c r="A23" s="152"/>
      <c r="B23" s="1562" t="s">
        <v>121</v>
      </c>
      <c r="C23" s="1562"/>
      <c r="D23" s="680" t="s">
        <v>62</v>
      </c>
      <c r="E23" s="153" t="s">
        <v>59</v>
      </c>
      <c r="F23" s="1664"/>
      <c r="G23" s="1665"/>
      <c r="H23" s="1666"/>
      <c r="I23" s="308"/>
      <c r="J23" s="298"/>
      <c r="K23" s="297" t="str">
        <f t="shared" si="0"/>
        <v>i. Other (for example: partners)</v>
      </c>
      <c r="L23" s="298"/>
      <c r="M23" s="298"/>
      <c r="N23" s="298"/>
      <c r="O23" s="297"/>
      <c r="P23" s="298"/>
      <c r="Q23" s="297">
        <f t="shared" si="1"/>
        <v>0</v>
      </c>
      <c r="R23" s="298"/>
      <c r="S23" s="298"/>
      <c r="T23" s="298"/>
      <c r="U23" s="298"/>
      <c r="V23" s="298"/>
      <c r="W23" s="314"/>
      <c r="X23" s="314"/>
      <c r="Y23" s="315"/>
      <c r="Z23" s="315"/>
      <c r="AA23" s="79"/>
    </row>
    <row r="24" spans="1:134" s="111" customFormat="1">
      <c r="A24" s="1480" t="s">
        <v>122</v>
      </c>
      <c r="B24" s="1465"/>
      <c r="C24" s="1465"/>
      <c r="D24" s="1465"/>
      <c r="E24" s="1465"/>
      <c r="F24" s="1465"/>
      <c r="G24" s="1465"/>
      <c r="H24" s="163" t="s">
        <v>60</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556" t="s">
        <v>123</v>
      </c>
      <c r="B25" s="1557"/>
      <c r="C25" s="1557"/>
      <c r="D25" s="1562"/>
      <c r="E25" s="1562"/>
      <c r="F25" s="1562"/>
      <c r="G25" s="1563"/>
      <c r="H25" s="163" t="s">
        <v>62</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45.75" thickBot="1">
      <c r="A26" s="1558" t="s">
        <v>124</v>
      </c>
      <c r="B26" s="1482"/>
      <c r="C26" s="1483"/>
      <c r="D26" s="680" t="s">
        <v>61</v>
      </c>
      <c r="E26" s="155" t="s">
        <v>53</v>
      </c>
      <c r="F26" s="680" t="s">
        <v>964</v>
      </c>
      <c r="G26" s="157" t="s">
        <v>34</v>
      </c>
      <c r="H26" s="680" t="s">
        <v>965</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616" t="s">
        <v>6</v>
      </c>
      <c r="B27" s="1617"/>
      <c r="C27" s="1617"/>
      <c r="D27" s="1617"/>
      <c r="E27" s="1617"/>
      <c r="F27" s="1617"/>
      <c r="G27" s="1617"/>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61" t="s">
        <v>116</v>
      </c>
      <c r="B28" s="1562"/>
      <c r="C28" s="1563"/>
      <c r="D28" s="1610" t="s">
        <v>97</v>
      </c>
      <c r="E28" s="1611"/>
      <c r="F28" s="158" t="s">
        <v>85</v>
      </c>
      <c r="G28" s="159" t="s">
        <v>98</v>
      </c>
      <c r="H28" s="160"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80" t="s">
        <v>675</v>
      </c>
      <c r="B29" s="1465"/>
      <c r="C29" s="1465"/>
      <c r="D29" s="1465"/>
      <c r="E29" s="1465"/>
      <c r="F29" s="1466"/>
      <c r="G29" s="1612" t="s">
        <v>1663</v>
      </c>
      <c r="H29" s="1613"/>
      <c r="I29" s="323"/>
      <c r="J29" s="297" t="str">
        <f>G29</f>
        <v>$2,000,000 (approximate)</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80" t="s">
        <v>676</v>
      </c>
      <c r="B30" s="1465"/>
      <c r="C30" s="1465"/>
      <c r="D30" s="1465"/>
      <c r="E30" s="161" t="s">
        <v>538</v>
      </c>
      <c r="F30" s="162" t="s">
        <v>127</v>
      </c>
      <c r="G30" s="1614" t="s">
        <v>966</v>
      </c>
      <c r="H30" s="1615"/>
      <c r="I30" s="323"/>
      <c r="J30" s="297" t="str">
        <f>G30</f>
        <v>DELIVER with assistance from MoPHP</v>
      </c>
      <c r="K30" s="81"/>
      <c r="L30" s="88"/>
      <c r="M30" s="324"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80" t="s">
        <v>128</v>
      </c>
      <c r="B31" s="1465"/>
      <c r="C31" s="1465"/>
      <c r="D31" s="1465"/>
      <c r="E31" s="1465"/>
      <c r="F31" s="1465"/>
      <c r="G31" s="1466"/>
      <c r="H31" s="163" t="s">
        <v>66</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28" t="s">
        <v>734</v>
      </c>
      <c r="B32" s="1607"/>
      <c r="C32" s="1607"/>
      <c r="D32" s="1607"/>
      <c r="E32" s="1607"/>
      <c r="F32" s="1607"/>
      <c r="G32" s="1608"/>
      <c r="H32" s="163" t="s">
        <v>62</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80" t="s">
        <v>129</v>
      </c>
      <c r="B33" s="1465"/>
      <c r="C33" s="1465"/>
      <c r="D33" s="1465"/>
      <c r="E33" s="1465"/>
      <c r="F33" s="1465"/>
      <c r="G33" s="1465"/>
      <c r="H33" s="148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607" t="s">
        <v>207</v>
      </c>
      <c r="C34" s="1607"/>
      <c r="D34" s="1608"/>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30">
      <c r="A35" s="152"/>
      <c r="B35" s="1607" t="s">
        <v>208</v>
      </c>
      <c r="C35" s="1607"/>
      <c r="D35" s="1608"/>
      <c r="E35" s="168"/>
      <c r="F35" s="169"/>
      <c r="G35" s="170"/>
      <c r="H35" s="171"/>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2"/>
      <c r="B36" s="1607" t="s">
        <v>209</v>
      </c>
      <c r="C36" s="1607"/>
      <c r="D36" s="1608"/>
      <c r="E36" s="168"/>
      <c r="F36" s="169"/>
      <c r="G36" s="170"/>
      <c r="H36" s="171"/>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82" t="s">
        <v>180</v>
      </c>
      <c r="C37" s="1482"/>
      <c r="D37" s="1483"/>
      <c r="E37" s="562">
        <f>E35+E36</f>
        <v>0</v>
      </c>
      <c r="F37" s="174"/>
      <c r="G37" s="174"/>
      <c r="H37" s="175"/>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80" t="s">
        <v>179</v>
      </c>
      <c r="B38" s="1465"/>
      <c r="C38" s="1465"/>
      <c r="D38" s="1465"/>
      <c r="E38" s="1465"/>
      <c r="F38" s="1465"/>
      <c r="G38" s="1466"/>
      <c r="H38" s="163" t="s">
        <v>66</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80" t="s">
        <v>678</v>
      </c>
      <c r="B39" s="1465"/>
      <c r="C39" s="1465"/>
      <c r="D39" s="1465"/>
      <c r="E39" s="1465"/>
      <c r="F39" s="1465"/>
      <c r="G39" s="1465"/>
      <c r="H39" s="148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605" t="s">
        <v>133</v>
      </c>
      <c r="C40" s="1606"/>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30">
      <c r="A41" s="164"/>
      <c r="B41" s="1465" t="s">
        <v>138</v>
      </c>
      <c r="C41" s="1466"/>
      <c r="D41" s="702" t="s">
        <v>66</v>
      </c>
      <c r="E41" s="168"/>
      <c r="F41" s="169"/>
      <c r="G41" s="178"/>
      <c r="H41" s="171"/>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512"/>
      <c r="E42" s="1513"/>
      <c r="F42" s="1513"/>
      <c r="G42" s="1513"/>
      <c r="H42" s="1514"/>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78.75" customHeight="1">
      <c r="A43" s="164"/>
      <c r="B43" s="1465" t="s">
        <v>140</v>
      </c>
      <c r="C43" s="1466"/>
      <c r="D43" s="956" t="s">
        <v>66</v>
      </c>
      <c r="E43" s="168"/>
      <c r="F43" s="169"/>
      <c r="G43" s="170"/>
      <c r="H43" s="171"/>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512"/>
      <c r="E44" s="1513"/>
      <c r="F44" s="1513"/>
      <c r="G44" s="1513"/>
      <c r="H44" s="1514"/>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65" t="s">
        <v>142</v>
      </c>
      <c r="C45" s="1466"/>
      <c r="D45" s="181"/>
      <c r="E45" s="565">
        <f>E41+E43</f>
        <v>0</v>
      </c>
      <c r="F45" s="183"/>
      <c r="G45" s="183"/>
      <c r="H45" s="171"/>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80" t="s">
        <v>143</v>
      </c>
      <c r="B47" s="1465"/>
      <c r="C47" s="1465"/>
      <c r="D47" s="1465"/>
      <c r="E47" s="1465"/>
      <c r="F47" s="1465"/>
      <c r="G47" s="1465"/>
      <c r="H47" s="148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605" t="s">
        <v>144</v>
      </c>
      <c r="C48" s="1466"/>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ht="30">
      <c r="A49" s="164"/>
      <c r="B49" s="1465" t="s">
        <v>99</v>
      </c>
      <c r="C49" s="1466"/>
      <c r="D49" s="702" t="s">
        <v>61</v>
      </c>
      <c r="E49" s="168">
        <v>5400000</v>
      </c>
      <c r="F49" s="169" t="s">
        <v>538</v>
      </c>
      <c r="G49" s="190"/>
      <c r="H49" s="191" t="s">
        <v>967</v>
      </c>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c r="A50" s="164"/>
      <c r="B50" s="179"/>
      <c r="C50" s="180" t="s">
        <v>100</v>
      </c>
      <c r="D50" s="1600" t="s">
        <v>968</v>
      </c>
      <c r="E50" s="1601"/>
      <c r="F50" s="1601"/>
      <c r="G50" s="1601"/>
      <c r="H50" s="1602"/>
      <c r="I50" s="127"/>
      <c r="J50" s="83"/>
      <c r="K50" s="81" t="str">
        <f>C50</f>
        <v xml:space="preserve">i. Specify source(s) of in-kind donations </v>
      </c>
      <c r="L50" s="88"/>
      <c r="M50" s="88"/>
      <c r="N50" s="88"/>
      <c r="O50" s="295" t="str">
        <f>D50</f>
        <v>KfW $4,200,000; WB $1,200,000</v>
      </c>
      <c r="P50" s="88"/>
      <c r="Q50" s="88"/>
      <c r="R50" s="88"/>
      <c r="S50" s="88"/>
      <c r="T50" s="82"/>
      <c r="U50" s="82"/>
      <c r="V50" s="82"/>
      <c r="W50" s="84"/>
      <c r="X50" s="84"/>
      <c r="Y50" s="85"/>
      <c r="Z50" s="87"/>
      <c r="AA50" s="79"/>
    </row>
    <row r="51" spans="1:27" s="111" customFormat="1" ht="30">
      <c r="A51" s="164"/>
      <c r="B51" s="1465" t="s">
        <v>149</v>
      </c>
      <c r="C51" s="1466"/>
      <c r="D51" s="956" t="s">
        <v>66</v>
      </c>
      <c r="E51" s="168"/>
      <c r="F51" s="169"/>
      <c r="G51" s="190"/>
      <c r="H51" s="191"/>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65" t="s">
        <v>150</v>
      </c>
      <c r="C52" s="1466"/>
      <c r="D52" s="956" t="s">
        <v>66</v>
      </c>
      <c r="E52" s="168"/>
      <c r="F52" s="169"/>
      <c r="G52" s="190"/>
      <c r="H52" s="191"/>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65" t="s">
        <v>151</v>
      </c>
      <c r="C53" s="1466"/>
      <c r="D53" s="181"/>
      <c r="E53" s="182">
        <f>E49+E51+E52</f>
        <v>5400000</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80" t="s">
        <v>215</v>
      </c>
      <c r="B55" s="1465"/>
      <c r="C55" s="1465"/>
      <c r="D55" s="1465"/>
      <c r="E55" s="1465"/>
      <c r="F55" s="1465"/>
      <c r="G55" s="1465"/>
      <c r="H55" s="148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ustomHeight="1">
      <c r="A56" s="1594" t="s">
        <v>152</v>
      </c>
      <c r="B56" s="1603"/>
      <c r="C56" s="1603"/>
      <c r="D56" s="1603"/>
      <c r="E56" s="1604"/>
      <c r="F56" s="566">
        <f>E45/(E45+E53)</f>
        <v>0</v>
      </c>
      <c r="G56" s="1592" t="s">
        <v>101</v>
      </c>
      <c r="H56" s="1593"/>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89" t="s">
        <v>210</v>
      </c>
      <c r="B57" s="1590"/>
      <c r="C57" s="1590"/>
      <c r="D57" s="1590"/>
      <c r="E57" s="1591"/>
      <c r="F57" s="566" t="s">
        <v>66</v>
      </c>
      <c r="G57" s="1592" t="s">
        <v>101</v>
      </c>
      <c r="H57" s="1593"/>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594" t="s">
        <v>153</v>
      </c>
      <c r="B58" s="1595"/>
      <c r="C58" s="1595"/>
      <c r="D58" s="1595"/>
      <c r="E58" s="1596"/>
      <c r="F58" s="566">
        <f>(E45+E53)/2000000</f>
        <v>2.7</v>
      </c>
      <c r="G58" s="1592" t="s">
        <v>1675</v>
      </c>
      <c r="H58" s="1593"/>
      <c r="I58" s="323"/>
      <c r="J58" s="330" t="str">
        <f>G58</f>
        <v>Comments:  Quantified need is approximate</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97" t="s">
        <v>211</v>
      </c>
      <c r="B59" s="1598"/>
      <c r="C59" s="1598"/>
      <c r="D59" s="1598"/>
      <c r="E59" s="1599"/>
      <c r="F59" s="701"/>
      <c r="G59" s="1592" t="s">
        <v>101</v>
      </c>
      <c r="H59" s="1593"/>
      <c r="I59" s="323"/>
      <c r="J59" s="330" t="str">
        <f>G59</f>
        <v xml:space="preserve">Comments:
</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80" t="s">
        <v>154</v>
      </c>
      <c r="B61" s="1465"/>
      <c r="C61" s="1465"/>
      <c r="D61" s="1465"/>
      <c r="E61" s="1466"/>
      <c r="F61" s="1467"/>
      <c r="G61" s="1588"/>
      <c r="H61" s="1468"/>
      <c r="I61" s="331"/>
      <c r="J61" s="83"/>
      <c r="K61" s="81"/>
      <c r="L61" s="88"/>
      <c r="M61" s="88"/>
      <c r="N61" s="88"/>
      <c r="O61" s="88"/>
      <c r="P61" s="88"/>
      <c r="Q61" s="81">
        <f>F61</f>
        <v>0</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2"/>
      <c r="B62" s="1465" t="s">
        <v>31</v>
      </c>
      <c r="C62" s="1465"/>
      <c r="D62" s="1465"/>
      <c r="E62" s="1465"/>
      <c r="F62" s="1477"/>
      <c r="G62" s="1478"/>
      <c r="H62" s="1479"/>
      <c r="I62" s="323"/>
      <c r="J62" s="83"/>
      <c r="K62" s="81"/>
      <c r="L62" s="88"/>
      <c r="M62" s="332">
        <f>E62</f>
        <v>0</v>
      </c>
      <c r="N62" s="88"/>
      <c r="O62" s="88"/>
      <c r="P62" s="88"/>
      <c r="Q62" s="81">
        <f>F62</f>
        <v>0</v>
      </c>
      <c r="R62" s="295" t="str">
        <f>B62</f>
        <v>a. Specify entity</v>
      </c>
      <c r="S62" s="88"/>
      <c r="T62" s="82"/>
      <c r="U62" s="82"/>
      <c r="V62" s="82"/>
      <c r="W62" s="84"/>
      <c r="X62" s="84"/>
      <c r="Y62" s="85"/>
      <c r="Z62" s="87"/>
      <c r="AA62" s="79"/>
    </row>
    <row r="63" spans="1:27" s="111" customFormat="1" ht="30.75" customHeight="1">
      <c r="A63" s="684"/>
      <c r="B63" s="683"/>
      <c r="C63" s="1465" t="s">
        <v>178</v>
      </c>
      <c r="D63" s="1465"/>
      <c r="E63" s="1466"/>
      <c r="F63" s="1467"/>
      <c r="G63" s="1588"/>
      <c r="H63" s="1468"/>
      <c r="I63" s="323"/>
      <c r="J63" s="83"/>
      <c r="K63" s="81"/>
      <c r="L63" s="88"/>
      <c r="M63" s="88"/>
      <c r="N63" s="88"/>
      <c r="O63" s="88"/>
      <c r="P63" s="88"/>
      <c r="Q63" s="81">
        <f>F63</f>
        <v>0</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480" t="s">
        <v>155</v>
      </c>
      <c r="B64" s="1465"/>
      <c r="C64" s="1466"/>
      <c r="D64" s="1477"/>
      <c r="E64" s="1478"/>
      <c r="F64" s="1478"/>
      <c r="G64" s="1478"/>
      <c r="H64" s="1479"/>
      <c r="I64" s="308"/>
      <c r="J64" s="83"/>
      <c r="K64" s="81" t="str">
        <f>A64</f>
        <v xml:space="preserve">B15. Please note any additional comments about finance and procurement.
</v>
      </c>
      <c r="L64" s="88"/>
      <c r="M64" s="88"/>
      <c r="N64" s="88"/>
      <c r="O64" s="81">
        <f>D64</f>
        <v>0</v>
      </c>
      <c r="P64" s="88"/>
      <c r="Q64" s="88"/>
      <c r="R64" s="81"/>
      <c r="S64" s="88"/>
      <c r="T64" s="82"/>
      <c r="U64" s="82"/>
      <c r="V64" s="82"/>
      <c r="W64" s="84"/>
      <c r="X64" s="84"/>
      <c r="Y64" s="85"/>
      <c r="Z64" s="87"/>
      <c r="AA64" s="79"/>
    </row>
    <row r="65" spans="1:27" s="111" customFormat="1" ht="16.5" customHeight="1" thickBot="1">
      <c r="A65" s="1578" t="s">
        <v>7</v>
      </c>
      <c r="B65" s="1579"/>
      <c r="C65" s="1579"/>
      <c r="D65" s="1579"/>
      <c r="E65" s="1579"/>
      <c r="F65" s="1579"/>
      <c r="G65" s="1579"/>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80" t="s">
        <v>156</v>
      </c>
      <c r="B66" s="1581"/>
      <c r="C66" s="1581"/>
      <c r="D66" s="1581"/>
      <c r="E66" s="1581"/>
      <c r="F66" s="1581"/>
      <c r="G66" s="1581"/>
      <c r="H66" s="1582"/>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83" t="s">
        <v>2</v>
      </c>
      <c r="B67" s="1584"/>
      <c r="C67" s="1585"/>
      <c r="D67" s="1586" t="s">
        <v>84</v>
      </c>
      <c r="E67" s="1587"/>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73" t="s">
        <v>157</v>
      </c>
      <c r="C68" s="1574"/>
      <c r="D68" s="1641" t="s">
        <v>61</v>
      </c>
      <c r="E68" s="1641"/>
      <c r="F68" s="694" t="s">
        <v>61</v>
      </c>
      <c r="G68" s="69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73" t="s">
        <v>158</v>
      </c>
      <c r="C69" s="1574"/>
      <c r="D69" s="1641" t="s">
        <v>61</v>
      </c>
      <c r="E69" s="1641"/>
      <c r="F69" s="694" t="s">
        <v>61</v>
      </c>
      <c r="G69" s="69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73" t="s">
        <v>159</v>
      </c>
      <c r="C70" s="1574"/>
      <c r="D70" s="1641" t="s">
        <v>66</v>
      </c>
      <c r="E70" s="1641"/>
      <c r="F70" s="694" t="s">
        <v>61</v>
      </c>
      <c r="G70" s="69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73" t="s">
        <v>160</v>
      </c>
      <c r="C71" s="1574"/>
      <c r="D71" s="1641" t="s">
        <v>66</v>
      </c>
      <c r="E71" s="1641"/>
      <c r="F71" s="694" t="s">
        <v>61</v>
      </c>
      <c r="G71" s="694" t="s">
        <v>61</v>
      </c>
      <c r="H71" s="99" t="s">
        <v>62</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73" t="s">
        <v>161</v>
      </c>
      <c r="C72" s="1574"/>
      <c r="D72" s="1641" t="s">
        <v>66</v>
      </c>
      <c r="E72" s="1641"/>
      <c r="F72" s="694" t="s">
        <v>61</v>
      </c>
      <c r="G72" s="694" t="s">
        <v>61</v>
      </c>
      <c r="H72" s="99" t="s">
        <v>61</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73" t="s">
        <v>18</v>
      </c>
      <c r="C73" s="1574"/>
      <c r="D73" s="1641" t="s">
        <v>61</v>
      </c>
      <c r="E73" s="1641"/>
      <c r="F73" s="694" t="s">
        <v>61</v>
      </c>
      <c r="G73" s="69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73" t="s">
        <v>19</v>
      </c>
      <c r="C74" s="1574"/>
      <c r="D74" s="1641" t="s">
        <v>66</v>
      </c>
      <c r="E74" s="1641"/>
      <c r="F74" s="694" t="s">
        <v>62</v>
      </c>
      <c r="G74" s="694" t="s">
        <v>62</v>
      </c>
      <c r="H74" s="99" t="s">
        <v>62</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73" t="s">
        <v>162</v>
      </c>
      <c r="C75" s="1574"/>
      <c r="D75" s="1641" t="s">
        <v>66</v>
      </c>
      <c r="E75" s="1641"/>
      <c r="F75" s="694" t="s">
        <v>62</v>
      </c>
      <c r="G75" s="694" t="s">
        <v>62</v>
      </c>
      <c r="H75" s="99" t="s">
        <v>62</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73" t="s">
        <v>163</v>
      </c>
      <c r="C76" s="1574"/>
      <c r="D76" s="1641" t="s">
        <v>66</v>
      </c>
      <c r="E76" s="1641"/>
      <c r="F76" s="694" t="s">
        <v>61</v>
      </c>
      <c r="G76" s="694" t="s">
        <v>62</v>
      </c>
      <c r="H76" s="99" t="s">
        <v>62</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73" t="s">
        <v>164</v>
      </c>
      <c r="C77" s="1574"/>
      <c r="D77" s="1641" t="s">
        <v>66</v>
      </c>
      <c r="E77" s="1641"/>
      <c r="F77" s="694" t="s">
        <v>61</v>
      </c>
      <c r="G77" s="694" t="s">
        <v>62</v>
      </c>
      <c r="H77" s="99" t="s">
        <v>62</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73" t="s">
        <v>20</v>
      </c>
      <c r="C78" s="1574"/>
      <c r="D78" s="1641" t="s">
        <v>66</v>
      </c>
      <c r="E78" s="1641"/>
      <c r="F78" s="694" t="s">
        <v>62</v>
      </c>
      <c r="G78" s="69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76" t="s">
        <v>165</v>
      </c>
      <c r="C79" s="1577"/>
      <c r="D79" s="1641"/>
      <c r="E79" s="1641"/>
      <c r="F79" s="694"/>
      <c r="G79" s="694"/>
      <c r="H79" s="99"/>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558" t="s">
        <v>105</v>
      </c>
      <c r="B80" s="1482"/>
      <c r="C80" s="1483"/>
      <c r="D80" s="1670"/>
      <c r="E80" s="1671"/>
      <c r="F80" s="1671"/>
      <c r="G80" s="1671"/>
      <c r="H80" s="1672"/>
      <c r="I80" s="308"/>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9" customFormat="1" ht="16.5" customHeight="1" thickBot="1">
      <c r="A81" s="1559" t="s">
        <v>3</v>
      </c>
      <c r="B81" s="1560"/>
      <c r="C81" s="1560"/>
      <c r="D81" s="1560"/>
      <c r="E81" s="1560"/>
      <c r="F81" s="1560"/>
      <c r="G81" s="1560"/>
      <c r="H81" s="207"/>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61" t="s">
        <v>166</v>
      </c>
      <c r="B82" s="1562"/>
      <c r="C82" s="1562"/>
      <c r="D82" s="1562"/>
      <c r="E82" s="1562"/>
      <c r="F82" s="1562"/>
      <c r="G82" s="1563"/>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64" t="s">
        <v>70</v>
      </c>
      <c r="B83" s="1565"/>
      <c r="C83" s="1565"/>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6"/>
      <c r="B84" s="1568" t="s">
        <v>37</v>
      </c>
      <c r="C84" s="1569"/>
      <c r="D84" s="1569" t="s">
        <v>167</v>
      </c>
      <c r="E84" s="1569"/>
      <c r="F84" s="686" t="s">
        <v>35</v>
      </c>
      <c r="G84" s="1569" t="s">
        <v>36</v>
      </c>
      <c r="H84" s="1570"/>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7"/>
      <c r="B85" s="210" t="s">
        <v>10</v>
      </c>
      <c r="C85" s="692" t="s">
        <v>334</v>
      </c>
      <c r="D85" s="1660"/>
      <c r="E85" s="1661"/>
      <c r="F85" s="679" t="s">
        <v>61</v>
      </c>
      <c r="G85" s="1523" t="s">
        <v>61</v>
      </c>
      <c r="H85" s="1662"/>
      <c r="I85" s="342"/>
      <c r="J85" s="330" t="str">
        <f>G85</f>
        <v>Yes</v>
      </c>
      <c r="K85" s="81" t="str">
        <f>B85</f>
        <v>a</v>
      </c>
      <c r="L85" s="88"/>
      <c r="M85" s="312">
        <f>E85</f>
        <v>0</v>
      </c>
      <c r="N85" s="88"/>
      <c r="O85" s="88"/>
      <c r="P85" s="88"/>
      <c r="Q85" s="88"/>
      <c r="R85" s="81"/>
      <c r="S85" s="81">
        <f>D85</f>
        <v>0</v>
      </c>
      <c r="T85" s="82"/>
      <c r="U85" s="82"/>
      <c r="V85" s="82"/>
      <c r="W85" s="84"/>
      <c r="X85" s="84"/>
      <c r="Y85" s="85"/>
      <c r="Z85" s="87"/>
      <c r="AA85" s="79"/>
    </row>
    <row r="86" spans="1:28" s="111" customFormat="1" ht="28.5" customHeight="1">
      <c r="A86" s="1561" t="s">
        <v>71</v>
      </c>
      <c r="B86" s="1562"/>
      <c r="C86" s="1562"/>
      <c r="D86" s="1562"/>
      <c r="E86" s="1562"/>
      <c r="F86" s="1562"/>
      <c r="G86" s="1563"/>
      <c r="H86" s="587" t="s">
        <v>62</v>
      </c>
      <c r="I86" s="342"/>
      <c r="J86" s="330"/>
      <c r="K86" s="81"/>
      <c r="L86" s="88"/>
      <c r="M86" s="88"/>
      <c r="N86" s="88"/>
      <c r="O86" s="88"/>
      <c r="P86" s="88"/>
      <c r="Q86" s="295"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65" t="s">
        <v>106</v>
      </c>
      <c r="C87" s="1465"/>
      <c r="D87" s="1466"/>
      <c r="E87" s="1512" t="s">
        <v>205</v>
      </c>
      <c r="F87" s="1513"/>
      <c r="G87" s="1513"/>
      <c r="H87" s="1514"/>
      <c r="I87" s="342"/>
      <c r="J87" s="330"/>
      <c r="K87" s="81"/>
      <c r="L87" s="88"/>
      <c r="M87" s="312"/>
      <c r="N87" s="312"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65" t="s">
        <v>21</v>
      </c>
      <c r="C88" s="1465"/>
      <c r="D88" s="1466"/>
      <c r="E88" s="1512" t="s">
        <v>205</v>
      </c>
      <c r="F88" s="1513"/>
      <c r="G88" s="1513"/>
      <c r="H88" s="1514"/>
      <c r="I88" s="342"/>
      <c r="J88" s="330"/>
      <c r="K88" s="81"/>
      <c r="L88" s="88"/>
      <c r="M88" s="312"/>
      <c r="N88" s="312"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480" t="s">
        <v>168</v>
      </c>
      <c r="B89" s="1465"/>
      <c r="C89" s="1465"/>
      <c r="D89" s="1465"/>
      <c r="E89" s="1465"/>
      <c r="F89" s="1465"/>
      <c r="G89" s="1466"/>
      <c r="H89" s="98" t="s">
        <v>62</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15" customHeight="1">
      <c r="A90" s="152"/>
      <c r="B90" s="1465" t="s">
        <v>22</v>
      </c>
      <c r="C90" s="1465"/>
      <c r="D90" s="1465"/>
      <c r="E90" s="1513"/>
      <c r="F90" s="1513"/>
      <c r="G90" s="1513"/>
      <c r="H90" s="1514"/>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80" t="s">
        <v>169</v>
      </c>
      <c r="B91" s="1465"/>
      <c r="C91" s="1465"/>
      <c r="D91" s="1465"/>
      <c r="E91" s="1465"/>
      <c r="F91" s="1465"/>
      <c r="G91" s="1466"/>
      <c r="H91" s="98" t="s">
        <v>66</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15" customHeight="1">
      <c r="A92" s="152"/>
      <c r="B92" s="1465" t="s">
        <v>22</v>
      </c>
      <c r="C92" s="1465"/>
      <c r="D92" s="1466"/>
      <c r="E92" s="615" t="s">
        <v>66</v>
      </c>
      <c r="F92" s="689"/>
      <c r="G92" s="689"/>
      <c r="H92" s="677"/>
      <c r="I92" s="342"/>
      <c r="J92" s="330"/>
      <c r="K92" s="81" t="str">
        <f>B92</f>
        <v>a. If yes, describe the policies.</v>
      </c>
      <c r="L92" s="88"/>
      <c r="M92" s="88"/>
      <c r="N92" s="344"/>
      <c r="O92" s="295" t="str">
        <f>E92</f>
        <v>Don't know</v>
      </c>
      <c r="P92" s="81"/>
      <c r="Q92" s="88"/>
      <c r="R92" s="88"/>
      <c r="S92" s="88"/>
      <c r="T92" s="82"/>
      <c r="U92" s="82"/>
      <c r="V92" s="82"/>
      <c r="W92" s="84"/>
      <c r="X92" s="84"/>
      <c r="Y92" s="85"/>
      <c r="Z92" s="87"/>
      <c r="AA92" s="79"/>
    </row>
    <row r="93" spans="1:28" ht="45.75" thickBot="1">
      <c r="A93" s="1542" t="s">
        <v>212</v>
      </c>
      <c r="B93" s="1543"/>
      <c r="C93" s="1543"/>
      <c r="D93" s="1543"/>
      <c r="E93" s="1543"/>
      <c r="F93" s="1543"/>
      <c r="G93" s="1543"/>
      <c r="H93" s="1544"/>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45" t="s">
        <v>52</v>
      </c>
      <c r="C94" s="1546"/>
      <c r="D94" s="1547" t="s">
        <v>213</v>
      </c>
      <c r="E94" s="1548"/>
      <c r="F94" s="1549"/>
      <c r="G94" s="1547" t="s">
        <v>214</v>
      </c>
      <c r="H94" s="1550"/>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 t="shared" ref="T94:T102" si="4">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37" t="s">
        <v>66</v>
      </c>
      <c r="E95" s="1538"/>
      <c r="F95" s="1539"/>
      <c r="G95" s="1540" t="s">
        <v>66</v>
      </c>
      <c r="H95" s="1541"/>
      <c r="I95" s="349"/>
      <c r="J95" s="330" t="str">
        <f t="shared" si="3"/>
        <v>Don't know</v>
      </c>
      <c r="K95" s="81"/>
      <c r="L95" s="88"/>
      <c r="M95" s="312"/>
      <c r="N95" s="88"/>
      <c r="O95" s="81"/>
      <c r="P95" s="81"/>
      <c r="Q95" s="88"/>
      <c r="R95" s="88"/>
      <c r="S95" s="88"/>
      <c r="T95" s="347" t="str">
        <f t="shared" si="4"/>
        <v>Don't know</v>
      </c>
      <c r="U95" s="348"/>
      <c r="V95" s="82"/>
      <c r="W95" s="84"/>
      <c r="X95" s="84"/>
      <c r="Y95" s="85"/>
      <c r="Z95" s="87"/>
      <c r="AA95" s="79"/>
    </row>
    <row r="96" spans="1:28" s="111" customFormat="1" ht="15" customHeight="1">
      <c r="A96" s="130"/>
      <c r="B96" s="95" t="s">
        <v>11</v>
      </c>
      <c r="C96" s="92" t="s">
        <v>188</v>
      </c>
      <c r="D96" s="1537" t="s">
        <v>66</v>
      </c>
      <c r="E96" s="1538"/>
      <c r="F96" s="1539"/>
      <c r="G96" s="1540" t="s">
        <v>66</v>
      </c>
      <c r="H96" s="1541"/>
      <c r="I96" s="349"/>
      <c r="J96" s="330" t="str">
        <f t="shared" si="3"/>
        <v>Don't know</v>
      </c>
      <c r="K96" s="81"/>
      <c r="L96" s="88"/>
      <c r="M96" s="312"/>
      <c r="N96" s="88"/>
      <c r="O96" s="81"/>
      <c r="P96" s="81"/>
      <c r="Q96" s="88"/>
      <c r="R96" s="88"/>
      <c r="S96" s="88"/>
      <c r="T96" s="347" t="str">
        <f t="shared" si="4"/>
        <v>Don't know</v>
      </c>
      <c r="U96" s="348"/>
      <c r="V96" s="82"/>
      <c r="W96" s="84"/>
      <c r="X96" s="84"/>
      <c r="Y96" s="85"/>
      <c r="Z96" s="87"/>
      <c r="AA96" s="79"/>
    </row>
    <row r="97" spans="1:27" s="111" customFormat="1" ht="15" customHeight="1">
      <c r="A97" s="130"/>
      <c r="B97" s="95" t="s">
        <v>12</v>
      </c>
      <c r="C97" s="92" t="s">
        <v>189</v>
      </c>
      <c r="D97" s="1537" t="s">
        <v>66</v>
      </c>
      <c r="E97" s="1538"/>
      <c r="F97" s="1539"/>
      <c r="G97" s="1540" t="s">
        <v>66</v>
      </c>
      <c r="H97" s="1541"/>
      <c r="I97" s="349"/>
      <c r="J97" s="330" t="str">
        <f t="shared" si="3"/>
        <v>Don't know</v>
      </c>
      <c r="K97" s="81"/>
      <c r="L97" s="88"/>
      <c r="M97" s="312"/>
      <c r="N97" s="88"/>
      <c r="O97" s="81"/>
      <c r="P97" s="81"/>
      <c r="Q97" s="88"/>
      <c r="R97" s="88"/>
      <c r="S97" s="88"/>
      <c r="T97" s="347" t="str">
        <f t="shared" si="4"/>
        <v>Don't know</v>
      </c>
      <c r="U97" s="348"/>
      <c r="V97" s="82"/>
      <c r="W97" s="84"/>
      <c r="X97" s="84"/>
      <c r="Y97" s="85"/>
      <c r="Z97" s="87"/>
      <c r="AA97" s="79"/>
    </row>
    <row r="98" spans="1:27" s="111" customFormat="1" ht="15" customHeight="1">
      <c r="A98" s="130"/>
      <c r="B98" s="94" t="s">
        <v>182</v>
      </c>
      <c r="C98" s="92" t="s">
        <v>190</v>
      </c>
      <c r="D98" s="1537" t="s">
        <v>66</v>
      </c>
      <c r="E98" s="1538"/>
      <c r="F98" s="1539"/>
      <c r="G98" s="1540" t="s">
        <v>66</v>
      </c>
      <c r="H98" s="1541"/>
      <c r="I98" s="349"/>
      <c r="J98" s="330" t="str">
        <f t="shared" si="3"/>
        <v>Don't know</v>
      </c>
      <c r="K98" s="81"/>
      <c r="L98" s="88"/>
      <c r="M98" s="312"/>
      <c r="N98" s="88"/>
      <c r="O98" s="81"/>
      <c r="P98" s="81"/>
      <c r="Q98" s="88"/>
      <c r="R98" s="88"/>
      <c r="S98" s="88"/>
      <c r="T98" s="347" t="str">
        <f t="shared" si="4"/>
        <v>Don't know</v>
      </c>
      <c r="U98" s="348"/>
      <c r="V98" s="82"/>
      <c r="W98" s="84"/>
      <c r="X98" s="84"/>
      <c r="Y98" s="85"/>
      <c r="Z98" s="87"/>
      <c r="AA98" s="79"/>
    </row>
    <row r="99" spans="1:27" s="111" customFormat="1" ht="15" customHeight="1">
      <c r="A99" s="130"/>
      <c r="B99" s="95" t="s">
        <v>183</v>
      </c>
      <c r="C99" s="92" t="s">
        <v>191</v>
      </c>
      <c r="D99" s="1537" t="s">
        <v>66</v>
      </c>
      <c r="E99" s="1538"/>
      <c r="F99" s="1539"/>
      <c r="G99" s="1540" t="s">
        <v>66</v>
      </c>
      <c r="H99" s="1541"/>
      <c r="I99" s="349"/>
      <c r="J99" s="330" t="str">
        <f t="shared" si="3"/>
        <v>Don't know</v>
      </c>
      <c r="K99" s="81"/>
      <c r="L99" s="88"/>
      <c r="M99" s="312"/>
      <c r="N99" s="88"/>
      <c r="O99" s="81"/>
      <c r="P99" s="81"/>
      <c r="Q99" s="88"/>
      <c r="R99" s="88"/>
      <c r="S99" s="88"/>
      <c r="T99" s="347" t="str">
        <f t="shared" si="4"/>
        <v>Don't know</v>
      </c>
      <c r="U99" s="348"/>
      <c r="V99" s="82"/>
      <c r="W99" s="84"/>
      <c r="X99" s="84"/>
      <c r="Y99" s="85"/>
      <c r="Z99" s="87"/>
      <c r="AA99" s="79"/>
    </row>
    <row r="100" spans="1:27" s="111" customFormat="1" ht="15" customHeight="1">
      <c r="A100" s="130"/>
      <c r="B100" s="95" t="s">
        <v>184</v>
      </c>
      <c r="C100" s="92" t="s">
        <v>192</v>
      </c>
      <c r="D100" s="1537" t="s">
        <v>205</v>
      </c>
      <c r="E100" s="1538"/>
      <c r="F100" s="1539"/>
      <c r="G100" s="1540" t="s">
        <v>66</v>
      </c>
      <c r="H100" s="1541"/>
      <c r="I100" s="349"/>
      <c r="J100" s="330" t="str">
        <f t="shared" si="3"/>
        <v>Don't know</v>
      </c>
      <c r="K100" s="81"/>
      <c r="L100" s="88"/>
      <c r="M100" s="312"/>
      <c r="N100" s="88"/>
      <c r="O100" s="81"/>
      <c r="P100" s="81"/>
      <c r="Q100" s="88"/>
      <c r="R100" s="88"/>
      <c r="S100" s="88"/>
      <c r="T100" s="347" t="str">
        <f t="shared" si="4"/>
        <v>Not applicable</v>
      </c>
      <c r="U100" s="348"/>
      <c r="V100" s="82"/>
      <c r="W100" s="84"/>
      <c r="X100" s="84"/>
      <c r="Y100" s="85"/>
      <c r="Z100" s="87"/>
      <c r="AA100" s="79"/>
    </row>
    <row r="101" spans="1:27" s="111" customFormat="1" ht="15" customHeight="1">
      <c r="A101" s="130"/>
      <c r="B101" s="95" t="s">
        <v>185</v>
      </c>
      <c r="C101" s="92" t="s">
        <v>193</v>
      </c>
      <c r="D101" s="1537" t="s">
        <v>66</v>
      </c>
      <c r="E101" s="1538"/>
      <c r="F101" s="1539"/>
      <c r="G101" s="1540" t="s">
        <v>66</v>
      </c>
      <c r="H101" s="1541"/>
      <c r="I101" s="349"/>
      <c r="J101" s="330" t="str">
        <f t="shared" si="3"/>
        <v>Don't know</v>
      </c>
      <c r="K101" s="81"/>
      <c r="L101" s="88"/>
      <c r="M101" s="312"/>
      <c r="N101" s="88"/>
      <c r="O101" s="81"/>
      <c r="P101" s="81"/>
      <c r="Q101" s="88"/>
      <c r="R101" s="88"/>
      <c r="S101" s="88"/>
      <c r="T101" s="347" t="str">
        <f t="shared" si="4"/>
        <v>Don't know</v>
      </c>
      <c r="U101" s="348"/>
      <c r="V101" s="82"/>
      <c r="W101" s="84"/>
      <c r="X101" s="84"/>
      <c r="Y101" s="85"/>
      <c r="Z101" s="87"/>
      <c r="AA101" s="79"/>
    </row>
    <row r="102" spans="1:27" s="111" customFormat="1" ht="15" customHeight="1" thickBot="1">
      <c r="A102" s="130"/>
      <c r="B102" s="96" t="s">
        <v>186</v>
      </c>
      <c r="C102" s="93" t="s">
        <v>194</v>
      </c>
      <c r="D102" s="1523" t="s">
        <v>205</v>
      </c>
      <c r="E102" s="1524"/>
      <c r="F102" s="1525"/>
      <c r="G102" s="1526" t="s">
        <v>66</v>
      </c>
      <c r="H102" s="1527"/>
      <c r="I102" s="349"/>
      <c r="J102" s="330" t="str">
        <f t="shared" si="3"/>
        <v>Don't know</v>
      </c>
      <c r="K102" s="81"/>
      <c r="L102" s="88"/>
      <c r="M102" s="312"/>
      <c r="N102" s="88"/>
      <c r="O102" s="81"/>
      <c r="P102" s="81"/>
      <c r="Q102" s="88"/>
      <c r="R102" s="88"/>
      <c r="S102" s="88"/>
      <c r="T102" s="347" t="str">
        <f t="shared" si="4"/>
        <v>Not applicable</v>
      </c>
      <c r="U102" s="348"/>
      <c r="V102" s="82"/>
      <c r="W102" s="84"/>
      <c r="X102" s="84"/>
      <c r="Y102" s="85"/>
      <c r="Z102" s="87"/>
      <c r="AA102" s="79"/>
    </row>
    <row r="103" spans="1:27" s="111" customFormat="1" ht="75" customHeight="1">
      <c r="A103" s="1528" t="s">
        <v>684</v>
      </c>
      <c r="B103" s="1529"/>
      <c r="C103" s="1530"/>
      <c r="D103" s="1531"/>
      <c r="E103" s="1532"/>
      <c r="F103" s="1532"/>
      <c r="G103" s="1532"/>
      <c r="H103" s="1533"/>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f>D103</f>
        <v>0</v>
      </c>
      <c r="P103" s="88"/>
      <c r="Q103" s="88"/>
      <c r="R103" s="81"/>
      <c r="S103" s="88"/>
      <c r="T103" s="350"/>
      <c r="U103" s="82"/>
      <c r="V103" s="82"/>
      <c r="W103" s="84"/>
      <c r="X103" s="84"/>
      <c r="Y103" s="85"/>
      <c r="Z103" s="87"/>
      <c r="AA103" s="79"/>
    </row>
    <row r="104" spans="1:27" s="213" customFormat="1" ht="15.75" thickBot="1">
      <c r="A104" s="1515"/>
      <c r="B104" s="1516"/>
      <c r="C104" s="1516"/>
      <c r="D104" s="1516"/>
      <c r="E104" s="1516"/>
      <c r="F104" s="1516"/>
      <c r="G104" s="1516"/>
      <c r="H104" s="1517"/>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91" t="s">
        <v>195</v>
      </c>
      <c r="B105" s="1492"/>
      <c r="C105" s="1492"/>
      <c r="D105" s="214" t="s">
        <v>32</v>
      </c>
      <c r="E105" s="1534" t="s">
        <v>38</v>
      </c>
      <c r="F105" s="1535"/>
      <c r="G105" s="1536"/>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65" t="s">
        <v>107</v>
      </c>
      <c r="C106" s="1465"/>
      <c r="D106" s="100" t="s">
        <v>62</v>
      </c>
      <c r="E106" s="1512"/>
      <c r="F106" s="1513"/>
      <c r="G106" s="1518"/>
      <c r="H106" s="163"/>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c r="A107" s="152"/>
      <c r="B107" s="1465" t="s">
        <v>23</v>
      </c>
      <c r="C107" s="1465"/>
      <c r="D107" s="100" t="s">
        <v>62</v>
      </c>
      <c r="E107" s="1512"/>
      <c r="F107" s="1513"/>
      <c r="G107" s="1518"/>
      <c r="H107" s="163"/>
      <c r="I107" s="331"/>
      <c r="J107" s="330"/>
      <c r="K107" s="81" t="str">
        <f>B107</f>
        <v>b. Young people</v>
      </c>
      <c r="L107" s="88"/>
      <c r="M107" s="312">
        <f>E107</f>
        <v>0</v>
      </c>
      <c r="N107" s="88"/>
      <c r="O107" s="81"/>
      <c r="P107" s="88"/>
      <c r="Q107" s="88"/>
      <c r="R107" s="88"/>
      <c r="S107" s="88"/>
      <c r="T107" s="82"/>
      <c r="U107" s="82"/>
      <c r="V107" s="348">
        <f>E107</f>
        <v>0</v>
      </c>
      <c r="W107" s="84"/>
      <c r="X107" s="84"/>
      <c r="Y107" s="85"/>
      <c r="Z107" s="87"/>
      <c r="AA107" s="79"/>
    </row>
    <row r="108" spans="1:27" s="111" customFormat="1" ht="15.75" thickBot="1">
      <c r="A108" s="216"/>
      <c r="B108" s="1519" t="s">
        <v>24</v>
      </c>
      <c r="C108" s="1519"/>
      <c r="D108" s="131" t="s">
        <v>62</v>
      </c>
      <c r="E108" s="1520"/>
      <c r="F108" s="1521"/>
      <c r="G108" s="1522"/>
      <c r="H108" s="227"/>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15"/>
      <c r="B109" s="1516"/>
      <c r="C109" s="1516"/>
      <c r="D109" s="1516"/>
      <c r="E109" s="1516"/>
      <c r="F109" s="1516"/>
      <c r="G109" s="1516"/>
      <c r="H109" s="1517"/>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80" t="s">
        <v>196</v>
      </c>
      <c r="B110" s="1465"/>
      <c r="C110" s="1465"/>
      <c r="D110" s="1465"/>
      <c r="E110" s="1465"/>
      <c r="F110" s="1465"/>
      <c r="G110" s="1465"/>
      <c r="H110" s="148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65" t="s">
        <v>25</v>
      </c>
      <c r="C111" s="1465"/>
      <c r="D111" s="1465"/>
      <c r="E111" s="1465"/>
      <c r="F111" s="1466"/>
      <c r="G111" s="1537" t="s">
        <v>62</v>
      </c>
      <c r="H111" s="1646"/>
      <c r="I111" s="349"/>
      <c r="J111" s="330"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65" t="s">
        <v>26</v>
      </c>
      <c r="C112" s="1465"/>
      <c r="D112" s="1465"/>
      <c r="E112" s="1465"/>
      <c r="F112" s="1466"/>
      <c r="G112" s="1537" t="s">
        <v>62</v>
      </c>
      <c r="H112" s="1646"/>
      <c r="I112" s="349"/>
      <c r="J112" s="330"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2"/>
      <c r="B113" s="1465" t="s">
        <v>27</v>
      </c>
      <c r="C113" s="1465"/>
      <c r="D113" s="1465"/>
      <c r="E113" s="1465"/>
      <c r="F113" s="1466"/>
      <c r="G113" s="1537" t="s">
        <v>205</v>
      </c>
      <c r="H113" s="1646"/>
      <c r="I113" s="349"/>
      <c r="J113" s="330"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2"/>
      <c r="B114" s="179"/>
      <c r="C114" s="180" t="s">
        <v>28</v>
      </c>
      <c r="D114" s="1512" t="s">
        <v>205</v>
      </c>
      <c r="E114" s="1513"/>
      <c r="F114" s="1513"/>
      <c r="G114" s="1513"/>
      <c r="H114" s="1514"/>
      <c r="I114" s="349"/>
      <c r="J114" s="330"/>
      <c r="K114" s="81" t="str">
        <f>C114</f>
        <v>i. If yes, describe the exemptions.</v>
      </c>
      <c r="L114" s="88"/>
      <c r="M114" s="88"/>
      <c r="N114" s="344"/>
      <c r="O114" s="295" t="str">
        <f>D114</f>
        <v>Not applicable</v>
      </c>
      <c r="P114" s="88"/>
      <c r="Q114" s="88"/>
      <c r="R114" s="88"/>
      <c r="S114" s="88"/>
      <c r="T114" s="82"/>
      <c r="U114" s="82"/>
      <c r="V114" s="82"/>
      <c r="W114" s="84"/>
      <c r="X114" s="84"/>
      <c r="Y114" s="85"/>
      <c r="Z114" s="87"/>
      <c r="AA114" s="79"/>
    </row>
    <row r="115" spans="1:27" s="132" customFormat="1" ht="30">
      <c r="A115" s="1480" t="s">
        <v>197</v>
      </c>
      <c r="B115" s="1465"/>
      <c r="C115" s="1465"/>
      <c r="D115" s="1465"/>
      <c r="E115" s="1465"/>
      <c r="F115" s="1465"/>
      <c r="G115" s="1465"/>
      <c r="H115" s="148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65" t="s">
        <v>108</v>
      </c>
      <c r="C116" s="1465"/>
      <c r="D116" s="1465"/>
      <c r="E116" s="1465"/>
      <c r="F116" s="1466"/>
      <c r="G116" s="1537" t="s">
        <v>61</v>
      </c>
      <c r="H116" s="1646"/>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65" t="s">
        <v>109</v>
      </c>
      <c r="C117" s="1465"/>
      <c r="D117" s="1465"/>
      <c r="E117" s="1465"/>
      <c r="F117" s="1466"/>
      <c r="G117" s="1537" t="s">
        <v>61</v>
      </c>
      <c r="H117" s="1646"/>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65" t="s">
        <v>170</v>
      </c>
      <c r="C118" s="1465"/>
      <c r="D118" s="1465"/>
      <c r="E118" s="1465"/>
      <c r="F118" s="1466"/>
      <c r="G118" s="1537" t="s">
        <v>61</v>
      </c>
      <c r="H118" s="1646"/>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65" t="s">
        <v>171</v>
      </c>
      <c r="C119" s="1465"/>
      <c r="D119" s="1465"/>
      <c r="E119" s="1465"/>
      <c r="F119" s="1466"/>
      <c r="G119" s="1537" t="s">
        <v>62</v>
      </c>
      <c r="H119" s="1646"/>
      <c r="I119" s="309"/>
      <c r="J119" s="330" t="str">
        <f t="shared" si="5"/>
        <v>No</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65" t="s">
        <v>29</v>
      </c>
      <c r="C120" s="1465"/>
      <c r="D120" s="1465"/>
      <c r="E120" s="1465"/>
      <c r="F120" s="1466"/>
      <c r="G120" s="1537" t="s">
        <v>61</v>
      </c>
      <c r="H120" s="1646"/>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65" t="s">
        <v>18</v>
      </c>
      <c r="C121" s="1465"/>
      <c r="D121" s="1465"/>
      <c r="E121" s="1465"/>
      <c r="F121" s="1466"/>
      <c r="G121" s="1537" t="s">
        <v>61</v>
      </c>
      <c r="H121" s="1646"/>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65" t="s">
        <v>19</v>
      </c>
      <c r="C122" s="1465"/>
      <c r="D122" s="1465"/>
      <c r="E122" s="1465"/>
      <c r="F122" s="1466"/>
      <c r="G122" s="1537" t="s">
        <v>62</v>
      </c>
      <c r="H122" s="1646"/>
      <c r="I122" s="309"/>
      <c r="J122" s="330" t="str">
        <f t="shared" si="5"/>
        <v>No</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65" t="s">
        <v>110</v>
      </c>
      <c r="C123" s="1465"/>
      <c r="D123" s="1465"/>
      <c r="E123" s="1465"/>
      <c r="F123" s="1466"/>
      <c r="G123" s="1537" t="s">
        <v>62</v>
      </c>
      <c r="H123" s="1646"/>
      <c r="I123" s="309"/>
      <c r="J123" s="330" t="str">
        <f t="shared" si="5"/>
        <v>No</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65" t="s">
        <v>72</v>
      </c>
      <c r="C124" s="1465"/>
      <c r="D124" s="1465"/>
      <c r="E124" s="1465"/>
      <c r="F124" s="1466"/>
      <c r="G124" s="1537" t="s">
        <v>62</v>
      </c>
      <c r="H124" s="1646"/>
      <c r="I124" s="309"/>
      <c r="J124" s="330" t="str">
        <f t="shared" si="5"/>
        <v>No</v>
      </c>
      <c r="K124" s="81"/>
      <c r="L124" s="81"/>
      <c r="M124" s="88"/>
      <c r="N124" s="88"/>
      <c r="O124" s="81"/>
      <c r="P124" s="88"/>
      <c r="Q124" s="358"/>
      <c r="R124" s="88"/>
      <c r="S124" s="303"/>
      <c r="T124" s="304"/>
      <c r="U124" s="304"/>
      <c r="V124" s="304"/>
      <c r="W124" s="305"/>
      <c r="X124" s="305"/>
      <c r="Y124" s="86" t="str">
        <f t="shared" si="6"/>
        <v>i. CycleBeads</v>
      </c>
      <c r="Z124" s="359"/>
      <c r="AA124" s="79"/>
    </row>
    <row r="125" spans="1:27" s="132" customFormat="1" ht="15.75" customHeight="1">
      <c r="A125" s="217"/>
      <c r="B125" s="1465" t="s">
        <v>111</v>
      </c>
      <c r="C125" s="1465"/>
      <c r="D125" s="1465"/>
      <c r="E125" s="1465"/>
      <c r="F125" s="1466"/>
      <c r="G125" s="1537" t="s">
        <v>62</v>
      </c>
      <c r="H125" s="1646"/>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675"/>
      <c r="C126" s="1465" t="s">
        <v>112</v>
      </c>
      <c r="D126" s="1465"/>
      <c r="E126" s="1465"/>
      <c r="F126" s="1465"/>
      <c r="G126" s="1647" t="s">
        <v>205</v>
      </c>
      <c r="H126" s="1648"/>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505" t="s">
        <v>198</v>
      </c>
      <c r="B127" s="1506"/>
      <c r="C127" s="1506"/>
      <c r="D127" s="1506"/>
      <c r="E127" s="1506"/>
      <c r="F127" s="1506"/>
      <c r="G127" s="1647">
        <v>2011</v>
      </c>
      <c r="H127" s="1648"/>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80" t="s">
        <v>437</v>
      </c>
      <c r="B128" s="1465"/>
      <c r="C128" s="1466"/>
      <c r="D128" s="1664" t="s">
        <v>335</v>
      </c>
      <c r="E128" s="1665"/>
      <c r="F128" s="1665"/>
      <c r="G128" s="1665"/>
      <c r="H128" s="1666"/>
      <c r="I128" s="309"/>
      <c r="J128" s="357"/>
      <c r="K128" s="81" t="str">
        <f>A128</f>
        <v xml:space="preserve">D11. Name of the list(s)
</v>
      </c>
      <c r="L128" s="81"/>
      <c r="M128" s="88"/>
      <c r="N128" s="88"/>
      <c r="O128" s="81" t="str">
        <f>D128</f>
        <v>National Drug List</v>
      </c>
      <c r="P128" s="88"/>
      <c r="Q128" s="358"/>
      <c r="R128" s="88"/>
      <c r="S128" s="303"/>
      <c r="T128" s="304"/>
      <c r="U128" s="304"/>
      <c r="V128" s="304"/>
      <c r="W128" s="305"/>
      <c r="X128" s="305"/>
      <c r="Y128" s="358"/>
      <c r="Z128" s="359"/>
      <c r="AA128" s="79"/>
    </row>
    <row r="129" spans="1:27" s="132" customFormat="1" ht="30">
      <c r="A129" s="1480" t="s">
        <v>472</v>
      </c>
      <c r="B129" s="1465"/>
      <c r="C129" s="1466"/>
      <c r="D129" s="1664"/>
      <c r="E129" s="1665"/>
      <c r="F129" s="1665"/>
      <c r="G129" s="1665"/>
      <c r="H129" s="1666"/>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80" t="s">
        <v>439</v>
      </c>
      <c r="B130" s="1465"/>
      <c r="C130" s="1465"/>
      <c r="D130" s="1465"/>
      <c r="E130" s="1465"/>
      <c r="F130" s="1465"/>
      <c r="G130" s="1465"/>
      <c r="H130" s="148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496" t="s">
        <v>172</v>
      </c>
      <c r="C131" s="1497"/>
      <c r="D131" s="1497"/>
      <c r="E131" s="1498"/>
      <c r="F131" s="1499">
        <v>2002</v>
      </c>
      <c r="G131" s="1500"/>
      <c r="H131" s="1501"/>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65" t="s">
        <v>67</v>
      </c>
      <c r="C132" s="1465"/>
      <c r="D132" s="1465"/>
      <c r="E132" s="1465"/>
      <c r="F132" s="1466"/>
      <c r="G132" s="1467" t="s">
        <v>61</v>
      </c>
      <c r="H132" s="1468"/>
      <c r="I132" s="309"/>
      <c r="J132" s="330" t="str">
        <f>G132</f>
        <v>Yes</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65" t="s">
        <v>68</v>
      </c>
      <c r="C133" s="1465"/>
      <c r="D133" s="1465"/>
      <c r="E133" s="1465"/>
      <c r="F133" s="1466"/>
      <c r="G133" s="1467" t="s">
        <v>62</v>
      </c>
      <c r="H133" s="1468"/>
      <c r="I133" s="309"/>
      <c r="J133" s="330" t="str">
        <f>G133</f>
        <v>No</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65" t="s">
        <v>40</v>
      </c>
      <c r="C134" s="1465"/>
      <c r="D134" s="1465"/>
      <c r="E134" s="1465"/>
      <c r="F134" s="1466"/>
      <c r="G134" s="1467" t="s">
        <v>62</v>
      </c>
      <c r="H134" s="1468"/>
      <c r="I134" s="309"/>
      <c r="J134" s="330" t="str">
        <f>G134</f>
        <v>No</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65" t="s">
        <v>41</v>
      </c>
      <c r="C135" s="1465"/>
      <c r="D135" s="1465"/>
      <c r="E135" s="1465"/>
      <c r="F135" s="1466"/>
      <c r="G135" s="1467" t="s">
        <v>62</v>
      </c>
      <c r="H135" s="1468"/>
      <c r="I135" s="309"/>
      <c r="J135" s="330" t="str">
        <f>G135</f>
        <v>No</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60.75" thickBot="1">
      <c r="A136" s="152" t="s">
        <v>42</v>
      </c>
      <c r="B136" s="1465" t="s">
        <v>43</v>
      </c>
      <c r="C136" s="1466"/>
      <c r="D136" s="1486" t="s">
        <v>597</v>
      </c>
      <c r="E136" s="1487"/>
      <c r="F136" s="1487"/>
      <c r="G136" s="1487"/>
      <c r="H136" s="1488"/>
      <c r="I136" s="309"/>
      <c r="J136" s="357"/>
      <c r="K136" s="81" t="str">
        <f>B136</f>
        <v>f. Notes about the Poverty Reduction Strategy Paper</v>
      </c>
      <c r="L136" s="81"/>
      <c r="M136" s="88"/>
      <c r="N136" s="88"/>
      <c r="O136" s="81" t="str">
        <f>D136</f>
        <v>Population status is one of the objectives under human resources development (p.118).</v>
      </c>
      <c r="P136" s="88"/>
      <c r="Q136" s="358"/>
      <c r="R136" s="88"/>
      <c r="S136" s="303"/>
      <c r="T136" s="304"/>
      <c r="U136" s="304"/>
      <c r="V136" s="304"/>
      <c r="W136" s="305"/>
      <c r="X136" s="305"/>
      <c r="Y136" s="358"/>
      <c r="Z136" s="359"/>
      <c r="AA136" s="79"/>
    </row>
    <row r="137" spans="1:27" s="111" customFormat="1" ht="16.5" customHeight="1" thickBot="1">
      <c r="A137" s="1489" t="s">
        <v>4</v>
      </c>
      <c r="B137" s="1490"/>
      <c r="C137" s="1490"/>
      <c r="D137" s="1490"/>
      <c r="E137" s="1490"/>
      <c r="F137" s="1490"/>
      <c r="G137" s="1490"/>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91" t="s">
        <v>173</v>
      </c>
      <c r="B138" s="1492"/>
      <c r="C138" s="1492"/>
      <c r="D138" s="1492"/>
      <c r="E138" s="1492"/>
      <c r="F138" s="1493"/>
      <c r="G138" s="1494" t="s">
        <v>61</v>
      </c>
      <c r="H138" s="1495"/>
      <c r="I138" s="308"/>
      <c r="J138" s="330"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80" t="s">
        <v>620</v>
      </c>
      <c r="B139" s="1465"/>
      <c r="C139" s="1465"/>
      <c r="D139" s="1465"/>
      <c r="E139" s="1465"/>
      <c r="F139" s="1465"/>
      <c r="G139" s="1465"/>
      <c r="H139" s="148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678"/>
      <c r="B140" s="1465" t="s">
        <v>108</v>
      </c>
      <c r="C140" s="1465"/>
      <c r="D140" s="1465"/>
      <c r="E140" s="1465"/>
      <c r="F140" s="1466"/>
      <c r="G140" s="1467" t="s">
        <v>62</v>
      </c>
      <c r="H140" s="1468"/>
      <c r="I140" s="308"/>
      <c r="J140" s="330"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685"/>
      <c r="B141" s="1465" t="s">
        <v>109</v>
      </c>
      <c r="C141" s="1465"/>
      <c r="D141" s="1465"/>
      <c r="E141" s="1465"/>
      <c r="F141" s="1466"/>
      <c r="G141" s="1467" t="s">
        <v>62</v>
      </c>
      <c r="H141" s="1468"/>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678"/>
      <c r="B142" s="1465" t="s">
        <v>170</v>
      </c>
      <c r="C142" s="1465"/>
      <c r="D142" s="1465"/>
      <c r="E142" s="1465"/>
      <c r="F142" s="1466"/>
      <c r="G142" s="1467" t="s">
        <v>61</v>
      </c>
      <c r="H142" s="1468"/>
      <c r="I142" s="308"/>
      <c r="J142" s="330" t="str">
        <f t="shared" si="7"/>
        <v>Yes</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678"/>
      <c r="B143" s="1465" t="s">
        <v>171</v>
      </c>
      <c r="C143" s="1465"/>
      <c r="D143" s="1465"/>
      <c r="E143" s="1465"/>
      <c r="F143" s="1466"/>
      <c r="G143" s="1467" t="s">
        <v>61</v>
      </c>
      <c r="H143" s="1468"/>
      <c r="I143" s="308"/>
      <c r="J143" s="330" t="str">
        <f t="shared" si="7"/>
        <v>Yes</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678"/>
      <c r="B144" s="1465" t="s">
        <v>29</v>
      </c>
      <c r="C144" s="1465"/>
      <c r="D144" s="1465"/>
      <c r="E144" s="1465"/>
      <c r="F144" s="1466"/>
      <c r="G144" s="1467" t="s">
        <v>62</v>
      </c>
      <c r="H144" s="1468"/>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678"/>
      <c r="B145" s="1465" t="s">
        <v>18</v>
      </c>
      <c r="C145" s="1465"/>
      <c r="D145" s="1465"/>
      <c r="E145" s="1465"/>
      <c r="F145" s="1466"/>
      <c r="G145" s="1467" t="s">
        <v>61</v>
      </c>
      <c r="H145" s="1468"/>
      <c r="I145" s="308"/>
      <c r="J145" s="330" t="str">
        <f t="shared" si="7"/>
        <v>Yes</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678"/>
      <c r="B146" s="1465" t="s">
        <v>19</v>
      </c>
      <c r="C146" s="1465"/>
      <c r="D146" s="1465"/>
      <c r="E146" s="1465"/>
      <c r="F146" s="1466"/>
      <c r="G146" s="1467" t="s">
        <v>205</v>
      </c>
      <c r="H146" s="1468"/>
      <c r="I146" s="308"/>
      <c r="J146" s="330" t="str">
        <f t="shared" si="7"/>
        <v>Not applicable</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678"/>
      <c r="B147" s="1465" t="s">
        <v>110</v>
      </c>
      <c r="C147" s="1465"/>
      <c r="D147" s="1465"/>
      <c r="E147" s="1465"/>
      <c r="F147" s="1466"/>
      <c r="G147" s="1467" t="s">
        <v>205</v>
      </c>
      <c r="H147" s="1468"/>
      <c r="I147" s="308"/>
      <c r="J147" s="330" t="str">
        <f t="shared" si="7"/>
        <v>Not applicable</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678"/>
      <c r="B148" s="1465" t="s">
        <v>72</v>
      </c>
      <c r="C148" s="1465"/>
      <c r="D148" s="1465"/>
      <c r="E148" s="1465"/>
      <c r="F148" s="1466"/>
      <c r="G148" s="1467" t="s">
        <v>205</v>
      </c>
      <c r="H148" s="1468"/>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678"/>
      <c r="B149" s="1465" t="s">
        <v>717</v>
      </c>
      <c r="C149" s="1465"/>
      <c r="D149" s="1465"/>
      <c r="E149" s="1465"/>
      <c r="F149" s="1465"/>
      <c r="G149" s="1502" t="s">
        <v>538</v>
      </c>
      <c r="H149" s="1504"/>
      <c r="I149" s="308"/>
      <c r="J149" s="330"/>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65" t="s">
        <v>175</v>
      </c>
      <c r="C150" s="1465"/>
      <c r="D150" s="1465"/>
      <c r="E150" s="1465"/>
      <c r="F150" s="1465"/>
      <c r="G150" s="1502" t="s">
        <v>969</v>
      </c>
      <c r="H150" s="1504"/>
      <c r="I150" s="308"/>
      <c r="J150" s="330"/>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80" t="s">
        <v>440</v>
      </c>
      <c r="B151" s="1465"/>
      <c r="C151" s="1465"/>
      <c r="D151" s="1465"/>
      <c r="E151" s="1465"/>
      <c r="F151" s="1465"/>
      <c r="G151" s="1465"/>
      <c r="H151" s="148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684"/>
      <c r="B152" s="1482" t="s">
        <v>176</v>
      </c>
      <c r="C152" s="1482"/>
      <c r="D152" s="2108"/>
      <c r="E152" s="2108"/>
      <c r="F152" s="2109"/>
      <c r="G152" s="1484" t="s">
        <v>66</v>
      </c>
      <c r="H152" s="1485"/>
      <c r="I152" s="308"/>
      <c r="J152" s="330" t="str">
        <f>G152</f>
        <v>Don't know</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678"/>
      <c r="B153" s="1465" t="s">
        <v>177</v>
      </c>
      <c r="C153" s="1465"/>
      <c r="D153" s="2105"/>
      <c r="E153" s="2105"/>
      <c r="F153" s="2106"/>
      <c r="G153" s="1467" t="s">
        <v>62</v>
      </c>
      <c r="H153" s="1468"/>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30.75" thickBot="1">
      <c r="A154" s="1469" t="s">
        <v>622</v>
      </c>
      <c r="B154" s="1470"/>
      <c r="C154" s="1471"/>
      <c r="D154" s="1472" t="s">
        <v>970</v>
      </c>
      <c r="E154" s="1473"/>
      <c r="F154" s="1473"/>
      <c r="G154" s="1473"/>
      <c r="H154" s="1474"/>
      <c r="I154" s="308"/>
      <c r="J154" s="330"/>
      <c r="K154" s="81" t="str">
        <f>A154</f>
        <v>F. Please note any overall comments about challenges and/or successes with contraceptive security in your country.</v>
      </c>
      <c r="L154" s="88"/>
      <c r="M154" s="88"/>
      <c r="N154" s="88"/>
      <c r="O154" s="81" t="str">
        <f>D154</f>
        <v>Central Level is no longer a problem as it previously was.</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476"/>
      <c r="B156" s="1476"/>
      <c r="C156" s="1476"/>
      <c r="D156" s="1476"/>
      <c r="E156" s="1476"/>
      <c r="F156" s="1476"/>
      <c r="G156" s="1476"/>
      <c r="H156" s="1476"/>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9.75"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2">
    <dataValidation type="list" allowBlank="1" showInputMessage="1" showErrorMessage="1" error="Please choose from the dropdown list." sqref="H31:H32 H86 F85:H85 F59 D106:D108 H91 H89 G116:H125 D49">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D41 D43 D51:D52">
      <formula1>"Yes, No, Don't know"</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33" max="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83"/>
  <sheetViews>
    <sheetView showGridLines="0" zoomScaleNormal="100" zoomScaleSheetLayoutView="100" workbookViewId="0">
      <selection activeCell="AD5" sqref="A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0" width="11.7109375" style="109" customWidth="1"/>
    <col min="31" max="31" width="24.7109375" style="109" customWidth="1"/>
    <col min="32" max="34" width="11.7109375" style="109" customWidth="1"/>
    <col min="35" max="35" width="20" style="109" customWidth="1"/>
    <col min="36" max="36" width="25.85546875" style="109" customWidth="1"/>
    <col min="37" max="37" width="23.85546875" style="109" customWidth="1"/>
    <col min="38" max="38" width="14.140625" style="109" customWidth="1"/>
    <col min="39" max="64" width="11.7109375" style="109" customWidth="1"/>
    <col min="65" max="65" width="12.42578125" style="109" customWidth="1"/>
    <col min="66" max="69" width="11.7109375" style="109" customWidth="1"/>
    <col min="70" max="70" width="20.7109375" style="109" customWidth="1"/>
    <col min="71" max="71" width="11.7109375" style="109" customWidth="1"/>
    <col min="72" max="72" width="17.42578125" style="109" customWidth="1"/>
    <col min="73" max="86" width="11.7109375" style="109" customWidth="1"/>
    <col min="87" max="87" width="13.42578125" style="109" customWidth="1"/>
    <col min="88" max="102" width="11.7109375" style="109" customWidth="1"/>
    <col min="103" max="103" width="16.28515625" style="109" customWidth="1"/>
    <col min="104" max="112" width="11.7109375" style="109" customWidth="1"/>
    <col min="113" max="113" width="13.42578125" style="109" customWidth="1"/>
    <col min="114" max="114" width="11.7109375" style="109" customWidth="1"/>
    <col min="115" max="115" width="15.140625" style="109" customWidth="1"/>
    <col min="116" max="116" width="13.42578125" style="109" customWidth="1"/>
    <col min="117" max="125" width="11.7109375" style="109" customWidth="1"/>
    <col min="126" max="126" width="13.7109375" style="109" customWidth="1"/>
    <col min="127" max="127" width="12" style="109" customWidth="1"/>
    <col min="128" max="16384" width="9.140625" style="109"/>
  </cols>
  <sheetData>
    <row r="1" spans="1:129"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29"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29"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29"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29" s="102" customFormat="1" ht="34.5" customHeight="1">
      <c r="A5" s="920"/>
      <c r="B5" s="920"/>
      <c r="C5" s="920"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29"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29" s="915" customFormat="1" ht="37.5" customHeight="1">
      <c r="A7" s="1632" t="s">
        <v>1448</v>
      </c>
      <c r="B7" s="1632"/>
      <c r="C7" s="1632"/>
      <c r="D7" s="916"/>
      <c r="E7" s="916"/>
      <c r="F7" s="916"/>
      <c r="G7" s="917"/>
      <c r="H7" s="918"/>
      <c r="I7" s="906"/>
      <c r="J7" s="907"/>
      <c r="K7" s="908" t="str">
        <f>A7</f>
        <v>Country: Afghanistan</v>
      </c>
      <c r="L7" s="909"/>
      <c r="M7" s="909"/>
      <c r="N7" s="908"/>
      <c r="O7" s="909"/>
      <c r="P7" s="909" t="s">
        <v>77</v>
      </c>
      <c r="Q7" s="88" t="s">
        <v>203</v>
      </c>
      <c r="R7" s="909"/>
      <c r="S7" s="910"/>
      <c r="T7" s="911"/>
      <c r="U7" s="911"/>
      <c r="V7" s="911"/>
      <c r="W7" s="911"/>
      <c r="X7" s="911"/>
      <c r="Y7" s="422" t="s">
        <v>93</v>
      </c>
      <c r="Z7" s="913"/>
      <c r="AA7" s="914"/>
    </row>
    <row r="8" spans="1:129"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29"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29"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29"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29"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N12" s="112"/>
      <c r="DO12" s="112"/>
      <c r="DP12" s="112"/>
      <c r="DQ12" s="112"/>
      <c r="DR12" s="112"/>
      <c r="DS12" s="112"/>
      <c r="DT12" s="112"/>
      <c r="DU12" s="112"/>
      <c r="DV12" s="112"/>
      <c r="DW12" s="112"/>
      <c r="DX12" s="113"/>
      <c r="DY12" s="113"/>
    </row>
    <row r="13" spans="1:129" s="111" customFormat="1" ht="30">
      <c r="A13" s="149"/>
      <c r="B13" s="1465" t="s">
        <v>13</v>
      </c>
      <c r="C13" s="1466"/>
      <c r="D13" s="1638" t="s">
        <v>988</v>
      </c>
      <c r="E13" s="1639"/>
      <c r="F13" s="1639"/>
      <c r="G13" s="1639"/>
      <c r="H13" s="1640"/>
      <c r="I13" s="419"/>
      <c r="J13" s="404"/>
      <c r="K13" s="397" t="str">
        <f>B13</f>
        <v>a. What is the name of the committee?</v>
      </c>
      <c r="L13" s="426" t="str">
        <f>D13</f>
        <v>Reproductive Health Commodity Security Coordination Committee (RHCS-CC) at the MoPH</v>
      </c>
      <c r="M13" s="396"/>
      <c r="N13" s="396"/>
      <c r="O13" s="398" t="str">
        <f>D13</f>
        <v>Reproductive Health Commodity Security Coordination Committee (RHCS-CC) at the MoPH</v>
      </c>
      <c r="P13" s="396"/>
      <c r="Q13" s="396"/>
      <c r="R13" s="396"/>
      <c r="S13" s="396"/>
      <c r="T13" s="406"/>
      <c r="U13" s="406"/>
      <c r="V13" s="406"/>
      <c r="W13" s="407"/>
      <c r="X13" s="407"/>
      <c r="Z13" s="425"/>
      <c r="AA13" s="409"/>
      <c r="DN13" s="112"/>
      <c r="DO13" s="112"/>
      <c r="DP13" s="112"/>
      <c r="DQ13" s="113"/>
      <c r="DR13" s="113"/>
      <c r="DS13" s="113"/>
      <c r="DT13" s="113"/>
      <c r="DU13" s="113"/>
      <c r="DV13" s="113"/>
      <c r="DW13" s="113"/>
      <c r="DX13" s="113"/>
      <c r="DY13" s="113"/>
    </row>
    <row r="14" spans="1:129"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N14" s="112"/>
      <c r="DO14" s="112"/>
      <c r="DP14" s="112"/>
      <c r="DQ14" s="113"/>
      <c r="DR14" s="113"/>
      <c r="DS14" s="113"/>
      <c r="DT14" s="113"/>
      <c r="DU14" s="113"/>
      <c r="DV14" s="113"/>
      <c r="DW14" s="113"/>
      <c r="DX14" s="113"/>
      <c r="DY14" s="113"/>
    </row>
    <row r="15" spans="1:129" s="111" customFormat="1" ht="45">
      <c r="A15" s="150"/>
      <c r="B15" s="1562" t="s">
        <v>14</v>
      </c>
      <c r="C15" s="1622"/>
      <c r="D15" s="715" t="s">
        <v>61</v>
      </c>
      <c r="E15" s="151" t="s">
        <v>55</v>
      </c>
      <c r="F15" s="1634" t="s">
        <v>989</v>
      </c>
      <c r="G15" s="1635"/>
      <c r="H15" s="1636"/>
      <c r="I15" s="419"/>
      <c r="J15" s="404"/>
      <c r="K15" s="397" t="str">
        <f t="shared" ref="K15:K23" si="0">B15</f>
        <v>a. Social marketing</v>
      </c>
      <c r="L15" s="396"/>
      <c r="M15" s="396"/>
      <c r="N15" s="396"/>
      <c r="O15" s="397"/>
      <c r="P15" s="396"/>
      <c r="Q15" s="397" t="str">
        <f t="shared" ref="Q15:Q23" si="1">F15</f>
        <v>Futures Group/Health Policy Project, Afghanistan Social Marketing Organization (ASMO), Marie Stopes (very small scale)</v>
      </c>
      <c r="R15" s="396"/>
      <c r="S15" s="396"/>
      <c r="T15" s="406"/>
      <c r="U15" s="406"/>
      <c r="V15" s="406"/>
      <c r="W15" s="407"/>
      <c r="X15" s="407"/>
      <c r="Y15" s="424"/>
      <c r="Z15" s="425"/>
      <c r="AA15" s="409"/>
      <c r="DN15" s="112"/>
      <c r="DO15" s="112"/>
      <c r="DP15" s="112"/>
      <c r="DQ15" s="112"/>
      <c r="DR15" s="112"/>
      <c r="DS15" s="112"/>
      <c r="DT15" s="112"/>
      <c r="DU15" s="112"/>
      <c r="DV15" s="112"/>
      <c r="DW15" s="112"/>
      <c r="DX15" s="113"/>
      <c r="DY15" s="113"/>
    </row>
    <row r="16" spans="1:129" s="111" customFormat="1" ht="45">
      <c r="A16" s="152"/>
      <c r="B16" s="1465" t="s">
        <v>118</v>
      </c>
      <c r="C16" s="1466"/>
      <c r="D16" s="1185" t="s">
        <v>61</v>
      </c>
      <c r="E16" s="153" t="s">
        <v>55</v>
      </c>
      <c r="F16" s="1634" t="s">
        <v>336</v>
      </c>
      <c r="G16" s="1635"/>
      <c r="H16" s="1636"/>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ASMO</v>
      </c>
      <c r="R16" s="396"/>
      <c r="S16" s="396"/>
      <c r="T16" s="406"/>
      <c r="U16" s="406"/>
      <c r="V16" s="406"/>
      <c r="W16" s="407"/>
      <c r="X16" s="407"/>
      <c r="Y16" s="424"/>
      <c r="Z16" s="425"/>
      <c r="AA16" s="409"/>
      <c r="DN16" s="112"/>
      <c r="DO16" s="112"/>
      <c r="DP16" s="112"/>
      <c r="DQ16" s="112"/>
      <c r="DR16" s="112"/>
      <c r="DS16" s="112"/>
      <c r="DT16" s="112"/>
      <c r="DU16" s="112"/>
      <c r="DV16" s="112"/>
      <c r="DW16" s="112"/>
      <c r="DX16" s="113"/>
      <c r="DY16" s="113"/>
    </row>
    <row r="17" spans="1:129" s="111" customFormat="1" ht="45">
      <c r="A17" s="152"/>
      <c r="B17" s="1465" t="s">
        <v>119</v>
      </c>
      <c r="C17" s="1466"/>
      <c r="D17" s="715" t="s">
        <v>62</v>
      </c>
      <c r="E17" s="153" t="s">
        <v>55</v>
      </c>
      <c r="F17" s="1634"/>
      <c r="G17" s="1635"/>
      <c r="H17" s="163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N17" s="112"/>
      <c r="DO17" s="112"/>
      <c r="DP17" s="112"/>
      <c r="DQ17" s="112"/>
      <c r="DR17" s="112"/>
      <c r="DS17" s="112"/>
      <c r="DT17" s="112"/>
      <c r="DU17" s="112"/>
      <c r="DV17" s="112"/>
      <c r="DW17" s="112"/>
      <c r="DX17" s="112"/>
      <c r="DY17" s="113"/>
    </row>
    <row r="18" spans="1:129" s="111" customFormat="1" ht="45">
      <c r="A18" s="152"/>
      <c r="B18" s="1465" t="s">
        <v>15</v>
      </c>
      <c r="C18" s="1466"/>
      <c r="D18" s="1185" t="s">
        <v>61</v>
      </c>
      <c r="E18" s="153" t="s">
        <v>56</v>
      </c>
      <c r="F18" s="1634" t="s">
        <v>1648</v>
      </c>
      <c r="G18" s="1635"/>
      <c r="H18" s="1636"/>
      <c r="I18" s="419"/>
      <c r="J18" s="404"/>
      <c r="K18" s="397" t="str">
        <f t="shared" si="0"/>
        <v>d. Donors</v>
      </c>
      <c r="L18" s="396"/>
      <c r="M18" s="396"/>
      <c r="N18" s="396"/>
      <c r="O18" s="397"/>
      <c r="P18" s="396"/>
      <c r="Q18" s="397" t="str">
        <f t="shared" si="1"/>
        <v>USAID, World Bank, European Commission and UNFPA</v>
      </c>
      <c r="R18" s="396"/>
      <c r="S18" s="396"/>
      <c r="T18" s="406"/>
      <c r="U18" s="406"/>
      <c r="V18" s="406"/>
      <c r="W18" s="407"/>
      <c r="X18" s="407"/>
      <c r="Y18" s="424"/>
      <c r="Z18" s="425"/>
      <c r="AA18" s="409"/>
      <c r="DN18" s="112"/>
      <c r="DO18" s="112"/>
      <c r="DP18" s="112"/>
      <c r="DQ18" s="112"/>
      <c r="DR18" s="112"/>
      <c r="DS18" s="112"/>
      <c r="DT18" s="112"/>
      <c r="DU18" s="112"/>
      <c r="DV18" s="112"/>
      <c r="DW18" s="112"/>
      <c r="DX18" s="112"/>
      <c r="DY18" s="113"/>
    </row>
    <row r="19" spans="1:129" s="111" customFormat="1" ht="45">
      <c r="A19" s="152"/>
      <c r="B19" s="1465" t="s">
        <v>16</v>
      </c>
      <c r="C19" s="1466"/>
      <c r="D19" s="1185" t="s">
        <v>61</v>
      </c>
      <c r="E19" s="153" t="s">
        <v>57</v>
      </c>
      <c r="F19" s="1634" t="s">
        <v>990</v>
      </c>
      <c r="G19" s="1635"/>
      <c r="H19" s="1636"/>
      <c r="I19" s="419"/>
      <c r="J19" s="404"/>
      <c r="K19" s="397" t="str">
        <f t="shared" si="0"/>
        <v>e. UN agencies</v>
      </c>
      <c r="L19" s="396"/>
      <c r="M19" s="396"/>
      <c r="N19" s="396"/>
      <c r="O19" s="397"/>
      <c r="P19" s="396"/>
      <c r="Q19" s="397" t="str">
        <f t="shared" si="1"/>
        <v>UNFPA, UNICEF and World Health Organization (WHO)</v>
      </c>
      <c r="R19" s="396"/>
      <c r="S19" s="396"/>
      <c r="T19" s="406"/>
      <c r="U19" s="406"/>
      <c r="V19" s="406"/>
      <c r="W19" s="407"/>
      <c r="X19" s="407"/>
      <c r="Y19" s="424"/>
      <c r="Z19" s="425"/>
      <c r="AA19" s="409"/>
      <c r="DN19" s="112"/>
      <c r="DO19" s="112"/>
      <c r="DP19" s="112"/>
      <c r="DQ19" s="113"/>
      <c r="DR19" s="113"/>
      <c r="DS19" s="113"/>
      <c r="DT19" s="113"/>
      <c r="DU19" s="113"/>
      <c r="DV19" s="113"/>
      <c r="DW19" s="113"/>
      <c r="DX19" s="113"/>
      <c r="DY19" s="113"/>
    </row>
    <row r="20" spans="1:129" s="111" customFormat="1" ht="45">
      <c r="A20" s="152"/>
      <c r="B20" s="1465" t="s">
        <v>120</v>
      </c>
      <c r="C20" s="1466"/>
      <c r="D20" s="1185" t="s">
        <v>61</v>
      </c>
      <c r="E20" s="153" t="s">
        <v>58</v>
      </c>
      <c r="F20" s="1634" t="s">
        <v>991</v>
      </c>
      <c r="G20" s="1635"/>
      <c r="H20" s="163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Reproductive Health Directorate, General Directorate of Pharmaceutical Affaires, Procurement Directorate and Central Medical Store </v>
      </c>
      <c r="R20" s="396"/>
      <c r="S20" s="396"/>
      <c r="T20" s="406"/>
      <c r="U20" s="406"/>
      <c r="V20" s="406"/>
      <c r="W20" s="407"/>
      <c r="X20" s="407"/>
      <c r="Y20" s="424"/>
      <c r="Z20" s="425"/>
      <c r="AA20" s="409"/>
      <c r="DN20" s="112"/>
      <c r="DO20" s="112"/>
      <c r="DP20" s="112"/>
      <c r="DQ20" s="113"/>
      <c r="DR20" s="113"/>
      <c r="DS20" s="113"/>
      <c r="DT20" s="113"/>
      <c r="DU20" s="113"/>
      <c r="DV20" s="113"/>
      <c r="DY20" s="113"/>
    </row>
    <row r="21" spans="1:129" s="111" customFormat="1">
      <c r="A21" s="152"/>
      <c r="B21" s="1562" t="s">
        <v>17</v>
      </c>
      <c r="C21" s="1562"/>
      <c r="D21" s="715" t="s">
        <v>61</v>
      </c>
      <c r="E21" s="153" t="s">
        <v>59</v>
      </c>
      <c r="F21" s="1634" t="s">
        <v>337</v>
      </c>
      <c r="G21" s="1635"/>
      <c r="H21" s="1636"/>
      <c r="I21" s="419"/>
      <c r="J21" s="404"/>
      <c r="K21" s="397" t="str">
        <f t="shared" si="0"/>
        <v>g. Central Medical Store or Central Warehouse</v>
      </c>
      <c r="L21" s="396"/>
      <c r="M21" s="396"/>
      <c r="N21" s="396"/>
      <c r="O21" s="397"/>
      <c r="P21" s="396"/>
      <c r="Q21" s="397" t="str">
        <f t="shared" si="1"/>
        <v>Central Medical Store</v>
      </c>
      <c r="R21" s="396"/>
      <c r="S21" s="396"/>
      <c r="T21" s="406"/>
      <c r="U21" s="406"/>
      <c r="V21" s="406"/>
      <c r="W21" s="407"/>
      <c r="X21" s="407"/>
      <c r="Y21" s="424"/>
      <c r="Z21" s="425"/>
      <c r="AA21" s="409"/>
    </row>
    <row r="22" spans="1:129" s="111" customFormat="1">
      <c r="A22" s="152"/>
      <c r="B22" s="1562" t="s">
        <v>39</v>
      </c>
      <c r="C22" s="1562"/>
      <c r="D22" s="1185"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29" s="114" customFormat="1">
      <c r="A23" s="152"/>
      <c r="B23" s="1562" t="s">
        <v>121</v>
      </c>
      <c r="C23" s="1562"/>
      <c r="D23" s="1185" t="s">
        <v>61</v>
      </c>
      <c r="E23" s="153" t="s">
        <v>59</v>
      </c>
      <c r="F23" s="1477" t="s">
        <v>992</v>
      </c>
      <c r="G23" s="1478"/>
      <c r="H23" s="1479"/>
      <c r="I23" s="419"/>
      <c r="J23" s="404"/>
      <c r="K23" s="403" t="str">
        <f t="shared" si="0"/>
        <v>i. Other (for example: partners)</v>
      </c>
      <c r="L23" s="404"/>
      <c r="M23" s="404"/>
      <c r="N23" s="404"/>
      <c r="O23" s="403"/>
      <c r="P23" s="404"/>
      <c r="Q23" s="403" t="str">
        <f t="shared" si="1"/>
        <v>AFGA (Afghan Family Guidance Association)</v>
      </c>
      <c r="R23" s="404"/>
      <c r="S23" s="404"/>
      <c r="T23" s="404"/>
      <c r="U23" s="404"/>
      <c r="V23" s="404"/>
      <c r="W23" s="428"/>
      <c r="X23" s="428"/>
      <c r="Y23" s="429"/>
      <c r="Z23" s="429"/>
      <c r="AA23" s="409"/>
    </row>
    <row r="24" spans="1:129" s="111" customFormat="1" ht="25.5" customHeight="1">
      <c r="A24" s="1480" t="s">
        <v>122</v>
      </c>
      <c r="B24" s="1465"/>
      <c r="C24" s="1465"/>
      <c r="D24" s="1465"/>
      <c r="E24" s="1465"/>
      <c r="F24" s="1465"/>
      <c r="G24" s="1465"/>
      <c r="H24" s="163" t="s">
        <v>9</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29" s="111" customFormat="1">
      <c r="A25" s="1556" t="s">
        <v>123</v>
      </c>
      <c r="B25" s="1557"/>
      <c r="C25" s="1557"/>
      <c r="D25" s="1562"/>
      <c r="E25" s="1562"/>
      <c r="F25" s="1562"/>
      <c r="G25" s="1563"/>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29" s="111" customFormat="1" ht="45.75" thickBot="1">
      <c r="A26" s="1558" t="s">
        <v>124</v>
      </c>
      <c r="B26" s="1482"/>
      <c r="C26" s="1483"/>
      <c r="D26" s="1185" t="s">
        <v>350</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29"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29"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29" s="111" customFormat="1" ht="75">
      <c r="A29" s="1480" t="s">
        <v>928</v>
      </c>
      <c r="B29" s="1465"/>
      <c r="C29" s="1465"/>
      <c r="D29" s="1465"/>
      <c r="E29" s="1465"/>
      <c r="F29" s="1466"/>
      <c r="G29" s="1612" t="s">
        <v>205</v>
      </c>
      <c r="H29" s="1613"/>
      <c r="I29" s="438"/>
      <c r="J29" s="403" t="str">
        <f>G29</f>
        <v>Not applicable</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29" s="111" customFormat="1" ht="73.5">
      <c r="A30" s="1480" t="s">
        <v>676</v>
      </c>
      <c r="B30" s="1465"/>
      <c r="C30" s="1465"/>
      <c r="D30" s="1465"/>
      <c r="E30" s="161" t="s">
        <v>205</v>
      </c>
      <c r="F30" s="162" t="s">
        <v>127</v>
      </c>
      <c r="G30" s="1612" t="s">
        <v>205</v>
      </c>
      <c r="H30" s="1613"/>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29"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29" s="111" customFormat="1" ht="101.25" customHeight="1">
      <c r="A32" s="1528" t="s">
        <v>734</v>
      </c>
      <c r="B32" s="1607"/>
      <c r="C32" s="1607"/>
      <c r="D32" s="1607"/>
      <c r="E32" s="1607"/>
      <c r="F32" s="1607"/>
      <c r="G32" s="1608"/>
      <c r="H32" s="163" t="s">
        <v>66</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80" t="s">
        <v>129</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607" t="s">
        <v>207</v>
      </c>
      <c r="C34" s="1607"/>
      <c r="D34" s="1608"/>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t="s">
        <v>66</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t="s">
        <v>66</v>
      </c>
      <c r="F36" s="169"/>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t="s">
        <v>66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66</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718" t="s">
        <v>66</v>
      </c>
      <c r="E41" s="168"/>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c r="E42" s="1513"/>
      <c r="F42" s="1513"/>
      <c r="G42" s="1513"/>
      <c r="H42" s="1514"/>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718" t="s">
        <v>66</v>
      </c>
      <c r="E43" s="168"/>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718" t="s">
        <v>61</v>
      </c>
      <c r="E49" s="168" t="s">
        <v>66</v>
      </c>
      <c r="F49" s="168" t="s">
        <v>66</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993</v>
      </c>
      <c r="E50" s="1601"/>
      <c r="F50" s="1601"/>
      <c r="G50" s="1601"/>
      <c r="H50" s="1602"/>
      <c r="I50" s="127"/>
      <c r="J50" s="437"/>
      <c r="K50" s="397" t="str">
        <f>C50</f>
        <v xml:space="preserve">i. Specify source(s) of in-kind donations </v>
      </c>
      <c r="L50" s="396"/>
      <c r="M50" s="396"/>
      <c r="N50" s="396"/>
      <c r="O50" s="398" t="str">
        <f>D50</f>
        <v xml:space="preserve">USAID:   </v>
      </c>
      <c r="P50" s="396"/>
      <c r="Q50" s="396"/>
      <c r="R50" s="396"/>
      <c r="S50" s="396"/>
      <c r="T50" s="406"/>
      <c r="U50" s="406"/>
      <c r="V50" s="406"/>
      <c r="W50" s="407"/>
      <c r="X50" s="407"/>
      <c r="Y50" s="424"/>
      <c r="Z50" s="425"/>
      <c r="AA50" s="409"/>
    </row>
    <row r="51" spans="1:27" s="111" customFormat="1" ht="30">
      <c r="A51" s="164"/>
      <c r="B51" s="1465" t="s">
        <v>149</v>
      </c>
      <c r="C51" s="1466"/>
      <c r="D51" s="718" t="s">
        <v>66</v>
      </c>
      <c r="E51" s="168"/>
      <c r="F51" s="177" t="s">
        <v>538</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18" t="s">
        <v>66</v>
      </c>
      <c r="E52" s="168"/>
      <c r="F52" s="177" t="s">
        <v>538</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t="s">
        <v>66</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t="s">
        <v>66</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t="s">
        <v>66</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t="s">
        <v>66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17" t="s">
        <v>66</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06"/>
      <c r="B63" s="705"/>
      <c r="C63" s="1465" t="s">
        <v>178</v>
      </c>
      <c r="D63" s="1465"/>
      <c r="E63" s="1466"/>
      <c r="F63" s="1467"/>
      <c r="G63" s="1588"/>
      <c r="H63" s="1468"/>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t="s">
        <v>994</v>
      </c>
      <c r="E64" s="1478"/>
      <c r="F64" s="1478"/>
      <c r="G64" s="1478"/>
      <c r="H64" s="1479"/>
      <c r="I64" s="419"/>
      <c r="J64" s="437"/>
      <c r="K64" s="397" t="str">
        <f>A64</f>
        <v xml:space="preserve">B15. Please note any additional comments about finance and procurement.
</v>
      </c>
      <c r="L64" s="396"/>
      <c r="M64" s="396"/>
      <c r="N64" s="396"/>
      <c r="O64" s="397" t="str">
        <f>D64</f>
        <v>Health Economic and Financing Department (HEFD) of MoPH has planned to establish sub account for reproductive health commodities in 2015</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716" t="s">
        <v>61</v>
      </c>
      <c r="G68" s="716"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716" t="s">
        <v>61</v>
      </c>
      <c r="G69" s="716"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716" t="s">
        <v>61</v>
      </c>
      <c r="G70" s="716"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62</v>
      </c>
      <c r="E71" s="1641"/>
      <c r="F71" s="716" t="s">
        <v>62</v>
      </c>
      <c r="G71" s="716"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61</v>
      </c>
      <c r="E72" s="1641"/>
      <c r="F72" s="716" t="s">
        <v>61</v>
      </c>
      <c r="G72" s="716"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716" t="s">
        <v>61</v>
      </c>
      <c r="G73" s="716"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62</v>
      </c>
      <c r="E74" s="1641"/>
      <c r="F74" s="716" t="s">
        <v>62</v>
      </c>
      <c r="G74" s="716"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62</v>
      </c>
      <c r="E75" s="1641"/>
      <c r="F75" s="716" t="s">
        <v>62</v>
      </c>
      <c r="G75" s="716"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62</v>
      </c>
      <c r="E76" s="1641"/>
      <c r="F76" s="716" t="s">
        <v>62</v>
      </c>
      <c r="G76" s="716"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41" t="s">
        <v>61</v>
      </c>
      <c r="E77" s="1641"/>
      <c r="F77" s="716" t="s">
        <v>61</v>
      </c>
      <c r="G77" s="716"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41" t="s">
        <v>62</v>
      </c>
      <c r="E78" s="1641"/>
      <c r="F78" s="716" t="s">
        <v>62</v>
      </c>
      <c r="G78" s="716"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t="s">
        <v>62</v>
      </c>
      <c r="E79" s="1641"/>
      <c r="F79" s="716" t="s">
        <v>62</v>
      </c>
      <c r="G79" s="716" t="s">
        <v>62</v>
      </c>
      <c r="H79" s="99"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13"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14" t="s">
        <v>205</v>
      </c>
      <c r="D85" s="1571" t="s">
        <v>205</v>
      </c>
      <c r="E85" s="1572"/>
      <c r="F85" s="712" t="s">
        <v>205</v>
      </c>
      <c r="G85" s="1554" t="s">
        <v>205</v>
      </c>
      <c r="H85" s="1555"/>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61" t="s">
        <v>71</v>
      </c>
      <c r="B86" s="1562"/>
      <c r="C86" s="1562"/>
      <c r="D86" s="1562"/>
      <c r="E86" s="1562"/>
      <c r="F86" s="1562"/>
      <c r="G86" s="1563"/>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224</v>
      </c>
      <c r="F87" s="1642"/>
      <c r="G87" s="1642"/>
      <c r="H87" s="1541"/>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65" t="s">
        <v>21</v>
      </c>
      <c r="C88" s="1465"/>
      <c r="D88" s="1466"/>
      <c r="E88" s="1638" t="s">
        <v>338</v>
      </c>
      <c r="F88" s="1639"/>
      <c r="G88" s="1639"/>
      <c r="H88" s="1640"/>
      <c r="I88" s="458"/>
      <c r="J88" s="446"/>
      <c r="K88" s="397"/>
      <c r="L88" s="396"/>
      <c r="M88" s="426"/>
      <c r="N88" s="426" t="str">
        <f>E88</f>
        <v>Import duties are taken as a percentage of total in products for distribution (not cash).</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65" t="s">
        <v>22</v>
      </c>
      <c r="C90" s="1465"/>
      <c r="D90" s="1466"/>
      <c r="E90" s="1512" t="s">
        <v>205</v>
      </c>
      <c r="F90" s="1513"/>
      <c r="G90" s="1513"/>
      <c r="H90" s="1514"/>
      <c r="I90" s="458"/>
      <c r="J90" s="446"/>
      <c r="K90" s="397" t="e">
        <f>#REF!</f>
        <v>#REF!</v>
      </c>
      <c r="L90" s="396"/>
      <c r="M90" s="396"/>
      <c r="N90" s="460"/>
      <c r="O90" s="398" t="str">
        <f>E90</f>
        <v>Not applicable</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65" t="s">
        <v>22</v>
      </c>
      <c r="C92" s="1465"/>
      <c r="D92" s="1466"/>
      <c r="E92" s="1643" t="s">
        <v>995</v>
      </c>
      <c r="F92" s="1644"/>
      <c r="G92" s="1644"/>
      <c r="H92" s="1645"/>
      <c r="I92" s="458"/>
      <c r="J92" s="446"/>
      <c r="K92" s="397" t="str">
        <f>B92</f>
        <v>a. If yes, describe the policies.</v>
      </c>
      <c r="L92" s="396"/>
      <c r="M92" s="396"/>
      <c r="N92" s="460"/>
      <c r="O92" s="398" t="str">
        <f>E92</f>
        <v>Basic Package of Health services, National Essential Medicines List</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66</v>
      </c>
      <c r="H95" s="1541"/>
      <c r="I95" s="465"/>
      <c r="J95" s="446" t="str">
        <f t="shared" si="3"/>
        <v>Don't know</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199</v>
      </c>
      <c r="E96" s="1538"/>
      <c r="F96" s="1539"/>
      <c r="G96" s="1540" t="s">
        <v>66</v>
      </c>
      <c r="H96" s="1541"/>
      <c r="I96" s="465"/>
      <c r="J96" s="446" t="str">
        <f t="shared" si="3"/>
        <v>Don't know</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37" t="s">
        <v>205</v>
      </c>
      <c r="E97" s="1538"/>
      <c r="F97" s="1539"/>
      <c r="G97" s="1540" t="s">
        <v>205</v>
      </c>
      <c r="H97" s="1541"/>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37" t="s">
        <v>201</v>
      </c>
      <c r="E98" s="1538"/>
      <c r="F98" s="1539"/>
      <c r="G98" s="1540" t="s">
        <v>205</v>
      </c>
      <c r="H98" s="1541"/>
      <c r="I98" s="465"/>
      <c r="J98" s="446" t="str">
        <f t="shared" si="3"/>
        <v>Not applicable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66</v>
      </c>
      <c r="H99" s="1541"/>
      <c r="I99" s="465"/>
      <c r="J99" s="446" t="str">
        <f t="shared" si="3"/>
        <v>Don't know</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205</v>
      </c>
      <c r="E100" s="1538"/>
      <c r="F100" s="1539"/>
      <c r="G100" s="1540" t="s">
        <v>205</v>
      </c>
      <c r="H100" s="1541"/>
      <c r="I100" s="465"/>
      <c r="J100" s="446" t="str">
        <f t="shared" si="3"/>
        <v>Not applicable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66</v>
      </c>
      <c r="H101" s="1541"/>
      <c r="I101" s="465"/>
      <c r="J101" s="446" t="str">
        <f t="shared" si="3"/>
        <v>Don't know</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t="s">
        <v>996</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Restricted to the Basic Packages Of Health Services (BPHS) / Essential Package Of Hospital Services (EPHS) policies for public sector
available upon prescription only in the private sector  </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31"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62</v>
      </c>
      <c r="H123" s="1646"/>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03"/>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2014</v>
      </c>
      <c r="H127" s="1648"/>
      <c r="I127" s="421"/>
      <c r="J127" s="446">
        <f t="shared" si="5"/>
        <v>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ustomHeight="1">
      <c r="A128" s="1480" t="s">
        <v>437</v>
      </c>
      <c r="B128" s="1465"/>
      <c r="C128" s="1466"/>
      <c r="D128" s="1649" t="s">
        <v>997</v>
      </c>
      <c r="E128" s="1650"/>
      <c r="F128" s="1650"/>
      <c r="G128" s="1650"/>
      <c r="H128" s="1651"/>
      <c r="I128" s="421"/>
      <c r="J128" s="473"/>
      <c r="K128" s="397" t="str">
        <f>A128</f>
        <v xml:space="preserve">D11. Name of the list(s)
</v>
      </c>
      <c r="L128" s="397"/>
      <c r="M128" s="396"/>
      <c r="N128" s="396"/>
      <c r="O128" s="397" t="str">
        <f>D128</f>
        <v>Essential Medicine List (EML)</v>
      </c>
      <c r="P128" s="396"/>
      <c r="Q128" s="474"/>
      <c r="R128" s="396"/>
      <c r="S128" s="412"/>
      <c r="T128" s="413"/>
      <c r="U128" s="413"/>
      <c r="V128" s="413"/>
      <c r="W128" s="414"/>
      <c r="X128" s="414"/>
      <c r="Y128" s="474"/>
      <c r="Z128" s="475"/>
      <c r="AA128" s="409"/>
    </row>
    <row r="129" spans="1:27" s="132" customFormat="1" ht="30.75" customHeight="1">
      <c r="A129" s="1480" t="s">
        <v>472</v>
      </c>
      <c r="B129" s="1465"/>
      <c r="C129" s="1466"/>
      <c r="D129" s="1652" t="s">
        <v>998</v>
      </c>
      <c r="E129" s="1653"/>
      <c r="F129" s="1653"/>
      <c r="G129" s="1653"/>
      <c r="H129" s="1654"/>
      <c r="I129" s="421"/>
      <c r="J129" s="473"/>
      <c r="K129" s="397" t="str">
        <f>A129</f>
        <v xml:space="preserve">D12. Notes about the list(s)
</v>
      </c>
      <c r="L129" s="397"/>
      <c r="M129" s="396"/>
      <c r="N129" s="396"/>
      <c r="O129" s="397" t="str">
        <f>D129</f>
        <v>The list is currently being updated and under the approval process</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655">
        <v>2008</v>
      </c>
      <c r="G131" s="1656"/>
      <c r="H131" s="165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0.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999</v>
      </c>
      <c r="B138" s="1492"/>
      <c r="C138" s="1492"/>
      <c r="D138" s="1492"/>
      <c r="E138" s="1492"/>
      <c r="F138" s="1493"/>
      <c r="G138" s="1494" t="s">
        <v>61</v>
      </c>
      <c r="H138" s="1495"/>
      <c r="I138" s="419"/>
      <c r="J138" s="446" t="str">
        <f>G138</f>
        <v>Yes</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80" t="s">
        <v>1789</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04"/>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65" t="s">
        <v>171</v>
      </c>
      <c r="C143" s="1465"/>
      <c r="D143" s="1465"/>
      <c r="E143" s="1465"/>
      <c r="F143" s="1466"/>
      <c r="G143" s="1467" t="s">
        <v>205</v>
      </c>
      <c r="H143" s="1468"/>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65" t="s">
        <v>18</v>
      </c>
      <c r="C145" s="1465"/>
      <c r="D145" s="1465"/>
      <c r="E145" s="1465"/>
      <c r="F145" s="1466"/>
      <c r="G145" s="1467" t="s">
        <v>61</v>
      </c>
      <c r="H145" s="1468"/>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04"/>
      <c r="B149" s="1465" t="s">
        <v>717</v>
      </c>
      <c r="C149" s="1465"/>
      <c r="D149" s="1465"/>
      <c r="E149" s="1465"/>
      <c r="F149" s="1465"/>
      <c r="G149" s="1502" t="s">
        <v>1930</v>
      </c>
      <c r="H149" s="1504"/>
      <c r="I149" s="419"/>
      <c r="J149" s="446" t="str">
        <f t="shared" si="7"/>
        <v>04/13-03/14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549</v>
      </c>
      <c r="H150" s="1504"/>
      <c r="I150" s="419"/>
      <c r="J150" s="446" t="str">
        <f t="shared" si="7"/>
        <v>Procurement Planning and Monitoring Report</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06"/>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35.75" thickBot="1">
      <c r="A154" s="1469" t="s">
        <v>473</v>
      </c>
      <c r="B154" s="1470"/>
      <c r="C154" s="1471"/>
      <c r="D154" s="1472" t="s">
        <v>1000</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29">
      <c r="A161" s="137"/>
      <c r="B161" s="137"/>
      <c r="G161" s="138"/>
      <c r="H161" s="103"/>
      <c r="I161" s="396"/>
    </row>
    <row r="162" spans="1:129">
      <c r="A162" s="137"/>
      <c r="B162" s="137"/>
      <c r="G162" s="138"/>
      <c r="H162" s="103"/>
      <c r="I162" s="396"/>
    </row>
    <row r="163" spans="1:129">
      <c r="A163" s="137"/>
      <c r="B163" s="137"/>
      <c r="G163" s="138"/>
      <c r="H163" s="103"/>
      <c r="I163" s="396"/>
    </row>
    <row r="164" spans="1:129">
      <c r="A164" s="137"/>
      <c r="B164" s="137"/>
      <c r="G164" s="138"/>
      <c r="H164" s="103"/>
      <c r="I164" s="396"/>
    </row>
    <row r="165" spans="1:129">
      <c r="A165" s="137"/>
      <c r="B165" s="137"/>
      <c r="G165" s="138"/>
      <c r="H165" s="103"/>
      <c r="I165" s="396"/>
    </row>
    <row r="166" spans="1:129">
      <c r="A166" s="137"/>
      <c r="B166" s="137"/>
      <c r="G166" s="138"/>
      <c r="H166" s="103"/>
      <c r="I166" s="396"/>
    </row>
    <row r="167" spans="1:129">
      <c r="A167" s="137"/>
      <c r="B167" s="137"/>
      <c r="G167" s="138"/>
      <c r="H167" s="103"/>
      <c r="I167" s="396"/>
    </row>
    <row r="168" spans="1:129">
      <c r="A168" s="137"/>
      <c r="B168" s="137"/>
      <c r="G168" s="138"/>
      <c r="H168" s="103"/>
      <c r="I168" s="396"/>
    </row>
    <row r="169" spans="1:129">
      <c r="A169" s="137"/>
      <c r="B169" s="137"/>
      <c r="G169" s="138"/>
      <c r="H169" s="103"/>
      <c r="I169" s="396"/>
    </row>
    <row r="170" spans="1:129">
      <c r="A170" s="137"/>
      <c r="B170" s="137"/>
      <c r="G170" s="138"/>
      <c r="H170" s="103"/>
      <c r="I170" s="396"/>
    </row>
    <row r="171" spans="1:129">
      <c r="A171" s="137"/>
      <c r="B171" s="137"/>
      <c r="G171" s="138"/>
      <c r="H171" s="103"/>
      <c r="I171" s="396"/>
    </row>
    <row r="172" spans="1:129">
      <c r="A172" s="137"/>
      <c r="B172" s="137"/>
      <c r="G172" s="138"/>
      <c r="H172" s="103"/>
      <c r="I172" s="396"/>
    </row>
    <row r="173" spans="1:129"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row>
    <row r="174" spans="1:129"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row>
    <row r="175" spans="1:129"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row>
    <row r="176" spans="1:129"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row>
    <row r="177" spans="7:129"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row>
    <row r="178" spans="7:129"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row>
    <row r="179" spans="7:129"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row>
    <row r="180" spans="7:129"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row>
    <row r="181" spans="7:129"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row>
    <row r="182" spans="7:129"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row>
    <row r="183" spans="7:129"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s>
  <dataValidations count="12">
    <dataValidation type="list" allowBlank="1" showInputMessage="1" showErrorMessage="1" error="Please choose from the dropdown list." sqref="H31:H32 H86 D41 F59 D106:D108 H91 H89 G116:H125 D51:D52 D49 D43">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G111:G113 H106:H108 D69:D78 F68:H78 G152:G153 G132:G135 F63 G148 G140:G146 D21 G147:H147 H25 D17">
      <formula1>$W$1:$W$3</formula1>
    </dataValidation>
    <dataValidation type="list" allowBlank="1" showInputMessage="1" showErrorMessage="1" errorTitle="Choose from dropdown" error="Please choose from the dropdown list." prompt="Please select from the dropdown list." sqref="G138 D68 D15:D16 D22:D23 D18:D20 D26">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error="Please choose from the dropdown list." sqref="F85 G85:H85">
      <formula1>$W$1:$W$2</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1450</v>
      </c>
      <c r="B7" s="1632"/>
      <c r="C7" s="1632"/>
      <c r="D7" s="916"/>
      <c r="E7" s="916"/>
      <c r="F7" s="916"/>
      <c r="G7" s="917"/>
      <c r="H7" s="918"/>
      <c r="I7" s="906"/>
      <c r="J7" s="907"/>
      <c r="K7" s="908" t="str">
        <f>A7</f>
        <v>Country: Zambia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616" t="s">
        <v>5</v>
      </c>
      <c r="B11" s="1617"/>
      <c r="C11" s="1617"/>
      <c r="D11" s="1617"/>
      <c r="E11" s="1617"/>
      <c r="F11" s="1617"/>
      <c r="G11" s="1617"/>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91" t="s">
        <v>117</v>
      </c>
      <c r="B12" s="1492"/>
      <c r="C12" s="1492"/>
      <c r="D12" s="1492"/>
      <c r="E12" s="1492"/>
      <c r="F12" s="1492"/>
      <c r="G12" s="1493"/>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65" t="s">
        <v>13</v>
      </c>
      <c r="C13" s="1466"/>
      <c r="D13" s="1540" t="s">
        <v>343</v>
      </c>
      <c r="E13" s="1642"/>
      <c r="F13" s="1642"/>
      <c r="G13" s="1642"/>
      <c r="H13" s="1541"/>
      <c r="I13" s="308"/>
      <c r="J13" s="298"/>
      <c r="K13" s="81" t="str">
        <f>B13</f>
        <v>a. What is the name of the committee?</v>
      </c>
      <c r="L13" s="312" t="str">
        <f>D13</f>
        <v>Reproductive Health Commodity Security Committee</v>
      </c>
      <c r="M13" s="88"/>
      <c r="N13" s="88"/>
      <c r="O13" s="295"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562" t="s">
        <v>14</v>
      </c>
      <c r="C15" s="1622"/>
      <c r="D15" s="1242" t="s">
        <v>61</v>
      </c>
      <c r="E15" s="151" t="s">
        <v>55</v>
      </c>
      <c r="F15" s="1664" t="s">
        <v>376</v>
      </c>
      <c r="G15" s="1665"/>
      <c r="H15" s="1666"/>
      <c r="I15" s="308"/>
      <c r="J15" s="298"/>
      <c r="K15" s="81" t="str">
        <f t="shared" ref="K15:K23" si="0">B15</f>
        <v>a. Social marketing</v>
      </c>
      <c r="L15" s="88"/>
      <c r="M15" s="88"/>
      <c r="N15" s="88"/>
      <c r="O15" s="81"/>
      <c r="P15" s="88"/>
      <c r="Q15" s="81" t="str">
        <f t="shared" ref="Q15:Q23" si="1">F15</f>
        <v>Society for Family Health</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90">
      <c r="A16" s="152"/>
      <c r="B16" s="1465" t="s">
        <v>118</v>
      </c>
      <c r="C16" s="1466"/>
      <c r="D16" s="1242" t="s">
        <v>61</v>
      </c>
      <c r="E16" s="153" t="s">
        <v>55</v>
      </c>
      <c r="F16" s="1664" t="s">
        <v>971</v>
      </c>
      <c r="G16" s="1665"/>
      <c r="H16" s="1666"/>
      <c r="I16" s="308"/>
      <c r="J16" s="298"/>
      <c r="K16" s="81" t="str">
        <f t="shared" si="0"/>
        <v>b. NGO (for example: service delivery, advocacy, Planned Parenthood affiliate, Marie Stopes affiliate, faith-based organizations, etc.)</v>
      </c>
      <c r="L16" s="88"/>
      <c r="M16" s="88"/>
      <c r="N16" s="88"/>
      <c r="O16" s="81"/>
      <c r="P16" s="88"/>
      <c r="Q16" s="81" t="str">
        <f t="shared" si="1"/>
        <v>Planned Parenthood Association (PPAZ), Marie Stopes International, USAID | DELIVER PROJECT, Zambia Prevention Care and Treatment II (ZPCT II), Center for Infectious Diseases Research in Zambia (CIDRZ), Zambia Integrated State Safety Programme, FHI360</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65" t="s">
        <v>119</v>
      </c>
      <c r="C17" s="1466"/>
      <c r="D17" s="1242" t="s">
        <v>62</v>
      </c>
      <c r="E17" s="153" t="s">
        <v>55</v>
      </c>
      <c r="F17" s="1664"/>
      <c r="G17" s="1665"/>
      <c r="H17" s="1666"/>
      <c r="I17" s="308"/>
      <c r="J17" s="298"/>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65" t="s">
        <v>15</v>
      </c>
      <c r="C18" s="1466"/>
      <c r="D18" s="1242" t="s">
        <v>61</v>
      </c>
      <c r="E18" s="153" t="s">
        <v>56</v>
      </c>
      <c r="F18" s="1664" t="s">
        <v>377</v>
      </c>
      <c r="G18" s="1665"/>
      <c r="H18" s="1666"/>
      <c r="I18" s="308"/>
      <c r="J18" s="298"/>
      <c r="K18" s="81" t="str">
        <f t="shared" si="0"/>
        <v>d. Donors</v>
      </c>
      <c r="L18" s="88"/>
      <c r="M18" s="88"/>
      <c r="N18" s="88"/>
      <c r="O18" s="81"/>
      <c r="P18" s="88"/>
      <c r="Q18" s="81" t="str">
        <f t="shared" si="1"/>
        <v>Global Fund, DFID, USAID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65" t="s">
        <v>16</v>
      </c>
      <c r="C19" s="1466"/>
      <c r="D19" s="1242" t="s">
        <v>61</v>
      </c>
      <c r="E19" s="153" t="s">
        <v>57</v>
      </c>
      <c r="F19" s="1664" t="s">
        <v>349</v>
      </c>
      <c r="G19" s="1665"/>
      <c r="H19" s="1666"/>
      <c r="I19" s="308"/>
      <c r="J19" s="298"/>
      <c r="K19" s="81" t="str">
        <f t="shared" si="0"/>
        <v>e. UN agencies</v>
      </c>
      <c r="L19" s="88"/>
      <c r="M19" s="88"/>
      <c r="N19" s="88"/>
      <c r="O19" s="81"/>
      <c r="P19" s="88"/>
      <c r="Q19" s="81" t="str">
        <f t="shared" si="1"/>
        <v>UNFPA, UNICEF, WHO</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65" t="s">
        <v>120</v>
      </c>
      <c r="C20" s="1466"/>
      <c r="D20" s="1242" t="s">
        <v>61</v>
      </c>
      <c r="E20" s="153" t="s">
        <v>58</v>
      </c>
      <c r="F20" s="1664" t="s">
        <v>1826</v>
      </c>
      <c r="G20" s="1665"/>
      <c r="H20" s="1666"/>
      <c r="I20" s="308"/>
      <c r="J20" s="298"/>
      <c r="K20" s="81" t="str">
        <f t="shared" si="0"/>
        <v>f. Ministry of Health (for example: logistics, reproductive health, family planning, maternal and child health, HIV/AIDS, pharmacy units, etc.)</v>
      </c>
      <c r="L20" s="88"/>
      <c r="M20" s="88"/>
      <c r="N20" s="88"/>
      <c r="O20" s="81"/>
      <c r="P20" s="88"/>
      <c r="Q20" s="313" t="str">
        <f t="shared" si="1"/>
        <v>Reproductive and Child Health (under the new  Ministry of Community Development, Mother and Child Health (MCDMCH)); Pharmacy under Ministry of Health</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562" t="s">
        <v>17</v>
      </c>
      <c r="C21" s="1562"/>
      <c r="D21" s="1242" t="s">
        <v>61</v>
      </c>
      <c r="E21" s="153" t="s">
        <v>59</v>
      </c>
      <c r="F21" s="1664" t="s">
        <v>378</v>
      </c>
      <c r="G21" s="1665"/>
      <c r="H21" s="1666"/>
      <c r="I21" s="308"/>
      <c r="J21" s="298"/>
      <c r="K21" s="81" t="str">
        <f t="shared" si="0"/>
        <v>g. Central Medical Store or Central Warehouse</v>
      </c>
      <c r="L21" s="88"/>
      <c r="M21" s="88"/>
      <c r="N21" s="88"/>
      <c r="O21" s="81"/>
      <c r="P21" s="88"/>
      <c r="Q21" s="81" t="str">
        <f t="shared" si="1"/>
        <v>Medical Stores Limited (MSL) - Central Warehouse</v>
      </c>
      <c r="R21" s="88"/>
      <c r="S21" s="88"/>
      <c r="T21" s="82"/>
      <c r="U21" s="82"/>
      <c r="V21" s="82"/>
      <c r="W21" s="84"/>
      <c r="X21" s="84"/>
      <c r="Y21" s="85"/>
      <c r="Z21" s="87"/>
      <c r="AA21" s="79"/>
    </row>
    <row r="22" spans="1:134" s="111" customFormat="1">
      <c r="A22" s="152"/>
      <c r="B22" s="1562" t="s">
        <v>39</v>
      </c>
      <c r="C22" s="1562"/>
      <c r="D22" s="1242" t="s">
        <v>61</v>
      </c>
      <c r="E22" s="153" t="s">
        <v>59</v>
      </c>
      <c r="F22" s="1664" t="s">
        <v>379</v>
      </c>
      <c r="G22" s="1665"/>
      <c r="H22" s="1666"/>
      <c r="I22" s="308"/>
      <c r="J22" s="298"/>
      <c r="K22" s="81" t="str">
        <f t="shared" si="0"/>
        <v xml:space="preserve">h. Ministry of Finance or Ministry of Planning </v>
      </c>
      <c r="L22" s="88"/>
      <c r="M22" s="88"/>
      <c r="N22" s="88"/>
      <c r="O22" s="81"/>
      <c r="P22" s="88"/>
      <c r="Q22" s="81" t="str">
        <f t="shared" si="1"/>
        <v>Ministry of Finance and National Planning</v>
      </c>
      <c r="R22" s="88"/>
      <c r="S22" s="88"/>
      <c r="T22" s="82"/>
      <c r="U22" s="82"/>
      <c r="V22" s="82"/>
      <c r="W22" s="84"/>
      <c r="X22" s="84"/>
      <c r="Y22" s="85"/>
      <c r="Z22" s="87"/>
      <c r="AA22" s="79"/>
    </row>
    <row r="23" spans="1:134" s="114" customFormat="1">
      <c r="A23" s="152"/>
      <c r="B23" s="1562" t="s">
        <v>121</v>
      </c>
      <c r="C23" s="1562"/>
      <c r="D23" s="1242" t="s">
        <v>62</v>
      </c>
      <c r="E23" s="153" t="s">
        <v>59</v>
      </c>
      <c r="F23" s="1664"/>
      <c r="G23" s="1665"/>
      <c r="H23" s="1666"/>
      <c r="I23" s="308"/>
      <c r="J23" s="298"/>
      <c r="K23" s="297" t="str">
        <f t="shared" si="0"/>
        <v>i. Other (for example: partners)</v>
      </c>
      <c r="L23" s="298"/>
      <c r="M23" s="298"/>
      <c r="N23" s="298"/>
      <c r="O23" s="297"/>
      <c r="P23" s="298"/>
      <c r="Q23" s="297">
        <f t="shared" si="1"/>
        <v>0</v>
      </c>
      <c r="R23" s="298"/>
      <c r="S23" s="298"/>
      <c r="T23" s="298"/>
      <c r="U23" s="298"/>
      <c r="V23" s="298"/>
      <c r="W23" s="314"/>
      <c r="X23" s="314"/>
      <c r="Y23" s="315"/>
      <c r="Z23" s="315"/>
      <c r="AA23" s="79"/>
    </row>
    <row r="24" spans="1:134" s="111" customFormat="1">
      <c r="A24" s="1480" t="s">
        <v>122</v>
      </c>
      <c r="B24" s="1465"/>
      <c r="C24" s="1465"/>
      <c r="D24" s="1465"/>
      <c r="E24" s="1465"/>
      <c r="F24" s="1465"/>
      <c r="G24" s="1465"/>
      <c r="H24" s="163" t="s">
        <v>63</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556" t="s">
        <v>123</v>
      </c>
      <c r="B25" s="1557"/>
      <c r="C25" s="1557"/>
      <c r="D25" s="1562"/>
      <c r="E25" s="1562"/>
      <c r="F25" s="1562"/>
      <c r="G25" s="1563"/>
      <c r="H25" s="163" t="s">
        <v>62</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75.75" thickBot="1">
      <c r="A26" s="1558" t="s">
        <v>124</v>
      </c>
      <c r="B26" s="1482"/>
      <c r="C26" s="1483"/>
      <c r="D26" s="1246" t="s">
        <v>61</v>
      </c>
      <c r="E26" s="155" t="s">
        <v>53</v>
      </c>
      <c r="F26" s="1242" t="s">
        <v>972</v>
      </c>
      <c r="G26" s="157" t="s">
        <v>34</v>
      </c>
      <c r="H26" s="1254" t="s">
        <v>380</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616" t="s">
        <v>6</v>
      </c>
      <c r="B27" s="1617"/>
      <c r="C27" s="1617"/>
      <c r="D27" s="1617"/>
      <c r="E27" s="1617"/>
      <c r="F27" s="1617"/>
      <c r="G27" s="1617"/>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61" t="s">
        <v>116</v>
      </c>
      <c r="B28" s="1562"/>
      <c r="C28" s="1563"/>
      <c r="D28" s="1610" t="s">
        <v>97</v>
      </c>
      <c r="E28" s="1611"/>
      <c r="F28" s="1246" t="s">
        <v>85</v>
      </c>
      <c r="G28" s="159" t="s">
        <v>98</v>
      </c>
      <c r="H28" s="99"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80" t="s">
        <v>675</v>
      </c>
      <c r="B29" s="1465"/>
      <c r="C29" s="1465"/>
      <c r="D29" s="1465"/>
      <c r="E29" s="1465"/>
      <c r="F29" s="1466"/>
      <c r="G29" s="2120">
        <v>17059879</v>
      </c>
      <c r="H29" s="2121"/>
      <c r="I29" s="323"/>
      <c r="J29" s="297">
        <f>G29</f>
        <v>17059879</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80" t="s">
        <v>676</v>
      </c>
      <c r="B30" s="1465"/>
      <c r="C30" s="1465"/>
      <c r="D30" s="1465"/>
      <c r="E30" s="370" t="s">
        <v>711</v>
      </c>
      <c r="F30" s="162" t="s">
        <v>127</v>
      </c>
      <c r="G30" s="1614" t="s">
        <v>973</v>
      </c>
      <c r="H30" s="1615"/>
      <c r="I30" s="323"/>
      <c r="J30" s="297" t="str">
        <f>G30</f>
        <v>Ministry of Community Development Mother and Child Health supported by USAID | DELIVER PROJECT</v>
      </c>
      <c r="K30" s="81"/>
      <c r="L30" s="88"/>
      <c r="M30" s="324" t="str">
        <f>E30</f>
        <v>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80" t="s">
        <v>128</v>
      </c>
      <c r="B31" s="1465"/>
      <c r="C31" s="1465"/>
      <c r="D31" s="1465"/>
      <c r="E31" s="1465"/>
      <c r="F31" s="1465"/>
      <c r="G31" s="1466"/>
      <c r="H31" s="99" t="s">
        <v>61</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28" t="s">
        <v>734</v>
      </c>
      <c r="B32" s="1607"/>
      <c r="C32" s="1607"/>
      <c r="D32" s="1607"/>
      <c r="E32" s="1607"/>
      <c r="F32" s="1607"/>
      <c r="G32" s="1608"/>
      <c r="H32" s="99" t="s">
        <v>61</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80" t="s">
        <v>129</v>
      </c>
      <c r="B33" s="1465"/>
      <c r="C33" s="1465"/>
      <c r="D33" s="1465"/>
      <c r="E33" s="1465"/>
      <c r="F33" s="1465"/>
      <c r="G33" s="1465"/>
      <c r="H33" s="148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607" t="s">
        <v>207</v>
      </c>
      <c r="C34" s="1607"/>
      <c r="D34" s="1608"/>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25">
      <c r="A35" s="152"/>
      <c r="B35" s="1607" t="s">
        <v>208</v>
      </c>
      <c r="C35" s="1607"/>
      <c r="D35" s="1608"/>
      <c r="E35" s="229">
        <v>0</v>
      </c>
      <c r="F35" s="169"/>
      <c r="G35" s="178" t="s">
        <v>1824</v>
      </c>
      <c r="H35" s="192" t="s">
        <v>1825</v>
      </c>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2"/>
      <c r="B36" s="1607" t="s">
        <v>209</v>
      </c>
      <c r="C36" s="1607"/>
      <c r="D36" s="1608"/>
      <c r="E36" s="168"/>
      <c r="F36" s="169"/>
      <c r="G36" s="372"/>
      <c r="H36" s="192"/>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82" t="s">
        <v>180</v>
      </c>
      <c r="C37" s="1482"/>
      <c r="D37" s="1483"/>
      <c r="E37" s="562">
        <f>E35+E36</f>
        <v>0</v>
      </c>
      <c r="F37" s="174"/>
      <c r="G37" s="174"/>
      <c r="H37" s="373"/>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80" t="s">
        <v>179</v>
      </c>
      <c r="B38" s="1465"/>
      <c r="C38" s="1465"/>
      <c r="D38" s="1465"/>
      <c r="E38" s="1465"/>
      <c r="F38" s="1465"/>
      <c r="G38" s="1466"/>
      <c r="H38" s="365" t="s">
        <v>61</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80" t="s">
        <v>678</v>
      </c>
      <c r="B39" s="1465"/>
      <c r="C39" s="1465"/>
      <c r="D39" s="1465"/>
      <c r="E39" s="1465"/>
      <c r="F39" s="1465"/>
      <c r="G39" s="1465"/>
      <c r="H39" s="148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605" t="s">
        <v>133</v>
      </c>
      <c r="C40" s="1606"/>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30">
      <c r="A41" s="164"/>
      <c r="B41" s="1465" t="s">
        <v>138</v>
      </c>
      <c r="C41" s="1466"/>
      <c r="D41" s="1249" t="s">
        <v>61</v>
      </c>
      <c r="E41" s="229">
        <v>1120000</v>
      </c>
      <c r="F41" s="177" t="s">
        <v>538</v>
      </c>
      <c r="G41" s="178" t="s">
        <v>381</v>
      </c>
      <c r="H41" s="192"/>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512"/>
      <c r="E42" s="1513"/>
      <c r="F42" s="1513"/>
      <c r="G42" s="1513"/>
      <c r="H42" s="1514"/>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78.75" customHeight="1">
      <c r="A43" s="164"/>
      <c r="B43" s="1465" t="s">
        <v>140</v>
      </c>
      <c r="C43" s="1466"/>
      <c r="D43" s="1249"/>
      <c r="E43" s="168"/>
      <c r="F43" s="177"/>
      <c r="G43" s="178"/>
      <c r="H43" s="192"/>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512"/>
      <c r="E44" s="1513"/>
      <c r="F44" s="1513"/>
      <c r="G44" s="1513"/>
      <c r="H44" s="1514"/>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65" t="s">
        <v>142</v>
      </c>
      <c r="C45" s="1466"/>
      <c r="D45" s="181"/>
      <c r="E45" s="565">
        <f>E41+E43</f>
        <v>1120000</v>
      </c>
      <c r="F45" s="183"/>
      <c r="G45" s="183"/>
      <c r="H45" s="192"/>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80" t="s">
        <v>143</v>
      </c>
      <c r="B47" s="1465"/>
      <c r="C47" s="1465"/>
      <c r="D47" s="1465"/>
      <c r="E47" s="1465"/>
      <c r="F47" s="1465"/>
      <c r="G47" s="1465"/>
      <c r="H47" s="148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605" t="s">
        <v>144</v>
      </c>
      <c r="C48" s="1466"/>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c r="A49" s="164"/>
      <c r="B49" s="1465" t="s">
        <v>99</v>
      </c>
      <c r="C49" s="1466"/>
      <c r="D49" s="374" t="s">
        <v>61</v>
      </c>
      <c r="E49" s="371">
        <v>4143244</v>
      </c>
      <c r="F49" s="375" t="s">
        <v>538</v>
      </c>
      <c r="G49" s="376" t="s">
        <v>381</v>
      </c>
      <c r="H49" s="377"/>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c r="A50" s="164"/>
      <c r="B50" s="179"/>
      <c r="C50" s="180" t="s">
        <v>100</v>
      </c>
      <c r="D50" s="2117" t="s">
        <v>459</v>
      </c>
      <c r="E50" s="2118"/>
      <c r="F50" s="2118"/>
      <c r="G50" s="2118"/>
      <c r="H50" s="2119"/>
      <c r="I50" s="127"/>
      <c r="J50" s="83"/>
      <c r="K50" s="81" t="str">
        <f>C50</f>
        <v xml:space="preserve">i. Specify source(s) of in-kind donations </v>
      </c>
      <c r="L50" s="88"/>
      <c r="M50" s="88"/>
      <c r="N50" s="88"/>
      <c r="O50" s="295" t="str">
        <f>D50</f>
        <v>UNFPA, USAID</v>
      </c>
      <c r="P50" s="88"/>
      <c r="Q50" s="88"/>
      <c r="R50" s="88"/>
      <c r="S50" s="88"/>
      <c r="T50" s="82"/>
      <c r="U50" s="82"/>
      <c r="V50" s="82"/>
      <c r="W50" s="84"/>
      <c r="X50" s="84"/>
      <c r="Y50" s="85"/>
      <c r="Z50" s="87"/>
      <c r="AA50" s="79"/>
    </row>
    <row r="51" spans="1:27" s="111" customFormat="1">
      <c r="A51" s="164"/>
      <c r="B51" s="1465" t="s">
        <v>149</v>
      </c>
      <c r="C51" s="1466"/>
      <c r="D51" s="374" t="s">
        <v>62</v>
      </c>
      <c r="E51" s="371"/>
      <c r="F51" s="375"/>
      <c r="G51" s="376"/>
      <c r="H51" s="377"/>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65" t="s">
        <v>150</v>
      </c>
      <c r="C52" s="1466"/>
      <c r="D52" s="374" t="s">
        <v>62</v>
      </c>
      <c r="E52" s="371"/>
      <c r="F52" s="375"/>
      <c r="G52" s="376"/>
      <c r="H52" s="377"/>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65" t="s">
        <v>151</v>
      </c>
      <c r="C53" s="1466"/>
      <c r="D53" s="181"/>
      <c r="E53" s="182">
        <f>E49+E51+E52</f>
        <v>4143244</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80" t="s">
        <v>215</v>
      </c>
      <c r="B55" s="1465"/>
      <c r="C55" s="1465"/>
      <c r="D55" s="1465"/>
      <c r="E55" s="1465"/>
      <c r="F55" s="1465"/>
      <c r="G55" s="1465"/>
      <c r="H55" s="148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594" t="s">
        <v>152</v>
      </c>
      <c r="B56" s="1603"/>
      <c r="C56" s="1603"/>
      <c r="D56" s="1603"/>
      <c r="E56" s="1604"/>
      <c r="F56" s="566">
        <f>E45/(E45+E53)</f>
        <v>0.21279651864895491</v>
      </c>
      <c r="G56" s="1592" t="s">
        <v>101</v>
      </c>
      <c r="H56" s="1593"/>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89" t="s">
        <v>210</v>
      </c>
      <c r="B57" s="1590"/>
      <c r="C57" s="1590"/>
      <c r="D57" s="1590"/>
      <c r="E57" s="1591"/>
      <c r="F57" s="566">
        <f>E41/E45</f>
        <v>1</v>
      </c>
      <c r="G57" s="1592" t="s">
        <v>101</v>
      </c>
      <c r="H57" s="1593"/>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594" t="s">
        <v>153</v>
      </c>
      <c r="B58" s="1595"/>
      <c r="C58" s="1595"/>
      <c r="D58" s="1595"/>
      <c r="E58" s="1596"/>
      <c r="F58" s="566">
        <f>(E45+E53)/G29</f>
        <v>0.30851590447974453</v>
      </c>
      <c r="G58" s="1592" t="s">
        <v>114</v>
      </c>
      <c r="H58" s="1593"/>
      <c r="I58" s="323"/>
      <c r="J58" s="330" t="str">
        <f>G58</f>
        <v xml:space="preserve">Comments: </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97" t="s">
        <v>211</v>
      </c>
      <c r="B59" s="1598"/>
      <c r="C59" s="1598"/>
      <c r="D59" s="1598"/>
      <c r="E59" s="1599"/>
      <c r="F59" s="1248" t="s">
        <v>61</v>
      </c>
      <c r="G59" s="1592" t="s">
        <v>974</v>
      </c>
      <c r="H59" s="1593"/>
      <c r="I59" s="323"/>
      <c r="J59" s="330" t="str">
        <f>G59</f>
        <v>Comments: there was a gap of $ 5,703,478</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80" t="s">
        <v>154</v>
      </c>
      <c r="B61" s="1465"/>
      <c r="C61" s="1465"/>
      <c r="D61" s="1465"/>
      <c r="E61" s="1466"/>
      <c r="F61" s="1467" t="s">
        <v>1</v>
      </c>
      <c r="G61" s="1588"/>
      <c r="H61" s="1468"/>
      <c r="I61" s="331"/>
      <c r="J61" s="83"/>
      <c r="K61" s="81"/>
      <c r="L61" s="88"/>
      <c r="M61" s="88"/>
      <c r="N61" s="88"/>
      <c r="O61" s="88"/>
      <c r="P61" s="88"/>
      <c r="Q61" s="81" t="str">
        <f>F61</f>
        <v>The government (e.g., Central Medical Stores, MOH logistics unit, MOH procurement unit)</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ht="43.5" customHeight="1">
      <c r="A62" s="152"/>
      <c r="B62" s="1465" t="s">
        <v>31</v>
      </c>
      <c r="C62" s="1465"/>
      <c r="D62" s="1465"/>
      <c r="E62" s="1465"/>
      <c r="F62" s="1870" t="s">
        <v>975</v>
      </c>
      <c r="G62" s="2113"/>
      <c r="H62" s="1871"/>
      <c r="I62" s="323"/>
      <c r="J62" s="83"/>
      <c r="K62" s="81"/>
      <c r="L62" s="88"/>
      <c r="M62" s="332">
        <f>E62</f>
        <v>0</v>
      </c>
      <c r="N62" s="88"/>
      <c r="O62" s="88"/>
      <c r="P62" s="88"/>
      <c r="Q62" s="81" t="str">
        <f>F62</f>
        <v>MOH supported by USAID | DELIVER PROJECT and other partners such as UNFPA</v>
      </c>
      <c r="R62" s="295" t="str">
        <f>B62</f>
        <v>a. Specify entity</v>
      </c>
      <c r="S62" s="88"/>
      <c r="T62" s="82"/>
      <c r="U62" s="82"/>
      <c r="V62" s="82"/>
      <c r="W62" s="84"/>
      <c r="X62" s="84"/>
      <c r="Y62" s="85"/>
      <c r="Z62" s="87"/>
      <c r="AA62" s="79"/>
    </row>
    <row r="63" spans="1:27" s="111" customFormat="1" ht="30.75" customHeight="1">
      <c r="A63" s="1237"/>
      <c r="B63" s="1236"/>
      <c r="C63" s="1465" t="s">
        <v>178</v>
      </c>
      <c r="D63" s="1465"/>
      <c r="E63" s="1466"/>
      <c r="F63" s="2114" t="s">
        <v>61</v>
      </c>
      <c r="G63" s="2115"/>
      <c r="H63" s="2116"/>
      <c r="I63" s="323"/>
      <c r="J63" s="83"/>
      <c r="K63" s="81"/>
      <c r="L63" s="88"/>
      <c r="M63" s="88"/>
      <c r="N63" s="88"/>
      <c r="O63" s="88"/>
      <c r="P63" s="88"/>
      <c r="Q63" s="81" t="str">
        <f>F63</f>
        <v>Yes</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30">
      <c r="A64" s="1480" t="s">
        <v>621</v>
      </c>
      <c r="B64" s="1465"/>
      <c r="C64" s="1466"/>
      <c r="D64" s="1870" t="s">
        <v>976</v>
      </c>
      <c r="E64" s="2113"/>
      <c r="F64" s="2113"/>
      <c r="G64" s="2113"/>
      <c r="H64" s="1871"/>
      <c r="I64" s="308"/>
      <c r="J64" s="83"/>
      <c r="K64" s="81" t="str">
        <f>A64</f>
        <v>B15. Please note any additional comments about finance and procurement.</v>
      </c>
      <c r="L64" s="88"/>
      <c r="M64" s="88"/>
      <c r="N64" s="88"/>
      <c r="O64" s="81" t="str">
        <f>D64</f>
        <v>USG funds and UNFPA procured contraceptives in 2013 for MOH</v>
      </c>
      <c r="P64" s="88"/>
      <c r="Q64" s="88"/>
      <c r="R64" s="81"/>
      <c r="S64" s="88"/>
      <c r="T64" s="82"/>
      <c r="U64" s="82"/>
      <c r="V64" s="82"/>
      <c r="W64" s="84"/>
      <c r="X64" s="84"/>
      <c r="Y64" s="85"/>
      <c r="Z64" s="87"/>
      <c r="AA64" s="79"/>
    </row>
    <row r="65" spans="1:27" s="111" customFormat="1" ht="16.5" customHeight="1" thickBot="1">
      <c r="A65" s="1578" t="s">
        <v>7</v>
      </c>
      <c r="B65" s="1579"/>
      <c r="C65" s="1579"/>
      <c r="D65" s="1579"/>
      <c r="E65" s="1579"/>
      <c r="F65" s="1579"/>
      <c r="G65" s="1579"/>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80" t="s">
        <v>156</v>
      </c>
      <c r="B66" s="1581"/>
      <c r="C66" s="1581"/>
      <c r="D66" s="1581"/>
      <c r="E66" s="1581"/>
      <c r="F66" s="1581"/>
      <c r="G66" s="1581"/>
      <c r="H66" s="1582"/>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83" t="s">
        <v>2</v>
      </c>
      <c r="B67" s="1584"/>
      <c r="C67" s="1585"/>
      <c r="D67" s="1586" t="s">
        <v>84</v>
      </c>
      <c r="E67" s="1587"/>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73" t="s">
        <v>157</v>
      </c>
      <c r="C68" s="1574"/>
      <c r="D68" s="1641" t="s">
        <v>61</v>
      </c>
      <c r="E68" s="1641"/>
      <c r="F68" s="1244" t="s">
        <v>61</v>
      </c>
      <c r="G68" s="124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73" t="s">
        <v>158</v>
      </c>
      <c r="C69" s="1574"/>
      <c r="D69" s="1641" t="s">
        <v>61</v>
      </c>
      <c r="E69" s="1641"/>
      <c r="F69" s="1244" t="s">
        <v>61</v>
      </c>
      <c r="G69" s="124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73" t="s">
        <v>159</v>
      </c>
      <c r="C70" s="1574"/>
      <c r="D70" s="1641" t="s">
        <v>61</v>
      </c>
      <c r="E70" s="1641"/>
      <c r="F70" s="1244" t="s">
        <v>61</v>
      </c>
      <c r="G70" s="124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73" t="s">
        <v>160</v>
      </c>
      <c r="C71" s="1574"/>
      <c r="D71" s="1641" t="s">
        <v>61</v>
      </c>
      <c r="E71" s="1641"/>
      <c r="F71" s="1244" t="s">
        <v>61</v>
      </c>
      <c r="G71" s="1244" t="s">
        <v>61</v>
      </c>
      <c r="H71" s="99" t="s">
        <v>61</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73" t="s">
        <v>161</v>
      </c>
      <c r="C72" s="1574"/>
      <c r="D72" s="1641" t="s">
        <v>61</v>
      </c>
      <c r="E72" s="1641"/>
      <c r="F72" s="1244" t="s">
        <v>61</v>
      </c>
      <c r="G72" s="1244" t="s">
        <v>61</v>
      </c>
      <c r="H72" s="99" t="s">
        <v>61</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73" t="s">
        <v>18</v>
      </c>
      <c r="C73" s="1574"/>
      <c r="D73" s="1641" t="s">
        <v>61</v>
      </c>
      <c r="E73" s="1641"/>
      <c r="F73" s="1244" t="s">
        <v>61</v>
      </c>
      <c r="G73" s="124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73" t="s">
        <v>19</v>
      </c>
      <c r="C74" s="1574"/>
      <c r="D74" s="1641" t="s">
        <v>61</v>
      </c>
      <c r="E74" s="1641"/>
      <c r="F74" s="1244" t="s">
        <v>61</v>
      </c>
      <c r="G74" s="1244" t="s">
        <v>61</v>
      </c>
      <c r="H74" s="99" t="s">
        <v>61</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73" t="s">
        <v>162</v>
      </c>
      <c r="C75" s="1574"/>
      <c r="D75" s="1641" t="s">
        <v>61</v>
      </c>
      <c r="E75" s="1641"/>
      <c r="F75" s="1244" t="s">
        <v>61</v>
      </c>
      <c r="G75" s="1244" t="s">
        <v>66</v>
      </c>
      <c r="H75" s="99" t="s">
        <v>62</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73" t="s">
        <v>163</v>
      </c>
      <c r="C76" s="1574"/>
      <c r="D76" s="1641" t="s">
        <v>66</v>
      </c>
      <c r="E76" s="1641"/>
      <c r="F76" s="1244" t="s">
        <v>61</v>
      </c>
      <c r="G76" s="1244" t="s">
        <v>66</v>
      </c>
      <c r="H76" s="99" t="s">
        <v>62</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73" t="s">
        <v>164</v>
      </c>
      <c r="C77" s="1574"/>
      <c r="D77" s="1641" t="s">
        <v>66</v>
      </c>
      <c r="E77" s="1641"/>
      <c r="F77" s="1244" t="s">
        <v>61</v>
      </c>
      <c r="G77" s="1244" t="s">
        <v>66</v>
      </c>
      <c r="H77" s="99" t="s">
        <v>62</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73" t="s">
        <v>20</v>
      </c>
      <c r="C78" s="1574"/>
      <c r="D78" s="1641" t="s">
        <v>66</v>
      </c>
      <c r="E78" s="1641"/>
      <c r="F78" s="1244" t="s">
        <v>62</v>
      </c>
      <c r="G78" s="124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76" t="s">
        <v>165</v>
      </c>
      <c r="C79" s="1577"/>
      <c r="D79" s="1641" t="s">
        <v>62</v>
      </c>
      <c r="E79" s="1641"/>
      <c r="F79" s="1244" t="s">
        <v>62</v>
      </c>
      <c r="G79" s="1244" t="s">
        <v>62</v>
      </c>
      <c r="H79" s="99" t="s">
        <v>62</v>
      </c>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558" t="s">
        <v>105</v>
      </c>
      <c r="B80" s="1482"/>
      <c r="C80" s="1483"/>
      <c r="D80" s="1486"/>
      <c r="E80" s="1487"/>
      <c r="F80" s="1487"/>
      <c r="G80" s="1487"/>
      <c r="H80" s="1488"/>
      <c r="I80" s="308"/>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9" customFormat="1" ht="16.5" customHeight="1" thickBot="1">
      <c r="A81" s="1559" t="s">
        <v>3</v>
      </c>
      <c r="B81" s="1560"/>
      <c r="C81" s="1560"/>
      <c r="D81" s="1560"/>
      <c r="E81" s="1560"/>
      <c r="F81" s="1560"/>
      <c r="G81" s="1560"/>
      <c r="H81" s="207"/>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61" t="s">
        <v>166</v>
      </c>
      <c r="B82" s="1562"/>
      <c r="C82" s="1562"/>
      <c r="D82" s="1562"/>
      <c r="E82" s="1562"/>
      <c r="F82" s="1562"/>
      <c r="G82" s="1563"/>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64" t="s">
        <v>70</v>
      </c>
      <c r="B83" s="1565"/>
      <c r="C83" s="1565"/>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6"/>
      <c r="B84" s="1568" t="s">
        <v>37</v>
      </c>
      <c r="C84" s="1569"/>
      <c r="D84" s="1569" t="s">
        <v>167</v>
      </c>
      <c r="E84" s="1569"/>
      <c r="F84" s="1241" t="s">
        <v>35</v>
      </c>
      <c r="G84" s="1569" t="s">
        <v>36</v>
      </c>
      <c r="H84" s="1570"/>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7"/>
      <c r="B85" s="210" t="s">
        <v>10</v>
      </c>
      <c r="C85" s="1245" t="s">
        <v>382</v>
      </c>
      <c r="D85" s="1660"/>
      <c r="E85" s="1661"/>
      <c r="F85" s="1243" t="s">
        <v>62</v>
      </c>
      <c r="G85" s="1523" t="s">
        <v>62</v>
      </c>
      <c r="H85" s="1662"/>
      <c r="I85" s="342"/>
      <c r="J85" s="330" t="str">
        <f>G85</f>
        <v>No</v>
      </c>
      <c r="K85" s="81" t="str">
        <f>B85</f>
        <v>a</v>
      </c>
      <c r="L85" s="88"/>
      <c r="M85" s="312">
        <f>E85</f>
        <v>0</v>
      </c>
      <c r="N85" s="88"/>
      <c r="O85" s="88"/>
      <c r="P85" s="88"/>
      <c r="Q85" s="88"/>
      <c r="R85" s="81"/>
      <c r="S85" s="81">
        <f>D85</f>
        <v>0</v>
      </c>
      <c r="T85" s="82"/>
      <c r="U85" s="82"/>
      <c r="V85" s="82"/>
      <c r="W85" s="84"/>
      <c r="X85" s="84"/>
      <c r="Y85" s="85"/>
      <c r="Z85" s="87"/>
      <c r="AA85" s="79"/>
    </row>
    <row r="86" spans="1:28" s="111" customFormat="1" ht="28.5" customHeight="1">
      <c r="A86" s="1561" t="s">
        <v>71</v>
      </c>
      <c r="B86" s="1562"/>
      <c r="C86" s="1562"/>
      <c r="D86" s="1562"/>
      <c r="E86" s="1562"/>
      <c r="F86" s="1562"/>
      <c r="G86" s="1563"/>
      <c r="H86" s="587" t="s">
        <v>66</v>
      </c>
      <c r="I86" s="342"/>
      <c r="J86" s="330"/>
      <c r="K86" s="81"/>
      <c r="L86" s="88"/>
      <c r="M86" s="88"/>
      <c r="N86" s="88"/>
      <c r="O86" s="88"/>
      <c r="P86" s="88"/>
      <c r="Q86" s="295" t="str">
        <f>H86</f>
        <v>Don't know</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65" t="s">
        <v>106</v>
      </c>
      <c r="C87" s="1465"/>
      <c r="D87" s="1466"/>
      <c r="E87" s="1540" t="s">
        <v>66</v>
      </c>
      <c r="F87" s="1642"/>
      <c r="G87" s="1642"/>
      <c r="H87" s="1541"/>
      <c r="I87" s="342"/>
      <c r="J87" s="330"/>
      <c r="K87" s="81"/>
      <c r="L87" s="88"/>
      <c r="M87" s="312"/>
      <c r="N87" s="312" t="str">
        <f>E87</f>
        <v>Don't know</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65" t="s">
        <v>21</v>
      </c>
      <c r="C88" s="1465"/>
      <c r="D88" s="1466"/>
      <c r="E88" s="1540" t="s">
        <v>66</v>
      </c>
      <c r="F88" s="1642"/>
      <c r="G88" s="1642"/>
      <c r="H88" s="1541"/>
      <c r="I88" s="342"/>
      <c r="J88" s="330"/>
      <c r="K88" s="81"/>
      <c r="L88" s="88"/>
      <c r="M88" s="312"/>
      <c r="N88" s="312" t="str">
        <f>E88</f>
        <v>Don't know</v>
      </c>
      <c r="O88" s="88"/>
      <c r="P88" s="81" t="str">
        <f>B88</f>
        <v>b. If yes, how much are the duties, taxes, or fees?</v>
      </c>
      <c r="Q88" s="88"/>
      <c r="R88" s="81"/>
      <c r="S88" s="88"/>
      <c r="T88" s="82"/>
      <c r="U88" s="82"/>
      <c r="V88" s="82"/>
      <c r="W88" s="84"/>
      <c r="X88" s="84"/>
      <c r="Y88" s="85"/>
      <c r="Z88" s="87"/>
      <c r="AA88" s="79"/>
    </row>
    <row r="89" spans="1:28" s="111" customFormat="1" ht="30" customHeight="1">
      <c r="A89" s="1480" t="s">
        <v>168</v>
      </c>
      <c r="B89" s="1465"/>
      <c r="C89" s="1465"/>
      <c r="D89" s="1465"/>
      <c r="E89" s="1465"/>
      <c r="F89" s="1465"/>
      <c r="G89" s="1466"/>
      <c r="H89" s="163" t="s">
        <v>61</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30" customHeight="1">
      <c r="A90" s="152"/>
      <c r="B90" s="1465" t="s">
        <v>22</v>
      </c>
      <c r="C90" s="1465"/>
      <c r="D90" s="1465"/>
      <c r="E90" s="1642" t="s">
        <v>977</v>
      </c>
      <c r="F90" s="1642"/>
      <c r="G90" s="1642"/>
      <c r="H90" s="1541"/>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80" t="s">
        <v>169</v>
      </c>
      <c r="B91" s="1465"/>
      <c r="C91" s="1465"/>
      <c r="D91" s="1465"/>
      <c r="E91" s="1465"/>
      <c r="F91" s="1465"/>
      <c r="G91" s="1466"/>
      <c r="H91" s="163" t="s">
        <v>61</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30" customHeight="1">
      <c r="A92" s="152"/>
      <c r="B92" s="1465" t="s">
        <v>22</v>
      </c>
      <c r="C92" s="1465"/>
      <c r="D92" s="1466"/>
      <c r="E92" s="615" t="s">
        <v>618</v>
      </c>
      <c r="F92" s="1239"/>
      <c r="G92" s="1239"/>
      <c r="H92" s="1240"/>
      <c r="I92" s="342"/>
      <c r="J92" s="330"/>
      <c r="K92" s="81" t="str">
        <f>B92</f>
        <v>a. If yes, describe the policies.</v>
      </c>
      <c r="L92" s="88"/>
      <c r="M92" s="88"/>
      <c r="N92" s="344"/>
      <c r="O92" s="295" t="str">
        <f>E92</f>
        <v xml:space="preserve">Sale/distribution of contraceptives restricted to retail pharmacies and private clinics. Only condoms are sold in supermarkets and drugstores. </v>
      </c>
      <c r="P92" s="81"/>
      <c r="Q92" s="88"/>
      <c r="R92" s="88"/>
      <c r="S92" s="88"/>
      <c r="T92" s="82"/>
      <c r="U92" s="82"/>
      <c r="V92" s="82"/>
      <c r="W92" s="84"/>
      <c r="X92" s="84"/>
      <c r="Y92" s="85"/>
      <c r="Z92" s="87"/>
      <c r="AA92" s="79"/>
    </row>
    <row r="93" spans="1:28" ht="45.75" thickBot="1">
      <c r="A93" s="1542" t="s">
        <v>212</v>
      </c>
      <c r="B93" s="1543"/>
      <c r="C93" s="1543"/>
      <c r="D93" s="1543"/>
      <c r="E93" s="1543"/>
      <c r="F93" s="1543"/>
      <c r="G93" s="1543"/>
      <c r="H93" s="1544"/>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45" t="s">
        <v>52</v>
      </c>
      <c r="C94" s="1546"/>
      <c r="D94" s="1547" t="s">
        <v>213</v>
      </c>
      <c r="E94" s="1548"/>
      <c r="F94" s="1549"/>
      <c r="G94" s="1547" t="s">
        <v>214</v>
      </c>
      <c r="H94" s="1550"/>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 t="shared" ref="T94:T102" si="4">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37" t="s">
        <v>199</v>
      </c>
      <c r="E95" s="1538"/>
      <c r="F95" s="1539"/>
      <c r="G95" s="1540" t="s">
        <v>66</v>
      </c>
      <c r="H95" s="1541"/>
      <c r="I95" s="349"/>
      <c r="J95" s="330" t="str">
        <f t="shared" si="3"/>
        <v>Don't know</v>
      </c>
      <c r="K95" s="81"/>
      <c r="L95" s="88"/>
      <c r="M95" s="312"/>
      <c r="N95" s="88"/>
      <c r="O95" s="81"/>
      <c r="P95" s="81"/>
      <c r="Q95" s="88"/>
      <c r="R95" s="88"/>
      <c r="S95" s="88"/>
      <c r="T95" s="347" t="str">
        <f t="shared" si="4"/>
        <v>Community health worker</v>
      </c>
      <c r="U95" s="348"/>
      <c r="V95" s="82"/>
      <c r="W95" s="84"/>
      <c r="X95" s="84"/>
      <c r="Y95" s="85"/>
      <c r="Z95" s="87"/>
      <c r="AA95" s="79"/>
    </row>
    <row r="96" spans="1:28" s="111" customFormat="1" ht="15" customHeight="1">
      <c r="A96" s="130"/>
      <c r="B96" s="95" t="s">
        <v>11</v>
      </c>
      <c r="C96" s="92" t="s">
        <v>188</v>
      </c>
      <c r="D96" s="1537" t="s">
        <v>202</v>
      </c>
      <c r="E96" s="1538"/>
      <c r="F96" s="1539"/>
      <c r="G96" s="1540" t="s">
        <v>205</v>
      </c>
      <c r="H96" s="1541"/>
      <c r="I96" s="349"/>
      <c r="J96" s="330" t="str">
        <f t="shared" si="3"/>
        <v>Not applicable</v>
      </c>
      <c r="K96" s="81"/>
      <c r="L96" s="88"/>
      <c r="M96" s="312"/>
      <c r="N96" s="88"/>
      <c r="O96" s="81"/>
      <c r="P96" s="81"/>
      <c r="Q96" s="88"/>
      <c r="R96" s="88"/>
      <c r="S96" s="88"/>
      <c r="T96" s="347" t="str">
        <f t="shared" si="4"/>
        <v>Nurse</v>
      </c>
      <c r="U96" s="348"/>
      <c r="V96" s="82"/>
      <c r="W96" s="84"/>
      <c r="X96" s="84"/>
      <c r="Y96" s="85"/>
      <c r="Z96" s="87"/>
      <c r="AA96" s="79"/>
    </row>
    <row r="97" spans="1:27" s="111" customFormat="1" ht="15" customHeight="1">
      <c r="A97" s="130"/>
      <c r="B97" s="95" t="s">
        <v>12</v>
      </c>
      <c r="C97" s="92" t="s">
        <v>189</v>
      </c>
      <c r="D97" s="1537" t="s">
        <v>202</v>
      </c>
      <c r="E97" s="1538"/>
      <c r="F97" s="1539"/>
      <c r="G97" s="1540" t="s">
        <v>205</v>
      </c>
      <c r="H97" s="1541"/>
      <c r="I97" s="349"/>
      <c r="J97" s="330" t="str">
        <f t="shared" si="3"/>
        <v>Not applicable</v>
      </c>
      <c r="K97" s="81"/>
      <c r="L97" s="88"/>
      <c r="M97" s="312"/>
      <c r="N97" s="88"/>
      <c r="O97" s="81"/>
      <c r="P97" s="81"/>
      <c r="Q97" s="88"/>
      <c r="R97" s="88"/>
      <c r="S97" s="88"/>
      <c r="T97" s="347" t="str">
        <f t="shared" si="4"/>
        <v>Nurse</v>
      </c>
      <c r="U97" s="348"/>
      <c r="V97" s="82"/>
      <c r="W97" s="84"/>
      <c r="X97" s="84"/>
      <c r="Y97" s="85"/>
      <c r="Z97" s="87"/>
      <c r="AA97" s="79"/>
    </row>
    <row r="98" spans="1:27" s="111" customFormat="1" ht="15" customHeight="1">
      <c r="A98" s="130"/>
      <c r="B98" s="94" t="s">
        <v>182</v>
      </c>
      <c r="C98" s="92" t="s">
        <v>190</v>
      </c>
      <c r="D98" s="1537" t="s">
        <v>202</v>
      </c>
      <c r="E98" s="1538"/>
      <c r="F98" s="1539"/>
      <c r="G98" s="1540" t="s">
        <v>205</v>
      </c>
      <c r="H98" s="1541"/>
      <c r="I98" s="349"/>
      <c r="J98" s="330" t="str">
        <f t="shared" si="3"/>
        <v>Not applicable</v>
      </c>
      <c r="K98" s="81"/>
      <c r="L98" s="88"/>
      <c r="M98" s="312"/>
      <c r="N98" s="88"/>
      <c r="O98" s="81"/>
      <c r="P98" s="81"/>
      <c r="Q98" s="88"/>
      <c r="R98" s="88"/>
      <c r="S98" s="88"/>
      <c r="T98" s="347" t="str">
        <f t="shared" si="4"/>
        <v>Nurse</v>
      </c>
      <c r="U98" s="348"/>
      <c r="V98" s="82"/>
      <c r="W98" s="84"/>
      <c r="X98" s="84"/>
      <c r="Y98" s="85"/>
      <c r="Z98" s="87"/>
      <c r="AA98" s="79"/>
    </row>
    <row r="99" spans="1:27" s="111" customFormat="1" ht="15" customHeight="1">
      <c r="A99" s="130"/>
      <c r="B99" s="95" t="s">
        <v>183</v>
      </c>
      <c r="C99" s="92" t="s">
        <v>191</v>
      </c>
      <c r="D99" s="1537" t="s">
        <v>199</v>
      </c>
      <c r="E99" s="1538"/>
      <c r="F99" s="1539"/>
      <c r="G99" s="1540" t="s">
        <v>202</v>
      </c>
      <c r="H99" s="1541"/>
      <c r="I99" s="349"/>
      <c r="J99" s="330" t="str">
        <f t="shared" si="3"/>
        <v>Nurse</v>
      </c>
      <c r="K99" s="81"/>
      <c r="L99" s="88"/>
      <c r="M99" s="312"/>
      <c r="N99" s="88"/>
      <c r="O99" s="81"/>
      <c r="P99" s="81"/>
      <c r="Q99" s="88"/>
      <c r="R99" s="88"/>
      <c r="S99" s="88"/>
      <c r="T99" s="347" t="str">
        <f t="shared" si="4"/>
        <v>Community health worker</v>
      </c>
      <c r="U99" s="348"/>
      <c r="V99" s="82"/>
      <c r="W99" s="84"/>
      <c r="X99" s="84"/>
      <c r="Y99" s="85"/>
      <c r="Z99" s="87"/>
      <c r="AA99" s="79"/>
    </row>
    <row r="100" spans="1:27" s="111" customFormat="1" ht="15" customHeight="1">
      <c r="A100" s="130"/>
      <c r="B100" s="95" t="s">
        <v>184</v>
      </c>
      <c r="C100" s="92" t="s">
        <v>192</v>
      </c>
      <c r="D100" s="1537" t="s">
        <v>202</v>
      </c>
      <c r="E100" s="1538"/>
      <c r="F100" s="1539"/>
      <c r="G100" s="1540" t="s">
        <v>66</v>
      </c>
      <c r="H100" s="1541"/>
      <c r="I100" s="349"/>
      <c r="J100" s="330" t="str">
        <f t="shared" si="3"/>
        <v>Don't know</v>
      </c>
      <c r="K100" s="81"/>
      <c r="L100" s="88"/>
      <c r="M100" s="312"/>
      <c r="N100" s="88"/>
      <c r="O100" s="81"/>
      <c r="P100" s="81"/>
      <c r="Q100" s="88"/>
      <c r="R100" s="88"/>
      <c r="S100" s="88"/>
      <c r="T100" s="347" t="str">
        <f t="shared" si="4"/>
        <v>Nurse</v>
      </c>
      <c r="U100" s="348"/>
      <c r="V100" s="82"/>
      <c r="W100" s="84"/>
      <c r="X100" s="84"/>
      <c r="Y100" s="85"/>
      <c r="Z100" s="87"/>
      <c r="AA100" s="79"/>
    </row>
    <row r="101" spans="1:27" s="111" customFormat="1" ht="15" customHeight="1">
      <c r="A101" s="130"/>
      <c r="B101" s="95" t="s">
        <v>185</v>
      </c>
      <c r="C101" s="92" t="s">
        <v>193</v>
      </c>
      <c r="D101" s="1537" t="s">
        <v>203</v>
      </c>
      <c r="E101" s="1538"/>
      <c r="F101" s="1539"/>
      <c r="G101" s="1540" t="s">
        <v>66</v>
      </c>
      <c r="H101" s="1541"/>
      <c r="I101" s="349"/>
      <c r="J101" s="330" t="str">
        <f t="shared" si="3"/>
        <v>Don't know</v>
      </c>
      <c r="K101" s="81"/>
      <c r="L101" s="88"/>
      <c r="M101" s="312"/>
      <c r="N101" s="88"/>
      <c r="O101" s="81"/>
      <c r="P101" s="81"/>
      <c r="Q101" s="88"/>
      <c r="R101" s="88"/>
      <c r="S101" s="88"/>
      <c r="T101" s="347" t="str">
        <f t="shared" si="4"/>
        <v>Doctor</v>
      </c>
      <c r="U101" s="348"/>
      <c r="V101" s="82"/>
      <c r="W101" s="84"/>
      <c r="X101" s="84"/>
      <c r="Y101" s="85"/>
      <c r="Z101" s="87"/>
      <c r="AA101" s="79"/>
    </row>
    <row r="102" spans="1:27" s="111" customFormat="1" ht="15" customHeight="1" thickBot="1">
      <c r="A102" s="130"/>
      <c r="B102" s="96" t="s">
        <v>186</v>
      </c>
      <c r="C102" s="93" t="s">
        <v>194</v>
      </c>
      <c r="D102" s="1523" t="s">
        <v>66</v>
      </c>
      <c r="E102" s="1524"/>
      <c r="F102" s="1525"/>
      <c r="G102" s="1526" t="s">
        <v>66</v>
      </c>
      <c r="H102" s="1527"/>
      <c r="I102" s="349"/>
      <c r="J102" s="330" t="str">
        <f t="shared" si="3"/>
        <v>Don't know</v>
      </c>
      <c r="K102" s="81"/>
      <c r="L102" s="88"/>
      <c r="M102" s="312"/>
      <c r="N102" s="88"/>
      <c r="O102" s="81"/>
      <c r="P102" s="81"/>
      <c r="Q102" s="88"/>
      <c r="R102" s="88"/>
      <c r="S102" s="88"/>
      <c r="T102" s="347" t="str">
        <f t="shared" si="4"/>
        <v>Don't know</v>
      </c>
      <c r="U102" s="348"/>
      <c r="V102" s="82"/>
      <c r="W102" s="84"/>
      <c r="X102" s="84"/>
      <c r="Y102" s="85"/>
      <c r="Z102" s="87"/>
      <c r="AA102" s="79"/>
    </row>
    <row r="103" spans="1:27" s="111" customFormat="1" ht="75" customHeight="1">
      <c r="A103" s="1528" t="s">
        <v>684</v>
      </c>
      <c r="B103" s="1529"/>
      <c r="C103" s="1530"/>
      <c r="D103" s="1531" t="s">
        <v>978</v>
      </c>
      <c r="E103" s="1532"/>
      <c r="F103" s="1532"/>
      <c r="G103" s="1532"/>
      <c r="H103" s="1533"/>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Insertion of IUDs and implants is restricted to only trained nurses/doctors .</v>
      </c>
      <c r="P103" s="88"/>
      <c r="Q103" s="88"/>
      <c r="R103" s="81"/>
      <c r="S103" s="88"/>
      <c r="T103" s="350"/>
      <c r="U103" s="82"/>
      <c r="V103" s="82"/>
      <c r="W103" s="84"/>
      <c r="X103" s="84"/>
      <c r="Y103" s="85"/>
      <c r="Z103" s="87"/>
      <c r="AA103" s="79"/>
    </row>
    <row r="104" spans="1:27" s="213" customFormat="1" ht="15.75" thickBot="1">
      <c r="A104" s="1515"/>
      <c r="B104" s="1516"/>
      <c r="C104" s="1516"/>
      <c r="D104" s="1516"/>
      <c r="E104" s="1516"/>
      <c r="F104" s="1516"/>
      <c r="G104" s="1516"/>
      <c r="H104" s="1517"/>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91" t="s">
        <v>195</v>
      </c>
      <c r="B105" s="1492"/>
      <c r="C105" s="1492"/>
      <c r="D105" s="214" t="s">
        <v>32</v>
      </c>
      <c r="E105" s="1534" t="s">
        <v>38</v>
      </c>
      <c r="F105" s="1535"/>
      <c r="G105" s="1536"/>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65" t="s">
        <v>107</v>
      </c>
      <c r="C106" s="1465"/>
      <c r="D106" s="100" t="s">
        <v>62</v>
      </c>
      <c r="E106" s="1512"/>
      <c r="F106" s="1513"/>
      <c r="G106" s="1518"/>
      <c r="H106" s="163"/>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c r="A107" s="152"/>
      <c r="B107" s="1465" t="s">
        <v>23</v>
      </c>
      <c r="C107" s="1465"/>
      <c r="D107" s="100" t="s">
        <v>62</v>
      </c>
      <c r="E107" s="1512"/>
      <c r="F107" s="1513"/>
      <c r="G107" s="1518"/>
      <c r="H107" s="163"/>
      <c r="I107" s="331"/>
      <c r="J107" s="330"/>
      <c r="K107" s="81" t="str">
        <f>B107</f>
        <v>b. Young people</v>
      </c>
      <c r="L107" s="88"/>
      <c r="M107" s="312">
        <f>E107</f>
        <v>0</v>
      </c>
      <c r="N107" s="88"/>
      <c r="O107" s="81"/>
      <c r="P107" s="88"/>
      <c r="Q107" s="88"/>
      <c r="R107" s="88"/>
      <c r="S107" s="88"/>
      <c r="T107" s="82"/>
      <c r="U107" s="82"/>
      <c r="V107" s="348">
        <f>E107</f>
        <v>0</v>
      </c>
      <c r="W107" s="84"/>
      <c r="X107" s="84"/>
      <c r="Y107" s="85"/>
      <c r="Z107" s="87"/>
      <c r="AA107" s="79"/>
    </row>
    <row r="108" spans="1:27" s="111" customFormat="1" ht="15.75" thickBot="1">
      <c r="A108" s="216"/>
      <c r="B108" s="1519" t="s">
        <v>24</v>
      </c>
      <c r="C108" s="1519"/>
      <c r="D108" s="131" t="s">
        <v>62</v>
      </c>
      <c r="E108" s="1520"/>
      <c r="F108" s="1521"/>
      <c r="G108" s="1522"/>
      <c r="H108" s="227"/>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15"/>
      <c r="B109" s="1516"/>
      <c r="C109" s="1516"/>
      <c r="D109" s="1516"/>
      <c r="E109" s="1516"/>
      <c r="F109" s="1516"/>
      <c r="G109" s="1516"/>
      <c r="H109" s="1517"/>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80" t="s">
        <v>196</v>
      </c>
      <c r="B110" s="1465"/>
      <c r="C110" s="1465"/>
      <c r="D110" s="1465"/>
      <c r="E110" s="1465"/>
      <c r="F110" s="1465"/>
      <c r="G110" s="1465"/>
      <c r="H110" s="148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65" t="s">
        <v>25</v>
      </c>
      <c r="C111" s="1465"/>
      <c r="D111" s="1465"/>
      <c r="E111" s="1465"/>
      <c r="F111" s="1466"/>
      <c r="G111" s="1537" t="s">
        <v>62</v>
      </c>
      <c r="H111" s="1646"/>
      <c r="I111" s="349"/>
      <c r="J111" s="330"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65" t="s">
        <v>26</v>
      </c>
      <c r="C112" s="1465"/>
      <c r="D112" s="1465"/>
      <c r="E112" s="1465"/>
      <c r="F112" s="1466"/>
      <c r="G112" s="1537" t="s">
        <v>62</v>
      </c>
      <c r="H112" s="1646"/>
      <c r="I112" s="349"/>
      <c r="J112" s="330"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2"/>
      <c r="B113" s="1465" t="s">
        <v>27</v>
      </c>
      <c r="C113" s="1465"/>
      <c r="D113" s="1465"/>
      <c r="E113" s="1465"/>
      <c r="F113" s="1466"/>
      <c r="G113" s="1537" t="s">
        <v>205</v>
      </c>
      <c r="H113" s="1646"/>
      <c r="I113" s="349"/>
      <c r="J113" s="330"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2"/>
      <c r="B114" s="179"/>
      <c r="C114" s="180" t="s">
        <v>28</v>
      </c>
      <c r="D114" s="1512" t="s">
        <v>205</v>
      </c>
      <c r="E114" s="1513"/>
      <c r="F114" s="1513"/>
      <c r="G114" s="1513"/>
      <c r="H114" s="1514"/>
      <c r="I114" s="349"/>
      <c r="J114" s="330"/>
      <c r="K114" s="81" t="str">
        <f>C114</f>
        <v>i. If yes, describe the exemptions.</v>
      </c>
      <c r="L114" s="88"/>
      <c r="M114" s="88"/>
      <c r="N114" s="344"/>
      <c r="O114" s="295" t="str">
        <f>D114</f>
        <v>Not applicable</v>
      </c>
      <c r="P114" s="88"/>
      <c r="Q114" s="88"/>
      <c r="R114" s="88"/>
      <c r="S114" s="88"/>
      <c r="T114" s="82"/>
      <c r="U114" s="82"/>
      <c r="V114" s="82"/>
      <c r="W114" s="84"/>
      <c r="X114" s="84"/>
      <c r="Y114" s="85"/>
      <c r="Z114" s="87"/>
      <c r="AA114" s="79"/>
    </row>
    <row r="115" spans="1:27" s="132" customFormat="1" ht="30">
      <c r="A115" s="1480" t="s">
        <v>197</v>
      </c>
      <c r="B115" s="1465"/>
      <c r="C115" s="1465"/>
      <c r="D115" s="1465"/>
      <c r="E115" s="1465"/>
      <c r="F115" s="1465"/>
      <c r="G115" s="1465"/>
      <c r="H115" s="148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65" t="s">
        <v>108</v>
      </c>
      <c r="C116" s="1465"/>
      <c r="D116" s="1465"/>
      <c r="E116" s="1465"/>
      <c r="F116" s="1466"/>
      <c r="G116" s="1537" t="s">
        <v>61</v>
      </c>
      <c r="H116" s="1646"/>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65" t="s">
        <v>109</v>
      </c>
      <c r="C117" s="1465"/>
      <c r="D117" s="1465"/>
      <c r="E117" s="1465"/>
      <c r="F117" s="1466"/>
      <c r="G117" s="1537" t="s">
        <v>61</v>
      </c>
      <c r="H117" s="1646"/>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65" t="s">
        <v>170</v>
      </c>
      <c r="C118" s="1465"/>
      <c r="D118" s="1465"/>
      <c r="E118" s="1465"/>
      <c r="F118" s="1466"/>
      <c r="G118" s="1537" t="s">
        <v>61</v>
      </c>
      <c r="H118" s="1646"/>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65" t="s">
        <v>171</v>
      </c>
      <c r="C119" s="1465"/>
      <c r="D119" s="1465"/>
      <c r="E119" s="1465"/>
      <c r="F119" s="1466"/>
      <c r="G119" s="1537" t="s">
        <v>61</v>
      </c>
      <c r="H119" s="1646"/>
      <c r="I119" s="309"/>
      <c r="J119" s="330" t="str">
        <f t="shared" si="5"/>
        <v>Yes</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65" t="s">
        <v>29</v>
      </c>
      <c r="C120" s="1465"/>
      <c r="D120" s="1465"/>
      <c r="E120" s="1465"/>
      <c r="F120" s="1466"/>
      <c r="G120" s="1537" t="s">
        <v>61</v>
      </c>
      <c r="H120" s="1646"/>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65" t="s">
        <v>18</v>
      </c>
      <c r="C121" s="1465"/>
      <c r="D121" s="1465"/>
      <c r="E121" s="1465"/>
      <c r="F121" s="1466"/>
      <c r="G121" s="1537" t="s">
        <v>61</v>
      </c>
      <c r="H121" s="1646"/>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65" t="s">
        <v>19</v>
      </c>
      <c r="C122" s="1465"/>
      <c r="D122" s="1465"/>
      <c r="E122" s="1465"/>
      <c r="F122" s="1466"/>
      <c r="G122" s="1537" t="s">
        <v>61</v>
      </c>
      <c r="H122" s="1646"/>
      <c r="I122" s="309"/>
      <c r="J122" s="330" t="str">
        <f t="shared" si="5"/>
        <v>Yes</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65" t="s">
        <v>110</v>
      </c>
      <c r="C123" s="1465"/>
      <c r="D123" s="1465"/>
      <c r="E123" s="1465"/>
      <c r="F123" s="1466"/>
      <c r="G123" s="1537" t="s">
        <v>61</v>
      </c>
      <c r="H123" s="1646"/>
      <c r="I123" s="309"/>
      <c r="J123" s="330" t="str">
        <f t="shared" si="5"/>
        <v>Yes</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65" t="s">
        <v>72</v>
      </c>
      <c r="C124" s="1465"/>
      <c r="D124" s="1465"/>
      <c r="E124" s="1465"/>
      <c r="F124" s="1466"/>
      <c r="G124" s="1537" t="s">
        <v>62</v>
      </c>
      <c r="H124" s="1646"/>
      <c r="I124" s="309"/>
      <c r="J124" s="330" t="str">
        <f t="shared" si="5"/>
        <v>No</v>
      </c>
      <c r="K124" s="81"/>
      <c r="L124" s="81"/>
      <c r="M124" s="88"/>
      <c r="N124" s="88"/>
      <c r="O124" s="81"/>
      <c r="P124" s="88"/>
      <c r="Q124" s="358"/>
      <c r="R124" s="88"/>
      <c r="S124" s="303"/>
      <c r="T124" s="304"/>
      <c r="U124" s="304"/>
      <c r="V124" s="304"/>
      <c r="W124" s="305"/>
      <c r="X124" s="305"/>
      <c r="Y124" s="86" t="str">
        <f t="shared" si="6"/>
        <v>i. CycleBeads</v>
      </c>
      <c r="Z124" s="359"/>
      <c r="AA124" s="79"/>
    </row>
    <row r="125" spans="1:27" s="132" customFormat="1" ht="15.75" customHeight="1">
      <c r="A125" s="217"/>
      <c r="B125" s="1465" t="s">
        <v>111</v>
      </c>
      <c r="C125" s="1465"/>
      <c r="D125" s="1465"/>
      <c r="E125" s="1465"/>
      <c r="F125" s="1466"/>
      <c r="G125" s="1537" t="s">
        <v>62</v>
      </c>
      <c r="H125" s="1646"/>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1234"/>
      <c r="C126" s="1465" t="s">
        <v>112</v>
      </c>
      <c r="D126" s="1465"/>
      <c r="E126" s="1465"/>
      <c r="F126" s="1465"/>
      <c r="G126" s="1870" t="s">
        <v>205</v>
      </c>
      <c r="H126" s="1871"/>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505" t="s">
        <v>198</v>
      </c>
      <c r="B127" s="1506"/>
      <c r="C127" s="1506"/>
      <c r="D127" s="1506"/>
      <c r="E127" s="1506"/>
      <c r="F127" s="1506"/>
      <c r="G127" s="1870">
        <v>2011</v>
      </c>
      <c r="H127" s="1871"/>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80" t="s">
        <v>437</v>
      </c>
      <c r="B128" s="1465"/>
      <c r="C128" s="1466"/>
      <c r="D128" s="2110" t="s">
        <v>383</v>
      </c>
      <c r="E128" s="2111"/>
      <c r="F128" s="2111"/>
      <c r="G128" s="2111"/>
      <c r="H128" s="2112"/>
      <c r="I128" s="309"/>
      <c r="J128" s="357"/>
      <c r="K128" s="81" t="str">
        <f>A128</f>
        <v xml:space="preserve">D11. Name of the list(s)
</v>
      </c>
      <c r="L128" s="81"/>
      <c r="M128" s="88"/>
      <c r="N128" s="88"/>
      <c r="O128" s="81" t="str">
        <f>D128</f>
        <v>Essential Medicines List</v>
      </c>
      <c r="P128" s="88"/>
      <c r="Q128" s="358"/>
      <c r="R128" s="88"/>
      <c r="S128" s="303"/>
      <c r="T128" s="304"/>
      <c r="U128" s="304"/>
      <c r="V128" s="304"/>
      <c r="W128" s="305"/>
      <c r="X128" s="305"/>
      <c r="Y128" s="358"/>
      <c r="Z128" s="359"/>
      <c r="AA128" s="79"/>
    </row>
    <row r="129" spans="1:27" s="132" customFormat="1" ht="30">
      <c r="A129" s="1480" t="s">
        <v>472</v>
      </c>
      <c r="B129" s="1465"/>
      <c r="C129" s="1466"/>
      <c r="D129" s="1477"/>
      <c r="E129" s="1478"/>
      <c r="F129" s="1478"/>
      <c r="G129" s="1478"/>
      <c r="H129" s="1479"/>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80" t="s">
        <v>439</v>
      </c>
      <c r="B130" s="1465"/>
      <c r="C130" s="1465"/>
      <c r="D130" s="1465"/>
      <c r="E130" s="1465"/>
      <c r="F130" s="1465"/>
      <c r="G130" s="1465"/>
      <c r="H130" s="148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496" t="s">
        <v>172</v>
      </c>
      <c r="C131" s="1497"/>
      <c r="D131" s="1497"/>
      <c r="E131" s="1498"/>
      <c r="F131" s="1499">
        <v>2007</v>
      </c>
      <c r="G131" s="1500"/>
      <c r="H131" s="1501"/>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65" t="s">
        <v>67</v>
      </c>
      <c r="C132" s="1465"/>
      <c r="D132" s="1465"/>
      <c r="E132" s="1465"/>
      <c r="F132" s="1466"/>
      <c r="G132" s="1467" t="s">
        <v>62</v>
      </c>
      <c r="H132" s="1468"/>
      <c r="I132" s="309"/>
      <c r="J132" s="330" t="str">
        <f>G132</f>
        <v>No</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65" t="s">
        <v>68</v>
      </c>
      <c r="C133" s="1465"/>
      <c r="D133" s="1465"/>
      <c r="E133" s="1465"/>
      <c r="F133" s="1466"/>
      <c r="G133" s="1467" t="s">
        <v>62</v>
      </c>
      <c r="H133" s="1468"/>
      <c r="I133" s="309"/>
      <c r="J133" s="330" t="str">
        <f>G133</f>
        <v>No</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65" t="s">
        <v>40</v>
      </c>
      <c r="C134" s="1465"/>
      <c r="D134" s="1465"/>
      <c r="E134" s="1465"/>
      <c r="F134" s="1466"/>
      <c r="G134" s="1467" t="s">
        <v>62</v>
      </c>
      <c r="H134" s="1468"/>
      <c r="I134" s="309"/>
      <c r="J134" s="330" t="str">
        <f>G134</f>
        <v>No</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65" t="s">
        <v>41</v>
      </c>
      <c r="C135" s="1465"/>
      <c r="D135" s="1465"/>
      <c r="E135" s="1465"/>
      <c r="F135" s="1466"/>
      <c r="G135" s="1467" t="s">
        <v>62</v>
      </c>
      <c r="H135" s="1468"/>
      <c r="I135" s="309"/>
      <c r="J135" s="330" t="str">
        <f>G135</f>
        <v>No</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60.75" thickBot="1">
      <c r="A136" s="152" t="s">
        <v>42</v>
      </c>
      <c r="B136" s="1465" t="s">
        <v>43</v>
      </c>
      <c r="C136" s="1466"/>
      <c r="D136" s="1486" t="s">
        <v>598</v>
      </c>
      <c r="E136" s="1487"/>
      <c r="F136" s="1487"/>
      <c r="G136" s="1487"/>
      <c r="H136" s="1488"/>
      <c r="I136" s="309"/>
      <c r="J136" s="357"/>
      <c r="K136" s="81" t="str">
        <f>B136</f>
        <v>f. Notes about the Poverty Reduction Strategy Paper</v>
      </c>
      <c r="L136" s="81"/>
      <c r="M136" s="88"/>
      <c r="N136" s="88"/>
      <c r="O136" s="81" t="str">
        <f>D136</f>
        <v>Reproductive health is integrated within the health component (p.179).</v>
      </c>
      <c r="P136" s="88"/>
      <c r="Q136" s="358"/>
      <c r="R136" s="88"/>
      <c r="S136" s="303"/>
      <c r="T136" s="304"/>
      <c r="U136" s="304"/>
      <c r="V136" s="304"/>
      <c r="W136" s="305"/>
      <c r="X136" s="305"/>
      <c r="Y136" s="358"/>
      <c r="Z136" s="359"/>
      <c r="AA136" s="79"/>
    </row>
    <row r="137" spans="1:27" s="111" customFormat="1" ht="16.5" customHeight="1" thickBot="1">
      <c r="A137" s="1489" t="s">
        <v>4</v>
      </c>
      <c r="B137" s="1490"/>
      <c r="C137" s="1490"/>
      <c r="D137" s="1490"/>
      <c r="E137" s="1490"/>
      <c r="F137" s="1490"/>
      <c r="G137" s="1490"/>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91" t="s">
        <v>173</v>
      </c>
      <c r="B138" s="1492"/>
      <c r="C138" s="1492"/>
      <c r="D138" s="1492"/>
      <c r="E138" s="1492"/>
      <c r="F138" s="1493"/>
      <c r="G138" s="1494" t="s">
        <v>62</v>
      </c>
      <c r="H138" s="1495"/>
      <c r="I138" s="308"/>
      <c r="J138" s="330" t="str">
        <f>G138</f>
        <v>No</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80" t="s">
        <v>620</v>
      </c>
      <c r="B139" s="1465"/>
      <c r="C139" s="1465"/>
      <c r="D139" s="1465"/>
      <c r="E139" s="1465"/>
      <c r="F139" s="1465"/>
      <c r="G139" s="1465"/>
      <c r="H139" s="148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1235"/>
      <c r="B140" s="1465" t="s">
        <v>108</v>
      </c>
      <c r="C140" s="1465"/>
      <c r="D140" s="1465"/>
      <c r="E140" s="1465"/>
      <c r="F140" s="1466"/>
      <c r="G140" s="1467" t="s">
        <v>62</v>
      </c>
      <c r="H140" s="1468"/>
      <c r="I140" s="308"/>
      <c r="J140" s="330"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1238"/>
      <c r="B141" s="1465" t="s">
        <v>109</v>
      </c>
      <c r="C141" s="1465"/>
      <c r="D141" s="1465"/>
      <c r="E141" s="1465"/>
      <c r="F141" s="1466"/>
      <c r="G141" s="1467" t="s">
        <v>62</v>
      </c>
      <c r="H141" s="1468"/>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1235"/>
      <c r="B142" s="1465" t="s">
        <v>170</v>
      </c>
      <c r="C142" s="1465"/>
      <c r="D142" s="1465"/>
      <c r="E142" s="1465"/>
      <c r="F142" s="1466"/>
      <c r="G142" s="1467" t="s">
        <v>62</v>
      </c>
      <c r="H142" s="1468"/>
      <c r="I142" s="308"/>
      <c r="J142" s="330"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1235"/>
      <c r="B143" s="1465" t="s">
        <v>171</v>
      </c>
      <c r="C143" s="1465"/>
      <c r="D143" s="1465"/>
      <c r="E143" s="1465"/>
      <c r="F143" s="1466"/>
      <c r="G143" s="1467" t="s">
        <v>62</v>
      </c>
      <c r="H143" s="1468"/>
      <c r="I143" s="308"/>
      <c r="J143" s="330"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1235"/>
      <c r="B144" s="1465" t="s">
        <v>29</v>
      </c>
      <c r="C144" s="1465"/>
      <c r="D144" s="1465"/>
      <c r="E144" s="1465"/>
      <c r="F144" s="1466"/>
      <c r="G144" s="1467" t="s">
        <v>62</v>
      </c>
      <c r="H144" s="1468"/>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1235"/>
      <c r="B145" s="1465" t="s">
        <v>18</v>
      </c>
      <c r="C145" s="1465"/>
      <c r="D145" s="1465"/>
      <c r="E145" s="1465"/>
      <c r="F145" s="1466"/>
      <c r="G145" s="1467" t="s">
        <v>62</v>
      </c>
      <c r="H145" s="1468"/>
      <c r="I145" s="308"/>
      <c r="J145" s="330"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1235"/>
      <c r="B146" s="1465" t="s">
        <v>19</v>
      </c>
      <c r="C146" s="1465"/>
      <c r="D146" s="1465"/>
      <c r="E146" s="1465"/>
      <c r="F146" s="1466"/>
      <c r="G146" s="1467" t="s">
        <v>62</v>
      </c>
      <c r="H146" s="1468"/>
      <c r="I146" s="308"/>
      <c r="J146" s="330"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1235"/>
      <c r="B147" s="1465" t="s">
        <v>110</v>
      </c>
      <c r="C147" s="1465"/>
      <c r="D147" s="1465"/>
      <c r="E147" s="1465"/>
      <c r="F147" s="1466"/>
      <c r="G147" s="1467" t="s">
        <v>62</v>
      </c>
      <c r="H147" s="1468"/>
      <c r="I147" s="308"/>
      <c r="J147" s="330" t="str">
        <f t="shared" si="7"/>
        <v>No</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1235"/>
      <c r="B148" s="1465" t="s">
        <v>72</v>
      </c>
      <c r="C148" s="1465"/>
      <c r="D148" s="1465"/>
      <c r="E148" s="1465"/>
      <c r="F148" s="1466"/>
      <c r="G148" s="1467" t="s">
        <v>205</v>
      </c>
      <c r="H148" s="1468"/>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1235"/>
      <c r="B149" s="1465" t="s">
        <v>717</v>
      </c>
      <c r="C149" s="1465"/>
      <c r="D149" s="1465"/>
      <c r="E149" s="1465"/>
      <c r="F149" s="1465"/>
      <c r="G149" s="1870" t="s">
        <v>538</v>
      </c>
      <c r="H149" s="1871"/>
      <c r="I149" s="308"/>
      <c r="J149" s="330"/>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65" t="s">
        <v>175</v>
      </c>
      <c r="C150" s="1465"/>
      <c r="D150" s="1465"/>
      <c r="E150" s="1465"/>
      <c r="F150" s="1465"/>
      <c r="G150" s="1870"/>
      <c r="H150" s="1871"/>
      <c r="I150" s="308"/>
      <c r="J150" s="330"/>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80" t="s">
        <v>440</v>
      </c>
      <c r="B151" s="1465"/>
      <c r="C151" s="1465"/>
      <c r="D151" s="1465"/>
      <c r="E151" s="1465"/>
      <c r="F151" s="1465"/>
      <c r="G151" s="1465"/>
      <c r="H151" s="148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1237"/>
      <c r="B152" s="1482" t="s">
        <v>176</v>
      </c>
      <c r="C152" s="1482"/>
      <c r="D152" s="1482"/>
      <c r="E152" s="1482"/>
      <c r="F152" s="1483"/>
      <c r="G152" s="1484" t="s">
        <v>61</v>
      </c>
      <c r="H152" s="1485"/>
      <c r="I152" s="308"/>
      <c r="J152" s="330" t="str">
        <f>G152</f>
        <v>Yes</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thickBot="1">
      <c r="A153" s="1247"/>
      <c r="B153" s="1519" t="s">
        <v>177</v>
      </c>
      <c r="C153" s="1519"/>
      <c r="D153" s="1519"/>
      <c r="E153" s="1519"/>
      <c r="F153" s="1916"/>
      <c r="G153" s="1554" t="s">
        <v>62</v>
      </c>
      <c r="H153" s="1555"/>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45.75" thickBot="1">
      <c r="A154" s="1469" t="s">
        <v>473</v>
      </c>
      <c r="B154" s="1470"/>
      <c r="C154" s="1471"/>
      <c r="D154" s="1472" t="s">
        <v>979</v>
      </c>
      <c r="E154" s="1473"/>
      <c r="F154" s="1473"/>
      <c r="G154" s="1473"/>
      <c r="H154" s="1474"/>
      <c r="I154" s="308"/>
      <c r="J154" s="330"/>
      <c r="K154" s="81" t="str">
        <f>A154</f>
        <v xml:space="preserve">F. Please note any overall comments about challenges and/or successes with contraceptive security in your country.
</v>
      </c>
      <c r="L154" s="88"/>
      <c r="M154" s="88"/>
      <c r="N154" s="88"/>
      <c r="O154" s="81" t="str">
        <f>D154</f>
        <v>The last mile delivery is a source of stock outs at service delivery point.</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476"/>
      <c r="B156" s="1476"/>
      <c r="C156" s="1476"/>
      <c r="D156" s="1476"/>
      <c r="E156" s="1476"/>
      <c r="F156" s="1476"/>
      <c r="G156" s="1476"/>
      <c r="H156" s="1476"/>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12"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1" fitToHeight="4" orientation="portrait" r:id="rId1"/>
  <rowBreaks count="1" manualBreakCount="1">
    <brk id="92" max="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32" t="s">
        <v>1449</v>
      </c>
      <c r="B7" s="1632"/>
      <c r="C7" s="1632"/>
      <c r="D7" s="916"/>
      <c r="E7" s="916"/>
      <c r="F7" s="916"/>
      <c r="G7" s="917"/>
      <c r="H7" s="918"/>
      <c r="I7" s="906"/>
      <c r="J7" s="907"/>
      <c r="K7" s="908" t="str">
        <f>A7</f>
        <v>Country: Zimbabwe</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616" t="s">
        <v>5</v>
      </c>
      <c r="B11" s="1617"/>
      <c r="C11" s="1617"/>
      <c r="D11" s="1617"/>
      <c r="E11" s="1617"/>
      <c r="F11" s="1617"/>
      <c r="G11" s="1617"/>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91" t="s">
        <v>117</v>
      </c>
      <c r="B12" s="1492"/>
      <c r="C12" s="1492"/>
      <c r="D12" s="1492"/>
      <c r="E12" s="1492"/>
      <c r="F12" s="1492"/>
      <c r="G12" s="1493"/>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65" t="s">
        <v>13</v>
      </c>
      <c r="C13" s="1466"/>
      <c r="D13" s="1540" t="s">
        <v>343</v>
      </c>
      <c r="E13" s="1642"/>
      <c r="F13" s="1642"/>
      <c r="G13" s="1642"/>
      <c r="H13" s="1663"/>
      <c r="I13" s="308"/>
      <c r="J13" s="298"/>
      <c r="K13" s="81" t="str">
        <f>B13</f>
        <v>a. What is the name of the committee?</v>
      </c>
      <c r="L13" s="312" t="str">
        <f>D13</f>
        <v>Reproductive Health Commodity Security Committee</v>
      </c>
      <c r="M13" s="88"/>
      <c r="N13" s="88"/>
      <c r="O13" s="295"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562" t="s">
        <v>14</v>
      </c>
      <c r="C15" s="1622"/>
      <c r="D15" s="680" t="s">
        <v>61</v>
      </c>
      <c r="E15" s="151" t="s">
        <v>55</v>
      </c>
      <c r="F15" s="1664" t="s">
        <v>359</v>
      </c>
      <c r="G15" s="1665"/>
      <c r="H15" s="1666"/>
      <c r="I15" s="308"/>
      <c r="J15" s="298"/>
      <c r="K15" s="81" t="str">
        <f t="shared" ref="K15:K23" si="0">B15</f>
        <v>a. Social marketing</v>
      </c>
      <c r="L15" s="88"/>
      <c r="M15" s="88"/>
      <c r="N15" s="88"/>
      <c r="O15" s="81"/>
      <c r="P15" s="88"/>
      <c r="Q15" s="81" t="str">
        <f t="shared" ref="Q15:Q23" si="1">F15</f>
        <v>Population Services International (PSI)</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2"/>
      <c r="B16" s="1465" t="s">
        <v>118</v>
      </c>
      <c r="C16" s="1466"/>
      <c r="D16" s="680" t="s">
        <v>61</v>
      </c>
      <c r="E16" s="153" t="s">
        <v>55</v>
      </c>
      <c r="F16" s="1664" t="s">
        <v>1433</v>
      </c>
      <c r="G16" s="1665"/>
      <c r="H16" s="1666"/>
      <c r="I16" s="308"/>
      <c r="J16" s="298"/>
      <c r="K16" s="81" t="str">
        <f t="shared" si="0"/>
        <v>b. NGO (for example: service delivery, advocacy, Planned Parenthood affiliate, Marie Stopes affiliate, faith-based organizations, etc.)</v>
      </c>
      <c r="L16" s="88"/>
      <c r="M16" s="88"/>
      <c r="N16" s="88"/>
      <c r="O16" s="81"/>
      <c r="P16" s="88"/>
      <c r="Q16" s="81" t="str">
        <f t="shared" si="1"/>
        <v>Population Services Zimbabwe (Marie Stopes affiliate), Elizabeth Glaser Pediatric AIDS Foundation</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65" t="s">
        <v>119</v>
      </c>
      <c r="C17" s="1466"/>
      <c r="D17" s="680" t="s">
        <v>61</v>
      </c>
      <c r="E17" s="153" t="s">
        <v>55</v>
      </c>
      <c r="F17" s="1664" t="s">
        <v>360</v>
      </c>
      <c r="G17" s="1665"/>
      <c r="H17" s="1666"/>
      <c r="I17" s="308"/>
      <c r="J17" s="298"/>
      <c r="K17" s="81" t="str">
        <f t="shared" si="0"/>
        <v>c. Commercial sector (for example: pharmacy associations, manufacturers, etc.)</v>
      </c>
      <c r="L17" s="88"/>
      <c r="M17" s="88"/>
      <c r="N17" s="88"/>
      <c r="O17" s="81"/>
      <c r="P17" s="88"/>
      <c r="Q17" s="81" t="str">
        <f t="shared" si="1"/>
        <v>CIMAS Healthcare (medical insurance and health services provider)</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65" t="s">
        <v>15</v>
      </c>
      <c r="C18" s="1466"/>
      <c r="D18" s="680" t="s">
        <v>61</v>
      </c>
      <c r="E18" s="153" t="s">
        <v>56</v>
      </c>
      <c r="F18" s="1664" t="s">
        <v>361</v>
      </c>
      <c r="G18" s="1665"/>
      <c r="H18" s="1666"/>
      <c r="I18" s="308"/>
      <c r="J18" s="298"/>
      <c r="K18" s="81" t="str">
        <f t="shared" si="0"/>
        <v>d. Donors</v>
      </c>
      <c r="L18" s="88"/>
      <c r="M18" s="88"/>
      <c r="N18" s="88"/>
      <c r="O18" s="81"/>
      <c r="P18" s="88"/>
      <c r="Q18" s="81" t="str">
        <f t="shared" si="1"/>
        <v>USAID, DFID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65" t="s">
        <v>16</v>
      </c>
      <c r="C19" s="1466"/>
      <c r="D19" s="680" t="s">
        <v>61</v>
      </c>
      <c r="E19" s="153" t="s">
        <v>57</v>
      </c>
      <c r="F19" s="1664" t="s">
        <v>220</v>
      </c>
      <c r="G19" s="1665"/>
      <c r="H19" s="1666"/>
      <c r="I19" s="308"/>
      <c r="J19" s="298"/>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65" t="s">
        <v>120</v>
      </c>
      <c r="C20" s="1466"/>
      <c r="D20" s="680" t="s">
        <v>61</v>
      </c>
      <c r="E20" s="153" t="s">
        <v>58</v>
      </c>
      <c r="F20" s="1664" t="s">
        <v>362</v>
      </c>
      <c r="G20" s="1665"/>
      <c r="H20" s="1666"/>
      <c r="I20" s="308"/>
      <c r="J20" s="298"/>
      <c r="K20" s="81" t="str">
        <f t="shared" si="0"/>
        <v>f. Ministry of Health (for example: logistics, reproductive health, family planning, maternal and child health, HIV/AIDS, pharmacy units, etc.)</v>
      </c>
      <c r="L20" s="88"/>
      <c r="M20" s="88"/>
      <c r="N20" s="88"/>
      <c r="O20" s="81"/>
      <c r="P20" s="88"/>
      <c r="Q20" s="313" t="str">
        <f t="shared" si="1"/>
        <v>MoHCW Reproductive Health Unit, Logistics Unit of the Directorate of Pharmacy Services, Zimbabwe National Family Planning Council (ZNFPC)</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562" t="s">
        <v>17</v>
      </c>
      <c r="C21" s="1562"/>
      <c r="D21" s="680" t="s">
        <v>61</v>
      </c>
      <c r="E21" s="153" t="s">
        <v>59</v>
      </c>
      <c r="F21" s="1664" t="s">
        <v>363</v>
      </c>
      <c r="G21" s="1665"/>
      <c r="H21" s="1666"/>
      <c r="I21" s="308"/>
      <c r="J21" s="298"/>
      <c r="K21" s="81" t="str">
        <f t="shared" si="0"/>
        <v>g. Central Medical Store or Central Warehouse</v>
      </c>
      <c r="L21" s="88"/>
      <c r="M21" s="88"/>
      <c r="N21" s="88"/>
      <c r="O21" s="81"/>
      <c r="P21" s="88"/>
      <c r="Q21" s="81" t="str">
        <f t="shared" si="1"/>
        <v>NatPharm</v>
      </c>
      <c r="R21" s="88"/>
      <c r="S21" s="88"/>
      <c r="T21" s="82"/>
      <c r="U21" s="82"/>
      <c r="V21" s="82"/>
      <c r="W21" s="84"/>
      <c r="X21" s="84"/>
      <c r="Y21" s="85"/>
      <c r="Z21" s="87"/>
      <c r="AA21" s="79"/>
    </row>
    <row r="22" spans="1:134" s="111" customFormat="1">
      <c r="A22" s="152"/>
      <c r="B22" s="1562" t="s">
        <v>39</v>
      </c>
      <c r="C22" s="1562"/>
      <c r="D22" s="680" t="s">
        <v>62</v>
      </c>
      <c r="E22" s="153" t="s">
        <v>59</v>
      </c>
      <c r="F22" s="1664"/>
      <c r="G22" s="1665"/>
      <c r="H22" s="1666"/>
      <c r="I22" s="308"/>
      <c r="J22" s="298"/>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ht="30">
      <c r="A23" s="152"/>
      <c r="B23" s="1562" t="s">
        <v>121</v>
      </c>
      <c r="C23" s="1562"/>
      <c r="D23" s="680" t="s">
        <v>61</v>
      </c>
      <c r="E23" s="153" t="s">
        <v>59</v>
      </c>
      <c r="F23" s="1664" t="s">
        <v>364</v>
      </c>
      <c r="G23" s="1665"/>
      <c r="H23" s="1666"/>
      <c r="I23" s="308"/>
      <c r="J23" s="298"/>
      <c r="K23" s="297" t="str">
        <f t="shared" si="0"/>
        <v>i. Other (for example: partners)</v>
      </c>
      <c r="L23" s="298"/>
      <c r="M23" s="298"/>
      <c r="N23" s="298"/>
      <c r="O23" s="297"/>
      <c r="P23" s="298"/>
      <c r="Q23" s="297" t="str">
        <f t="shared" si="1"/>
        <v>Medicines Control Authority of Zimbabwe, Crown Agents Zimbabwe, USAID | DELIVER PROJECT</v>
      </c>
      <c r="R23" s="298"/>
      <c r="S23" s="298"/>
      <c r="T23" s="298"/>
      <c r="U23" s="298"/>
      <c r="V23" s="298"/>
      <c r="W23" s="314"/>
      <c r="X23" s="314"/>
      <c r="Y23" s="315"/>
      <c r="Z23" s="315"/>
      <c r="AA23" s="79"/>
    </row>
    <row r="24" spans="1:134" s="111" customFormat="1">
      <c r="A24" s="1480" t="s">
        <v>122</v>
      </c>
      <c r="B24" s="1465"/>
      <c r="C24" s="1465"/>
      <c r="D24" s="1465"/>
      <c r="E24" s="1465"/>
      <c r="F24" s="1465"/>
      <c r="G24" s="1465"/>
      <c r="H24" s="163" t="s">
        <v>60</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556" t="s">
        <v>123</v>
      </c>
      <c r="B25" s="1557"/>
      <c r="C25" s="1557"/>
      <c r="D25" s="1562"/>
      <c r="E25" s="1562"/>
      <c r="F25" s="1562"/>
      <c r="G25" s="1563"/>
      <c r="H25" s="163" t="s">
        <v>61</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45.75" thickBot="1">
      <c r="A26" s="1558" t="s">
        <v>124</v>
      </c>
      <c r="B26" s="1482"/>
      <c r="C26" s="1483"/>
      <c r="D26" s="154" t="s">
        <v>61</v>
      </c>
      <c r="E26" s="155" t="s">
        <v>53</v>
      </c>
      <c r="F26" s="156" t="s">
        <v>365</v>
      </c>
      <c r="G26" s="157" t="s">
        <v>34</v>
      </c>
      <c r="H26" s="228" t="s">
        <v>366</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616" t="s">
        <v>6</v>
      </c>
      <c r="B27" s="1617"/>
      <c r="C27" s="1617"/>
      <c r="D27" s="1617"/>
      <c r="E27" s="1617"/>
      <c r="F27" s="1617"/>
      <c r="G27" s="1617"/>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61" t="s">
        <v>116</v>
      </c>
      <c r="B28" s="1562"/>
      <c r="C28" s="1563"/>
      <c r="D28" s="1610" t="s">
        <v>97</v>
      </c>
      <c r="E28" s="1611"/>
      <c r="F28" s="158" t="s">
        <v>85</v>
      </c>
      <c r="G28" s="159" t="s">
        <v>98</v>
      </c>
      <c r="H28" s="160"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80" t="s">
        <v>675</v>
      </c>
      <c r="B29" s="1465"/>
      <c r="C29" s="1465"/>
      <c r="D29" s="1465"/>
      <c r="E29" s="1465"/>
      <c r="F29" s="1466"/>
      <c r="G29" s="1612">
        <v>10000000</v>
      </c>
      <c r="H29" s="1613"/>
      <c r="I29" s="323"/>
      <c r="J29" s="297">
        <f>G29</f>
        <v>10000000</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80" t="s">
        <v>676</v>
      </c>
      <c r="B30" s="1465"/>
      <c r="C30" s="1465"/>
      <c r="D30" s="1465"/>
      <c r="E30" s="161" t="s">
        <v>538</v>
      </c>
      <c r="F30" s="162" t="s">
        <v>127</v>
      </c>
      <c r="G30" s="1614" t="s">
        <v>980</v>
      </c>
      <c r="H30" s="1615"/>
      <c r="I30" s="323"/>
      <c r="J30" s="297" t="str">
        <f>G30</f>
        <v>ZNFPC, NatPharm, Crown Agents Zimbabwe, UNFPA, PSI, PSZ, USAID|DELIVER Project</v>
      </c>
      <c r="K30" s="81"/>
      <c r="L30" s="88"/>
      <c r="M30" s="324"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80" t="s">
        <v>128</v>
      </c>
      <c r="B31" s="1465"/>
      <c r="C31" s="1465"/>
      <c r="D31" s="1465"/>
      <c r="E31" s="1465"/>
      <c r="F31" s="1465"/>
      <c r="G31" s="1466"/>
      <c r="H31" s="163" t="s">
        <v>66</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28" t="s">
        <v>734</v>
      </c>
      <c r="B32" s="1607"/>
      <c r="C32" s="1607"/>
      <c r="D32" s="1607"/>
      <c r="E32" s="1607"/>
      <c r="F32" s="1607"/>
      <c r="G32" s="1608"/>
      <c r="H32" s="163" t="s">
        <v>66</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80" t="s">
        <v>129</v>
      </c>
      <c r="B33" s="1465"/>
      <c r="C33" s="1465"/>
      <c r="D33" s="1465"/>
      <c r="E33" s="1465"/>
      <c r="F33" s="1465"/>
      <c r="G33" s="1465"/>
      <c r="H33" s="148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607" t="s">
        <v>207</v>
      </c>
      <c r="C34" s="1607"/>
      <c r="D34" s="1608"/>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55">
      <c r="A35" s="152"/>
      <c r="B35" s="1607" t="s">
        <v>208</v>
      </c>
      <c r="C35" s="1607"/>
      <c r="D35" s="1608"/>
      <c r="E35" s="168" t="s">
        <v>705</v>
      </c>
      <c r="F35" s="169" t="s">
        <v>538</v>
      </c>
      <c r="G35" s="170"/>
      <c r="H35" s="122" t="s">
        <v>981</v>
      </c>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135">
      <c r="A36" s="152"/>
      <c r="B36" s="1607" t="s">
        <v>209</v>
      </c>
      <c r="C36" s="1607"/>
      <c r="D36" s="1608"/>
      <c r="E36" s="168" t="s">
        <v>705</v>
      </c>
      <c r="F36" s="169" t="s">
        <v>538</v>
      </c>
      <c r="G36" s="170"/>
      <c r="H36" s="122" t="s">
        <v>982</v>
      </c>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82" t="s">
        <v>180</v>
      </c>
      <c r="C37" s="1482"/>
      <c r="D37" s="1483"/>
      <c r="E37" s="722" t="s">
        <v>66</v>
      </c>
      <c r="F37" s="174"/>
      <c r="G37" s="174"/>
      <c r="H37" s="175"/>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80" t="s">
        <v>179</v>
      </c>
      <c r="B38" s="1465"/>
      <c r="C38" s="1465"/>
      <c r="D38" s="1465"/>
      <c r="E38" s="1465"/>
      <c r="F38" s="1465"/>
      <c r="G38" s="1466"/>
      <c r="H38" s="163" t="s">
        <v>66</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80" t="s">
        <v>678</v>
      </c>
      <c r="B39" s="1465"/>
      <c r="C39" s="1465"/>
      <c r="D39" s="1465"/>
      <c r="E39" s="1465"/>
      <c r="F39" s="1465"/>
      <c r="G39" s="1465"/>
      <c r="H39" s="148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605" t="s">
        <v>133</v>
      </c>
      <c r="C40" s="1606"/>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255">
      <c r="A41" s="164"/>
      <c r="B41" s="1465" t="s">
        <v>138</v>
      </c>
      <c r="C41" s="1466"/>
      <c r="D41" s="702" t="s">
        <v>66</v>
      </c>
      <c r="E41" s="168">
        <v>0</v>
      </c>
      <c r="F41" s="169" t="s">
        <v>538</v>
      </c>
      <c r="G41" s="178"/>
      <c r="H41" s="122" t="s">
        <v>367</v>
      </c>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512"/>
      <c r="E42" s="1513"/>
      <c r="F42" s="1513"/>
      <c r="G42" s="1513"/>
      <c r="H42" s="1514"/>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255">
      <c r="A43" s="164"/>
      <c r="B43" s="1465" t="s">
        <v>140</v>
      </c>
      <c r="C43" s="1466"/>
      <c r="D43" s="702" t="s">
        <v>66</v>
      </c>
      <c r="E43" s="168">
        <v>0</v>
      </c>
      <c r="F43" s="169" t="s">
        <v>538</v>
      </c>
      <c r="G43" s="170"/>
      <c r="H43" s="122" t="s">
        <v>367</v>
      </c>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512"/>
      <c r="E44" s="1513"/>
      <c r="F44" s="1513"/>
      <c r="G44" s="1513"/>
      <c r="H44" s="1514"/>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65" t="s">
        <v>142</v>
      </c>
      <c r="C45" s="1466"/>
      <c r="D45" s="181"/>
      <c r="E45" s="723">
        <f>E41+E43</f>
        <v>0</v>
      </c>
      <c r="F45" s="183"/>
      <c r="G45" s="183"/>
      <c r="H45" s="171"/>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80" t="s">
        <v>143</v>
      </c>
      <c r="B47" s="1465"/>
      <c r="C47" s="1465"/>
      <c r="D47" s="1465"/>
      <c r="E47" s="1465"/>
      <c r="F47" s="1465"/>
      <c r="G47" s="1465"/>
      <c r="H47" s="148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605" t="s">
        <v>144</v>
      </c>
      <c r="C48" s="1466"/>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ht="225">
      <c r="A49" s="164"/>
      <c r="B49" s="1465" t="s">
        <v>99</v>
      </c>
      <c r="C49" s="1466"/>
      <c r="D49" s="702" t="s">
        <v>61</v>
      </c>
      <c r="E49" s="168">
        <v>12107556</v>
      </c>
      <c r="F49" s="169" t="s">
        <v>538</v>
      </c>
      <c r="G49" s="190" t="s">
        <v>368</v>
      </c>
      <c r="H49" s="369" t="s">
        <v>369</v>
      </c>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ht="30">
      <c r="A50" s="164"/>
      <c r="B50" s="179"/>
      <c r="C50" s="180" t="s">
        <v>100</v>
      </c>
      <c r="D50" s="1600" t="s">
        <v>370</v>
      </c>
      <c r="E50" s="1601"/>
      <c r="F50" s="1601"/>
      <c r="G50" s="1601"/>
      <c r="H50" s="1602"/>
      <c r="I50" s="127"/>
      <c r="J50" s="83"/>
      <c r="K50" s="81" t="str">
        <f>C50</f>
        <v xml:space="preserve">i. Specify source(s) of in-kind donations </v>
      </c>
      <c r="L50" s="88"/>
      <c r="M50" s="88"/>
      <c r="N50" s="88"/>
      <c r="O50" s="295" t="str">
        <f>D50</f>
        <v>Contraceptives donated by DFID, male and female condoms donated by USAID</v>
      </c>
      <c r="P50" s="88"/>
      <c r="Q50" s="88"/>
      <c r="R50" s="88"/>
      <c r="S50" s="88"/>
      <c r="T50" s="82"/>
      <c r="U50" s="82"/>
      <c r="V50" s="82"/>
      <c r="W50" s="84"/>
      <c r="X50" s="84"/>
      <c r="Y50" s="85"/>
      <c r="Z50" s="87"/>
      <c r="AA50" s="79"/>
    </row>
    <row r="51" spans="1:27" s="111" customFormat="1">
      <c r="A51" s="164"/>
      <c r="B51" s="1465" t="s">
        <v>149</v>
      </c>
      <c r="C51" s="1466"/>
      <c r="D51" s="702" t="s">
        <v>62</v>
      </c>
      <c r="E51" s="168"/>
      <c r="F51" s="177"/>
      <c r="G51" s="190"/>
      <c r="H51" s="191"/>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65" t="s">
        <v>150</v>
      </c>
      <c r="C52" s="1466"/>
      <c r="D52" s="702" t="s">
        <v>62</v>
      </c>
      <c r="E52" s="168"/>
      <c r="F52" s="481"/>
      <c r="G52" s="190"/>
      <c r="H52" s="191"/>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65" t="s">
        <v>151</v>
      </c>
      <c r="C53" s="1466"/>
      <c r="D53" s="181"/>
      <c r="E53" s="182">
        <f>E49+E51+E52</f>
        <v>12107556</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80" t="s">
        <v>215</v>
      </c>
      <c r="B55" s="1465"/>
      <c r="C55" s="1465"/>
      <c r="D55" s="1465"/>
      <c r="E55" s="1465"/>
      <c r="F55" s="1465"/>
      <c r="G55" s="1465"/>
      <c r="H55" s="148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594" t="s">
        <v>152</v>
      </c>
      <c r="B56" s="1603"/>
      <c r="C56" s="1603"/>
      <c r="D56" s="1603"/>
      <c r="E56" s="1604"/>
      <c r="F56" s="566">
        <f>E45/(E45+E53)</f>
        <v>0</v>
      </c>
      <c r="G56" s="1592" t="s">
        <v>101</v>
      </c>
      <c r="H56" s="1593"/>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89" t="s">
        <v>210</v>
      </c>
      <c r="B57" s="1590"/>
      <c r="C57" s="1590"/>
      <c r="D57" s="1590"/>
      <c r="E57" s="1591"/>
      <c r="F57" s="566" t="s">
        <v>66</v>
      </c>
      <c r="G57" s="690" t="s">
        <v>101</v>
      </c>
      <c r="H57" s="691"/>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ustomHeight="1">
      <c r="A58" s="1594" t="s">
        <v>153</v>
      </c>
      <c r="B58" s="1595"/>
      <c r="C58" s="1595"/>
      <c r="D58" s="1595"/>
      <c r="E58" s="1596"/>
      <c r="F58" s="566">
        <f>(E45+E53)/G29</f>
        <v>1.2107555999999999</v>
      </c>
      <c r="G58" s="690" t="s">
        <v>101</v>
      </c>
      <c r="H58" s="691"/>
      <c r="I58" s="323"/>
      <c r="J58" s="330" t="str">
        <f>G58</f>
        <v xml:space="preserve">Comments:
</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97" t="s">
        <v>211</v>
      </c>
      <c r="B59" s="1598"/>
      <c r="C59" s="1598"/>
      <c r="D59" s="1598"/>
      <c r="E59" s="1599"/>
      <c r="F59" s="701"/>
      <c r="G59" s="1592" t="s">
        <v>114</v>
      </c>
      <c r="H59" s="1593"/>
      <c r="I59" s="323"/>
      <c r="J59" s="330" t="str">
        <f>G59</f>
        <v xml:space="preserve">Comments: </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80" t="s">
        <v>154</v>
      </c>
      <c r="B61" s="1465"/>
      <c r="C61" s="1465"/>
      <c r="D61" s="1465"/>
      <c r="E61" s="1466"/>
      <c r="F61" s="1467" t="s">
        <v>66</v>
      </c>
      <c r="G61" s="1588"/>
      <c r="H61" s="1468"/>
      <c r="I61" s="331"/>
      <c r="J61" s="83"/>
      <c r="K61" s="81"/>
      <c r="L61" s="88"/>
      <c r="M61" s="88"/>
      <c r="N61" s="88"/>
      <c r="O61" s="88"/>
      <c r="P61" s="88"/>
      <c r="Q61" s="81" t="str">
        <f>F61</f>
        <v>Don't know</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2"/>
      <c r="B62" s="1465" t="s">
        <v>31</v>
      </c>
      <c r="C62" s="1465"/>
      <c r="D62" s="1465"/>
      <c r="E62" s="1465"/>
      <c r="F62" s="1477"/>
      <c r="G62" s="1478"/>
      <c r="H62" s="1479"/>
      <c r="I62" s="323"/>
      <c r="J62" s="83"/>
      <c r="K62" s="81"/>
      <c r="L62" s="88"/>
      <c r="M62" s="332">
        <f>E62</f>
        <v>0</v>
      </c>
      <c r="N62" s="88"/>
      <c r="O62" s="88"/>
      <c r="P62" s="88"/>
      <c r="Q62" s="81">
        <f>F62</f>
        <v>0</v>
      </c>
      <c r="R62" s="295" t="str">
        <f>B62</f>
        <v>a. Specify entity</v>
      </c>
      <c r="S62" s="88"/>
      <c r="T62" s="82"/>
      <c r="U62" s="82"/>
      <c r="V62" s="82"/>
      <c r="W62" s="84"/>
      <c r="X62" s="84"/>
      <c r="Y62" s="85"/>
      <c r="Z62" s="87"/>
      <c r="AA62" s="79"/>
    </row>
    <row r="63" spans="1:27" s="111" customFormat="1" ht="30.75" customHeight="1">
      <c r="A63" s="684"/>
      <c r="B63" s="683"/>
      <c r="C63" s="1465" t="s">
        <v>178</v>
      </c>
      <c r="D63" s="1465"/>
      <c r="E63" s="1466"/>
      <c r="F63" s="1467" t="s">
        <v>205</v>
      </c>
      <c r="G63" s="1588"/>
      <c r="H63" s="1468"/>
      <c r="I63" s="323"/>
      <c r="J63" s="83"/>
      <c r="K63" s="81"/>
      <c r="L63" s="88"/>
      <c r="M63" s="88"/>
      <c r="N63" s="88"/>
      <c r="O63" s="88"/>
      <c r="P63" s="88"/>
      <c r="Q63" s="81" t="str">
        <f>F63</f>
        <v>Not applicable</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480" t="s">
        <v>155</v>
      </c>
      <c r="B64" s="1465"/>
      <c r="C64" s="1466"/>
      <c r="D64" s="1477" t="s">
        <v>983</v>
      </c>
      <c r="E64" s="1478"/>
      <c r="F64" s="1478"/>
      <c r="G64" s="1478"/>
      <c r="H64" s="1479"/>
      <c r="I64" s="308"/>
      <c r="J64" s="83"/>
      <c r="K64" s="81" t="str">
        <f>A64</f>
        <v xml:space="preserve">B15. Please note any additional comments about finance and procurement.
</v>
      </c>
      <c r="L64" s="88"/>
      <c r="M64" s="88"/>
      <c r="N64" s="88"/>
      <c r="O64" s="81" t="str">
        <f>D64</f>
        <v>Crown Agents and UNFPA procure on behalf of DFID while the USAID|DELIVER Project is the contractor for USAID</v>
      </c>
      <c r="P64" s="88"/>
      <c r="Q64" s="88"/>
      <c r="R64" s="81"/>
      <c r="S64" s="88"/>
      <c r="T64" s="82"/>
      <c r="U64" s="82"/>
      <c r="V64" s="82"/>
      <c r="W64" s="84"/>
      <c r="X64" s="84"/>
      <c r="Y64" s="85"/>
      <c r="Z64" s="87"/>
      <c r="AA64" s="79"/>
    </row>
    <row r="65" spans="1:27" s="111" customFormat="1" ht="16.5" customHeight="1" thickBot="1">
      <c r="A65" s="1578" t="s">
        <v>7</v>
      </c>
      <c r="B65" s="1579"/>
      <c r="C65" s="1579"/>
      <c r="D65" s="1579"/>
      <c r="E65" s="1579"/>
      <c r="F65" s="1579"/>
      <c r="G65" s="1579"/>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80" t="s">
        <v>156</v>
      </c>
      <c r="B66" s="1581"/>
      <c r="C66" s="1581"/>
      <c r="D66" s="1581"/>
      <c r="E66" s="1581"/>
      <c r="F66" s="1581"/>
      <c r="G66" s="1581"/>
      <c r="H66" s="1582"/>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83" t="s">
        <v>2</v>
      </c>
      <c r="B67" s="1584"/>
      <c r="C67" s="1585"/>
      <c r="D67" s="1586" t="s">
        <v>84</v>
      </c>
      <c r="E67" s="1587"/>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73" t="s">
        <v>157</v>
      </c>
      <c r="C68" s="1574"/>
      <c r="D68" s="1641" t="s">
        <v>61</v>
      </c>
      <c r="E68" s="1641"/>
      <c r="F68" s="694" t="s">
        <v>61</v>
      </c>
      <c r="G68" s="69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73" t="s">
        <v>158</v>
      </c>
      <c r="C69" s="1574"/>
      <c r="D69" s="1641" t="s">
        <v>61</v>
      </c>
      <c r="E69" s="1641"/>
      <c r="F69" s="694" t="s">
        <v>61</v>
      </c>
      <c r="G69" s="69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73" t="s">
        <v>159</v>
      </c>
      <c r="C70" s="1574"/>
      <c r="D70" s="1641" t="s">
        <v>61</v>
      </c>
      <c r="E70" s="1641"/>
      <c r="F70" s="694" t="s">
        <v>61</v>
      </c>
      <c r="G70" s="69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73" t="s">
        <v>160</v>
      </c>
      <c r="C71" s="1574"/>
      <c r="D71" s="1641" t="s">
        <v>61</v>
      </c>
      <c r="E71" s="1641"/>
      <c r="F71" s="694" t="s">
        <v>61</v>
      </c>
      <c r="G71" s="694" t="s">
        <v>61</v>
      </c>
      <c r="H71" s="99" t="s">
        <v>61</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73" t="s">
        <v>161</v>
      </c>
      <c r="C72" s="1574"/>
      <c r="D72" s="1641" t="s">
        <v>61</v>
      </c>
      <c r="E72" s="1641"/>
      <c r="F72" s="694" t="s">
        <v>61</v>
      </c>
      <c r="G72" s="694" t="s">
        <v>61</v>
      </c>
      <c r="H72" s="99" t="s">
        <v>62</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73" t="s">
        <v>18</v>
      </c>
      <c r="C73" s="1574"/>
      <c r="D73" s="1641" t="s">
        <v>61</v>
      </c>
      <c r="E73" s="1641"/>
      <c r="F73" s="694" t="s">
        <v>61</v>
      </c>
      <c r="G73" s="69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73" t="s">
        <v>19</v>
      </c>
      <c r="C74" s="1574"/>
      <c r="D74" s="1641" t="s">
        <v>61</v>
      </c>
      <c r="E74" s="1641"/>
      <c r="F74" s="694" t="s">
        <v>61</v>
      </c>
      <c r="G74" s="694" t="s">
        <v>61</v>
      </c>
      <c r="H74" s="99" t="s">
        <v>61</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73" t="s">
        <v>162</v>
      </c>
      <c r="C75" s="1574"/>
      <c r="D75" s="1641" t="s">
        <v>61</v>
      </c>
      <c r="E75" s="1641"/>
      <c r="F75" s="694" t="s">
        <v>61</v>
      </c>
      <c r="G75" s="694" t="s">
        <v>61</v>
      </c>
      <c r="H75" s="99" t="s">
        <v>61</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73" t="s">
        <v>163</v>
      </c>
      <c r="C76" s="1574"/>
      <c r="D76" s="1641" t="s">
        <v>61</v>
      </c>
      <c r="E76" s="1641"/>
      <c r="F76" s="694" t="s">
        <v>61</v>
      </c>
      <c r="G76" s="694" t="s">
        <v>61</v>
      </c>
      <c r="H76" s="99" t="s">
        <v>66</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73" t="s">
        <v>164</v>
      </c>
      <c r="C77" s="1574"/>
      <c r="D77" s="1641" t="s">
        <v>61</v>
      </c>
      <c r="E77" s="1641"/>
      <c r="F77" s="694" t="s">
        <v>61</v>
      </c>
      <c r="G77" s="694" t="s">
        <v>61</v>
      </c>
      <c r="H77" s="99" t="s">
        <v>66</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73" t="s">
        <v>20</v>
      </c>
      <c r="C78" s="1574"/>
      <c r="D78" s="1641" t="s">
        <v>61</v>
      </c>
      <c r="E78" s="1641"/>
      <c r="F78" s="694" t="s">
        <v>61</v>
      </c>
      <c r="G78" s="69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76" t="s">
        <v>165</v>
      </c>
      <c r="C79" s="1577"/>
      <c r="D79" s="1641" t="s">
        <v>62</v>
      </c>
      <c r="E79" s="1641"/>
      <c r="F79" s="694" t="s">
        <v>62</v>
      </c>
      <c r="G79" s="694" t="s">
        <v>62</v>
      </c>
      <c r="H79" s="99" t="s">
        <v>62</v>
      </c>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480" t="s">
        <v>105</v>
      </c>
      <c r="B80" s="1465"/>
      <c r="C80" s="1466"/>
      <c r="D80" s="1670" t="s">
        <v>984</v>
      </c>
      <c r="E80" s="1671"/>
      <c r="F80" s="1671"/>
      <c r="G80" s="1671"/>
      <c r="H80" s="1672"/>
      <c r="I80" s="308"/>
      <c r="J80" s="83"/>
      <c r="K80" s="81" t="str">
        <f>A80</f>
        <v>C2. Please note any comments about the commodities offered.</v>
      </c>
      <c r="L80" s="88"/>
      <c r="M80" s="88"/>
      <c r="N80" s="88"/>
      <c r="O80" s="81" t="str">
        <f>D80</f>
        <v>PSI provides progestin-only pills, combined oral contraceptives, and implants in its New Start and New Life centers.</v>
      </c>
      <c r="P80" s="88"/>
      <c r="Q80" s="88"/>
      <c r="R80" s="81"/>
      <c r="S80" s="88"/>
      <c r="T80" s="82"/>
      <c r="U80" s="82"/>
      <c r="V80" s="82"/>
      <c r="W80" s="84"/>
      <c r="X80" s="84"/>
      <c r="Y80" s="85"/>
      <c r="Z80" s="87"/>
      <c r="AA80" s="79"/>
    </row>
    <row r="81" spans="1:28" s="129" customFormat="1" ht="16.5" customHeight="1" thickBot="1">
      <c r="A81" s="2122" t="s">
        <v>3</v>
      </c>
      <c r="B81" s="2123"/>
      <c r="C81" s="2123"/>
      <c r="D81" s="2123"/>
      <c r="E81" s="2123"/>
      <c r="F81" s="2123"/>
      <c r="G81" s="2123"/>
      <c r="H81" s="523"/>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61" t="s">
        <v>166</v>
      </c>
      <c r="B82" s="1562"/>
      <c r="C82" s="1562"/>
      <c r="D82" s="1562"/>
      <c r="E82" s="1562"/>
      <c r="F82" s="1562"/>
      <c r="G82" s="1563"/>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64" t="s">
        <v>70</v>
      </c>
      <c r="B83" s="1565"/>
      <c r="C83" s="1565"/>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6"/>
      <c r="B84" s="1568" t="s">
        <v>37</v>
      </c>
      <c r="C84" s="1569"/>
      <c r="D84" s="1569" t="s">
        <v>167</v>
      </c>
      <c r="E84" s="1569"/>
      <c r="F84" s="686" t="s">
        <v>35</v>
      </c>
      <c r="G84" s="1569" t="s">
        <v>36</v>
      </c>
      <c r="H84" s="1570"/>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7"/>
      <c r="B85" s="210" t="s">
        <v>10</v>
      </c>
      <c r="C85" s="692" t="s">
        <v>371</v>
      </c>
      <c r="D85" s="1660" t="s">
        <v>499</v>
      </c>
      <c r="E85" s="1661"/>
      <c r="F85" s="679" t="s">
        <v>66</v>
      </c>
      <c r="G85" s="1523" t="s">
        <v>66</v>
      </c>
      <c r="H85" s="1662"/>
      <c r="I85" s="342"/>
      <c r="J85" s="330" t="str">
        <f>G85</f>
        <v>Don't know</v>
      </c>
      <c r="K85" s="81" t="str">
        <f>B85</f>
        <v>a</v>
      </c>
      <c r="L85" s="88"/>
      <c r="M85" s="312">
        <f>E85</f>
        <v>0</v>
      </c>
      <c r="N85" s="88"/>
      <c r="O85" s="88"/>
      <c r="P85" s="88"/>
      <c r="Q85" s="88"/>
      <c r="R85" s="81"/>
      <c r="S85" s="81" t="str">
        <f>D85</f>
        <v>2011-2015</v>
      </c>
      <c r="T85" s="82"/>
      <c r="U85" s="82"/>
      <c r="V85" s="82"/>
      <c r="W85" s="84"/>
      <c r="X85" s="84"/>
      <c r="Y85" s="85"/>
      <c r="Z85" s="87"/>
      <c r="AA85" s="79"/>
    </row>
    <row r="86" spans="1:28" s="111" customFormat="1" ht="28.5" customHeight="1">
      <c r="A86" s="1561" t="s">
        <v>71</v>
      </c>
      <c r="B86" s="1562"/>
      <c r="C86" s="1562"/>
      <c r="D86" s="1562"/>
      <c r="E86" s="1562"/>
      <c r="F86" s="1562"/>
      <c r="G86" s="1563"/>
      <c r="H86" s="567" t="s">
        <v>62</v>
      </c>
      <c r="I86" s="342"/>
      <c r="J86" s="330"/>
      <c r="K86" s="81"/>
      <c r="L86" s="88"/>
      <c r="M86" s="88"/>
      <c r="N86" s="88"/>
      <c r="O86" s="88"/>
      <c r="P86" s="88"/>
      <c r="Q86" s="295"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65" t="s">
        <v>106</v>
      </c>
      <c r="C87" s="1465"/>
      <c r="D87" s="1466"/>
      <c r="E87" s="1512" t="s">
        <v>205</v>
      </c>
      <c r="F87" s="1513"/>
      <c r="G87" s="1513"/>
      <c r="H87" s="1514"/>
      <c r="I87" s="342"/>
      <c r="J87" s="330"/>
      <c r="K87" s="81"/>
      <c r="L87" s="88"/>
      <c r="M87" s="312"/>
      <c r="N87" s="312"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65" t="s">
        <v>21</v>
      </c>
      <c r="C88" s="1465"/>
      <c r="D88" s="1466"/>
      <c r="E88" s="1512" t="s">
        <v>205</v>
      </c>
      <c r="F88" s="1513"/>
      <c r="G88" s="1513"/>
      <c r="H88" s="1514"/>
      <c r="I88" s="342"/>
      <c r="J88" s="330"/>
      <c r="K88" s="81"/>
      <c r="L88" s="88"/>
      <c r="M88" s="312"/>
      <c r="N88" s="312"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480" t="s">
        <v>168</v>
      </c>
      <c r="B89" s="1465"/>
      <c r="C89" s="1465"/>
      <c r="D89" s="1465"/>
      <c r="E89" s="1465"/>
      <c r="F89" s="1465"/>
      <c r="G89" s="1466"/>
      <c r="H89" s="163" t="s">
        <v>62</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15" customHeight="1">
      <c r="A90" s="152"/>
      <c r="B90" s="1465" t="s">
        <v>22</v>
      </c>
      <c r="C90" s="1465"/>
      <c r="D90" s="1465"/>
      <c r="E90" s="1513"/>
      <c r="F90" s="1513"/>
      <c r="G90" s="1513"/>
      <c r="H90" s="1514"/>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80" t="s">
        <v>169</v>
      </c>
      <c r="B91" s="1465"/>
      <c r="C91" s="1465"/>
      <c r="D91" s="1465"/>
      <c r="E91" s="1465"/>
      <c r="F91" s="1465"/>
      <c r="G91" s="1466"/>
      <c r="H91" s="163" t="s">
        <v>61</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45" customHeight="1">
      <c r="A92" s="152"/>
      <c r="B92" s="1465" t="s">
        <v>22</v>
      </c>
      <c r="C92" s="1465"/>
      <c r="D92" s="1466"/>
      <c r="E92" s="695" t="s">
        <v>372</v>
      </c>
      <c r="F92" s="681"/>
      <c r="G92" s="681"/>
      <c r="H92" s="693"/>
      <c r="I92" s="342"/>
      <c r="J92" s="330"/>
      <c r="K92" s="81" t="str">
        <f>B92</f>
        <v>a. If yes, describe the policies.</v>
      </c>
      <c r="L92" s="88"/>
      <c r="M92" s="88"/>
      <c r="N92" s="344"/>
      <c r="O92" s="295" t="str">
        <f>E92</f>
        <v>The private sector is allowed to provide contraceptive methods as long as they meet the applicable regulatory requirements in terms of approval of premises and service providers.</v>
      </c>
      <c r="P92" s="81"/>
      <c r="Q92" s="88"/>
      <c r="R92" s="88"/>
      <c r="S92" s="88"/>
      <c r="T92" s="82"/>
      <c r="U92" s="82"/>
      <c r="V92" s="82"/>
      <c r="W92" s="84"/>
      <c r="X92" s="84"/>
      <c r="Y92" s="85"/>
      <c r="Z92" s="87"/>
      <c r="AA92" s="79"/>
    </row>
    <row r="93" spans="1:28" ht="45.75" thickBot="1">
      <c r="A93" s="1542" t="s">
        <v>212</v>
      </c>
      <c r="B93" s="1543"/>
      <c r="C93" s="1543"/>
      <c r="D93" s="1543"/>
      <c r="E93" s="1543"/>
      <c r="F93" s="1543"/>
      <c r="G93" s="1543"/>
      <c r="H93" s="1544"/>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45" t="s">
        <v>52</v>
      </c>
      <c r="C94" s="1546"/>
      <c r="D94" s="1547" t="s">
        <v>213</v>
      </c>
      <c r="E94" s="1548"/>
      <c r="F94" s="1549"/>
      <c r="G94" s="1547" t="s">
        <v>214</v>
      </c>
      <c r="H94" s="1550"/>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37" t="s">
        <v>199</v>
      </c>
      <c r="E95" s="1538"/>
      <c r="F95" s="1539"/>
      <c r="G95" s="1540" t="s">
        <v>202</v>
      </c>
      <c r="H95" s="1541"/>
      <c r="I95" s="349"/>
      <c r="J95" s="330" t="str">
        <f t="shared" si="3"/>
        <v>Nurse</v>
      </c>
      <c r="K95" s="81"/>
      <c r="L95" s="88"/>
      <c r="M95" s="312"/>
      <c r="N95" s="88"/>
      <c r="O95" s="81"/>
      <c r="P95" s="81"/>
      <c r="Q95" s="88"/>
      <c r="R95" s="88"/>
      <c r="S95" s="88"/>
      <c r="T95" s="347" t="str">
        <f>D95</f>
        <v>Community health worker</v>
      </c>
      <c r="U95" s="348"/>
      <c r="V95" s="82"/>
      <c r="W95" s="84"/>
      <c r="X95" s="84"/>
      <c r="Y95" s="85"/>
      <c r="Z95" s="87"/>
      <c r="AA95" s="79"/>
    </row>
    <row r="96" spans="1:28" s="111" customFormat="1" ht="15" customHeight="1">
      <c r="A96" s="130"/>
      <c r="B96" s="95" t="s">
        <v>11</v>
      </c>
      <c r="C96" s="92" t="s">
        <v>188</v>
      </c>
      <c r="D96" s="1537" t="s">
        <v>202</v>
      </c>
      <c r="E96" s="1538"/>
      <c r="F96" s="1539"/>
      <c r="G96" s="1540" t="s">
        <v>202</v>
      </c>
      <c r="H96" s="1541"/>
      <c r="I96" s="349"/>
      <c r="J96" s="330" t="str">
        <f t="shared" si="3"/>
        <v>Nurse</v>
      </c>
      <c r="K96" s="81"/>
      <c r="L96" s="88"/>
      <c r="M96" s="312"/>
      <c r="N96" s="88"/>
      <c r="O96" s="81"/>
      <c r="P96" s="81"/>
      <c r="Q96" s="88"/>
      <c r="R96" s="88"/>
      <c r="S96" s="88"/>
      <c r="T96" s="347" t="str">
        <f t="shared" ref="T96:T102" si="4">D96</f>
        <v>Nurse</v>
      </c>
      <c r="U96" s="348"/>
      <c r="V96" s="82"/>
      <c r="W96" s="84"/>
      <c r="X96" s="84"/>
      <c r="Y96" s="85"/>
      <c r="Z96" s="87"/>
      <c r="AA96" s="79"/>
    </row>
    <row r="97" spans="1:27" s="111" customFormat="1" ht="15" customHeight="1">
      <c r="A97" s="130"/>
      <c r="B97" s="95" t="s">
        <v>12</v>
      </c>
      <c r="C97" s="92" t="s">
        <v>189</v>
      </c>
      <c r="D97" s="1537" t="s">
        <v>202</v>
      </c>
      <c r="E97" s="1538"/>
      <c r="F97" s="1539"/>
      <c r="G97" s="1540" t="s">
        <v>203</v>
      </c>
      <c r="H97" s="1541"/>
      <c r="I97" s="349"/>
      <c r="J97" s="330" t="str">
        <f t="shared" si="3"/>
        <v>Doctor</v>
      </c>
      <c r="K97" s="81"/>
      <c r="L97" s="88"/>
      <c r="M97" s="312"/>
      <c r="N97" s="88"/>
      <c r="O97" s="81"/>
      <c r="P97" s="81"/>
      <c r="Q97" s="88"/>
      <c r="R97" s="88"/>
      <c r="S97" s="88"/>
      <c r="T97" s="347" t="str">
        <f t="shared" si="4"/>
        <v>Nurse</v>
      </c>
      <c r="U97" s="348"/>
      <c r="V97" s="82"/>
      <c r="W97" s="84"/>
      <c r="X97" s="84"/>
      <c r="Y97" s="85"/>
      <c r="Z97" s="87"/>
      <c r="AA97" s="79"/>
    </row>
    <row r="98" spans="1:27" s="111" customFormat="1" ht="15" customHeight="1">
      <c r="A98" s="130"/>
      <c r="B98" s="94" t="s">
        <v>182</v>
      </c>
      <c r="C98" s="92" t="s">
        <v>190</v>
      </c>
      <c r="D98" s="1537" t="s">
        <v>203</v>
      </c>
      <c r="E98" s="1538"/>
      <c r="F98" s="1539"/>
      <c r="G98" s="1540" t="s">
        <v>203</v>
      </c>
      <c r="H98" s="1541"/>
      <c r="I98" s="349"/>
      <c r="J98" s="330" t="str">
        <f t="shared" si="3"/>
        <v>Doctor</v>
      </c>
      <c r="K98" s="81"/>
      <c r="L98" s="88"/>
      <c r="M98" s="312"/>
      <c r="N98" s="88"/>
      <c r="O98" s="81"/>
      <c r="P98" s="81"/>
      <c r="Q98" s="88"/>
      <c r="R98" s="88"/>
      <c r="S98" s="88"/>
      <c r="T98" s="347" t="str">
        <f t="shared" si="4"/>
        <v>Doctor</v>
      </c>
      <c r="U98" s="348"/>
      <c r="V98" s="82"/>
      <c r="W98" s="84"/>
      <c r="X98" s="84"/>
      <c r="Y98" s="85"/>
      <c r="Z98" s="87"/>
      <c r="AA98" s="79"/>
    </row>
    <row r="99" spans="1:27" s="111" customFormat="1" ht="15" customHeight="1">
      <c r="A99" s="130"/>
      <c r="B99" s="95" t="s">
        <v>183</v>
      </c>
      <c r="C99" s="92" t="s">
        <v>191</v>
      </c>
      <c r="D99" s="1537" t="s">
        <v>199</v>
      </c>
      <c r="E99" s="1538"/>
      <c r="F99" s="1539"/>
      <c r="G99" s="1540" t="s">
        <v>199</v>
      </c>
      <c r="H99" s="1541"/>
      <c r="I99" s="349"/>
      <c r="J99" s="330" t="str">
        <f t="shared" si="3"/>
        <v>Community health worker</v>
      </c>
      <c r="K99" s="81"/>
      <c r="L99" s="88"/>
      <c r="M99" s="312"/>
      <c r="N99" s="88"/>
      <c r="O99" s="81"/>
      <c r="P99" s="81"/>
      <c r="Q99" s="88"/>
      <c r="R99" s="88"/>
      <c r="S99" s="88"/>
      <c r="T99" s="347" t="str">
        <f t="shared" si="4"/>
        <v>Community health worker</v>
      </c>
      <c r="U99" s="348"/>
      <c r="V99" s="82"/>
      <c r="W99" s="84"/>
      <c r="X99" s="84"/>
      <c r="Y99" s="85"/>
      <c r="Z99" s="87"/>
      <c r="AA99" s="79"/>
    </row>
    <row r="100" spans="1:27" s="111" customFormat="1" ht="15" customHeight="1">
      <c r="A100" s="130"/>
      <c r="B100" s="95" t="s">
        <v>184</v>
      </c>
      <c r="C100" s="92" t="s">
        <v>192</v>
      </c>
      <c r="D100" s="1537" t="s">
        <v>202</v>
      </c>
      <c r="E100" s="1538"/>
      <c r="F100" s="1539"/>
      <c r="G100" s="1540" t="s">
        <v>202</v>
      </c>
      <c r="H100" s="1541"/>
      <c r="I100" s="349"/>
      <c r="J100" s="330" t="str">
        <f t="shared" si="3"/>
        <v>Nurse</v>
      </c>
      <c r="K100" s="81"/>
      <c r="L100" s="88"/>
      <c r="M100" s="312"/>
      <c r="N100" s="88"/>
      <c r="O100" s="81"/>
      <c r="P100" s="81"/>
      <c r="Q100" s="88"/>
      <c r="R100" s="88"/>
      <c r="S100" s="88"/>
      <c r="T100" s="347" t="str">
        <f t="shared" si="4"/>
        <v>Nurse</v>
      </c>
      <c r="U100" s="348"/>
      <c r="V100" s="82"/>
      <c r="W100" s="84"/>
      <c r="X100" s="84"/>
      <c r="Y100" s="85"/>
      <c r="Z100" s="87"/>
      <c r="AA100" s="79"/>
    </row>
    <row r="101" spans="1:27" s="111" customFormat="1" ht="15" customHeight="1">
      <c r="A101" s="130"/>
      <c r="B101" s="95" t="s">
        <v>185</v>
      </c>
      <c r="C101" s="92" t="s">
        <v>193</v>
      </c>
      <c r="D101" s="1537" t="s">
        <v>203</v>
      </c>
      <c r="E101" s="1538"/>
      <c r="F101" s="1539"/>
      <c r="G101" s="1540" t="s">
        <v>203</v>
      </c>
      <c r="H101" s="1541"/>
      <c r="I101" s="349"/>
      <c r="J101" s="330" t="str">
        <f t="shared" si="3"/>
        <v>Doctor</v>
      </c>
      <c r="K101" s="81"/>
      <c r="L101" s="88"/>
      <c r="M101" s="312"/>
      <c r="N101" s="88"/>
      <c r="O101" s="81"/>
      <c r="P101" s="81"/>
      <c r="Q101" s="88"/>
      <c r="R101" s="88"/>
      <c r="S101" s="88"/>
      <c r="T101" s="347" t="str">
        <f t="shared" si="4"/>
        <v>Doctor</v>
      </c>
      <c r="U101" s="348"/>
      <c r="V101" s="82"/>
      <c r="W101" s="84"/>
      <c r="X101" s="84"/>
      <c r="Y101" s="85"/>
      <c r="Z101" s="87"/>
      <c r="AA101" s="79"/>
    </row>
    <row r="102" spans="1:27" s="111" customFormat="1" ht="15" customHeight="1" thickBot="1">
      <c r="A102" s="130"/>
      <c r="B102" s="96" t="s">
        <v>186</v>
      </c>
      <c r="C102" s="93" t="s">
        <v>194</v>
      </c>
      <c r="D102" s="1523" t="s">
        <v>202</v>
      </c>
      <c r="E102" s="1524"/>
      <c r="F102" s="1525"/>
      <c r="G102" s="1526" t="s">
        <v>202</v>
      </c>
      <c r="H102" s="1527"/>
      <c r="I102" s="349"/>
      <c r="J102" s="330" t="str">
        <f t="shared" si="3"/>
        <v>Nurse</v>
      </c>
      <c r="K102" s="81"/>
      <c r="L102" s="88"/>
      <c r="M102" s="312"/>
      <c r="N102" s="88"/>
      <c r="O102" s="81"/>
      <c r="P102" s="81"/>
      <c r="Q102" s="88"/>
      <c r="R102" s="88"/>
      <c r="S102" s="88"/>
      <c r="T102" s="347" t="str">
        <f t="shared" si="4"/>
        <v>Nurse</v>
      </c>
      <c r="U102" s="348"/>
      <c r="V102" s="82"/>
      <c r="W102" s="84"/>
      <c r="X102" s="84"/>
      <c r="Y102" s="85"/>
      <c r="Z102" s="87"/>
      <c r="AA102" s="79"/>
    </row>
    <row r="103" spans="1:27" s="111" customFormat="1" ht="75" customHeight="1">
      <c r="A103" s="1528" t="s">
        <v>684</v>
      </c>
      <c r="B103" s="1529"/>
      <c r="C103" s="1530"/>
      <c r="D103" s="1531" t="s">
        <v>985</v>
      </c>
      <c r="E103" s="1532"/>
      <c r="F103" s="1532"/>
      <c r="G103" s="1532"/>
      <c r="H103" s="1533"/>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Pharmacists can sell/dispense condoms and oral contraceptives without prescription. Injectables, implants and IUDs can be sold/dispensed on prescription.</v>
      </c>
      <c r="P103" s="88"/>
      <c r="Q103" s="88"/>
      <c r="R103" s="81"/>
      <c r="S103" s="88"/>
      <c r="T103" s="350"/>
      <c r="U103" s="82"/>
      <c r="V103" s="82"/>
      <c r="W103" s="84"/>
      <c r="X103" s="84"/>
      <c r="Y103" s="85"/>
      <c r="Z103" s="87"/>
      <c r="AA103" s="79"/>
    </row>
    <row r="104" spans="1:27" s="213" customFormat="1" ht="15.75" thickBot="1">
      <c r="A104" s="1515"/>
      <c r="B104" s="1516"/>
      <c r="C104" s="1516"/>
      <c r="D104" s="1516"/>
      <c r="E104" s="1516"/>
      <c r="F104" s="1516"/>
      <c r="G104" s="1516"/>
      <c r="H104" s="1517"/>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91" t="s">
        <v>195</v>
      </c>
      <c r="B105" s="1492"/>
      <c r="C105" s="1492"/>
      <c r="D105" s="214" t="s">
        <v>32</v>
      </c>
      <c r="E105" s="1534" t="s">
        <v>38</v>
      </c>
      <c r="F105" s="1535"/>
      <c r="G105" s="1536"/>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65" t="s">
        <v>107</v>
      </c>
      <c r="C106" s="1465"/>
      <c r="D106" s="100" t="s">
        <v>62</v>
      </c>
      <c r="E106" s="1540"/>
      <c r="F106" s="1642"/>
      <c r="G106" s="1663"/>
      <c r="H106" s="98"/>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ht="105">
      <c r="A107" s="152"/>
      <c r="B107" s="1465" t="s">
        <v>23</v>
      </c>
      <c r="C107" s="1465"/>
      <c r="D107" s="100" t="s">
        <v>61</v>
      </c>
      <c r="E107" s="1540" t="s">
        <v>373</v>
      </c>
      <c r="F107" s="1642"/>
      <c r="G107" s="1663"/>
      <c r="H107" s="98" t="s">
        <v>61</v>
      </c>
      <c r="I107" s="331"/>
      <c r="J107" s="330"/>
      <c r="K107" s="81" t="str">
        <f>B107</f>
        <v>b. Young people</v>
      </c>
      <c r="L107" s="88"/>
      <c r="M107" s="312" t="str">
        <f>E107</f>
        <v>Contraceptives are not for sale to those under 16 years of age. (This is based on an act of Parliament.) However, youth are eligible for emergency contraception in the case of sexual abuse or related circumstances.</v>
      </c>
      <c r="N107" s="88"/>
      <c r="O107" s="81"/>
      <c r="P107" s="88"/>
      <c r="Q107" s="88"/>
      <c r="R107" s="88"/>
      <c r="S107" s="88"/>
      <c r="T107" s="82"/>
      <c r="U107" s="82"/>
      <c r="V107" s="348" t="str">
        <f>E107</f>
        <v>Contraceptives are not for sale to those under 16 years of age. (This is based on an act of Parliament.) However, youth are eligible for emergency contraception in the case of sexual abuse or related circumstances.</v>
      </c>
      <c r="W107" s="84"/>
      <c r="X107" s="84"/>
      <c r="Y107" s="85"/>
      <c r="Z107" s="87"/>
      <c r="AA107" s="79"/>
    </row>
    <row r="108" spans="1:27" s="111" customFormat="1" ht="15.75" thickBot="1">
      <c r="A108" s="216"/>
      <c r="B108" s="1519" t="s">
        <v>24</v>
      </c>
      <c r="C108" s="1519"/>
      <c r="D108" s="131" t="s">
        <v>62</v>
      </c>
      <c r="E108" s="1526"/>
      <c r="F108" s="1841"/>
      <c r="G108" s="1842"/>
      <c r="H108" s="364"/>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15"/>
      <c r="B109" s="1516"/>
      <c r="C109" s="1516"/>
      <c r="D109" s="1516"/>
      <c r="E109" s="1516"/>
      <c r="F109" s="1516"/>
      <c r="G109" s="1516"/>
      <c r="H109" s="1517"/>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80" t="s">
        <v>196</v>
      </c>
      <c r="B110" s="1465"/>
      <c r="C110" s="1465"/>
      <c r="D110" s="1465"/>
      <c r="E110" s="1465"/>
      <c r="F110" s="1465"/>
      <c r="G110" s="1465"/>
      <c r="H110" s="148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65" t="s">
        <v>25</v>
      </c>
      <c r="C111" s="1465"/>
      <c r="D111" s="1465"/>
      <c r="E111" s="1465"/>
      <c r="F111" s="1466"/>
      <c r="G111" s="1537" t="s">
        <v>61</v>
      </c>
      <c r="H111" s="1646"/>
      <c r="I111" s="349"/>
      <c r="J111" s="330" t="str">
        <f>G111</f>
        <v>Yes</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65" t="s">
        <v>26</v>
      </c>
      <c r="C112" s="1465"/>
      <c r="D112" s="1465"/>
      <c r="E112" s="1465"/>
      <c r="F112" s="1466"/>
      <c r="G112" s="1537" t="s">
        <v>61</v>
      </c>
      <c r="H112" s="1646"/>
      <c r="I112" s="349"/>
      <c r="J112" s="330" t="str">
        <f>G112</f>
        <v>Yes</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c r="A113" s="152"/>
      <c r="B113" s="1465" t="s">
        <v>27</v>
      </c>
      <c r="C113" s="1465"/>
      <c r="D113" s="1465"/>
      <c r="E113" s="1465"/>
      <c r="F113" s="1466"/>
      <c r="G113" s="1537" t="s">
        <v>61</v>
      </c>
      <c r="H113" s="1646"/>
      <c r="I113" s="349"/>
      <c r="J113" s="330" t="str">
        <f>G113</f>
        <v>Yes</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ht="105">
      <c r="A114" s="152"/>
      <c r="B114" s="179"/>
      <c r="C114" s="180" t="s">
        <v>28</v>
      </c>
      <c r="D114" s="1540" t="s">
        <v>374</v>
      </c>
      <c r="E114" s="1642"/>
      <c r="F114" s="1642"/>
      <c r="G114" s="1642"/>
      <c r="H114" s="1541"/>
      <c r="I114" s="349"/>
      <c r="J114" s="330"/>
      <c r="K114" s="81" t="str">
        <f>C114</f>
        <v>i. If yes, describe the exemptions.</v>
      </c>
      <c r="L114" s="88"/>
      <c r="M114" s="88"/>
      <c r="N114" s="344"/>
      <c r="O114" s="295" t="str">
        <f>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P114" s="88"/>
      <c r="Q114" s="88"/>
      <c r="R114" s="88"/>
      <c r="S114" s="88"/>
      <c r="T114" s="82"/>
      <c r="U114" s="82"/>
      <c r="V114" s="82"/>
      <c r="W114" s="84"/>
      <c r="X114" s="84"/>
      <c r="Y114" s="85"/>
      <c r="Z114" s="87"/>
      <c r="AA114" s="79"/>
    </row>
    <row r="115" spans="1:27" s="132" customFormat="1" ht="30">
      <c r="A115" s="1480" t="s">
        <v>197</v>
      </c>
      <c r="B115" s="1465"/>
      <c r="C115" s="1465"/>
      <c r="D115" s="1465"/>
      <c r="E115" s="1465"/>
      <c r="F115" s="1465"/>
      <c r="G115" s="1465"/>
      <c r="H115" s="148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65" t="s">
        <v>108</v>
      </c>
      <c r="C116" s="1465"/>
      <c r="D116" s="1465"/>
      <c r="E116" s="1465"/>
      <c r="F116" s="1466"/>
      <c r="G116" s="1537" t="s">
        <v>61</v>
      </c>
      <c r="H116" s="1646"/>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65" t="s">
        <v>109</v>
      </c>
      <c r="C117" s="1465"/>
      <c r="D117" s="1465"/>
      <c r="E117" s="1465"/>
      <c r="F117" s="1466"/>
      <c r="G117" s="1537" t="s">
        <v>61</v>
      </c>
      <c r="H117" s="1646"/>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65" t="s">
        <v>170</v>
      </c>
      <c r="C118" s="1465"/>
      <c r="D118" s="1465"/>
      <c r="E118" s="1465"/>
      <c r="F118" s="1466"/>
      <c r="G118" s="1537" t="s">
        <v>61</v>
      </c>
      <c r="H118" s="1646"/>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65" t="s">
        <v>171</v>
      </c>
      <c r="C119" s="1465"/>
      <c r="D119" s="1465"/>
      <c r="E119" s="1465"/>
      <c r="F119" s="1466"/>
      <c r="G119" s="1537" t="s">
        <v>61</v>
      </c>
      <c r="H119" s="1646"/>
      <c r="I119" s="309"/>
      <c r="J119" s="330" t="str">
        <f t="shared" si="5"/>
        <v>Yes</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65" t="s">
        <v>29</v>
      </c>
      <c r="C120" s="1465"/>
      <c r="D120" s="1465"/>
      <c r="E120" s="1465"/>
      <c r="F120" s="1466"/>
      <c r="G120" s="1537" t="s">
        <v>61</v>
      </c>
      <c r="H120" s="1646"/>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65" t="s">
        <v>18</v>
      </c>
      <c r="C121" s="1465"/>
      <c r="D121" s="1465"/>
      <c r="E121" s="1465"/>
      <c r="F121" s="1466"/>
      <c r="G121" s="1537" t="s">
        <v>61</v>
      </c>
      <c r="H121" s="1646"/>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65" t="s">
        <v>19</v>
      </c>
      <c r="C122" s="1465"/>
      <c r="D122" s="1465"/>
      <c r="E122" s="1465"/>
      <c r="F122" s="1466"/>
      <c r="G122" s="1537" t="s">
        <v>61</v>
      </c>
      <c r="H122" s="1646"/>
      <c r="I122" s="309"/>
      <c r="J122" s="330" t="str">
        <f t="shared" si="5"/>
        <v>Yes</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65" t="s">
        <v>110</v>
      </c>
      <c r="C123" s="1465"/>
      <c r="D123" s="1465"/>
      <c r="E123" s="1465"/>
      <c r="F123" s="1466"/>
      <c r="G123" s="1537" t="s">
        <v>61</v>
      </c>
      <c r="H123" s="1646"/>
      <c r="I123" s="309"/>
      <c r="J123" s="330" t="str">
        <f t="shared" si="5"/>
        <v>Yes</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65" t="s">
        <v>72</v>
      </c>
      <c r="C124" s="1465"/>
      <c r="D124" s="1465"/>
      <c r="E124" s="1465"/>
      <c r="F124" s="1466"/>
      <c r="G124" s="1537" t="s">
        <v>61</v>
      </c>
      <c r="H124" s="1646"/>
      <c r="I124" s="309"/>
      <c r="J124" s="330" t="str">
        <f>G124</f>
        <v>Yes</v>
      </c>
      <c r="K124" s="81"/>
      <c r="L124" s="81"/>
      <c r="M124" s="88"/>
      <c r="N124" s="88"/>
      <c r="O124" s="81"/>
      <c r="P124" s="88"/>
      <c r="Q124" s="358"/>
      <c r="R124" s="88"/>
      <c r="S124" s="303"/>
      <c r="T124" s="304"/>
      <c r="U124" s="304"/>
      <c r="V124" s="304"/>
      <c r="W124" s="305"/>
      <c r="X124" s="305"/>
      <c r="Y124" s="86" t="str">
        <f>B124</f>
        <v>i. CycleBeads</v>
      </c>
      <c r="Z124" s="359"/>
      <c r="AA124" s="79"/>
    </row>
    <row r="125" spans="1:27" s="132" customFormat="1" ht="15.75" customHeight="1">
      <c r="A125" s="217"/>
      <c r="B125" s="1465" t="s">
        <v>111</v>
      </c>
      <c r="C125" s="1465"/>
      <c r="D125" s="1465"/>
      <c r="E125" s="1465"/>
      <c r="F125" s="1466"/>
      <c r="G125" s="1537" t="s">
        <v>62</v>
      </c>
      <c r="H125" s="1646"/>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675"/>
      <c r="C126" s="1465" t="s">
        <v>112</v>
      </c>
      <c r="D126" s="1465"/>
      <c r="E126" s="1465"/>
      <c r="F126" s="1465"/>
      <c r="G126" s="1502" t="s">
        <v>205</v>
      </c>
      <c r="H126" s="1504"/>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505" t="s">
        <v>198</v>
      </c>
      <c r="B127" s="1506"/>
      <c r="C127" s="1506"/>
      <c r="D127" s="1506"/>
      <c r="E127" s="1506"/>
      <c r="F127" s="1506"/>
      <c r="G127" s="1647">
        <v>2011</v>
      </c>
      <c r="H127" s="1648"/>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80" t="s">
        <v>437</v>
      </c>
      <c r="B128" s="1465"/>
      <c r="C128" s="1466"/>
      <c r="D128" s="1664" t="s">
        <v>375</v>
      </c>
      <c r="E128" s="1665"/>
      <c r="F128" s="1665"/>
      <c r="G128" s="1665"/>
      <c r="H128" s="1666"/>
      <c r="I128" s="309"/>
      <c r="J128" s="357"/>
      <c r="K128" s="81" t="str">
        <f>A128</f>
        <v xml:space="preserve">D11. Name of the list(s)
</v>
      </c>
      <c r="L128" s="81"/>
      <c r="M128" s="88"/>
      <c r="N128" s="88"/>
      <c r="O128" s="81" t="str">
        <f>D128</f>
        <v>Essential Medicines List and Standard Treatment guidelines for Zimbabwe, ZNFPC List of approved contraceptive methods and devices</v>
      </c>
      <c r="P128" s="88"/>
      <c r="Q128" s="358"/>
      <c r="R128" s="88"/>
      <c r="S128" s="303"/>
      <c r="T128" s="304"/>
      <c r="U128" s="304"/>
      <c r="V128" s="304"/>
      <c r="W128" s="305"/>
      <c r="X128" s="305"/>
      <c r="Y128" s="358"/>
      <c r="Z128" s="359"/>
      <c r="AA128" s="79"/>
    </row>
    <row r="129" spans="1:27" s="132" customFormat="1" ht="30">
      <c r="A129" s="1480" t="s">
        <v>472</v>
      </c>
      <c r="B129" s="1465"/>
      <c r="C129" s="1466"/>
      <c r="D129" s="1477"/>
      <c r="E129" s="1478"/>
      <c r="F129" s="1478"/>
      <c r="G129" s="1478"/>
      <c r="H129" s="1479"/>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80" t="s">
        <v>439</v>
      </c>
      <c r="B130" s="1465"/>
      <c r="C130" s="1465"/>
      <c r="D130" s="1465"/>
      <c r="E130" s="1465"/>
      <c r="F130" s="1465"/>
      <c r="G130" s="1465"/>
      <c r="H130" s="148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496" t="s">
        <v>172</v>
      </c>
      <c r="C131" s="1497"/>
      <c r="D131" s="1497"/>
      <c r="E131" s="1498"/>
      <c r="F131" s="1499" t="s">
        <v>205</v>
      </c>
      <c r="G131" s="1500"/>
      <c r="H131" s="1501"/>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65" t="s">
        <v>67</v>
      </c>
      <c r="C132" s="1465"/>
      <c r="D132" s="1465"/>
      <c r="E132" s="1465"/>
      <c r="F132" s="1466"/>
      <c r="G132" s="1467" t="s">
        <v>205</v>
      </c>
      <c r="H132" s="1468"/>
      <c r="I132" s="309"/>
      <c r="J132" s="330" t="str">
        <f>G132</f>
        <v>Not applicable</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65" t="s">
        <v>68</v>
      </c>
      <c r="C133" s="1465"/>
      <c r="D133" s="1465"/>
      <c r="E133" s="1465"/>
      <c r="F133" s="1466"/>
      <c r="G133" s="1467" t="s">
        <v>205</v>
      </c>
      <c r="H133" s="1468"/>
      <c r="I133" s="309"/>
      <c r="J133" s="330" t="str">
        <f>G133</f>
        <v>Not applicable</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65" t="s">
        <v>40</v>
      </c>
      <c r="C134" s="1465"/>
      <c r="D134" s="1465"/>
      <c r="E134" s="1465"/>
      <c r="F134" s="1466"/>
      <c r="G134" s="1467" t="s">
        <v>205</v>
      </c>
      <c r="H134" s="1468"/>
      <c r="I134" s="309"/>
      <c r="J134" s="330" t="str">
        <f>G134</f>
        <v>Not applicable</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65" t="s">
        <v>41</v>
      </c>
      <c r="C135" s="1465"/>
      <c r="D135" s="1465"/>
      <c r="E135" s="1465"/>
      <c r="F135" s="1466"/>
      <c r="G135" s="1467" t="s">
        <v>205</v>
      </c>
      <c r="H135" s="1468"/>
      <c r="I135" s="309"/>
      <c r="J135" s="330" t="str">
        <f>G135</f>
        <v>Not applicable</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15.75" customHeight="1" thickBot="1">
      <c r="A136" s="152" t="s">
        <v>42</v>
      </c>
      <c r="B136" s="1465" t="s">
        <v>43</v>
      </c>
      <c r="C136" s="1466"/>
      <c r="D136" s="1486" t="s">
        <v>593</v>
      </c>
      <c r="E136" s="1487"/>
      <c r="F136" s="1487"/>
      <c r="G136" s="1487"/>
      <c r="H136" s="1488"/>
      <c r="I136" s="309"/>
      <c r="J136" s="357"/>
      <c r="K136" s="81" t="str">
        <f>B136</f>
        <v>f. Notes about the Poverty Reduction Strategy Paper</v>
      </c>
      <c r="L136" s="81"/>
      <c r="M136" s="88"/>
      <c r="N136" s="88"/>
      <c r="O136" s="81" t="str">
        <f>D136</f>
        <v>Document not available on IMF's website</v>
      </c>
      <c r="P136" s="88"/>
      <c r="Q136" s="358"/>
      <c r="R136" s="88"/>
      <c r="S136" s="303"/>
      <c r="T136" s="304"/>
      <c r="U136" s="304"/>
      <c r="V136" s="304"/>
      <c r="W136" s="305"/>
      <c r="X136" s="305"/>
      <c r="Y136" s="358"/>
      <c r="Z136" s="359"/>
      <c r="AA136" s="79"/>
    </row>
    <row r="137" spans="1:27" s="111" customFormat="1" ht="16.5" customHeight="1" thickBot="1">
      <c r="A137" s="1489" t="s">
        <v>4</v>
      </c>
      <c r="B137" s="1490"/>
      <c r="C137" s="1490"/>
      <c r="D137" s="1490"/>
      <c r="E137" s="1490"/>
      <c r="F137" s="1490"/>
      <c r="G137" s="1490"/>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91" t="s">
        <v>173</v>
      </c>
      <c r="B138" s="1492"/>
      <c r="C138" s="1492"/>
      <c r="D138" s="1492"/>
      <c r="E138" s="1492"/>
      <c r="F138" s="1493"/>
      <c r="G138" s="1494" t="s">
        <v>61</v>
      </c>
      <c r="H138" s="1495"/>
      <c r="I138" s="308"/>
      <c r="J138" s="330"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80" t="s">
        <v>620</v>
      </c>
      <c r="B139" s="1465"/>
      <c r="C139" s="1465"/>
      <c r="D139" s="1465"/>
      <c r="E139" s="1465"/>
      <c r="F139" s="1465"/>
      <c r="G139" s="1465"/>
      <c r="H139" s="148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678"/>
      <c r="B140" s="1465" t="s">
        <v>108</v>
      </c>
      <c r="C140" s="1465"/>
      <c r="D140" s="1465"/>
      <c r="E140" s="1465"/>
      <c r="F140" s="1466"/>
      <c r="G140" s="1467" t="s">
        <v>62</v>
      </c>
      <c r="H140" s="1468"/>
      <c r="I140" s="308"/>
      <c r="J140" s="330" t="str">
        <f t="shared" ref="J140:J150"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685"/>
      <c r="B141" s="1465" t="s">
        <v>109</v>
      </c>
      <c r="C141" s="1465"/>
      <c r="D141" s="1465"/>
      <c r="E141" s="1465"/>
      <c r="F141" s="1466"/>
      <c r="G141" s="1467" t="s">
        <v>62</v>
      </c>
      <c r="H141" s="1468"/>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678"/>
      <c r="B142" s="1465" t="s">
        <v>170</v>
      </c>
      <c r="C142" s="1465"/>
      <c r="D142" s="1465"/>
      <c r="E142" s="1465"/>
      <c r="F142" s="1466"/>
      <c r="G142" s="1467" t="s">
        <v>62</v>
      </c>
      <c r="H142" s="1468"/>
      <c r="I142" s="308"/>
      <c r="J142" s="330"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678"/>
      <c r="B143" s="1465" t="s">
        <v>171</v>
      </c>
      <c r="C143" s="1465"/>
      <c r="D143" s="1465"/>
      <c r="E143" s="1465"/>
      <c r="F143" s="1466"/>
      <c r="G143" s="1467" t="s">
        <v>62</v>
      </c>
      <c r="H143" s="1468"/>
      <c r="I143" s="308"/>
      <c r="J143" s="330"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678"/>
      <c r="B144" s="1465" t="s">
        <v>29</v>
      </c>
      <c r="C144" s="1465"/>
      <c r="D144" s="1465"/>
      <c r="E144" s="1465"/>
      <c r="F144" s="1466"/>
      <c r="G144" s="1467" t="s">
        <v>62</v>
      </c>
      <c r="H144" s="1468"/>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678"/>
      <c r="B145" s="1465" t="s">
        <v>18</v>
      </c>
      <c r="C145" s="1465"/>
      <c r="D145" s="1465"/>
      <c r="E145" s="1465"/>
      <c r="F145" s="1466"/>
      <c r="G145" s="1467" t="s">
        <v>62</v>
      </c>
      <c r="H145" s="1468"/>
      <c r="I145" s="308"/>
      <c r="J145" s="330"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678"/>
      <c r="B146" s="1465" t="s">
        <v>19</v>
      </c>
      <c r="C146" s="1465"/>
      <c r="D146" s="1465"/>
      <c r="E146" s="1465"/>
      <c r="F146" s="1466"/>
      <c r="G146" s="1467" t="s">
        <v>62</v>
      </c>
      <c r="H146" s="1468"/>
      <c r="I146" s="308"/>
      <c r="J146" s="330"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678"/>
      <c r="B147" s="1465" t="s">
        <v>110</v>
      </c>
      <c r="C147" s="1465"/>
      <c r="D147" s="1465"/>
      <c r="E147" s="1465"/>
      <c r="F147" s="1466"/>
      <c r="G147" s="1467" t="s">
        <v>61</v>
      </c>
      <c r="H147" s="1468"/>
      <c r="I147" s="308"/>
      <c r="J147" s="330" t="str">
        <f t="shared" si="7"/>
        <v>Yes</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678"/>
      <c r="B148" s="1465" t="s">
        <v>72</v>
      </c>
      <c r="C148" s="1465"/>
      <c r="D148" s="1465"/>
      <c r="E148" s="1465"/>
      <c r="F148" s="1466"/>
      <c r="G148" s="1467" t="s">
        <v>205</v>
      </c>
      <c r="H148" s="1468"/>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678"/>
      <c r="B149" s="1465" t="s">
        <v>717</v>
      </c>
      <c r="C149" s="1465"/>
      <c r="D149" s="1465"/>
      <c r="E149" s="1465"/>
      <c r="F149" s="1465"/>
      <c r="G149" s="1502" t="s">
        <v>538</v>
      </c>
      <c r="H149" s="1504"/>
      <c r="I149" s="308"/>
      <c r="J149" s="330" t="str">
        <f t="shared" si="7"/>
        <v>01/13-12/13</v>
      </c>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65" t="s">
        <v>175</v>
      </c>
      <c r="C150" s="1465"/>
      <c r="D150" s="1465"/>
      <c r="E150" s="1465"/>
      <c r="F150" s="1465"/>
      <c r="G150" s="1502" t="s">
        <v>986</v>
      </c>
      <c r="H150" s="1504"/>
      <c r="I150" s="308"/>
      <c r="J150" s="330" t="str">
        <f t="shared" si="7"/>
        <v>warehouse records</v>
      </c>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80" t="s">
        <v>440</v>
      </c>
      <c r="B151" s="1465"/>
      <c r="C151" s="1465"/>
      <c r="D151" s="1465"/>
      <c r="E151" s="1465"/>
      <c r="F151" s="1465"/>
      <c r="G151" s="1465"/>
      <c r="H151" s="148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684"/>
      <c r="B152" s="1482" t="s">
        <v>176</v>
      </c>
      <c r="C152" s="1482"/>
      <c r="D152" s="1482"/>
      <c r="E152" s="1482"/>
      <c r="F152" s="1483"/>
      <c r="G152" s="1484" t="s">
        <v>62</v>
      </c>
      <c r="H152" s="1485"/>
      <c r="I152" s="308"/>
      <c r="J152" s="330" t="str">
        <f>G152</f>
        <v>No</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678"/>
      <c r="B153" s="1465" t="s">
        <v>177</v>
      </c>
      <c r="C153" s="1465"/>
      <c r="D153" s="1465"/>
      <c r="E153" s="1465"/>
      <c r="F153" s="1466"/>
      <c r="G153" s="1467" t="s">
        <v>62</v>
      </c>
      <c r="H153" s="1468"/>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45.75" thickBot="1">
      <c r="A154" s="1469" t="s">
        <v>473</v>
      </c>
      <c r="B154" s="1470"/>
      <c r="C154" s="1471"/>
      <c r="D154" s="1472" t="s">
        <v>987</v>
      </c>
      <c r="E154" s="1473"/>
      <c r="F154" s="1473"/>
      <c r="G154" s="1473"/>
      <c r="H154" s="1474"/>
      <c r="I154" s="308"/>
      <c r="J154" s="330"/>
      <c r="K154" s="81" t="str">
        <f>A154</f>
        <v xml:space="preserve">F. Please note any overall comments about challenges and/or successes with contraceptive security in your country.
</v>
      </c>
      <c r="L154" s="88"/>
      <c r="M154" s="88"/>
      <c r="N154" s="88"/>
      <c r="O154" s="81" t="str">
        <f>D154</f>
        <v>The DTTU has over the years maintained delivery coverage &gt;95% and stockouts &lt;5%. Commodity security ensured for most of the common methods.</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476"/>
      <c r="B156" s="1476"/>
      <c r="C156" s="1476"/>
      <c r="D156" s="1476"/>
      <c r="E156" s="1476"/>
      <c r="F156" s="1476"/>
      <c r="G156" s="1476"/>
      <c r="H156" s="1476"/>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9.75"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6">
    <mergeCell ref="A9:H9"/>
    <mergeCell ref="A7:C7"/>
    <mergeCell ref="A8:H8"/>
    <mergeCell ref="A1:H1"/>
    <mergeCell ref="A2:C2"/>
    <mergeCell ref="D2:E2"/>
    <mergeCell ref="D3:E3"/>
    <mergeCell ref="F3:H3"/>
    <mergeCell ref="B15:C15"/>
    <mergeCell ref="F15:H15"/>
    <mergeCell ref="B16:C16"/>
    <mergeCell ref="F16:H16"/>
    <mergeCell ref="B17:C17"/>
    <mergeCell ref="F17:H17"/>
    <mergeCell ref="A10:H10"/>
    <mergeCell ref="A11:G11"/>
    <mergeCell ref="A12:G12"/>
    <mergeCell ref="B13:C13"/>
    <mergeCell ref="D13:H13"/>
    <mergeCell ref="A14:C14"/>
    <mergeCell ref="D14:H14"/>
    <mergeCell ref="B21:C21"/>
    <mergeCell ref="F21:H21"/>
    <mergeCell ref="B22:C22"/>
    <mergeCell ref="F22:H22"/>
    <mergeCell ref="B23:C23"/>
    <mergeCell ref="F23:H23"/>
    <mergeCell ref="B18:C18"/>
    <mergeCell ref="F18:H18"/>
    <mergeCell ref="B19:C19"/>
    <mergeCell ref="F19:H19"/>
    <mergeCell ref="B20:C20"/>
    <mergeCell ref="F20:H20"/>
    <mergeCell ref="A29:F29"/>
    <mergeCell ref="G29:H29"/>
    <mergeCell ref="A30:D30"/>
    <mergeCell ref="G30:H30"/>
    <mergeCell ref="A31:G31"/>
    <mergeCell ref="A32:G32"/>
    <mergeCell ref="A24:G24"/>
    <mergeCell ref="A25:G25"/>
    <mergeCell ref="A26:C26"/>
    <mergeCell ref="A27:G27"/>
    <mergeCell ref="A28:C28"/>
    <mergeCell ref="D28:E28"/>
    <mergeCell ref="A39:H39"/>
    <mergeCell ref="B40:C40"/>
    <mergeCell ref="B41:C41"/>
    <mergeCell ref="D42:H42"/>
    <mergeCell ref="B43:C43"/>
    <mergeCell ref="D44:H44"/>
    <mergeCell ref="A33:H33"/>
    <mergeCell ref="B34:D34"/>
    <mergeCell ref="B35:D35"/>
    <mergeCell ref="B36:D36"/>
    <mergeCell ref="B37:D37"/>
    <mergeCell ref="A38:G38"/>
    <mergeCell ref="B52:C52"/>
    <mergeCell ref="B53:C53"/>
    <mergeCell ref="A55:H55"/>
    <mergeCell ref="A56:E56"/>
    <mergeCell ref="G56:H56"/>
    <mergeCell ref="A57:E57"/>
    <mergeCell ref="B45:C45"/>
    <mergeCell ref="A47:H47"/>
    <mergeCell ref="B48:C48"/>
    <mergeCell ref="B49:C49"/>
    <mergeCell ref="D50:H50"/>
    <mergeCell ref="B51:C51"/>
    <mergeCell ref="C63:E63"/>
    <mergeCell ref="F63:H63"/>
    <mergeCell ref="A64:C64"/>
    <mergeCell ref="D64:H64"/>
    <mergeCell ref="A65:G65"/>
    <mergeCell ref="A66:H66"/>
    <mergeCell ref="A58:E58"/>
    <mergeCell ref="A59:E59"/>
    <mergeCell ref="G59:H59"/>
    <mergeCell ref="A61:E61"/>
    <mergeCell ref="F61:H61"/>
    <mergeCell ref="B62:E62"/>
    <mergeCell ref="F62:H62"/>
    <mergeCell ref="B70:C70"/>
    <mergeCell ref="D70:E70"/>
    <mergeCell ref="B71:C71"/>
    <mergeCell ref="D71:E71"/>
    <mergeCell ref="B72:C72"/>
    <mergeCell ref="D72:E72"/>
    <mergeCell ref="A67:C67"/>
    <mergeCell ref="D67:E67"/>
    <mergeCell ref="B68:C68"/>
    <mergeCell ref="D68:E68"/>
    <mergeCell ref="B69:C69"/>
    <mergeCell ref="D69:E69"/>
    <mergeCell ref="B76:C76"/>
    <mergeCell ref="D76:E76"/>
    <mergeCell ref="B77:C77"/>
    <mergeCell ref="D77:E77"/>
    <mergeCell ref="B78:C78"/>
    <mergeCell ref="D78:E78"/>
    <mergeCell ref="B73:C73"/>
    <mergeCell ref="D73:E73"/>
    <mergeCell ref="B74:C74"/>
    <mergeCell ref="D74:E74"/>
    <mergeCell ref="B75:C75"/>
    <mergeCell ref="D75:E75"/>
    <mergeCell ref="A83:C83"/>
    <mergeCell ref="A84:A85"/>
    <mergeCell ref="B84:C84"/>
    <mergeCell ref="D84:E84"/>
    <mergeCell ref="G84:H84"/>
    <mergeCell ref="D85:E85"/>
    <mergeCell ref="G85:H85"/>
    <mergeCell ref="B79:C79"/>
    <mergeCell ref="D79:E79"/>
    <mergeCell ref="A80:C80"/>
    <mergeCell ref="D80:H80"/>
    <mergeCell ref="A81:G81"/>
    <mergeCell ref="A82:G82"/>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4" fitToHeight="4" orientation="portrait" r:id="rId1"/>
  <rowBreaks count="4" manualBreakCount="4">
    <brk id="33" max="7" man="1"/>
    <brk id="46" max="7" man="1"/>
    <brk id="80" max="7" man="1"/>
    <brk id="138"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20"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1473</v>
      </c>
      <c r="B7" s="1632"/>
      <c r="C7" s="1632"/>
      <c r="D7" s="916"/>
      <c r="E7" s="916"/>
      <c r="F7" s="916"/>
      <c r="G7" s="917"/>
      <c r="H7" s="918"/>
      <c r="I7" s="906"/>
      <c r="J7" s="907"/>
      <c r="K7" s="908" t="str">
        <f>A7</f>
        <v>Country: Armenia</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12" t="s">
        <v>205</v>
      </c>
      <c r="E13" s="1513"/>
      <c r="F13" s="1513"/>
      <c r="G13" s="1513"/>
      <c r="H13" s="1514"/>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1182" t="s">
        <v>205</v>
      </c>
      <c r="E15" s="151" t="s">
        <v>55</v>
      </c>
      <c r="F15" s="1477"/>
      <c r="G15" s="1478"/>
      <c r="H15" s="1479"/>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577" t="s">
        <v>205</v>
      </c>
      <c r="E16" s="153" t="s">
        <v>55</v>
      </c>
      <c r="F16" s="1477"/>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577" t="s">
        <v>205</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577" t="s">
        <v>205</v>
      </c>
      <c r="E18" s="153" t="s">
        <v>56</v>
      </c>
      <c r="F18" s="1477"/>
      <c r="G18" s="1478"/>
      <c r="H18" s="147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577" t="s">
        <v>205</v>
      </c>
      <c r="E19" s="153" t="s">
        <v>57</v>
      </c>
      <c r="F19" s="1477"/>
      <c r="G19" s="1478"/>
      <c r="H19" s="1479"/>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577" t="s">
        <v>205</v>
      </c>
      <c r="E20" s="153" t="s">
        <v>58</v>
      </c>
      <c r="F20" s="1477"/>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562" t="s">
        <v>17</v>
      </c>
      <c r="C21" s="1562"/>
      <c r="D21" s="577" t="s">
        <v>205</v>
      </c>
      <c r="E21" s="153" t="s">
        <v>59</v>
      </c>
      <c r="F21" s="1477"/>
      <c r="G21" s="1478"/>
      <c r="H21" s="147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562" t="s">
        <v>39</v>
      </c>
      <c r="C22" s="1562"/>
      <c r="D22" s="577" t="s">
        <v>205</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562" t="s">
        <v>121</v>
      </c>
      <c r="C23" s="1562"/>
      <c r="D23" s="577" t="s">
        <v>205</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98"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v>140000</v>
      </c>
      <c r="H29" s="1613"/>
      <c r="I29" s="438"/>
      <c r="J29" s="403">
        <f>G29</f>
        <v>140000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14" t="s">
        <v>220</v>
      </c>
      <c r="H30" s="1615"/>
      <c r="I30" s="438"/>
      <c r="J30" s="403" t="str">
        <f>G30</f>
        <v>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c r="AB30" s="114"/>
    </row>
    <row r="31" spans="1:134" s="111" customFormat="1" ht="30">
      <c r="A31" s="1480" t="s">
        <v>128</v>
      </c>
      <c r="B31" s="1465"/>
      <c r="C31" s="1465"/>
      <c r="D31" s="1465"/>
      <c r="E31" s="1465"/>
      <c r="F31" s="1465"/>
      <c r="G31" s="1466"/>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80" t="s">
        <v>129</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607" t="s">
        <v>207</v>
      </c>
      <c r="C34" s="1607"/>
      <c r="D34" s="1608"/>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169" t="s">
        <v>538</v>
      </c>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0</v>
      </c>
      <c r="F36" s="169" t="s">
        <v>538</v>
      </c>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586" t="s">
        <v>62</v>
      </c>
      <c r="E41" s="168">
        <v>0</v>
      </c>
      <c r="F41" s="169" t="s">
        <v>538</v>
      </c>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205</v>
      </c>
      <c r="E42" s="1513"/>
      <c r="F42" s="1513"/>
      <c r="G42" s="1513"/>
      <c r="H42" s="1514"/>
      <c r="I42" s="444"/>
      <c r="J42" s="437"/>
      <c r="K42" s="397" t="str">
        <f>C42</f>
        <v>i. Specify source(s) of internally generated funds spent (for example, from taxes)</v>
      </c>
      <c r="L42" s="396"/>
      <c r="M42" s="396"/>
      <c r="N42" s="396"/>
      <c r="O42" s="398" t="str">
        <f>D42</f>
        <v>Not applicable</v>
      </c>
      <c r="P42" s="396"/>
      <c r="Q42" s="396"/>
      <c r="R42" s="396"/>
      <c r="S42" s="396"/>
      <c r="T42" s="406"/>
      <c r="U42" s="406"/>
      <c r="V42" s="406"/>
      <c r="W42" s="407"/>
      <c r="X42" s="407"/>
      <c r="Y42" s="424"/>
      <c r="Z42" s="425"/>
      <c r="AA42" s="409"/>
    </row>
    <row r="43" spans="1:27" s="111" customFormat="1" ht="78.75" customHeight="1">
      <c r="A43" s="164"/>
      <c r="B43" s="1465" t="s">
        <v>140</v>
      </c>
      <c r="C43" s="1466"/>
      <c r="D43" s="586" t="s">
        <v>62</v>
      </c>
      <c r="E43" s="168">
        <v>0</v>
      </c>
      <c r="F43" s="177" t="s">
        <v>538</v>
      </c>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205</v>
      </c>
      <c r="E44" s="1513"/>
      <c r="F44" s="1513"/>
      <c r="G44" s="1513"/>
      <c r="H44" s="1514"/>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65" t="s">
        <v>142</v>
      </c>
      <c r="C45" s="1466"/>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8" s="111" customFormat="1">
      <c r="A49" s="164"/>
      <c r="B49" s="1465" t="s">
        <v>99</v>
      </c>
      <c r="C49" s="1466"/>
      <c r="D49" s="586" t="s">
        <v>61</v>
      </c>
      <c r="E49" s="168">
        <v>22000</v>
      </c>
      <c r="F49" s="169" t="s">
        <v>538</v>
      </c>
      <c r="G49" s="190" t="s">
        <v>220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8" s="111" customFormat="1">
      <c r="A50" s="164"/>
      <c r="B50" s="179"/>
      <c r="C50" s="180" t="s">
        <v>100</v>
      </c>
      <c r="D50" s="1600" t="s">
        <v>220</v>
      </c>
      <c r="E50" s="1601"/>
      <c r="F50" s="1601"/>
      <c r="G50" s="1601"/>
      <c r="H50" s="1602"/>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8" s="111" customFormat="1" ht="225">
      <c r="A51" s="164"/>
      <c r="B51" s="1465" t="s">
        <v>149</v>
      </c>
      <c r="C51" s="1466"/>
      <c r="D51" s="586" t="s">
        <v>62</v>
      </c>
      <c r="E51" s="168">
        <v>0</v>
      </c>
      <c r="F51" s="169" t="s">
        <v>538</v>
      </c>
      <c r="G51" s="190" t="s">
        <v>223</v>
      </c>
      <c r="H51" s="614" t="s">
        <v>712</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B51" s="409"/>
    </row>
    <row r="52" spans="1:28" s="111" customFormat="1" ht="30">
      <c r="A52" s="164"/>
      <c r="B52" s="1465" t="s">
        <v>150</v>
      </c>
      <c r="C52" s="1466"/>
      <c r="D52" s="586" t="s">
        <v>62</v>
      </c>
      <c r="E52" s="168">
        <v>0</v>
      </c>
      <c r="F52" s="169" t="s">
        <v>538</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8" s="111" customFormat="1" ht="45">
      <c r="A53" s="164"/>
      <c r="B53" s="1465" t="s">
        <v>151</v>
      </c>
      <c r="C53" s="1466"/>
      <c r="D53" s="181"/>
      <c r="E53" s="182">
        <f>E49+E51+E52</f>
        <v>22000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8"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8"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8" s="111" customFormat="1" ht="150">
      <c r="A56" s="1594" t="s">
        <v>152</v>
      </c>
      <c r="B56" s="1603"/>
      <c r="C56" s="1603"/>
      <c r="D56" s="1603"/>
      <c r="E56" s="1604"/>
      <c r="F56" s="566">
        <f>E45/(E45+E53)</f>
        <v>0</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8" s="111" customFormat="1" ht="140.25" customHeight="1">
      <c r="A57" s="1589" t="s">
        <v>210</v>
      </c>
      <c r="B57" s="1590"/>
      <c r="C57" s="1590"/>
      <c r="D57" s="1590"/>
      <c r="E57" s="1591"/>
      <c r="F57" s="566">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8" s="111" customFormat="1" ht="135">
      <c r="A58" s="1594" t="s">
        <v>153</v>
      </c>
      <c r="B58" s="1595"/>
      <c r="C58" s="1595"/>
      <c r="D58" s="1595"/>
      <c r="E58" s="1596"/>
      <c r="F58" s="566">
        <f>(E45+E53)/G29</f>
        <v>0.15714285714285714</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8" s="111" customFormat="1" ht="60">
      <c r="A59" s="1597" t="s">
        <v>211</v>
      </c>
      <c r="B59" s="1598"/>
      <c r="C59" s="1598"/>
      <c r="D59" s="1598"/>
      <c r="E59" s="1599"/>
      <c r="F59" s="585" t="s">
        <v>61</v>
      </c>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8"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8" s="111" customFormat="1" ht="45">
      <c r="A61" s="1480" t="s">
        <v>154</v>
      </c>
      <c r="B61" s="1465"/>
      <c r="C61" s="1465"/>
      <c r="D61" s="1465"/>
      <c r="E61" s="1466"/>
      <c r="F61" s="1467" t="s">
        <v>205</v>
      </c>
      <c r="G61" s="1588"/>
      <c r="H61" s="1468"/>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8" s="111" customFormat="1">
      <c r="A62" s="152"/>
      <c r="B62" s="1465" t="s">
        <v>31</v>
      </c>
      <c r="C62" s="1465"/>
      <c r="D62" s="1465"/>
      <c r="E62" s="1465"/>
      <c r="F62" s="1502" t="s">
        <v>205</v>
      </c>
      <c r="G62" s="1503"/>
      <c r="H62" s="1504"/>
      <c r="I62" s="438"/>
      <c r="J62" s="437"/>
      <c r="K62" s="397"/>
      <c r="L62" s="396"/>
      <c r="M62" s="448">
        <f>E62</f>
        <v>0</v>
      </c>
      <c r="N62" s="396"/>
      <c r="O62" s="396"/>
      <c r="P62" s="396"/>
      <c r="Q62" s="397" t="str">
        <f>F62</f>
        <v>Not applicable</v>
      </c>
      <c r="R62" s="398" t="str">
        <f>B62</f>
        <v>a. Specify entity</v>
      </c>
      <c r="S62" s="396"/>
      <c r="T62" s="406"/>
      <c r="U62" s="406"/>
      <c r="V62" s="406"/>
      <c r="W62" s="407"/>
      <c r="X62" s="407"/>
      <c r="Y62" s="424"/>
      <c r="Z62" s="425"/>
      <c r="AA62" s="409"/>
    </row>
    <row r="63" spans="1:28" s="111" customFormat="1" ht="30.75" customHeight="1">
      <c r="A63" s="571"/>
      <c r="B63" s="570"/>
      <c r="C63" s="1465" t="s">
        <v>178</v>
      </c>
      <c r="D63" s="1465"/>
      <c r="E63" s="1466"/>
      <c r="F63" s="1467" t="s">
        <v>205</v>
      </c>
      <c r="G63" s="1588"/>
      <c r="H63" s="1468"/>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8"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58" t="s">
        <v>61</v>
      </c>
      <c r="E68" s="1659"/>
      <c r="F68" s="579" t="s">
        <v>62</v>
      </c>
      <c r="G68" s="579" t="s">
        <v>62</v>
      </c>
      <c r="H68" s="99" t="s">
        <v>66</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58" t="s">
        <v>61</v>
      </c>
      <c r="E69" s="1659"/>
      <c r="F69" s="579" t="s">
        <v>62</v>
      </c>
      <c r="G69" s="579" t="s">
        <v>62</v>
      </c>
      <c r="H69" s="99" t="s">
        <v>66</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58" t="s">
        <v>61</v>
      </c>
      <c r="E70" s="1659"/>
      <c r="F70" s="579" t="s">
        <v>62</v>
      </c>
      <c r="G70" s="579" t="s">
        <v>62</v>
      </c>
      <c r="H70" s="99" t="s">
        <v>66</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58" t="s">
        <v>62</v>
      </c>
      <c r="E71" s="1659"/>
      <c r="F71" s="579" t="s">
        <v>62</v>
      </c>
      <c r="G71" s="579" t="s">
        <v>62</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58" t="s">
        <v>61</v>
      </c>
      <c r="E72" s="1659"/>
      <c r="F72" s="579" t="s">
        <v>61</v>
      </c>
      <c r="G72" s="579" t="s">
        <v>62</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58" t="s">
        <v>61</v>
      </c>
      <c r="E73" s="1659"/>
      <c r="F73" s="579" t="s">
        <v>61</v>
      </c>
      <c r="G73" s="579" t="s">
        <v>62</v>
      </c>
      <c r="H73" s="99" t="s">
        <v>66</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58" t="s">
        <v>62</v>
      </c>
      <c r="E74" s="1659"/>
      <c r="F74" s="579" t="s">
        <v>62</v>
      </c>
      <c r="G74" s="579" t="s">
        <v>62</v>
      </c>
      <c r="H74" s="99"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58" t="s">
        <v>61</v>
      </c>
      <c r="E75" s="1659"/>
      <c r="F75" s="579" t="s">
        <v>62</v>
      </c>
      <c r="G75" s="579" t="s">
        <v>62</v>
      </c>
      <c r="H75" s="99"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58" t="s">
        <v>66</v>
      </c>
      <c r="E76" s="1659"/>
      <c r="F76" s="579" t="s">
        <v>62</v>
      </c>
      <c r="G76" s="579" t="s">
        <v>62</v>
      </c>
      <c r="H76" s="99" t="s">
        <v>66</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58" t="s">
        <v>61</v>
      </c>
      <c r="E77" s="1659"/>
      <c r="F77" s="579" t="s">
        <v>62</v>
      </c>
      <c r="G77" s="579" t="s">
        <v>62</v>
      </c>
      <c r="H77" s="99" t="s">
        <v>66</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58" t="s">
        <v>62</v>
      </c>
      <c r="E78" s="1659"/>
      <c r="F78" s="579" t="s">
        <v>62</v>
      </c>
      <c r="G78" s="579" t="s">
        <v>62</v>
      </c>
      <c r="H78" s="99" t="s">
        <v>66</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58" t="s">
        <v>217</v>
      </c>
      <c r="E79" s="1659"/>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50.75" thickBot="1">
      <c r="A80" s="1558" t="s">
        <v>105</v>
      </c>
      <c r="B80" s="1482"/>
      <c r="C80" s="1483"/>
      <c r="D80" s="1486" t="s">
        <v>713</v>
      </c>
      <c r="E80" s="1487"/>
      <c r="F80" s="1487"/>
      <c r="G80" s="1487"/>
      <c r="H80" s="1488"/>
      <c r="I80" s="419"/>
      <c r="J80" s="437"/>
      <c r="K80" s="397" t="str">
        <f>A80</f>
        <v>C2. Please note any comments about the commodities offered.</v>
      </c>
      <c r="L80" s="396"/>
      <c r="M80" s="396"/>
      <c r="N80" s="396"/>
      <c r="O80" s="397" t="str">
        <f>D80</f>
        <v>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57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580" t="s">
        <v>218</v>
      </c>
      <c r="D85" s="1660" t="s">
        <v>714</v>
      </c>
      <c r="E85" s="1661"/>
      <c r="F85" s="578" t="s">
        <v>61</v>
      </c>
      <c r="G85" s="1523" t="s">
        <v>61</v>
      </c>
      <c r="H85" s="1662"/>
      <c r="I85" s="458"/>
      <c r="J85" s="446" t="str">
        <f>G85</f>
        <v>Yes</v>
      </c>
      <c r="K85" s="397" t="str">
        <f>B85</f>
        <v>a</v>
      </c>
      <c r="L85" s="396"/>
      <c r="M85" s="426">
        <f>E85</f>
        <v>0</v>
      </c>
      <c r="N85" s="396"/>
      <c r="O85" s="396"/>
      <c r="P85" s="396"/>
      <c r="Q85" s="396"/>
      <c r="R85" s="397"/>
      <c r="S85" s="397" t="str">
        <f>D85</f>
        <v>2007- 2015</v>
      </c>
      <c r="T85" s="406"/>
      <c r="U85" s="406"/>
      <c r="V85" s="406"/>
      <c r="W85" s="407"/>
      <c r="X85" s="407"/>
      <c r="Y85" s="424"/>
      <c r="Z85" s="425"/>
      <c r="AA85" s="409"/>
    </row>
    <row r="86" spans="1:28" s="111" customFormat="1" ht="28.5" customHeight="1">
      <c r="A86" s="1561" t="s">
        <v>71</v>
      </c>
      <c r="B86" s="1562"/>
      <c r="C86" s="1562"/>
      <c r="D86" s="1562"/>
      <c r="E86" s="1562"/>
      <c r="F86" s="1562"/>
      <c r="G86" s="1563"/>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40" t="s">
        <v>205</v>
      </c>
      <c r="F87" s="1642"/>
      <c r="G87" s="1642"/>
      <c r="H87" s="1541"/>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40" t="s">
        <v>205</v>
      </c>
      <c r="F88" s="1642"/>
      <c r="G88" s="1642"/>
      <c r="H88" s="1541"/>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60" customHeight="1">
      <c r="A90" s="152"/>
      <c r="B90" s="1465" t="s">
        <v>22</v>
      </c>
      <c r="C90" s="1465"/>
      <c r="D90" s="1465"/>
      <c r="E90" s="1642" t="s">
        <v>715</v>
      </c>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65" t="s">
        <v>22</v>
      </c>
      <c r="C92" s="1465"/>
      <c r="D92" s="1466"/>
      <c r="E92" s="615" t="s">
        <v>205</v>
      </c>
      <c r="F92" s="573"/>
      <c r="G92" s="573"/>
      <c r="H92" s="574"/>
      <c r="I92" s="458"/>
      <c r="J92" s="446"/>
      <c r="K92" s="397" t="str">
        <f>B92</f>
        <v>a. If yes, describe the policies.</v>
      </c>
      <c r="L92" s="396"/>
      <c r="M92" s="396"/>
      <c r="N92" s="460"/>
      <c r="O92" s="398" t="str">
        <f>E92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205</v>
      </c>
      <c r="E95" s="1538"/>
      <c r="F95" s="1539"/>
      <c r="G95" s="1540" t="s">
        <v>203</v>
      </c>
      <c r="H95" s="1541"/>
      <c r="I95" s="465"/>
      <c r="J95" s="446" t="str">
        <f t="shared" si="3"/>
        <v>Doctor</v>
      </c>
      <c r="K95" s="397"/>
      <c r="L95" s="396"/>
      <c r="M95" s="426"/>
      <c r="N95" s="396"/>
      <c r="O95" s="397"/>
      <c r="P95" s="397"/>
      <c r="Q95" s="396"/>
      <c r="R95" s="396"/>
      <c r="S95" s="396"/>
      <c r="T95" s="463" t="str">
        <f>D95</f>
        <v>Not applicable</v>
      </c>
      <c r="U95" s="464"/>
      <c r="V95" s="406"/>
      <c r="W95" s="407"/>
      <c r="X95" s="407"/>
      <c r="Y95" s="424"/>
      <c r="Z95" s="425"/>
      <c r="AA95" s="409"/>
    </row>
    <row r="96" spans="1:28" s="111" customFormat="1" ht="15" customHeight="1">
      <c r="A96" s="130"/>
      <c r="B96" s="95" t="s">
        <v>11</v>
      </c>
      <c r="C96" s="92" t="s">
        <v>188</v>
      </c>
      <c r="D96" s="1537" t="s">
        <v>205</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Not applicable</v>
      </c>
      <c r="U96" s="464"/>
      <c r="V96" s="406"/>
      <c r="W96" s="407"/>
      <c r="X96" s="407"/>
      <c r="Y96" s="424"/>
      <c r="Z96" s="425"/>
      <c r="AA96" s="409"/>
    </row>
    <row r="97" spans="1:27" s="111" customFormat="1" ht="15" customHeight="1">
      <c r="A97" s="130"/>
      <c r="B97" s="95" t="s">
        <v>12</v>
      </c>
      <c r="C97" s="92" t="s">
        <v>189</v>
      </c>
      <c r="D97" s="1537" t="s">
        <v>205</v>
      </c>
      <c r="E97" s="1538"/>
      <c r="F97" s="1539"/>
      <c r="G97" s="1540" t="s">
        <v>205</v>
      </c>
      <c r="H97" s="1541"/>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37" t="s">
        <v>203</v>
      </c>
      <c r="E98" s="1538"/>
      <c r="F98" s="1539"/>
      <c r="G98" s="1540" t="s">
        <v>203</v>
      </c>
      <c r="H98" s="1541"/>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205</v>
      </c>
      <c r="E100" s="1538"/>
      <c r="F100" s="1539"/>
      <c r="G100" s="1540" t="s">
        <v>203</v>
      </c>
      <c r="H100" s="1541"/>
      <c r="I100" s="465"/>
      <c r="J100" s="446" t="str">
        <f t="shared" si="3"/>
        <v>Doctor</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205</v>
      </c>
      <c r="E101" s="1538"/>
      <c r="F101" s="1539"/>
      <c r="G101" s="1540" t="s">
        <v>203</v>
      </c>
      <c r="H101" s="1541"/>
      <c r="I101" s="465"/>
      <c r="J101" s="446" t="str">
        <f t="shared" si="3"/>
        <v>Doctor</v>
      </c>
      <c r="K101" s="397"/>
      <c r="L101" s="396"/>
      <c r="M101" s="426"/>
      <c r="N101" s="396"/>
      <c r="O101" s="397"/>
      <c r="P101" s="397"/>
      <c r="Q101" s="396"/>
      <c r="R101" s="396"/>
      <c r="S101" s="396"/>
      <c r="T101" s="463" t="str">
        <f t="shared" si="4"/>
        <v>Not applicable</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t="s">
        <v>716</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While all hormonal contraceptives and IUDs can be prescribed by doctors only, all of them are available in pharmacies without prescription, and pharmacists can sell them.</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100" t="s">
        <v>62</v>
      </c>
      <c r="E106" s="1540"/>
      <c r="F106" s="1642"/>
      <c r="G106" s="1663"/>
      <c r="H106" s="98" t="s">
        <v>205</v>
      </c>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100" t="s">
        <v>62</v>
      </c>
      <c r="E107" s="1540"/>
      <c r="F107" s="1642"/>
      <c r="G107" s="1663"/>
      <c r="H107" s="98" t="s">
        <v>205</v>
      </c>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100" t="s">
        <v>62</v>
      </c>
      <c r="E108" s="1540"/>
      <c r="F108" s="1642"/>
      <c r="G108" s="1663"/>
      <c r="H108" s="98" t="s">
        <v>205</v>
      </c>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62</v>
      </c>
      <c r="H118" s="1646"/>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62</v>
      </c>
      <c r="H119" s="1646"/>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62</v>
      </c>
      <c r="H120" s="1646"/>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62</v>
      </c>
      <c r="H121" s="1646"/>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62</v>
      </c>
      <c r="H123" s="1646"/>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2013</v>
      </c>
      <c r="H127" s="1648"/>
      <c r="I127" s="421"/>
      <c r="J127" s="446">
        <f t="shared" si="5"/>
        <v>2013</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221</v>
      </c>
      <c r="E128" s="1665"/>
      <c r="F128" s="1665"/>
      <c r="G128" s="1665"/>
      <c r="H128" s="1666"/>
      <c r="I128" s="421"/>
      <c r="J128" s="473"/>
      <c r="K128" s="397" t="str">
        <f>A128</f>
        <v xml:space="preserve">D11. Name of the list(s)
</v>
      </c>
      <c r="L128" s="397"/>
      <c r="M128" s="396"/>
      <c r="N128" s="396"/>
      <c r="O128" s="397" t="str">
        <f>D128</f>
        <v>Essential Medicine List of the Republic of Armenia</v>
      </c>
      <c r="P128" s="396"/>
      <c r="Q128" s="474"/>
      <c r="R128" s="396"/>
      <c r="S128" s="412"/>
      <c r="T128" s="413"/>
      <c r="U128" s="413"/>
      <c r="V128" s="413"/>
      <c r="W128" s="414"/>
      <c r="X128" s="414"/>
      <c r="Y128" s="474"/>
      <c r="Z128" s="475"/>
      <c r="AA128" s="409"/>
    </row>
    <row r="129" spans="1:27" s="132" customFormat="1" ht="30">
      <c r="A129" s="1480" t="s">
        <v>472</v>
      </c>
      <c r="B129" s="1465"/>
      <c r="C129" s="1466"/>
      <c r="D129" s="1664" t="s">
        <v>219</v>
      </c>
      <c r="E129" s="1665"/>
      <c r="F129" s="1665"/>
      <c r="G129" s="1665"/>
      <c r="H129" s="1666"/>
      <c r="I129" s="421"/>
      <c r="J129" s="473"/>
      <c r="K129" s="397" t="str">
        <f>A129</f>
        <v xml:space="preserve">D12. Notes about the list(s)
</v>
      </c>
      <c r="L129" s="397"/>
      <c r="M129" s="396"/>
      <c r="N129" s="396"/>
      <c r="O129" s="397" t="str">
        <f>D129</f>
        <v>IUDs, condoms, and spermicides are not on the list because they are not drugs. Implants are not registered.</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2008</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999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80" t="s">
        <v>1789</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569"/>
      <c r="B140" s="1465" t="s">
        <v>108</v>
      </c>
      <c r="C140" s="1465"/>
      <c r="D140" s="1465"/>
      <c r="E140" s="1465"/>
      <c r="F140" s="1466"/>
      <c r="G140" s="1467" t="s">
        <v>205</v>
      </c>
      <c r="H140" s="1468"/>
      <c r="I140" s="419"/>
      <c r="J140" s="446" t="str">
        <f t="shared" ref="J140:J150" si="7">G140</f>
        <v>Not applicable</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65" t="s">
        <v>170</v>
      </c>
      <c r="C142" s="1465"/>
      <c r="D142" s="1465"/>
      <c r="E142" s="1465"/>
      <c r="F142" s="1466"/>
      <c r="G142" s="1467" t="s">
        <v>205</v>
      </c>
      <c r="H142" s="1468"/>
      <c r="I142" s="419"/>
      <c r="J142" s="446" t="str">
        <f t="shared" si="7"/>
        <v>Not applicable</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65" t="s">
        <v>171</v>
      </c>
      <c r="C143" s="1465"/>
      <c r="D143" s="1465"/>
      <c r="E143" s="1465"/>
      <c r="F143" s="1466"/>
      <c r="G143" s="1467" t="s">
        <v>205</v>
      </c>
      <c r="H143" s="1468"/>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65" t="s">
        <v>717</v>
      </c>
      <c r="C149" s="1465"/>
      <c r="D149" s="1465"/>
      <c r="E149" s="1465"/>
      <c r="F149" s="1465"/>
      <c r="G149" s="1502" t="s">
        <v>710</v>
      </c>
      <c r="H149" s="1504"/>
      <c r="I149" s="419"/>
      <c r="J149" s="446" t="str">
        <f t="shared" si="7"/>
        <v>01/13 -12/13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222</v>
      </c>
      <c r="H150" s="1504"/>
      <c r="I150" s="419"/>
      <c r="J150" s="446" t="str">
        <f t="shared" si="7"/>
        <v>UNFPA LMIS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569"/>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50.75" thickBot="1">
      <c r="A154" s="1469" t="s">
        <v>473</v>
      </c>
      <c r="B154" s="1470"/>
      <c r="C154" s="1471"/>
      <c r="D154" s="1472" t="s">
        <v>718</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G111:G113 H106:H108 D16:D23 H25 G152:G153 G132:G135 F63 G148 G140:G146 D26 G147:H147">
      <formula1>$W$1:$W$3</formula1>
    </dataValidation>
    <dataValidation type="list" allowBlank="1" showInputMessage="1" showErrorMessage="1" errorTitle="Choose from dropdown" error="Please choose from the dropdown list." prompt="Please select from the dropdown list." sqref="G138 D15">
      <formula1>$W$1:$W$3</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sqref="D68:H78">
      <formula1>"Yes, No, Don’t know, Not applicable"</formula1>
    </dataValidation>
  </dataValidations>
  <hyperlinks>
    <hyperlink ref="C5" location="Introduction!A1" display="To jump to the Introduction sheet, click here"/>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1472</v>
      </c>
      <c r="B7" s="1632"/>
      <c r="C7" s="1632"/>
      <c r="D7" s="916"/>
      <c r="E7" s="916"/>
      <c r="F7" s="916"/>
      <c r="G7" s="917"/>
      <c r="H7" s="918"/>
      <c r="I7" s="906"/>
      <c r="J7" s="907"/>
      <c r="K7" s="908" t="str">
        <f>A7</f>
        <v>Country: Bangladesh</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40" t="s">
        <v>225</v>
      </c>
      <c r="E13" s="1642"/>
      <c r="F13" s="1642"/>
      <c r="G13" s="1642"/>
      <c r="H13" s="1541"/>
      <c r="I13" s="419"/>
      <c r="J13" s="404"/>
      <c r="K13" s="397" t="str">
        <f>B13</f>
        <v>a. What is the name of the committee?</v>
      </c>
      <c r="L13" s="426" t="str">
        <f>D13</f>
        <v>Logistics Coordination Forum (LCF), Forecasting Working Group (FWG)</v>
      </c>
      <c r="M13" s="396"/>
      <c r="N13" s="396"/>
      <c r="O13" s="398" t="str">
        <f>D13</f>
        <v>Logistics Coordination Forum (LCF), Forecasting Working Group (FWG)</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577" t="s">
        <v>61</v>
      </c>
      <c r="E15" s="151" t="s">
        <v>55</v>
      </c>
      <c r="F15" s="1664" t="s">
        <v>226</v>
      </c>
      <c r="G15" s="1665"/>
      <c r="H15" s="1666"/>
      <c r="I15" s="419"/>
      <c r="J15" s="404"/>
      <c r="K15" s="397" t="str">
        <f t="shared" ref="K15:K23" si="0">B15</f>
        <v>a. Social marketing</v>
      </c>
      <c r="L15" s="396"/>
      <c r="M15" s="396"/>
      <c r="N15" s="396"/>
      <c r="O15" s="397"/>
      <c r="P15" s="396"/>
      <c r="Q15" s="397" t="str">
        <f t="shared" ref="Q15:Q23" si="1">F15</f>
        <v>Social Marketing Company (SMC)</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65" t="s">
        <v>118</v>
      </c>
      <c r="C16" s="1466"/>
      <c r="D16" s="577" t="s">
        <v>61</v>
      </c>
      <c r="E16" s="153" t="s">
        <v>55</v>
      </c>
      <c r="F16" s="1664" t="s">
        <v>227</v>
      </c>
      <c r="G16" s="1665"/>
      <c r="H16" s="1666"/>
      <c r="I16" s="419"/>
      <c r="J16" s="404"/>
      <c r="K16" s="397" t="str">
        <f t="shared" si="0"/>
        <v>b. NGO (for example: service delivery, advocacy, Planned Parenthood affiliate, Marie Stopes affiliate, faith-based organizations, etc.)</v>
      </c>
      <c r="L16" s="396"/>
      <c r="M16" s="396"/>
      <c r="N16" s="396"/>
      <c r="O16" s="397"/>
      <c r="P16" s="396"/>
      <c r="Q16" s="397" t="str">
        <f t="shared" si="1"/>
        <v>Family Planning Association of Bangladesh, Marie Stopes, Pop Council, Management Sciences for Health/Systems for Improved Access to Pharmaceuticals and Services (SIAPS) Program</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577" t="s">
        <v>62</v>
      </c>
      <c r="E17" s="153" t="s">
        <v>55</v>
      </c>
      <c r="F17" s="1664"/>
      <c r="G17" s="1665"/>
      <c r="H17" s="166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577" t="s">
        <v>61</v>
      </c>
      <c r="E18" s="153" t="s">
        <v>56</v>
      </c>
      <c r="F18" s="1664" t="s">
        <v>228</v>
      </c>
      <c r="G18" s="1665"/>
      <c r="H18" s="1666"/>
      <c r="I18" s="419"/>
      <c r="J18" s="404"/>
      <c r="K18" s="397" t="str">
        <f t="shared" si="0"/>
        <v>d. Donors</v>
      </c>
      <c r="L18" s="396"/>
      <c r="M18" s="396"/>
      <c r="N18" s="396"/>
      <c r="O18" s="397"/>
      <c r="P18" s="396"/>
      <c r="Q18" s="397" t="str">
        <f t="shared" si="1"/>
        <v>USAID, World Bank, JICA, GiZ, CIDA, KfW, DFID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577" t="s">
        <v>61</v>
      </c>
      <c r="E19" s="153" t="s">
        <v>57</v>
      </c>
      <c r="F19" s="1664" t="s">
        <v>220</v>
      </c>
      <c r="G19" s="1665"/>
      <c r="H19" s="166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577" t="s">
        <v>61</v>
      </c>
      <c r="E20" s="153" t="s">
        <v>58</v>
      </c>
      <c r="F20" s="1664" t="s">
        <v>229</v>
      </c>
      <c r="G20" s="1665"/>
      <c r="H20" s="166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Directorate General of Family Planning (DGFP), National Institute of Population, Research and Training, Ministry of Health and Family Welfare (MOHFW)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577" t="s">
        <v>61</v>
      </c>
      <c r="E21" s="153" t="s">
        <v>59</v>
      </c>
      <c r="F21" s="1664" t="s">
        <v>230</v>
      </c>
      <c r="G21" s="1665"/>
      <c r="H21" s="1666"/>
      <c r="I21" s="419"/>
      <c r="J21" s="404"/>
      <c r="K21" s="397" t="str">
        <f t="shared" si="0"/>
        <v>g. Central Medical Store or Central Warehouse</v>
      </c>
      <c r="L21" s="396"/>
      <c r="M21" s="396"/>
      <c r="N21" s="396"/>
      <c r="O21" s="397"/>
      <c r="P21" s="396"/>
      <c r="Q21" s="397" t="str">
        <f t="shared" si="1"/>
        <v>Directorate General Family Planning (DGFP) central warehouse</v>
      </c>
      <c r="R21" s="396"/>
      <c r="S21" s="396"/>
      <c r="T21" s="406"/>
      <c r="U21" s="406"/>
      <c r="V21" s="406"/>
      <c r="W21" s="407"/>
      <c r="X21" s="407"/>
      <c r="Y21" s="424"/>
      <c r="Z21" s="425"/>
      <c r="AA21" s="409"/>
    </row>
    <row r="22" spans="1:134" s="111" customFormat="1">
      <c r="A22" s="152"/>
      <c r="B22" s="1562" t="s">
        <v>39</v>
      </c>
      <c r="C22" s="1562"/>
      <c r="D22" s="577" t="s">
        <v>62</v>
      </c>
      <c r="E22" s="153" t="s">
        <v>59</v>
      </c>
      <c r="F22" s="1664"/>
      <c r="G22" s="1665"/>
      <c r="H22" s="166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577" t="s">
        <v>61</v>
      </c>
      <c r="E23" s="153" t="s">
        <v>59</v>
      </c>
      <c r="F23" s="1664" t="s">
        <v>231</v>
      </c>
      <c r="G23" s="1665"/>
      <c r="H23" s="1666"/>
      <c r="I23" s="419"/>
      <c r="J23" s="404"/>
      <c r="K23" s="403" t="str">
        <f t="shared" si="0"/>
        <v>i. Other (for example: partners)</v>
      </c>
      <c r="L23" s="404"/>
      <c r="M23" s="404"/>
      <c r="N23" s="404"/>
      <c r="O23" s="403"/>
      <c r="P23" s="404"/>
      <c r="Q23" s="403" t="str">
        <f t="shared" si="1"/>
        <v xml:space="preserve">Population Science Department of  Dhaka University </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98"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61</v>
      </c>
      <c r="E26" s="155" t="s">
        <v>53</v>
      </c>
      <c r="F26" s="156" t="s">
        <v>232</v>
      </c>
      <c r="G26" s="157" t="s">
        <v>34</v>
      </c>
      <c r="H26" s="117" t="s">
        <v>233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675</v>
      </c>
      <c r="B29" s="1465"/>
      <c r="C29" s="1465"/>
      <c r="D29" s="1465"/>
      <c r="E29" s="1465"/>
      <c r="F29" s="1466"/>
      <c r="G29" s="1612">
        <v>40000000</v>
      </c>
      <c r="H29" s="1613"/>
      <c r="I29" s="438"/>
      <c r="J29" s="403">
        <f>G29</f>
        <v>40000000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20" t="s">
        <v>720</v>
      </c>
      <c r="F30" s="162" t="s">
        <v>127</v>
      </c>
      <c r="G30" s="1667" t="s">
        <v>719</v>
      </c>
      <c r="H30" s="1668"/>
      <c r="I30" s="438"/>
      <c r="J30" s="403" t="str">
        <f>G30</f>
        <v>SIAPS/MSH</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80" t="s">
        <v>129</v>
      </c>
      <c r="B33" s="1465"/>
      <c r="C33" s="1465"/>
      <c r="D33" s="1465"/>
      <c r="E33" s="1465"/>
      <c r="F33" s="1465"/>
      <c r="G33" s="1465"/>
      <c r="H33" s="148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607" t="s">
        <v>207</v>
      </c>
      <c r="C34" s="1607"/>
      <c r="D34" s="1608"/>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607" t="s">
        <v>208</v>
      </c>
      <c r="C35" s="1607"/>
      <c r="D35" s="1608"/>
      <c r="E35" s="168">
        <v>0</v>
      </c>
      <c r="F35" s="220"/>
      <c r="G35" s="125"/>
      <c r="H35" s="125"/>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v>40000000</v>
      </c>
      <c r="F36" s="220" t="s">
        <v>720</v>
      </c>
      <c r="G36" s="125" t="s">
        <v>234</v>
      </c>
      <c r="H36" s="125"/>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562">
        <f>E35+E36</f>
        <v>40000000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123" t="s">
        <v>62</v>
      </c>
      <c r="E41" s="121"/>
      <c r="F41" s="220"/>
      <c r="G41" s="124"/>
      <c r="H41" s="12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40"/>
      <c r="E42" s="1642"/>
      <c r="F42" s="1642"/>
      <c r="G42" s="1642"/>
      <c r="H42" s="1541"/>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65" t="s">
        <v>140</v>
      </c>
      <c r="C43" s="1466"/>
      <c r="D43" s="586" t="s">
        <v>61</v>
      </c>
      <c r="E43" s="168">
        <v>34000000</v>
      </c>
      <c r="F43" s="220" t="s">
        <v>720</v>
      </c>
      <c r="G43" s="124" t="s">
        <v>721</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565">
        <f>E41+E43</f>
        <v>34000000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143</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65" t="s">
        <v>99</v>
      </c>
      <c r="C49" s="1466"/>
      <c r="D49" s="586" t="s">
        <v>62</v>
      </c>
      <c r="E49" s="168"/>
      <c r="F49" s="220"/>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c r="E50" s="1601"/>
      <c r="F50" s="1601"/>
      <c r="G50" s="1601"/>
      <c r="H50" s="1602"/>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65" t="s">
        <v>149</v>
      </c>
      <c r="C51" s="1466"/>
      <c r="D51" s="586" t="s">
        <v>62</v>
      </c>
      <c r="E51" s="168"/>
      <c r="F51" s="220"/>
      <c r="G51" s="487"/>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586" t="s">
        <v>62</v>
      </c>
      <c r="E52" s="168"/>
      <c r="F52" s="220"/>
      <c r="G52" s="488"/>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566">
        <f>E45/(E45+E53)</f>
        <v>1</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566">
        <f>E41/E45</f>
        <v>0</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566">
        <f>(E45+E53)/G29</f>
        <v>0.85</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585"/>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c r="G61" s="1588"/>
      <c r="H61" s="1468"/>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c r="G62" s="1478"/>
      <c r="H62" s="1479"/>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571"/>
      <c r="B63" s="570"/>
      <c r="C63" s="1465" t="s">
        <v>178</v>
      </c>
      <c r="D63" s="1465"/>
      <c r="E63" s="1466"/>
      <c r="F63" s="1467"/>
      <c r="G63" s="1588"/>
      <c r="H63" s="1468"/>
      <c r="I63" s="438"/>
      <c r="J63" s="437"/>
      <c r="K63" s="397"/>
      <c r="L63" s="396"/>
      <c r="M63" s="396"/>
      <c r="N63" s="396"/>
      <c r="O63" s="396"/>
      <c r="P63" s="396"/>
      <c r="Q63" s="397" t="e">
        <f>#REF!</f>
        <v>#REF!</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41" t="s">
        <v>61</v>
      </c>
      <c r="E68" s="1641"/>
      <c r="F68" s="579" t="s">
        <v>61</v>
      </c>
      <c r="G68" s="579"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41" t="s">
        <v>61</v>
      </c>
      <c r="E69" s="1641"/>
      <c r="F69" s="579" t="s">
        <v>62</v>
      </c>
      <c r="G69" s="579"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41" t="s">
        <v>61</v>
      </c>
      <c r="E70" s="1641"/>
      <c r="F70" s="579" t="s">
        <v>61</v>
      </c>
      <c r="G70" s="579"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41" t="s">
        <v>62</v>
      </c>
      <c r="E71" s="1641"/>
      <c r="F71" s="579" t="s">
        <v>61</v>
      </c>
      <c r="G71" s="579"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41" t="s">
        <v>62</v>
      </c>
      <c r="E72" s="1641"/>
      <c r="F72" s="579" t="s">
        <v>61</v>
      </c>
      <c r="G72" s="579"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41" t="s">
        <v>61</v>
      </c>
      <c r="E73" s="1641"/>
      <c r="F73" s="579" t="s">
        <v>61</v>
      </c>
      <c r="G73" s="579"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41" t="s">
        <v>62</v>
      </c>
      <c r="E74" s="1641"/>
      <c r="F74" s="579" t="s">
        <v>62</v>
      </c>
      <c r="G74" s="579"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41" t="s">
        <v>61</v>
      </c>
      <c r="E75" s="1641"/>
      <c r="F75" s="579" t="s">
        <v>61</v>
      </c>
      <c r="G75" s="579"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41" t="s">
        <v>61</v>
      </c>
      <c r="E76" s="1641"/>
      <c r="F76" s="579" t="s">
        <v>61</v>
      </c>
      <c r="G76" s="579"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69" t="s">
        <v>61</v>
      </c>
      <c r="E77" s="1669"/>
      <c r="F77" s="616" t="s">
        <v>61</v>
      </c>
      <c r="G77" s="616"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69" t="s">
        <v>62</v>
      </c>
      <c r="E78" s="1669"/>
      <c r="F78" s="616" t="s">
        <v>62</v>
      </c>
      <c r="G78" s="616"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41"/>
      <c r="E79" s="1641"/>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670"/>
      <c r="E80" s="1671"/>
      <c r="F80" s="1671"/>
      <c r="G80" s="1671"/>
      <c r="H80" s="1672"/>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33"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33"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33"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33" s="111" customFormat="1" ht="64.5" customHeight="1">
      <c r="A84" s="1566"/>
      <c r="B84" s="1568" t="s">
        <v>37</v>
      </c>
      <c r="C84" s="1569"/>
      <c r="D84" s="1569" t="s">
        <v>167</v>
      </c>
      <c r="E84" s="1569"/>
      <c r="F84" s="576"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33" s="111" customFormat="1" ht="15.75" thickBot="1">
      <c r="A85" s="1567"/>
      <c r="B85" s="210" t="s">
        <v>10</v>
      </c>
      <c r="C85" s="580" t="s">
        <v>235</v>
      </c>
      <c r="D85" s="1660" t="s">
        <v>722</v>
      </c>
      <c r="E85" s="1661"/>
      <c r="F85" s="578" t="s">
        <v>61</v>
      </c>
      <c r="G85" s="1523" t="s">
        <v>61</v>
      </c>
      <c r="H85" s="1662"/>
      <c r="I85" s="458"/>
      <c r="J85" s="446" t="str">
        <f>G85</f>
        <v>Yes</v>
      </c>
      <c r="K85" s="397" t="str">
        <f>B85</f>
        <v>a</v>
      </c>
      <c r="L85" s="396"/>
      <c r="M85" s="426">
        <f>E85</f>
        <v>0</v>
      </c>
      <c r="N85" s="396"/>
      <c r="O85" s="396"/>
      <c r="P85" s="396"/>
      <c r="Q85" s="396"/>
      <c r="R85" s="397"/>
      <c r="S85" s="397" t="str">
        <f>D85</f>
        <v>2011-16</v>
      </c>
      <c r="T85" s="406"/>
      <c r="U85" s="406"/>
      <c r="V85" s="406"/>
      <c r="W85" s="407"/>
      <c r="X85" s="407"/>
      <c r="Y85" s="424"/>
      <c r="Z85" s="425"/>
      <c r="AA85" s="409"/>
    </row>
    <row r="86" spans="1:33" s="111" customFormat="1" ht="28.5" customHeight="1">
      <c r="A86" s="1561" t="s">
        <v>71</v>
      </c>
      <c r="B86" s="1562"/>
      <c r="C86" s="1562"/>
      <c r="D86" s="1562"/>
      <c r="E86" s="1562"/>
      <c r="F86" s="1562"/>
      <c r="G86" s="1563"/>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33" s="111" customFormat="1" ht="30">
      <c r="A87" s="152"/>
      <c r="B87" s="1465" t="s">
        <v>106</v>
      </c>
      <c r="C87" s="1465"/>
      <c r="D87" s="1466"/>
      <c r="E87" s="1540" t="s">
        <v>236</v>
      </c>
      <c r="F87" s="1642"/>
      <c r="G87" s="1642"/>
      <c r="H87" s="1541"/>
      <c r="I87" s="458"/>
      <c r="J87" s="446"/>
      <c r="K87" s="397"/>
      <c r="L87" s="396"/>
      <c r="M87" s="426"/>
      <c r="N87" s="426" t="str">
        <f>E87</f>
        <v>Private sector</v>
      </c>
      <c r="O87" s="396"/>
      <c r="P87" s="397" t="str">
        <f>B87</f>
        <v>a. If yes, for which sectors (public, NGO, social marketing, commercial)?</v>
      </c>
      <c r="Q87" s="396"/>
      <c r="R87" s="397"/>
      <c r="S87" s="396"/>
      <c r="T87" s="406"/>
      <c r="U87" s="406"/>
      <c r="V87" s="406"/>
      <c r="W87" s="407"/>
      <c r="X87" s="407"/>
      <c r="Y87" s="424"/>
      <c r="Z87" s="425"/>
      <c r="AA87" s="409"/>
    </row>
    <row r="88" spans="1:33" s="111" customFormat="1">
      <c r="A88" s="152"/>
      <c r="B88" s="1465" t="s">
        <v>21</v>
      </c>
      <c r="C88" s="1465"/>
      <c r="D88" s="1466"/>
      <c r="E88" s="1540" t="s">
        <v>237</v>
      </c>
      <c r="F88" s="1642"/>
      <c r="G88" s="1642"/>
      <c r="H88" s="1541"/>
      <c r="I88" s="458"/>
      <c r="J88" s="446"/>
      <c r="K88" s="397"/>
      <c r="L88" s="396"/>
      <c r="M88" s="426"/>
      <c r="N88" s="426" t="str">
        <f>E88</f>
        <v>2.25% VAT, payable in advance</v>
      </c>
      <c r="O88" s="396"/>
      <c r="P88" s="397" t="str">
        <f>B88</f>
        <v>b. If yes, how much are the duties, taxes, or fees?</v>
      </c>
      <c r="Q88" s="396"/>
      <c r="R88" s="397"/>
      <c r="S88" s="396"/>
      <c r="T88" s="406"/>
      <c r="U88" s="406"/>
      <c r="V88" s="406"/>
      <c r="W88" s="407"/>
      <c r="X88" s="407"/>
      <c r="Y88" s="424"/>
      <c r="Z88" s="425"/>
      <c r="AA88" s="409"/>
    </row>
    <row r="89" spans="1:33" s="111" customFormat="1" ht="30" customHeight="1">
      <c r="A89" s="1480" t="s">
        <v>168</v>
      </c>
      <c r="B89" s="1465"/>
      <c r="C89" s="1465"/>
      <c r="D89" s="1465"/>
      <c r="E89" s="1465"/>
      <c r="F89" s="1465"/>
      <c r="G89" s="1466"/>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33" s="111" customFormat="1" ht="30" customHeight="1">
      <c r="A90" s="152"/>
      <c r="B90" s="1465" t="s">
        <v>22</v>
      </c>
      <c r="C90" s="1465"/>
      <c r="D90" s="1465"/>
      <c r="E90" s="1642" t="s">
        <v>723</v>
      </c>
      <c r="F90" s="1642"/>
      <c r="G90" s="1642"/>
      <c r="H90" s="1541"/>
      <c r="I90" s="458"/>
      <c r="J90" s="446"/>
      <c r="K90" s="397" t="e">
        <f>#REF!</f>
        <v>#REF!</v>
      </c>
      <c r="L90" s="396"/>
      <c r="M90" s="396"/>
      <c r="N90" s="460"/>
      <c r="O90" s="398">
        <f>D90</f>
        <v>0</v>
      </c>
      <c r="P90" s="397"/>
      <c r="Q90" s="396"/>
      <c r="R90" s="396"/>
      <c r="S90" s="396"/>
      <c r="T90" s="406"/>
      <c r="U90" s="406"/>
      <c r="V90" s="406"/>
      <c r="W90" s="407"/>
      <c r="X90" s="407"/>
      <c r="Y90" s="424"/>
      <c r="Z90" s="425"/>
      <c r="AA90" s="409"/>
    </row>
    <row r="91" spans="1:33"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33" s="111" customFormat="1" ht="60" customHeight="1">
      <c r="A92" s="152"/>
      <c r="B92" s="1465" t="s">
        <v>22</v>
      </c>
      <c r="C92" s="1465"/>
      <c r="D92" s="1466"/>
      <c r="E92" s="1540" t="s">
        <v>238</v>
      </c>
      <c r="F92" s="1642"/>
      <c r="G92" s="1642"/>
      <c r="H92" s="1541"/>
      <c r="I92" s="458"/>
      <c r="J92" s="446"/>
      <c r="K92" s="397" t="str">
        <f>B92</f>
        <v>a. If yes, describe the policies.</v>
      </c>
      <c r="L92" s="396"/>
      <c r="M92" s="396"/>
      <c r="N92" s="460"/>
      <c r="O92" s="398" t="str">
        <f>E92</f>
        <v>There is a policy to use IUDs and implants for long-term methods, and they are subject to a regulation that they should be inserted by a trained doctor and/or paramedic in a clinical environment. NGO clinics can offer these methods upon receiving the required training.</v>
      </c>
      <c r="P92" s="397"/>
      <c r="Q92" s="396"/>
      <c r="R92" s="396"/>
      <c r="S92" s="396"/>
      <c r="T92" s="406"/>
      <c r="U92" s="406"/>
      <c r="V92" s="406"/>
      <c r="W92" s="407"/>
      <c r="X92" s="407"/>
      <c r="Y92" s="424"/>
      <c r="Z92" s="1673"/>
      <c r="AA92" s="1673"/>
      <c r="AB92" s="1673"/>
      <c r="AC92" s="1673"/>
      <c r="AD92" s="1673"/>
      <c r="AE92" s="1673"/>
      <c r="AF92" s="1673"/>
      <c r="AG92" s="1673"/>
    </row>
    <row r="93" spans="1:33"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33" s="111" customFormat="1" ht="45">
      <c r="A94" s="212"/>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33" s="111" customFormat="1" ht="15" customHeight="1">
      <c r="A95" s="130"/>
      <c r="B95" s="95" t="s">
        <v>10</v>
      </c>
      <c r="C95" s="91" t="s">
        <v>181</v>
      </c>
      <c r="D95" s="1537" t="s">
        <v>199</v>
      </c>
      <c r="E95" s="1538"/>
      <c r="F95" s="1539"/>
      <c r="G95" s="1540" t="s">
        <v>199</v>
      </c>
      <c r="H95" s="1541"/>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33" s="111" customFormat="1" ht="15" customHeight="1">
      <c r="A96" s="130"/>
      <c r="B96" s="95" t="s">
        <v>11</v>
      </c>
      <c r="C96" s="92" t="s">
        <v>188</v>
      </c>
      <c r="D96" s="1537" t="s">
        <v>199</v>
      </c>
      <c r="E96" s="1538"/>
      <c r="F96" s="1539"/>
      <c r="G96" s="1540" t="s">
        <v>239</v>
      </c>
      <c r="H96" s="1541"/>
      <c r="I96" s="465"/>
      <c r="J96" s="446" t="str">
        <f t="shared" si="3"/>
        <v>Trained health practitioners</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37" t="s">
        <v>203</v>
      </c>
      <c r="E97" s="1538"/>
      <c r="F97" s="1539"/>
      <c r="G97" s="1540" t="s">
        <v>203</v>
      </c>
      <c r="H97" s="1541"/>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ht="15" customHeight="1">
      <c r="A98" s="130"/>
      <c r="B98" s="94" t="s">
        <v>182</v>
      </c>
      <c r="C98" s="92" t="s">
        <v>190</v>
      </c>
      <c r="D98" s="1537" t="s">
        <v>200</v>
      </c>
      <c r="E98" s="1538"/>
      <c r="F98" s="1539"/>
      <c r="G98" s="1540" t="s">
        <v>203</v>
      </c>
      <c r="H98" s="1541"/>
      <c r="I98" s="465"/>
      <c r="J98" s="446" t="str">
        <f t="shared" si="3"/>
        <v>Doctor</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ht="15" customHeight="1">
      <c r="A99" s="130"/>
      <c r="B99" s="95" t="s">
        <v>183</v>
      </c>
      <c r="C99" s="92" t="s">
        <v>191</v>
      </c>
      <c r="D99" s="1537" t="s">
        <v>199</v>
      </c>
      <c r="E99" s="1538"/>
      <c r="F99" s="1539"/>
      <c r="G99" s="1540" t="s">
        <v>199</v>
      </c>
      <c r="H99" s="1541"/>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199</v>
      </c>
      <c r="H100" s="1541"/>
      <c r="I100" s="465"/>
      <c r="J100" s="446" t="str">
        <f t="shared" si="3"/>
        <v>Community health worker</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205</v>
      </c>
      <c r="E102" s="1524"/>
      <c r="F102" s="1525"/>
      <c r="G102" s="1526" t="s">
        <v>205</v>
      </c>
      <c r="H102" s="1527"/>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ht="33.75" customHeight="1">
      <c r="A106" s="152"/>
      <c r="B106" s="1465" t="s">
        <v>107</v>
      </c>
      <c r="C106" s="1465"/>
      <c r="D106" s="617" t="s">
        <v>61</v>
      </c>
      <c r="E106" s="1639" t="s">
        <v>240</v>
      </c>
      <c r="F106" s="1639"/>
      <c r="G106" s="1674"/>
      <c r="H106" s="618" t="s">
        <v>61</v>
      </c>
      <c r="I106" s="447"/>
      <c r="J106" s="446"/>
      <c r="K106" s="397" t="str">
        <f>B106</f>
        <v>a. Unmarried people</v>
      </c>
      <c r="L106" s="396"/>
      <c r="M106" s="426" t="str">
        <f>E106</f>
        <v>Unmarried women can't receive IUDs, injectables, implants, or tubal ligation.</v>
      </c>
      <c r="N106" s="396"/>
      <c r="O106" s="397"/>
      <c r="P106" s="396"/>
      <c r="Q106" s="396"/>
      <c r="R106" s="396"/>
      <c r="S106" s="396"/>
      <c r="T106" s="406"/>
      <c r="U106" s="406"/>
      <c r="V106" s="464" t="str">
        <f>E106</f>
        <v>Unmarried women can't receive IUDs, injectables, implants, or tubal ligation.</v>
      </c>
      <c r="W106" s="407"/>
      <c r="X106" s="407"/>
      <c r="Y106" s="424"/>
      <c r="Z106" s="425"/>
      <c r="AA106" s="409"/>
    </row>
    <row r="107" spans="1:27" s="111" customFormat="1">
      <c r="A107" s="152"/>
      <c r="B107" s="1465" t="s">
        <v>23</v>
      </c>
      <c r="C107" s="1465"/>
      <c r="D107" s="617" t="s">
        <v>62</v>
      </c>
      <c r="E107" s="1675"/>
      <c r="F107" s="1675"/>
      <c r="G107" s="1676"/>
      <c r="H107" s="618"/>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99.75" customHeight="1" thickBot="1">
      <c r="A108" s="216"/>
      <c r="B108" s="1519" t="s">
        <v>24</v>
      </c>
      <c r="C108" s="1519"/>
      <c r="D108" s="617" t="s">
        <v>61</v>
      </c>
      <c r="E108" s="1677" t="s">
        <v>724</v>
      </c>
      <c r="F108" s="1677"/>
      <c r="G108" s="1678"/>
      <c r="H108" s="618" t="s">
        <v>61</v>
      </c>
      <c r="I108" s="447"/>
      <c r="J108" s="446"/>
      <c r="K108" s="397" t="str">
        <f>B108</f>
        <v>c. Other</v>
      </c>
      <c r="L108" s="396"/>
      <c r="M108" s="426"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N108" s="396"/>
      <c r="O108" s="397"/>
      <c r="P108" s="396"/>
      <c r="Q108" s="396"/>
      <c r="R108" s="396"/>
      <c r="S108" s="396"/>
      <c r="T108" s="406"/>
      <c r="U108" s="406"/>
      <c r="V108" s="464"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537" t="s">
        <v>62</v>
      </c>
      <c r="H111" s="1646"/>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537" t="s">
        <v>62</v>
      </c>
      <c r="H112" s="1646"/>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537" t="s">
        <v>205</v>
      </c>
      <c r="H113" s="1646"/>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537" t="s">
        <v>61</v>
      </c>
      <c r="H116" s="1646"/>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537" t="s">
        <v>61</v>
      </c>
      <c r="H117" s="1646"/>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537" t="s">
        <v>61</v>
      </c>
      <c r="H118" s="1646"/>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537" t="s">
        <v>61</v>
      </c>
      <c r="H119" s="1646"/>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537" t="s">
        <v>61</v>
      </c>
      <c r="H120" s="1646"/>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537" t="s">
        <v>61</v>
      </c>
      <c r="H121" s="1646"/>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537" t="s">
        <v>62</v>
      </c>
      <c r="H122" s="1646"/>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537" t="s">
        <v>61</v>
      </c>
      <c r="H123" s="1646"/>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537" t="s">
        <v>62</v>
      </c>
      <c r="H124" s="1646"/>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537" t="s">
        <v>62</v>
      </c>
      <c r="H125" s="1646"/>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65" t="s">
        <v>112</v>
      </c>
      <c r="D126" s="1465"/>
      <c r="E126" s="1465"/>
      <c r="F126" s="1465"/>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c r="G127" s="1647">
        <v>2011</v>
      </c>
      <c r="H127" s="1648"/>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80" t="s">
        <v>437</v>
      </c>
      <c r="B128" s="1465"/>
      <c r="C128" s="1466"/>
      <c r="D128" s="1664" t="s">
        <v>241</v>
      </c>
      <c r="E128" s="1665"/>
      <c r="F128" s="1665"/>
      <c r="G128" s="1665"/>
      <c r="H128" s="1666"/>
      <c r="I128" s="421"/>
      <c r="J128" s="473"/>
      <c r="K128" s="397" t="str">
        <f>A128</f>
        <v xml:space="preserve">D11. Name of the list(s)
</v>
      </c>
      <c r="L128" s="397"/>
      <c r="M128" s="396"/>
      <c r="N128" s="396"/>
      <c r="O128" s="397" t="str">
        <f>D128</f>
        <v>Approved contraceptive list</v>
      </c>
      <c r="P128" s="396"/>
      <c r="Q128" s="474"/>
      <c r="R128" s="396"/>
      <c r="S128" s="412"/>
      <c r="T128" s="413"/>
      <c r="U128" s="413"/>
      <c r="V128" s="413"/>
      <c r="W128" s="414"/>
      <c r="X128" s="414"/>
      <c r="Y128" s="474"/>
      <c r="Z128" s="475"/>
      <c r="AA128" s="409"/>
    </row>
    <row r="129" spans="1:27" s="132" customFormat="1" ht="30">
      <c r="A129" s="1480" t="s">
        <v>472</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2011</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61</v>
      </c>
      <c r="H134" s="1468"/>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999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80" t="s">
        <v>1789</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569"/>
      <c r="B140" s="1465" t="s">
        <v>108</v>
      </c>
      <c r="C140" s="1465"/>
      <c r="D140" s="1465"/>
      <c r="E140" s="1465"/>
      <c r="F140" s="1466"/>
      <c r="G140" s="1467" t="s">
        <v>62</v>
      </c>
      <c r="H140" s="1468"/>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65" t="s">
        <v>109</v>
      </c>
      <c r="C141" s="1465"/>
      <c r="D141" s="1465"/>
      <c r="E141" s="1465"/>
      <c r="F141" s="1466"/>
      <c r="G141" s="1467" t="s">
        <v>205</v>
      </c>
      <c r="H141" s="1468"/>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65" t="s">
        <v>19</v>
      </c>
      <c r="C146" s="1465"/>
      <c r="D146" s="1465"/>
      <c r="E146" s="1465"/>
      <c r="F146" s="1466"/>
      <c r="G146" s="1467" t="s">
        <v>205</v>
      </c>
      <c r="H146" s="1468"/>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65" t="s">
        <v>72</v>
      </c>
      <c r="C148" s="1465"/>
      <c r="D148" s="1465"/>
      <c r="E148" s="1465"/>
      <c r="F148" s="1466"/>
      <c r="G148" s="1467" t="s">
        <v>205</v>
      </c>
      <c r="H148" s="1468"/>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65" t="s">
        <v>717</v>
      </c>
      <c r="C149" s="1465"/>
      <c r="D149" s="1465"/>
      <c r="E149" s="1465"/>
      <c r="F149" s="1465"/>
      <c r="G149" s="1502" t="s">
        <v>538</v>
      </c>
      <c r="H149" s="15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65" t="s">
        <v>175</v>
      </c>
      <c r="C150" s="1465"/>
      <c r="D150" s="1465"/>
      <c r="E150" s="1465"/>
      <c r="F150" s="1465"/>
      <c r="G150" s="1502" t="s">
        <v>242</v>
      </c>
      <c r="H150" s="1504"/>
      <c r="I150" s="419"/>
      <c r="J150" s="446" t="str">
        <f t="shared" si="7"/>
        <v>DGFP-LMIS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569"/>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5.75" thickBot="1">
      <c r="A154" s="1469" t="s">
        <v>473</v>
      </c>
      <c r="B154" s="1470"/>
      <c r="C154" s="1471"/>
      <c r="D154" s="1472" t="s">
        <v>725</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v>
      </c>
      <c r="P154" s="396"/>
      <c r="Q154" s="396"/>
      <c r="R154" s="396"/>
      <c r="S154" s="396"/>
      <c r="T154" s="406"/>
      <c r="U154" s="406"/>
      <c r="V154" s="406"/>
      <c r="W154" s="407"/>
      <c r="X154" s="407"/>
      <c r="Y154" s="424"/>
      <c r="Z154" s="425"/>
      <c r="AA154" s="409"/>
    </row>
    <row r="155" spans="1:27" s="474" customFormat="1" ht="15.75">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18">
      <c r="A156" s="1476"/>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B90:D90"/>
    <mergeCell ref="E90:H90"/>
    <mergeCell ref="A91:G91"/>
    <mergeCell ref="B92:D92"/>
    <mergeCell ref="E92:H92"/>
    <mergeCell ref="Z92:AG92"/>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s>
  <dataValidations count="11">
    <dataValidation type="list" allowBlank="1" showInputMessage="1" showErrorMessage="1" error="Please choose from the dropdown list." sqref="H31:H32 H86 F85:H85 F59 D106:D108 H91 H89 G116:H125 D51:D52 D49 D43 D41">
      <formula1>$W$1:$W$4</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H106:H108 G132:G135 G152:G153 F68:H78 D69:D78 F63:H63">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33"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1447</v>
      </c>
      <c r="B7" s="1632"/>
      <c r="C7" s="1632"/>
      <c r="D7" s="916"/>
      <c r="E7" s="916"/>
      <c r="F7" s="916"/>
      <c r="G7" s="917"/>
      <c r="H7" s="918"/>
      <c r="I7" s="906"/>
      <c r="J7" s="907"/>
      <c r="K7" s="908" t="str">
        <f>A7</f>
        <v>Country: Benin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65" t="s">
        <v>13</v>
      </c>
      <c r="C13" s="1466"/>
      <c r="D13" s="1512" t="s">
        <v>343</v>
      </c>
      <c r="E13" s="1513"/>
      <c r="F13" s="1513"/>
      <c r="G13" s="1513"/>
      <c r="H13" s="1514"/>
      <c r="I13" s="419"/>
      <c r="J13" s="404"/>
      <c r="K13" s="397" t="str">
        <f>B13</f>
        <v>a. What is the name of the committee?</v>
      </c>
      <c r="L13" s="548" t="str">
        <f>D13</f>
        <v>Reproductive Health Commodity Security Committee</v>
      </c>
      <c r="M13" s="396"/>
      <c r="N13" s="396"/>
      <c r="O13" s="398" t="str">
        <f>D13</f>
        <v>Reproductive Health Commodity Security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725" t="s">
        <v>61</v>
      </c>
      <c r="E15" s="151" t="s">
        <v>55</v>
      </c>
      <c r="F15" s="1477" t="s">
        <v>1037</v>
      </c>
      <c r="G15" s="1478"/>
      <c r="H15" s="1479"/>
      <c r="I15" s="419"/>
      <c r="J15" s="404"/>
      <c r="K15" s="397" t="str">
        <f t="shared" ref="K15:K23" si="0">B15</f>
        <v>a. Social marketing</v>
      </c>
      <c r="L15" s="396"/>
      <c r="M15" s="396"/>
      <c r="N15" s="396"/>
      <c r="O15" s="397"/>
      <c r="P15" s="396"/>
      <c r="Q15" s="397" t="str">
        <f t="shared" ref="Q15:Q23" si="1">F15</f>
        <v>Beninese Association for Social Marketing and Health Communication (ABMS/PS)</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725" t="s">
        <v>61</v>
      </c>
      <c r="E16" s="153" t="s">
        <v>55</v>
      </c>
      <c r="F16" s="1477" t="s">
        <v>1038</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Beninese Association for the Promotion of the Family</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725" t="s">
        <v>66</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75" customHeight="1">
      <c r="A18" s="152"/>
      <c r="B18" s="1465" t="s">
        <v>15</v>
      </c>
      <c r="C18" s="1466"/>
      <c r="D18" s="725" t="s">
        <v>61</v>
      </c>
      <c r="E18" s="153" t="s">
        <v>56</v>
      </c>
      <c r="F18" s="1477" t="s">
        <v>1039</v>
      </c>
      <c r="G18" s="1478"/>
      <c r="H18" s="1479"/>
      <c r="I18" s="419"/>
      <c r="J18" s="404"/>
      <c r="K18" s="397" t="str">
        <f t="shared" si="0"/>
        <v>d. Donors</v>
      </c>
      <c r="L18" s="396"/>
      <c r="M18" s="396"/>
      <c r="N18" s="396"/>
      <c r="O18" s="397"/>
      <c r="P18" s="396"/>
      <c r="Q18" s="397" t="str">
        <f t="shared" si="1"/>
        <v>USAID, Global Fund, KfW (German development bank), Embassy of the Netherlands</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725" t="s">
        <v>61</v>
      </c>
      <c r="E19" s="153" t="s">
        <v>57</v>
      </c>
      <c r="F19" s="1477" t="s">
        <v>220</v>
      </c>
      <c r="G19" s="1478"/>
      <c r="H19" s="1479"/>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725" t="s">
        <v>61</v>
      </c>
      <c r="E20" s="153" t="s">
        <v>58</v>
      </c>
      <c r="F20" s="1477" t="s">
        <v>1040</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Contraceptive Logistics, Family Planning, Department of Pharmacy and Medicine</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562" t="s">
        <v>17</v>
      </c>
      <c r="C21" s="1562"/>
      <c r="D21" s="725" t="s">
        <v>61</v>
      </c>
      <c r="E21" s="153" t="s">
        <v>59</v>
      </c>
      <c r="F21" s="1477" t="s">
        <v>1041</v>
      </c>
      <c r="G21" s="1478"/>
      <c r="H21" s="1479"/>
      <c r="I21" s="419"/>
      <c r="J21" s="404"/>
      <c r="K21" s="397" t="str">
        <f t="shared" si="0"/>
        <v>g. Central Medical Store or Central Warehouse</v>
      </c>
      <c r="L21" s="396"/>
      <c r="M21" s="396"/>
      <c r="N21" s="396"/>
      <c r="O21" s="397"/>
      <c r="P21" s="396"/>
      <c r="Q21" s="397" t="str">
        <f t="shared" si="1"/>
        <v>Central Purchasing of Essential Medicines and Medical Consumables (CAME)</v>
      </c>
      <c r="R21" s="396"/>
      <c r="S21" s="396"/>
      <c r="T21" s="406"/>
      <c r="U21" s="406"/>
      <c r="V21" s="406"/>
      <c r="W21" s="407"/>
      <c r="X21" s="407"/>
      <c r="Y21" s="424"/>
      <c r="Z21" s="425"/>
      <c r="AA21" s="409"/>
    </row>
    <row r="22" spans="1:134" s="111" customFormat="1">
      <c r="A22" s="152"/>
      <c r="B22" s="1562" t="s">
        <v>39</v>
      </c>
      <c r="C22" s="1562"/>
      <c r="D22" s="725" t="s">
        <v>62</v>
      </c>
      <c r="E22" s="153" t="s">
        <v>59</v>
      </c>
      <c r="F22" s="1477"/>
      <c r="G22" s="1478"/>
      <c r="H22" s="147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562" t="s">
        <v>121</v>
      </c>
      <c r="C23" s="1562"/>
      <c r="D23" s="725" t="s">
        <v>61</v>
      </c>
      <c r="E23" s="153" t="s">
        <v>59</v>
      </c>
      <c r="F23" s="1477" t="s">
        <v>339</v>
      </c>
      <c r="G23" s="1478"/>
      <c r="H23" s="1479"/>
      <c r="I23" s="419"/>
      <c r="J23" s="404"/>
      <c r="K23" s="403" t="str">
        <f t="shared" si="0"/>
        <v>i. Other (for example: partners)</v>
      </c>
      <c r="L23" s="404"/>
      <c r="M23" s="404"/>
      <c r="N23" s="404"/>
      <c r="O23" s="403"/>
      <c r="P23" s="404"/>
      <c r="Q23" s="403" t="str">
        <f t="shared" si="1"/>
        <v>Universities</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54" t="s">
        <v>66</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v>1522261</v>
      </c>
      <c r="H29" s="1613"/>
      <c r="I29" s="438"/>
      <c r="J29" s="403">
        <f>G29</f>
        <v>1522261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105">
      <c r="A30" s="1480" t="s">
        <v>676</v>
      </c>
      <c r="B30" s="1465"/>
      <c r="C30" s="1465"/>
      <c r="D30" s="1465"/>
      <c r="E30" s="161" t="s">
        <v>538</v>
      </c>
      <c r="F30" s="758" t="s">
        <v>127</v>
      </c>
      <c r="G30" s="1614" t="s">
        <v>1042</v>
      </c>
      <c r="H30" s="1615"/>
      <c r="I30" s="438"/>
      <c r="J30" s="403" t="str">
        <f>G30</f>
        <v>the Ministry of Health from the table of contraceptive acquisitions (TAC) with the assistance of West African Health Association (OOAS), UNFPA, USAID, Beninese Social Marketing Association (ABMS-PSI), ABPF</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677</v>
      </c>
      <c r="B32" s="1607"/>
      <c r="C32" s="1607"/>
      <c r="D32" s="1607"/>
      <c r="E32" s="1607"/>
      <c r="F32" s="1607"/>
      <c r="G32" s="1608"/>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607" t="s">
        <v>208</v>
      </c>
      <c r="C35" s="1607"/>
      <c r="D35" s="1608"/>
      <c r="E35" s="168">
        <v>40000</v>
      </c>
      <c r="F35" s="169" t="s">
        <v>538</v>
      </c>
      <c r="G35" s="170" t="s">
        <v>1043</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40000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65" t="s">
        <v>138</v>
      </c>
      <c r="C41" s="1466"/>
      <c r="D41" s="747" t="s">
        <v>61</v>
      </c>
      <c r="E41" s="168">
        <v>40000</v>
      </c>
      <c r="F41" s="177" t="s">
        <v>538</v>
      </c>
      <c r="G41" s="178" t="s">
        <v>1044</v>
      </c>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12" t="s">
        <v>1045</v>
      </c>
      <c r="E42" s="1513"/>
      <c r="F42" s="1513"/>
      <c r="G42" s="1513"/>
      <c r="H42" s="1514"/>
      <c r="I42" s="444"/>
      <c r="J42" s="437"/>
      <c r="K42" s="397" t="str">
        <f>C42</f>
        <v>i. Specify source(s) of internally generated funds spent (for example, from taxes)</v>
      </c>
      <c r="L42" s="396"/>
      <c r="M42" s="396"/>
      <c r="N42" s="396"/>
      <c r="O42" s="398" t="str">
        <f>D42</f>
        <v>Funds granted by the national budget through the Program of Support Activities for Health and Repruduction (PAASR)</v>
      </c>
      <c r="P42" s="396"/>
      <c r="Q42" s="396"/>
      <c r="R42" s="396"/>
      <c r="S42" s="396"/>
      <c r="T42" s="406"/>
      <c r="U42" s="406"/>
      <c r="V42" s="406"/>
      <c r="W42" s="407"/>
      <c r="X42" s="407"/>
      <c r="Y42" s="424"/>
      <c r="Z42" s="425"/>
      <c r="AA42" s="409"/>
    </row>
    <row r="43" spans="1:27" s="111" customFormat="1" ht="78.75" customHeight="1">
      <c r="A43" s="164"/>
      <c r="B43" s="1465" t="s">
        <v>140</v>
      </c>
      <c r="C43" s="1466"/>
      <c r="D43" s="747"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c r="E44" s="1513"/>
      <c r="F44" s="1513"/>
      <c r="G44" s="1513"/>
      <c r="H44" s="1514"/>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65" t="s">
        <v>142</v>
      </c>
      <c r="C45" s="1466"/>
      <c r="D45" s="181"/>
      <c r="E45" s="182">
        <f>E41+E43</f>
        <v>40000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65" t="s">
        <v>99</v>
      </c>
      <c r="C49" s="1466"/>
      <c r="D49" s="747" t="s">
        <v>61</v>
      </c>
      <c r="E49" s="168">
        <v>1006894</v>
      </c>
      <c r="F49" s="177" t="s">
        <v>538</v>
      </c>
      <c r="G49" s="190" t="s">
        <v>1046</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1047</v>
      </c>
      <c r="E50" s="1601"/>
      <c r="F50" s="1601"/>
      <c r="G50" s="1601"/>
      <c r="H50" s="1602"/>
      <c r="I50" s="127"/>
      <c r="J50" s="437"/>
      <c r="K50" s="397" t="str">
        <f>C50</f>
        <v xml:space="preserve">i. Specify source(s) of in-kind donations </v>
      </c>
      <c r="L50" s="396"/>
      <c r="M50" s="396"/>
      <c r="N50" s="396"/>
      <c r="O50" s="398" t="str">
        <f>D50</f>
        <v>UNFPA, USAID, OOAS (West African Health Association)</v>
      </c>
      <c r="P50" s="396"/>
      <c r="Q50" s="396"/>
      <c r="R50" s="396"/>
      <c r="S50" s="396"/>
      <c r="T50" s="406"/>
      <c r="U50" s="406"/>
      <c r="V50" s="406"/>
      <c r="W50" s="407"/>
      <c r="X50" s="407"/>
      <c r="Y50" s="424"/>
      <c r="Z50" s="425"/>
      <c r="AA50" s="409"/>
    </row>
    <row r="51" spans="1:27" s="111" customFormat="1" ht="30">
      <c r="A51" s="164"/>
      <c r="B51" s="1465" t="s">
        <v>149</v>
      </c>
      <c r="C51" s="1466"/>
      <c r="D51" s="747"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747" t="s">
        <v>66</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1006894</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3.8208261772443054E-2</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f>E41/E45</f>
        <v>1</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0.68772306457302657</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746"/>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65" t="s">
        <v>31</v>
      </c>
      <c r="C62" s="1465"/>
      <c r="D62" s="1465"/>
      <c r="E62" s="1465"/>
      <c r="F62" s="1477" t="s">
        <v>1048</v>
      </c>
      <c r="G62" s="1478"/>
      <c r="H62" s="1479"/>
      <c r="I62" s="438"/>
      <c r="J62" s="437"/>
      <c r="K62" s="397"/>
      <c r="L62" s="396"/>
      <c r="M62" s="448">
        <f>E62</f>
        <v>0</v>
      </c>
      <c r="N62" s="396"/>
      <c r="O62" s="396"/>
      <c r="P62" s="396"/>
      <c r="Q62" s="397" t="str">
        <f>F62</f>
        <v>Essential Medicine Central Purchasing</v>
      </c>
      <c r="R62" s="398" t="str">
        <f>B62</f>
        <v>a. Specify entity</v>
      </c>
      <c r="S62" s="396"/>
      <c r="T62" s="406"/>
      <c r="U62" s="406"/>
      <c r="V62" s="406"/>
      <c r="W62" s="407"/>
      <c r="X62" s="407"/>
      <c r="Y62" s="424"/>
      <c r="Z62" s="425"/>
      <c r="AA62" s="409"/>
    </row>
    <row r="63" spans="1:27" s="111" customFormat="1" ht="30.75" customHeight="1">
      <c r="A63" s="732"/>
      <c r="B63" s="731"/>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80" t="s">
        <v>155</v>
      </c>
      <c r="B64" s="1465"/>
      <c r="C64" s="1466"/>
      <c r="D64" s="1477"/>
      <c r="E64" s="1478"/>
      <c r="F64" s="1478"/>
      <c r="G64" s="1478"/>
      <c r="H64" s="1479"/>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736" t="s">
        <v>61</v>
      </c>
      <c r="G68" s="736"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736" t="s">
        <v>61</v>
      </c>
      <c r="G69" s="736"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736" t="s">
        <v>61</v>
      </c>
      <c r="G70" s="736"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736" t="s">
        <v>61</v>
      </c>
      <c r="G71" s="736"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736" t="s">
        <v>61</v>
      </c>
      <c r="G72" s="736"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736" t="s">
        <v>61</v>
      </c>
      <c r="G73" s="736"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736" t="s">
        <v>61</v>
      </c>
      <c r="G74" s="736"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736" t="s">
        <v>61</v>
      </c>
      <c r="G75" s="736" t="s">
        <v>61</v>
      </c>
      <c r="H75" s="365"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62</v>
      </c>
      <c r="E76" s="1679"/>
      <c r="F76" s="736" t="s">
        <v>61</v>
      </c>
      <c r="G76" s="736"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62</v>
      </c>
      <c r="E77" s="1679"/>
      <c r="F77" s="736" t="s">
        <v>61</v>
      </c>
      <c r="G77" s="736"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61</v>
      </c>
      <c r="E78" s="1679"/>
      <c r="F78" s="736" t="s">
        <v>61</v>
      </c>
      <c r="G78" s="736" t="s">
        <v>61</v>
      </c>
      <c r="H78" s="365"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t="s">
        <v>217</v>
      </c>
      <c r="E79" s="1679"/>
      <c r="F79" s="736"/>
      <c r="G79" s="736" t="s">
        <v>217</v>
      </c>
      <c r="H79" s="365" t="s">
        <v>217</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734"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7"/>
      <c r="B85" s="210" t="s">
        <v>10</v>
      </c>
      <c r="C85" s="735" t="s">
        <v>371</v>
      </c>
      <c r="D85" s="1571" t="s">
        <v>340</v>
      </c>
      <c r="E85" s="1572"/>
      <c r="F85" s="730" t="s">
        <v>61</v>
      </c>
      <c r="G85" s="1554" t="s">
        <v>61</v>
      </c>
      <c r="H85" s="1555"/>
      <c r="I85" s="458"/>
      <c r="J85" s="446" t="str">
        <f>G85</f>
        <v>Yes</v>
      </c>
      <c r="K85" s="397" t="str">
        <f>B85</f>
        <v>a</v>
      </c>
      <c r="L85" s="396"/>
      <c r="M85" s="426">
        <f>E85</f>
        <v>0</v>
      </c>
      <c r="N85" s="396"/>
      <c r="O85" s="396"/>
      <c r="P85" s="396"/>
      <c r="Q85" s="396"/>
      <c r="R85" s="397"/>
      <c r="S85" s="397" t="str">
        <f>D85</f>
        <v>2006-2015</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224</v>
      </c>
      <c r="F87" s="1513"/>
      <c r="G87" s="1513"/>
      <c r="H87" s="1514"/>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65" t="s">
        <v>21</v>
      </c>
      <c r="C88" s="1465"/>
      <c r="D88" s="1466"/>
      <c r="E88" s="1512" t="s">
        <v>66</v>
      </c>
      <c r="F88" s="1513"/>
      <c r="G88" s="1513"/>
      <c r="H88" s="1514"/>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205</v>
      </c>
      <c r="E92" s="1513"/>
      <c r="F92" s="1513"/>
      <c r="G92" s="1513"/>
      <c r="H92" s="1514"/>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37" t="s">
        <v>199</v>
      </c>
      <c r="E95" s="1538"/>
      <c r="F95" s="1539"/>
      <c r="G95" s="1540" t="s">
        <v>200</v>
      </c>
      <c r="H95" s="1541"/>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200</v>
      </c>
      <c r="E96" s="1538"/>
      <c r="F96" s="1539"/>
      <c r="G96" s="1540" t="s">
        <v>200</v>
      </c>
      <c r="H96" s="1541"/>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201</v>
      </c>
      <c r="E97" s="1538"/>
      <c r="F97" s="1539"/>
      <c r="G97" s="1540" t="s">
        <v>201</v>
      </c>
      <c r="H97" s="1541"/>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37" t="s">
        <v>201</v>
      </c>
      <c r="E98" s="1538"/>
      <c r="F98" s="1539"/>
      <c r="G98" s="1540" t="s">
        <v>201</v>
      </c>
      <c r="H98" s="1541"/>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37" t="s">
        <v>199</v>
      </c>
      <c r="E99" s="1538"/>
      <c r="F99" s="1539"/>
      <c r="G99" s="1540" t="s">
        <v>200</v>
      </c>
      <c r="H99" s="1541"/>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200</v>
      </c>
      <c r="E100" s="1538"/>
      <c r="F100" s="1539"/>
      <c r="G100" s="1540" t="s">
        <v>200</v>
      </c>
      <c r="H100" s="1541"/>
      <c r="I100" s="465"/>
      <c r="J100" s="446" t="str">
        <f t="shared" si="3"/>
        <v>Auxiliary 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199</v>
      </c>
      <c r="E102" s="1524"/>
      <c r="F102" s="1525"/>
      <c r="G102" s="1526" t="s">
        <v>200</v>
      </c>
      <c r="H102" s="1527"/>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28" t="s">
        <v>684</v>
      </c>
      <c r="B103" s="1529"/>
      <c r="C103" s="1530"/>
      <c r="D103" s="1531" t="s">
        <v>1049</v>
      </c>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Contraceptive methods are available in pharmacies without a prescription</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62</v>
      </c>
      <c r="H113" s="1468"/>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t="s">
        <v>205</v>
      </c>
      <c r="E114" s="1513"/>
      <c r="F114" s="1513"/>
      <c r="G114" s="1513"/>
      <c r="H114" s="1514"/>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62</v>
      </c>
      <c r="H123" s="1468"/>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61</v>
      </c>
      <c r="H124" s="1468"/>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465" t="s">
        <v>112</v>
      </c>
      <c r="D126" s="1465"/>
      <c r="E126" s="1465"/>
      <c r="F126" s="1465" t="s">
        <v>205</v>
      </c>
      <c r="G126" s="1647" t="s">
        <v>205</v>
      </c>
      <c r="H126" s="1648"/>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505" t="s">
        <v>198</v>
      </c>
      <c r="B127" s="1506"/>
      <c r="C127" s="1506"/>
      <c r="D127" s="1506"/>
      <c r="E127" s="1506"/>
      <c r="F127" s="1506">
        <v>2012</v>
      </c>
      <c r="G127" s="1647">
        <v>2012</v>
      </c>
      <c r="H127" s="1648"/>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80" t="s">
        <v>623</v>
      </c>
      <c r="B128" s="1465"/>
      <c r="C128" s="1466"/>
      <c r="D128" s="1477" t="s">
        <v>1050</v>
      </c>
      <c r="E128" s="1478"/>
      <c r="F128" s="1478"/>
      <c r="G128" s="1478"/>
      <c r="H128" s="1479"/>
      <c r="I128" s="421"/>
      <c r="J128" s="473"/>
      <c r="K128" s="397" t="str">
        <f>A128</f>
        <v xml:space="preserve">D11. Name of the list(s)
</v>
      </c>
      <c r="L128" s="397"/>
      <c r="M128" s="396"/>
      <c r="N128" s="396"/>
      <c r="O128" s="397" t="str">
        <f>D128</f>
        <v>National Reproductive Health Essential Medicines List</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439</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496" t="s">
        <v>172</v>
      </c>
      <c r="C131" s="1497"/>
      <c r="D131" s="1497"/>
      <c r="E131" s="1498"/>
      <c r="F131" s="1499">
        <v>2011</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62</v>
      </c>
      <c r="H132" s="1468"/>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65" t="s">
        <v>43</v>
      </c>
      <c r="C136" s="1466"/>
      <c r="D136" s="1486"/>
      <c r="E136" s="1487"/>
      <c r="F136" s="1487"/>
      <c r="G136" s="1487"/>
      <c r="H136" s="1488"/>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999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80" t="s">
        <v>1788</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27"/>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65" t="s">
        <v>110</v>
      </c>
      <c r="C147" s="1465"/>
      <c r="D147" s="1465"/>
      <c r="E147" s="1465"/>
      <c r="F147" s="1466"/>
      <c r="G147" s="1467" t="s">
        <v>62</v>
      </c>
      <c r="H147" s="1468"/>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65" t="s">
        <v>717</v>
      </c>
      <c r="C149" s="1465"/>
      <c r="D149" s="1465"/>
      <c r="E149" s="1465"/>
      <c r="F149" s="1477" t="s">
        <v>711</v>
      </c>
      <c r="G149" s="1478"/>
      <c r="H149" s="1479"/>
      <c r="I149" s="419"/>
      <c r="J149" s="446"/>
      <c r="K149" s="397"/>
      <c r="L149" s="396"/>
      <c r="M149" s="397"/>
      <c r="N149" s="396"/>
      <c r="O149" s="396"/>
      <c r="P149" s="396"/>
      <c r="Q149" s="397" t="str">
        <f>F149</f>
        <v>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1051</v>
      </c>
      <c r="G150" s="1478"/>
      <c r="H150" s="1479"/>
      <c r="I150" s="419"/>
      <c r="J150" s="446"/>
      <c r="K150" s="397"/>
      <c r="L150" s="397"/>
      <c r="M150" s="396"/>
      <c r="N150" s="396"/>
      <c r="O150" s="396"/>
      <c r="P150" s="396"/>
      <c r="Q150" s="397" t="str">
        <f>F150</f>
        <v>quarterly reports of Central Purchasing of Essential Medicines and Medical Consumables (CAME) on the availability of contraceptive products</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440</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82" t="s">
        <v>176</v>
      </c>
      <c r="C152" s="1482"/>
      <c r="D152" s="1482"/>
      <c r="E152" s="1482"/>
      <c r="F152" s="1483"/>
      <c r="G152" s="1484" t="s">
        <v>61</v>
      </c>
      <c r="H152" s="1485"/>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t="s">
        <v>1052</v>
      </c>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t="str">
        <f>D154</f>
        <v>We have observed a stockout of Noristerat injectable but in the same period Depo-Provera injectable was available.</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8:H8"/>
    <mergeCell ref="A11:G11"/>
    <mergeCell ref="A12:G12"/>
    <mergeCell ref="B13:C13"/>
    <mergeCell ref="D13:H13"/>
    <mergeCell ref="A1:H1"/>
    <mergeCell ref="D3:E3"/>
    <mergeCell ref="A9:H9"/>
    <mergeCell ref="A2:C2"/>
    <mergeCell ref="D2:E2"/>
    <mergeCell ref="F3:H3"/>
    <mergeCell ref="A7:C7"/>
    <mergeCell ref="A10:H10"/>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8:C128"/>
    <mergeCell ref="D128:H128"/>
    <mergeCell ref="B123:F123"/>
    <mergeCell ref="G123:H123"/>
    <mergeCell ref="B124:F124"/>
    <mergeCell ref="G124:H124"/>
    <mergeCell ref="B125:F125"/>
    <mergeCell ref="G125:H125"/>
    <mergeCell ref="C126:F126"/>
    <mergeCell ref="G126:H126"/>
    <mergeCell ref="A127:F127"/>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D75 D78">
      <formula1>$W$1:$W$5</formula1>
    </dataValidation>
    <dataValidation type="list" allowBlank="1" showInputMessage="1" showErrorMessage="1" error="Please choose from the dropdown list." sqref="G111:G113 H25 D16:D23 G147:H147 D26 F68:H78 G140:G146 F63 G132:G135 G152:G153 D76:D77 H106:H108 G148">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41 D43 D49 D51:D52 F85:H86 H89 H91 D106:D108 F59 G116:H125">
      <formula1>$W$1:$W$4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626"/>
      <c r="B1" s="1626"/>
      <c r="C1" s="1626"/>
      <c r="D1" s="1626"/>
      <c r="E1" s="1626"/>
      <c r="F1" s="1626"/>
      <c r="G1" s="1626"/>
      <c r="H1" s="1626"/>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627"/>
      <c r="B2" s="1627"/>
      <c r="C2" s="1627"/>
      <c r="D2" s="1628"/>
      <c r="E2" s="1628"/>
      <c r="F2" s="113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630"/>
      <c r="E3" s="1630"/>
      <c r="F3" s="1631"/>
      <c r="G3" s="1631"/>
      <c r="H3" s="1631"/>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32" t="s">
        <v>1447</v>
      </c>
      <c r="B7" s="1632"/>
      <c r="C7" s="1632"/>
      <c r="D7" s="916"/>
      <c r="E7" s="916"/>
      <c r="F7" s="916"/>
      <c r="G7" s="917"/>
      <c r="H7" s="918"/>
      <c r="I7" s="906"/>
      <c r="J7" s="907"/>
      <c r="K7" s="908" t="str">
        <f>A7</f>
        <v>Country: Benin</v>
      </c>
      <c r="L7" s="909"/>
      <c r="M7" s="909"/>
      <c r="N7" s="908"/>
      <c r="O7" s="909"/>
      <c r="P7" s="909" t="s">
        <v>77</v>
      </c>
      <c r="Q7" s="88" t="s">
        <v>203</v>
      </c>
      <c r="R7" s="909"/>
      <c r="S7" s="910"/>
      <c r="T7" s="911"/>
      <c r="U7" s="911"/>
      <c r="V7" s="911"/>
      <c r="W7" s="911"/>
      <c r="X7" s="911"/>
      <c r="Y7" s="422" t="s">
        <v>93</v>
      </c>
      <c r="Z7" s="913"/>
      <c r="AA7" s="914"/>
    </row>
    <row r="8" spans="1:134" s="146" customFormat="1" ht="45">
      <c r="A8" s="1623" t="s">
        <v>662</v>
      </c>
      <c r="B8" s="1623"/>
      <c r="C8" s="1623"/>
      <c r="D8" s="1623"/>
      <c r="E8" s="1623"/>
      <c r="F8" s="1623"/>
      <c r="G8" s="1623"/>
      <c r="H8" s="1623"/>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33" t="s">
        <v>1446</v>
      </c>
      <c r="B9" s="1633"/>
      <c r="C9" s="1633"/>
      <c r="D9" s="1633"/>
      <c r="E9" s="1633"/>
      <c r="F9" s="1633"/>
      <c r="G9" s="1633"/>
      <c r="H9" s="1633"/>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37" t="s">
        <v>1748</v>
      </c>
      <c r="B10" s="1637"/>
      <c r="C10" s="1637"/>
      <c r="D10" s="1637"/>
      <c r="E10" s="1637"/>
      <c r="F10" s="1637"/>
      <c r="G10" s="1637"/>
      <c r="H10" s="163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616" t="s">
        <v>5</v>
      </c>
      <c r="B11" s="1617"/>
      <c r="C11" s="1617"/>
      <c r="D11" s="1617"/>
      <c r="E11" s="1617"/>
      <c r="F11" s="1617"/>
      <c r="G11" s="1617"/>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91" t="s">
        <v>117</v>
      </c>
      <c r="B12" s="1492"/>
      <c r="C12" s="1492"/>
      <c r="D12" s="1492"/>
      <c r="E12" s="1492"/>
      <c r="F12" s="1492"/>
      <c r="G12" s="1493"/>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65" t="s">
        <v>13</v>
      </c>
      <c r="C13" s="1466"/>
      <c r="D13" s="1512" t="s">
        <v>1794</v>
      </c>
      <c r="E13" s="1513"/>
      <c r="F13" s="1513"/>
      <c r="G13" s="1513"/>
      <c r="H13" s="1514"/>
      <c r="I13" s="419"/>
      <c r="J13" s="404"/>
      <c r="K13" s="397" t="str">
        <f>B13</f>
        <v>a. What is the name of the committee?</v>
      </c>
      <c r="L13" s="548" t="str">
        <f>D13</f>
        <v>Steering committee for the implementation of the strategic plan for Reproductive Health commodity security</v>
      </c>
      <c r="M13" s="396"/>
      <c r="N13" s="396"/>
      <c r="O13" s="398" t="str">
        <f>D13</f>
        <v>Steering committee for the implementation of the strategic plan for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618" t="s">
        <v>8</v>
      </c>
      <c r="B14" s="1619"/>
      <c r="C14" s="1619"/>
      <c r="D14" s="1620" t="s">
        <v>83</v>
      </c>
      <c r="E14" s="1620"/>
      <c r="F14" s="1620"/>
      <c r="G14" s="1620"/>
      <c r="H14" s="1621"/>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562" t="s">
        <v>14</v>
      </c>
      <c r="C15" s="1622"/>
      <c r="D15" s="1124" t="s">
        <v>61</v>
      </c>
      <c r="E15" s="151" t="s">
        <v>55</v>
      </c>
      <c r="F15" s="1477" t="s">
        <v>1795</v>
      </c>
      <c r="G15" s="1478"/>
      <c r="H15" s="1479"/>
      <c r="I15" s="419"/>
      <c r="J15" s="404"/>
      <c r="K15" s="397" t="str">
        <f t="shared" ref="K15:K23" si="0">B15</f>
        <v>a. Social marketing</v>
      </c>
      <c r="L15" s="396"/>
      <c r="M15" s="396"/>
      <c r="N15" s="396"/>
      <c r="O15" s="397"/>
      <c r="P15" s="396"/>
      <c r="Q15" s="397" t="str">
        <f t="shared" ref="Q15:Q23" si="1">F15</f>
        <v>Social Marketing and Health Communications Project (PROMACO)</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65" t="s">
        <v>118</v>
      </c>
      <c r="C16" s="1466"/>
      <c r="D16" s="1124" t="s">
        <v>61</v>
      </c>
      <c r="E16" s="153" t="s">
        <v>55</v>
      </c>
      <c r="F16" s="1477" t="s">
        <v>1796</v>
      </c>
      <c r="G16" s="1478"/>
      <c r="H16" s="1479"/>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International (MSI)</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65" t="s">
        <v>119</v>
      </c>
      <c r="C17" s="1466"/>
      <c r="D17" s="1124" t="s">
        <v>62</v>
      </c>
      <c r="E17" s="153" t="s">
        <v>55</v>
      </c>
      <c r="F17" s="1477"/>
      <c r="G17" s="1478"/>
      <c r="H17" s="147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65" t="s">
        <v>15</v>
      </c>
      <c r="C18" s="1466"/>
      <c r="D18" s="1124" t="s">
        <v>61</v>
      </c>
      <c r="E18" s="153" t="s">
        <v>56</v>
      </c>
      <c r="F18" s="1477" t="s">
        <v>1797</v>
      </c>
      <c r="G18" s="1478"/>
      <c r="H18" s="1479"/>
      <c r="I18" s="419"/>
      <c r="J18" s="404"/>
      <c r="K18" s="397" t="str">
        <f t="shared" si="0"/>
        <v>d. Donors</v>
      </c>
      <c r="L18" s="396"/>
      <c r="M18" s="396"/>
      <c r="N18" s="396"/>
      <c r="O18" s="397"/>
      <c r="P18" s="396"/>
      <c r="Q18" s="397" t="str">
        <f t="shared" si="1"/>
        <v>UNFPA, USAID represented by USAID | DELIVER PROJECT, IPPF represented by L’Association Burkinabè pour le Bien-Être Familial (ABBEF)</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65" t="s">
        <v>16</v>
      </c>
      <c r="C19" s="1466"/>
      <c r="D19" s="1124" t="s">
        <v>61</v>
      </c>
      <c r="E19" s="153" t="s">
        <v>57</v>
      </c>
      <c r="F19" s="1477" t="s">
        <v>1798</v>
      </c>
      <c r="G19" s="1478"/>
      <c r="H19" s="1479"/>
      <c r="I19" s="419"/>
      <c r="J19" s="404"/>
      <c r="K19" s="397" t="str">
        <f t="shared" si="0"/>
        <v>e. UN agencies</v>
      </c>
      <c r="L19" s="396"/>
      <c r="M19" s="396"/>
      <c r="N19" s="396"/>
      <c r="O19" s="397"/>
      <c r="P19" s="396"/>
      <c r="Q19" s="397" t="str">
        <f t="shared" si="1"/>
        <v>UNICEF, WHO,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65" t="s">
        <v>120</v>
      </c>
      <c r="C20" s="1466"/>
      <c r="D20" s="1124" t="s">
        <v>61</v>
      </c>
      <c r="E20" s="153" t="s">
        <v>58</v>
      </c>
      <c r="F20" s="1477" t="s">
        <v>1799</v>
      </c>
      <c r="G20" s="1478"/>
      <c r="H20" s="147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Population Policy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562" t="s">
        <v>17</v>
      </c>
      <c r="C21" s="1562"/>
      <c r="D21" s="1124" t="s">
        <v>61</v>
      </c>
      <c r="E21" s="153" t="s">
        <v>59</v>
      </c>
      <c r="F21" s="1477" t="s">
        <v>1800</v>
      </c>
      <c r="G21" s="1478"/>
      <c r="H21" s="1479"/>
      <c r="I21" s="419"/>
      <c r="J21" s="404"/>
      <c r="K21" s="397" t="str">
        <f t="shared" si="0"/>
        <v>g. Central Medical Store or Central Warehouse</v>
      </c>
      <c r="L21" s="396"/>
      <c r="M21" s="396"/>
      <c r="N21" s="396"/>
      <c r="O21" s="397"/>
      <c r="P21" s="396"/>
      <c r="Q21" s="397" t="str">
        <f t="shared" si="1"/>
        <v>CAMEG (central medical store)</v>
      </c>
      <c r="R21" s="396"/>
      <c r="S21" s="396"/>
      <c r="T21" s="406"/>
      <c r="U21" s="406"/>
      <c r="V21" s="406"/>
      <c r="W21" s="407"/>
      <c r="X21" s="407"/>
      <c r="Y21" s="424"/>
      <c r="Z21" s="425"/>
      <c r="AA21" s="409"/>
    </row>
    <row r="22" spans="1:134" s="111" customFormat="1" ht="180">
      <c r="A22" s="152"/>
      <c r="B22" s="1562" t="s">
        <v>39</v>
      </c>
      <c r="C22" s="1562"/>
      <c r="D22" s="1124" t="s">
        <v>61</v>
      </c>
      <c r="E22" s="153" t="s">
        <v>59</v>
      </c>
      <c r="F22" s="1477" t="s">
        <v>1801</v>
      </c>
      <c r="G22" s="1478"/>
      <c r="H22" s="1479"/>
      <c r="I22" s="419"/>
      <c r="J22" s="404"/>
      <c r="K22" s="397" t="str">
        <f t="shared" si="0"/>
        <v xml:space="preserve">h. Ministry of Finance or Ministry of Planning </v>
      </c>
      <c r="L22" s="396"/>
      <c r="M22" s="396"/>
      <c r="N22" s="396"/>
      <c r="O22" s="397"/>
      <c r="P22" s="396"/>
      <c r="Q22" s="397" t="str">
        <f t="shared" si="1"/>
        <v>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v>
      </c>
      <c r="R22" s="396"/>
      <c r="S22" s="396"/>
      <c r="T22" s="406"/>
      <c r="U22" s="406"/>
      <c r="V22" s="406"/>
      <c r="W22" s="407"/>
      <c r="X22" s="407"/>
      <c r="Y22" s="424"/>
      <c r="Z22" s="425"/>
      <c r="AA22" s="409"/>
    </row>
    <row r="23" spans="1:134" s="114" customFormat="1">
      <c r="A23" s="152"/>
      <c r="B23" s="1562" t="s">
        <v>121</v>
      </c>
      <c r="C23" s="1562"/>
      <c r="D23" s="1124" t="s">
        <v>61</v>
      </c>
      <c r="E23" s="153" t="s">
        <v>59</v>
      </c>
      <c r="F23" s="1477"/>
      <c r="G23" s="1478"/>
      <c r="H23" s="147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80" t="s">
        <v>122</v>
      </c>
      <c r="B24" s="1465"/>
      <c r="C24" s="1465"/>
      <c r="D24" s="1465"/>
      <c r="E24" s="1465"/>
      <c r="F24" s="1465"/>
      <c r="G24" s="1465"/>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556" t="s">
        <v>123</v>
      </c>
      <c r="B25" s="1557"/>
      <c r="C25" s="1557"/>
      <c r="D25" s="1562"/>
      <c r="E25" s="1562"/>
      <c r="F25" s="1562"/>
      <c r="G25" s="1563"/>
      <c r="H25" s="1184"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558" t="s">
        <v>124</v>
      </c>
      <c r="B26" s="1482"/>
      <c r="C26" s="1483"/>
      <c r="D26" s="1184" t="s">
        <v>61</v>
      </c>
      <c r="E26" s="155" t="s">
        <v>53</v>
      </c>
      <c r="F26" s="156" t="s">
        <v>1802</v>
      </c>
      <c r="G26" s="157" t="s">
        <v>34</v>
      </c>
      <c r="H26" s="228" t="s">
        <v>342</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616" t="s">
        <v>6</v>
      </c>
      <c r="B27" s="1617"/>
      <c r="C27" s="1617"/>
      <c r="D27" s="1617"/>
      <c r="E27" s="1617"/>
      <c r="F27" s="1617"/>
      <c r="G27" s="1617"/>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61" t="s">
        <v>116</v>
      </c>
      <c r="B28" s="1562"/>
      <c r="C28" s="1563"/>
      <c r="D28" s="1610" t="s">
        <v>97</v>
      </c>
      <c r="E28" s="1611"/>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80" t="s">
        <v>928</v>
      </c>
      <c r="B29" s="1465"/>
      <c r="C29" s="1465"/>
      <c r="D29" s="1465"/>
      <c r="E29" s="1465"/>
      <c r="F29" s="1466"/>
      <c r="G29" s="1612">
        <v>6392581</v>
      </c>
      <c r="H29" s="1613"/>
      <c r="I29" s="438"/>
      <c r="J29" s="403">
        <f>G29</f>
        <v>6392581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80" t="s">
        <v>676</v>
      </c>
      <c r="B30" s="1465"/>
      <c r="C30" s="1465"/>
      <c r="D30" s="1465"/>
      <c r="E30" s="161" t="s">
        <v>538</v>
      </c>
      <c r="F30" s="162" t="s">
        <v>127</v>
      </c>
      <c r="G30" s="1614" t="s">
        <v>1803</v>
      </c>
      <c r="H30" s="1615"/>
      <c r="I30" s="438"/>
      <c r="J30" s="403" t="str">
        <f>G30</f>
        <v>Directorate of Family Health with technical assistance from the USAID | DELIVER PROJECT and JSI</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80" t="s">
        <v>128</v>
      </c>
      <c r="B31" s="1465"/>
      <c r="C31" s="1465"/>
      <c r="D31" s="1465"/>
      <c r="E31" s="1465"/>
      <c r="F31" s="1465"/>
      <c r="G31" s="1466"/>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28" t="s">
        <v>734</v>
      </c>
      <c r="B32" s="1607"/>
      <c r="C32" s="1607"/>
      <c r="D32" s="1607"/>
      <c r="E32" s="1607"/>
      <c r="F32" s="1607"/>
      <c r="G32" s="1608"/>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558" t="s">
        <v>129</v>
      </c>
      <c r="B33" s="1465"/>
      <c r="C33" s="1465"/>
      <c r="D33" s="1465"/>
      <c r="E33" s="1482"/>
      <c r="F33" s="1482"/>
      <c r="G33" s="1482"/>
      <c r="H33" s="1609"/>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607" t="s">
        <v>207</v>
      </c>
      <c r="C34" s="1607"/>
      <c r="D34" s="1608"/>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607" t="s">
        <v>208</v>
      </c>
      <c r="C35" s="1607"/>
      <c r="D35" s="1608"/>
      <c r="E35" s="168">
        <v>2478874</v>
      </c>
      <c r="F35" s="169" t="s">
        <v>1682</v>
      </c>
      <c r="G35" s="1122" t="s">
        <v>1804</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607" t="s">
        <v>209</v>
      </c>
      <c r="C36" s="1607"/>
      <c r="D36" s="1608"/>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82" t="s">
        <v>180</v>
      </c>
      <c r="C37" s="1482"/>
      <c r="D37" s="1483"/>
      <c r="E37" s="173">
        <f>E35+E36</f>
        <v>2478874</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80" t="s">
        <v>179</v>
      </c>
      <c r="B38" s="1465"/>
      <c r="C38" s="1465"/>
      <c r="D38" s="1465"/>
      <c r="E38" s="1465"/>
      <c r="F38" s="1465"/>
      <c r="G38" s="1466"/>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80" t="s">
        <v>678</v>
      </c>
      <c r="B39" s="1465"/>
      <c r="C39" s="1465"/>
      <c r="D39" s="1465"/>
      <c r="E39" s="1465"/>
      <c r="F39" s="1465"/>
      <c r="G39" s="1465"/>
      <c r="H39" s="148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605" t="s">
        <v>133</v>
      </c>
      <c r="C40" s="1606"/>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65" t="s">
        <v>138</v>
      </c>
      <c r="C41" s="1466"/>
      <c r="D41" s="1136" t="s">
        <v>61</v>
      </c>
      <c r="E41" s="168">
        <v>2478874</v>
      </c>
      <c r="F41" s="177" t="s">
        <v>538</v>
      </c>
      <c r="G41" s="178" t="s">
        <v>1805</v>
      </c>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45">
      <c r="A42" s="164"/>
      <c r="B42" s="179"/>
      <c r="C42" s="180" t="s">
        <v>139</v>
      </c>
      <c r="D42" s="1512" t="s">
        <v>1806</v>
      </c>
      <c r="E42" s="1513"/>
      <c r="F42" s="1513"/>
      <c r="G42" s="1513"/>
      <c r="H42" s="1514"/>
      <c r="I42" s="444"/>
      <c r="J42" s="437"/>
      <c r="K42" s="397" t="str">
        <f>C42</f>
        <v>i. Specify source(s) of internally generated funds spent (for example, from taxes)</v>
      </c>
      <c r="L42" s="396"/>
      <c r="M42" s="396"/>
      <c r="N42" s="396"/>
      <c r="O42" s="398" t="str">
        <f>D42</f>
        <v>Approximately $ 1,478,874 of the funds come from cost recovery of contraceptives and $ 1 million comes from the government budget (FCA 500 million annually)</v>
      </c>
      <c r="P42" s="396"/>
      <c r="Q42" s="396"/>
      <c r="R42" s="396"/>
      <c r="S42" s="396"/>
      <c r="T42" s="406"/>
      <c r="U42" s="406"/>
      <c r="V42" s="406"/>
      <c r="W42" s="407"/>
      <c r="X42" s="407"/>
      <c r="Y42" s="424"/>
      <c r="Z42" s="425"/>
      <c r="AA42" s="409"/>
    </row>
    <row r="43" spans="1:27" s="111" customFormat="1" ht="78.75" customHeight="1">
      <c r="A43" s="164"/>
      <c r="B43" s="1465" t="s">
        <v>140</v>
      </c>
      <c r="C43" s="1466"/>
      <c r="D43" s="1136"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12" t="s">
        <v>706</v>
      </c>
      <c r="E44" s="1513"/>
      <c r="F44" s="1513"/>
      <c r="G44" s="1513"/>
      <c r="H44" s="1514"/>
      <c r="I44" s="444"/>
      <c r="J44" s="437"/>
      <c r="K44" s="397" t="str">
        <f>C44</f>
        <v>i. Specify source(s) of other government funds spent (for example: basket funding or specific donor)</v>
      </c>
      <c r="L44" s="396"/>
      <c r="M44" s="396"/>
      <c r="N44" s="396"/>
      <c r="O44" s="398" t="str">
        <f>D44</f>
        <v>N/A</v>
      </c>
      <c r="P44" s="396"/>
      <c r="Q44" s="396"/>
      <c r="R44" s="396"/>
      <c r="S44" s="396"/>
      <c r="T44" s="406"/>
      <c r="U44" s="406"/>
      <c r="V44" s="406"/>
      <c r="W44" s="407"/>
      <c r="X44" s="407"/>
      <c r="Y44" s="424"/>
      <c r="Z44" s="425"/>
      <c r="AA44" s="409"/>
    </row>
    <row r="45" spans="1:27" s="111" customFormat="1" ht="45">
      <c r="A45" s="164"/>
      <c r="B45" s="1465" t="s">
        <v>142</v>
      </c>
      <c r="C45" s="1466"/>
      <c r="D45" s="181"/>
      <c r="E45" s="182">
        <f>E41+E43</f>
        <v>2478874</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80" t="s">
        <v>758</v>
      </c>
      <c r="B47" s="1465"/>
      <c r="C47" s="1465"/>
      <c r="D47" s="1465"/>
      <c r="E47" s="1465"/>
      <c r="F47" s="1465"/>
      <c r="G47" s="1465"/>
      <c r="H47" s="148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605" t="s">
        <v>144</v>
      </c>
      <c r="C48" s="1466"/>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95">
      <c r="A49" s="164"/>
      <c r="B49" s="1465" t="s">
        <v>99</v>
      </c>
      <c r="C49" s="1466"/>
      <c r="D49" s="1136" t="s">
        <v>61</v>
      </c>
      <c r="E49" s="168">
        <v>3062751</v>
      </c>
      <c r="F49" s="177" t="s">
        <v>538</v>
      </c>
      <c r="G49" s="190" t="s">
        <v>1807</v>
      </c>
      <c r="H49" s="191" t="s">
        <v>1808</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00" t="s">
        <v>1809</v>
      </c>
      <c r="E50" s="1601"/>
      <c r="F50" s="1601"/>
      <c r="G50" s="1601"/>
      <c r="H50" s="1602"/>
      <c r="I50" s="127"/>
      <c r="J50" s="437"/>
      <c r="K50" s="397" t="str">
        <f>C50</f>
        <v xml:space="preserve">i. Specify source(s) of in-kind donations </v>
      </c>
      <c r="L50" s="396"/>
      <c r="M50" s="396"/>
      <c r="N50" s="396"/>
      <c r="O50" s="398" t="str">
        <f>D50</f>
        <v>UNFPA, WAHO/KfW</v>
      </c>
      <c r="P50" s="396"/>
      <c r="Q50" s="396"/>
      <c r="R50" s="396"/>
      <c r="S50" s="396"/>
      <c r="T50" s="406"/>
      <c r="U50" s="406"/>
      <c r="V50" s="406"/>
      <c r="W50" s="407"/>
      <c r="X50" s="407"/>
      <c r="Y50" s="424"/>
      <c r="Z50" s="425"/>
      <c r="AA50" s="409"/>
    </row>
    <row r="51" spans="1:27" s="111" customFormat="1" ht="165">
      <c r="A51" s="164"/>
      <c r="B51" s="1465" t="s">
        <v>149</v>
      </c>
      <c r="C51" s="1466"/>
      <c r="D51" s="1136" t="s">
        <v>62</v>
      </c>
      <c r="E51" s="168"/>
      <c r="F51" s="177"/>
      <c r="G51" s="190"/>
      <c r="H51" s="191" t="s">
        <v>1810</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65" t="s">
        <v>150</v>
      </c>
      <c r="C52" s="1466"/>
      <c r="D52" s="113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65" t="s">
        <v>151</v>
      </c>
      <c r="C53" s="1466"/>
      <c r="D53" s="181"/>
      <c r="E53" s="182">
        <f>E49+E51+E52</f>
        <v>3062751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80" t="s">
        <v>215</v>
      </c>
      <c r="B55" s="1465"/>
      <c r="C55" s="1465"/>
      <c r="D55" s="1465"/>
      <c r="E55" s="1465"/>
      <c r="F55" s="1465"/>
      <c r="G55" s="1465"/>
      <c r="H55" s="148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94" t="s">
        <v>152</v>
      </c>
      <c r="B56" s="1603"/>
      <c r="C56" s="1603"/>
      <c r="D56" s="1603"/>
      <c r="E56" s="1604"/>
      <c r="F56" s="193">
        <f>E45/(E45+E53)</f>
        <v>0.44731897232310019</v>
      </c>
      <c r="G56" s="1592" t="s">
        <v>101</v>
      </c>
      <c r="H56" s="1593"/>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89" t="s">
        <v>210</v>
      </c>
      <c r="B57" s="1590"/>
      <c r="C57" s="1590"/>
      <c r="D57" s="1590"/>
      <c r="E57" s="1591"/>
      <c r="F57" s="193">
        <f>E41/E45</f>
        <v>1</v>
      </c>
      <c r="G57" s="1592" t="s">
        <v>101</v>
      </c>
      <c r="H57" s="1593"/>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94" t="s">
        <v>153</v>
      </c>
      <c r="B58" s="1595"/>
      <c r="C58" s="1595"/>
      <c r="D58" s="1595"/>
      <c r="E58" s="1596"/>
      <c r="F58" s="193">
        <f>(E45+E53)/G29</f>
        <v>0.86688381422151706</v>
      </c>
      <c r="G58" s="1592" t="s">
        <v>114</v>
      </c>
      <c r="H58" s="1593"/>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97" t="s">
        <v>211</v>
      </c>
      <c r="B59" s="1598"/>
      <c r="C59" s="1598"/>
      <c r="D59" s="1598"/>
      <c r="E59" s="1599"/>
      <c r="F59" s="1135"/>
      <c r="G59" s="1592" t="s">
        <v>101</v>
      </c>
      <c r="H59" s="1593"/>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80" t="s">
        <v>154</v>
      </c>
      <c r="B61" s="1465"/>
      <c r="C61" s="1465"/>
      <c r="D61" s="1465"/>
      <c r="E61" s="1466"/>
      <c r="F61" s="1467" t="s">
        <v>1</v>
      </c>
      <c r="G61" s="1588"/>
      <c r="H61" s="1468"/>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65" t="s">
        <v>31</v>
      </c>
      <c r="C62" s="1465"/>
      <c r="D62" s="1465"/>
      <c r="E62" s="1465"/>
      <c r="F62" s="1477" t="s">
        <v>1811</v>
      </c>
      <c r="G62" s="1478"/>
      <c r="H62" s="1479"/>
      <c r="I62" s="438"/>
      <c r="J62" s="437"/>
      <c r="K62" s="397"/>
      <c r="L62" s="396"/>
      <c r="M62" s="448">
        <f>E62</f>
        <v>0</v>
      </c>
      <c r="N62" s="396"/>
      <c r="O62" s="396"/>
      <c r="P62" s="396"/>
      <c r="Q62" s="397" t="str">
        <f>F62</f>
        <v>Centrale d'achat des médicaments essentiels génériques (CAMEG)</v>
      </c>
      <c r="R62" s="398" t="str">
        <f>B62</f>
        <v>a. Specify entity</v>
      </c>
      <c r="S62" s="396"/>
      <c r="T62" s="406"/>
      <c r="U62" s="406"/>
      <c r="V62" s="406"/>
      <c r="W62" s="407"/>
      <c r="X62" s="407"/>
      <c r="Y62" s="424"/>
      <c r="Z62" s="425"/>
      <c r="AA62" s="409"/>
    </row>
    <row r="63" spans="1:27" s="111" customFormat="1" ht="30.75" customHeight="1">
      <c r="A63" s="1128"/>
      <c r="B63" s="1127"/>
      <c r="C63" s="1465" t="s">
        <v>178</v>
      </c>
      <c r="D63" s="1465"/>
      <c r="E63" s="1466"/>
      <c r="F63" s="1467" t="s">
        <v>61</v>
      </c>
      <c r="G63" s="1588"/>
      <c r="H63" s="1468"/>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75">
      <c r="A64" s="1480" t="s">
        <v>155</v>
      </c>
      <c r="B64" s="1465"/>
      <c r="C64" s="1466"/>
      <c r="D64" s="1477" t="s">
        <v>1821</v>
      </c>
      <c r="E64" s="1478"/>
      <c r="F64" s="1478"/>
      <c r="G64" s="1478"/>
      <c r="H64" s="1479"/>
      <c r="I64" s="419"/>
      <c r="J64" s="437"/>
      <c r="K64" s="397" t="str">
        <f>A64</f>
        <v xml:space="preserve">B15. Please note any additional comments about finance and procurement.
</v>
      </c>
      <c r="L64" s="396"/>
      <c r="M64" s="396"/>
      <c r="N64" s="396"/>
      <c r="O64" s="397" t="str">
        <f>D64</f>
        <v>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v>
      </c>
      <c r="P64" s="396"/>
      <c r="Q64" s="396"/>
      <c r="R64" s="397"/>
      <c r="S64" s="396"/>
      <c r="T64" s="406"/>
      <c r="U64" s="406"/>
      <c r="V64" s="406"/>
      <c r="W64" s="407"/>
      <c r="X64" s="407"/>
      <c r="Y64" s="424"/>
      <c r="Z64" s="425"/>
      <c r="AA64" s="409"/>
    </row>
    <row r="65" spans="1:27" s="111" customFormat="1" ht="16.5" customHeight="1" thickBot="1">
      <c r="A65" s="1578" t="s">
        <v>7</v>
      </c>
      <c r="B65" s="1579"/>
      <c r="C65" s="1579"/>
      <c r="D65" s="1579"/>
      <c r="E65" s="1579"/>
      <c r="F65" s="1579"/>
      <c r="G65" s="1579"/>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80" t="s">
        <v>156</v>
      </c>
      <c r="B66" s="1581"/>
      <c r="C66" s="1581"/>
      <c r="D66" s="1581"/>
      <c r="E66" s="1581"/>
      <c r="F66" s="1581"/>
      <c r="G66" s="1581"/>
      <c r="H66" s="158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83" t="s">
        <v>2</v>
      </c>
      <c r="B67" s="1584"/>
      <c r="C67" s="1585"/>
      <c r="D67" s="1586" t="s">
        <v>84</v>
      </c>
      <c r="E67" s="1587"/>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73" t="s">
        <v>157</v>
      </c>
      <c r="C68" s="1574"/>
      <c r="D68" s="1679" t="s">
        <v>61</v>
      </c>
      <c r="E68" s="1679"/>
      <c r="F68" s="1132" t="s">
        <v>61</v>
      </c>
      <c r="G68" s="1132"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73" t="s">
        <v>158</v>
      </c>
      <c r="C69" s="1574"/>
      <c r="D69" s="1679" t="s">
        <v>61</v>
      </c>
      <c r="E69" s="1679"/>
      <c r="F69" s="1132" t="s">
        <v>61</v>
      </c>
      <c r="G69" s="1132" t="s">
        <v>61</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73" t="s">
        <v>159</v>
      </c>
      <c r="C70" s="1574"/>
      <c r="D70" s="1679" t="s">
        <v>61</v>
      </c>
      <c r="E70" s="1679"/>
      <c r="F70" s="1132" t="s">
        <v>61</v>
      </c>
      <c r="G70" s="1132" t="s">
        <v>61</v>
      </c>
      <c r="H70" s="365"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73" t="s">
        <v>160</v>
      </c>
      <c r="C71" s="1574"/>
      <c r="D71" s="1679" t="s">
        <v>61</v>
      </c>
      <c r="E71" s="1679"/>
      <c r="F71" s="1132" t="s">
        <v>61</v>
      </c>
      <c r="G71" s="1132" t="s">
        <v>61</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73" t="s">
        <v>161</v>
      </c>
      <c r="C72" s="1574"/>
      <c r="D72" s="1679" t="s">
        <v>61</v>
      </c>
      <c r="E72" s="1679"/>
      <c r="F72" s="1132" t="s">
        <v>61</v>
      </c>
      <c r="G72" s="1132" t="s">
        <v>61</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73" t="s">
        <v>18</v>
      </c>
      <c r="C73" s="1574"/>
      <c r="D73" s="1679" t="s">
        <v>61</v>
      </c>
      <c r="E73" s="1679"/>
      <c r="F73" s="1132" t="s">
        <v>61</v>
      </c>
      <c r="G73" s="1132" t="s">
        <v>61</v>
      </c>
      <c r="H73" s="1132"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73" t="s">
        <v>19</v>
      </c>
      <c r="C74" s="1574"/>
      <c r="D74" s="1679" t="s">
        <v>61</v>
      </c>
      <c r="E74" s="1679"/>
      <c r="F74" s="1132" t="s">
        <v>61</v>
      </c>
      <c r="G74" s="1132" t="s">
        <v>61</v>
      </c>
      <c r="H74" s="1132"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73" t="s">
        <v>162</v>
      </c>
      <c r="C75" s="1574"/>
      <c r="D75" s="1679" t="s">
        <v>61</v>
      </c>
      <c r="E75" s="1679"/>
      <c r="F75" s="1132" t="s">
        <v>62</v>
      </c>
      <c r="G75" s="1132" t="s">
        <v>61</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73" t="s">
        <v>163</v>
      </c>
      <c r="C76" s="1574"/>
      <c r="D76" s="1679" t="s">
        <v>66</v>
      </c>
      <c r="E76" s="1679"/>
      <c r="F76" s="1132" t="s">
        <v>61</v>
      </c>
      <c r="G76" s="1132" t="s">
        <v>61</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73" t="s">
        <v>164</v>
      </c>
      <c r="C77" s="1574"/>
      <c r="D77" s="1679" t="s">
        <v>61</v>
      </c>
      <c r="E77" s="1679"/>
      <c r="F77" s="1132" t="s">
        <v>61</v>
      </c>
      <c r="G77" s="1132" t="s">
        <v>61</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73" t="s">
        <v>20</v>
      </c>
      <c r="C78" s="1574"/>
      <c r="D78" s="1679" t="s">
        <v>62</v>
      </c>
      <c r="E78" s="1679"/>
      <c r="F78" s="1132" t="s">
        <v>61</v>
      </c>
      <c r="G78" s="1132" t="s">
        <v>61</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76" t="s">
        <v>165</v>
      </c>
      <c r="C79" s="1577"/>
      <c r="D79" s="1679"/>
      <c r="E79" s="1679"/>
      <c r="F79" s="1132"/>
      <c r="G79" s="1132" t="s">
        <v>217</v>
      </c>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558" t="s">
        <v>105</v>
      </c>
      <c r="B80" s="1482"/>
      <c r="C80" s="1483"/>
      <c r="D80" s="1486"/>
      <c r="E80" s="1487"/>
      <c r="F80" s="1487"/>
      <c r="G80" s="1487"/>
      <c r="H80" s="1488"/>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9" t="s">
        <v>3</v>
      </c>
      <c r="B81" s="1560"/>
      <c r="C81" s="1560"/>
      <c r="D81" s="1560"/>
      <c r="E81" s="1560"/>
      <c r="F81" s="1560"/>
      <c r="G81" s="1560"/>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61" t="s">
        <v>166</v>
      </c>
      <c r="B82" s="1562"/>
      <c r="C82" s="1562"/>
      <c r="D82" s="1562"/>
      <c r="E82" s="1562"/>
      <c r="F82" s="1562"/>
      <c r="G82" s="1563"/>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64" t="s">
        <v>70</v>
      </c>
      <c r="B83" s="1565"/>
      <c r="C83" s="1565"/>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6"/>
      <c r="B84" s="1568" t="s">
        <v>37</v>
      </c>
      <c r="C84" s="1569"/>
      <c r="D84" s="1569" t="s">
        <v>167</v>
      </c>
      <c r="E84" s="1569"/>
      <c r="F84" s="1130" t="s">
        <v>35</v>
      </c>
      <c r="G84" s="1569" t="s">
        <v>36</v>
      </c>
      <c r="H84" s="157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7"/>
      <c r="B85" s="210" t="s">
        <v>10</v>
      </c>
      <c r="C85" s="1131" t="s">
        <v>1812</v>
      </c>
      <c r="D85" s="1571" t="s">
        <v>1813</v>
      </c>
      <c r="E85" s="1572"/>
      <c r="F85" s="1126" t="s">
        <v>61</v>
      </c>
      <c r="G85" s="1554" t="s">
        <v>61</v>
      </c>
      <c r="H85" s="1555"/>
      <c r="I85" s="458"/>
      <c r="J85" s="446" t="str">
        <f>G85</f>
        <v>Yes</v>
      </c>
      <c r="K85" s="397" t="str">
        <f>B85</f>
        <v>a</v>
      </c>
      <c r="L85" s="396"/>
      <c r="M85" s="426">
        <f>E85</f>
        <v>0</v>
      </c>
      <c r="N85" s="396"/>
      <c r="O85" s="396"/>
      <c r="P85" s="396"/>
      <c r="Q85" s="396"/>
      <c r="R85" s="397"/>
      <c r="S85" s="397" t="str">
        <f>D85</f>
        <v>2009-2015</v>
      </c>
      <c r="T85" s="406"/>
      <c r="U85" s="406"/>
      <c r="V85" s="406"/>
      <c r="W85" s="407"/>
      <c r="X85" s="407"/>
      <c r="Y85" s="424"/>
      <c r="Z85" s="425"/>
      <c r="AA85" s="409"/>
    </row>
    <row r="86" spans="1:28" s="111" customFormat="1" ht="28.5" customHeight="1">
      <c r="A86" s="1556" t="s">
        <v>71</v>
      </c>
      <c r="B86" s="1557"/>
      <c r="C86" s="1557"/>
      <c r="D86" s="1557"/>
      <c r="E86" s="1557"/>
      <c r="F86" s="1551" t="s">
        <v>61</v>
      </c>
      <c r="G86" s="1552"/>
      <c r="H86" s="1553"/>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65" t="s">
        <v>106</v>
      </c>
      <c r="C87" s="1465"/>
      <c r="D87" s="1466"/>
      <c r="E87" s="1512" t="s">
        <v>84</v>
      </c>
      <c r="F87" s="1513"/>
      <c r="G87" s="1513"/>
      <c r="H87" s="1514"/>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45">
      <c r="A88" s="152"/>
      <c r="B88" s="1465" t="s">
        <v>21</v>
      </c>
      <c r="C88" s="1465"/>
      <c r="D88" s="1466"/>
      <c r="E88" s="1512" t="s">
        <v>1814</v>
      </c>
      <c r="F88" s="1513"/>
      <c r="G88" s="1513"/>
      <c r="H88" s="1514"/>
      <c r="I88" s="458"/>
      <c r="J88" s="446"/>
      <c r="K88" s="397"/>
      <c r="L88" s="396"/>
      <c r="M88" s="426"/>
      <c r="N88" s="426" t="str">
        <f>E88</f>
        <v>A fee of 2.4% of FOB price, community  tax the West African Monetary Union (WAMU) and the Economic Community of West African States  (ECOWAS)</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80" t="s">
        <v>168</v>
      </c>
      <c r="B89" s="1465"/>
      <c r="C89" s="1465"/>
      <c r="D89" s="1465"/>
      <c r="E89" s="1465"/>
      <c r="F89" s="1465"/>
      <c r="G89" s="1466"/>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65" t="s">
        <v>22</v>
      </c>
      <c r="C90" s="1465"/>
      <c r="D90" s="1512"/>
      <c r="E90" s="1513"/>
      <c r="F90" s="1513"/>
      <c r="G90" s="1513"/>
      <c r="H90" s="1514"/>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80" t="s">
        <v>169</v>
      </c>
      <c r="B91" s="1465"/>
      <c r="C91" s="1465"/>
      <c r="D91" s="1465"/>
      <c r="E91" s="1465"/>
      <c r="F91" s="1465"/>
      <c r="G91" s="1466"/>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65" t="s">
        <v>22</v>
      </c>
      <c r="C92" s="1465"/>
      <c r="D92" s="1512" t="s">
        <v>1815</v>
      </c>
      <c r="E92" s="1513"/>
      <c r="F92" s="1513"/>
      <c r="G92" s="1513"/>
      <c r="H92" s="1514"/>
      <c r="I92" s="458"/>
      <c r="J92" s="446"/>
      <c r="K92" s="397" t="str">
        <f>B92</f>
        <v>a. If yes, describe the policies.</v>
      </c>
      <c r="L92" s="396"/>
      <c r="M92" s="396"/>
      <c r="N92" s="460"/>
      <c r="O92" s="398" t="str">
        <f>D92</f>
        <v>ABBEF and MSI have access to commodities subsidized by the public sector.</v>
      </c>
      <c r="P92" s="397"/>
      <c r="Q92" s="396"/>
      <c r="R92" s="396"/>
      <c r="S92" s="396"/>
      <c r="T92" s="406"/>
      <c r="U92" s="406"/>
      <c r="V92" s="406"/>
      <c r="W92" s="407"/>
      <c r="X92" s="407"/>
      <c r="Y92" s="424"/>
      <c r="Z92" s="425"/>
      <c r="AA92" s="409"/>
    </row>
    <row r="93" spans="1:28" ht="45.75" thickBot="1">
      <c r="A93" s="1542" t="s">
        <v>212</v>
      </c>
      <c r="B93" s="1543"/>
      <c r="C93" s="1543"/>
      <c r="D93" s="1543"/>
      <c r="E93" s="1543"/>
      <c r="F93" s="1543"/>
      <c r="G93" s="1543"/>
      <c r="H93" s="1544"/>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45" t="s">
        <v>52</v>
      </c>
      <c r="C94" s="1546"/>
      <c r="D94" s="1547" t="s">
        <v>213</v>
      </c>
      <c r="E94" s="1548"/>
      <c r="F94" s="1549"/>
      <c r="G94" s="1547" t="s">
        <v>214</v>
      </c>
      <c r="H94" s="1550"/>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thickBot="1">
      <c r="A95" s="130"/>
      <c r="B95" s="95" t="s">
        <v>10</v>
      </c>
      <c r="C95" s="91" t="s">
        <v>181</v>
      </c>
      <c r="D95" s="1523" t="s">
        <v>1680</v>
      </c>
      <c r="E95" s="1524"/>
      <c r="F95" s="1525"/>
      <c r="G95" s="1540" t="s">
        <v>202</v>
      </c>
      <c r="H95" s="1541"/>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37" t="s">
        <v>1816</v>
      </c>
      <c r="E96" s="1538"/>
      <c r="F96" s="1539"/>
      <c r="G96" s="1540" t="s">
        <v>202</v>
      </c>
      <c r="H96" s="1541"/>
      <c r="I96" s="465"/>
      <c r="J96" s="446" t="str">
        <f t="shared" si="3"/>
        <v>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37" t="s">
        <v>202</v>
      </c>
      <c r="E97" s="1538"/>
      <c r="F97" s="1539"/>
      <c r="G97" s="1540" t="s">
        <v>203</v>
      </c>
      <c r="H97" s="1541"/>
      <c r="I97" s="465"/>
      <c r="J97" s="446" t="str">
        <f t="shared" si="3"/>
        <v>Doctor</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37" t="s">
        <v>202</v>
      </c>
      <c r="E98" s="1538"/>
      <c r="F98" s="1539"/>
      <c r="G98" s="1540" t="s">
        <v>203</v>
      </c>
      <c r="H98" s="1541"/>
      <c r="I98" s="465"/>
      <c r="J98" s="446" t="str">
        <f t="shared" si="3"/>
        <v>Doctor</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thickBot="1">
      <c r="A99" s="130"/>
      <c r="B99" s="95" t="s">
        <v>183</v>
      </c>
      <c r="C99" s="92" t="s">
        <v>191</v>
      </c>
      <c r="D99" s="1523" t="s">
        <v>1680</v>
      </c>
      <c r="E99" s="1524"/>
      <c r="F99" s="1525"/>
      <c r="G99" s="1540" t="s">
        <v>202</v>
      </c>
      <c r="H99" s="1541"/>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37" t="s">
        <v>205</v>
      </c>
      <c r="E100" s="1538"/>
      <c r="F100" s="1539"/>
      <c r="G100" s="1540" t="s">
        <v>202</v>
      </c>
      <c r="H100" s="1541"/>
      <c r="I100" s="465"/>
      <c r="J100" s="446" t="str">
        <f t="shared" si="3"/>
        <v>Nurse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37" t="s">
        <v>203</v>
      </c>
      <c r="E101" s="1538"/>
      <c r="F101" s="1539"/>
      <c r="G101" s="1540" t="s">
        <v>203</v>
      </c>
      <c r="H101" s="1541"/>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23" t="s">
        <v>1680</v>
      </c>
      <c r="E102" s="1524"/>
      <c r="F102" s="1525"/>
      <c r="G102" s="1526" t="s">
        <v>202</v>
      </c>
      <c r="H102" s="1527"/>
      <c r="I102" s="465"/>
      <c r="J102" s="446" t="str">
        <f t="shared" si="3"/>
        <v>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28" t="s">
        <v>684</v>
      </c>
      <c r="B103" s="1529"/>
      <c r="C103" s="1530"/>
      <c r="D103" s="1531"/>
      <c r="E103" s="1532"/>
      <c r="F103" s="1532"/>
      <c r="G103" s="1532"/>
      <c r="H103" s="1533"/>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15"/>
      <c r="B104" s="1516"/>
      <c r="C104" s="1516"/>
      <c r="D104" s="1516"/>
      <c r="E104" s="1516"/>
      <c r="F104" s="1516"/>
      <c r="G104" s="1516"/>
      <c r="H104" s="1517"/>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91" t="s">
        <v>195</v>
      </c>
      <c r="B105" s="1492"/>
      <c r="C105" s="1492"/>
      <c r="D105" s="214" t="s">
        <v>32</v>
      </c>
      <c r="E105" s="1534" t="s">
        <v>38</v>
      </c>
      <c r="F105" s="1535"/>
      <c r="G105" s="1536"/>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65" t="s">
        <v>107</v>
      </c>
      <c r="C106" s="1465"/>
      <c r="D106" s="366" t="s">
        <v>62</v>
      </c>
      <c r="E106" s="1512"/>
      <c r="F106" s="1513"/>
      <c r="G106" s="1518"/>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65" t="s">
        <v>23</v>
      </c>
      <c r="C107" s="1465"/>
      <c r="D107" s="366" t="s">
        <v>62</v>
      </c>
      <c r="E107" s="1512"/>
      <c r="F107" s="1513"/>
      <c r="G107" s="1518"/>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19" t="s">
        <v>24</v>
      </c>
      <c r="C108" s="1519"/>
      <c r="D108" s="367" t="s">
        <v>62</v>
      </c>
      <c r="E108" s="1520"/>
      <c r="F108" s="1521"/>
      <c r="G108" s="1522"/>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15"/>
      <c r="B109" s="1516"/>
      <c r="C109" s="1516"/>
      <c r="D109" s="1516"/>
      <c r="E109" s="1516"/>
      <c r="F109" s="1516"/>
      <c r="G109" s="1516"/>
      <c r="H109" s="1517"/>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80" t="s">
        <v>196</v>
      </c>
      <c r="B110" s="1465"/>
      <c r="C110" s="1465"/>
      <c r="D110" s="1465"/>
      <c r="E110" s="1465"/>
      <c r="F110" s="1465"/>
      <c r="G110" s="1465"/>
      <c r="H110" s="148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65" t="s">
        <v>25</v>
      </c>
      <c r="C111" s="1465"/>
      <c r="D111" s="1465"/>
      <c r="E111" s="1465"/>
      <c r="F111" s="1466"/>
      <c r="G111" s="1467" t="s">
        <v>62</v>
      </c>
      <c r="H111" s="1468"/>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65" t="s">
        <v>26</v>
      </c>
      <c r="C112" s="1465"/>
      <c r="D112" s="1465"/>
      <c r="E112" s="1465"/>
      <c r="F112" s="1466"/>
      <c r="G112" s="1467" t="s">
        <v>61</v>
      </c>
      <c r="H112" s="1468"/>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65" t="s">
        <v>27</v>
      </c>
      <c r="C113" s="1465"/>
      <c r="D113" s="1465"/>
      <c r="E113" s="1465"/>
      <c r="F113" s="1466"/>
      <c r="G113" s="1467" t="s">
        <v>62</v>
      </c>
      <c r="H113" s="1468"/>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12"/>
      <c r="E114" s="1513"/>
      <c r="F114" s="1513"/>
      <c r="G114" s="1513"/>
      <c r="H114" s="1514"/>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80" t="s">
        <v>197</v>
      </c>
      <c r="B115" s="1465"/>
      <c r="C115" s="1465"/>
      <c r="D115" s="1465"/>
      <c r="E115" s="1465"/>
      <c r="F115" s="1465"/>
      <c r="G115" s="1465"/>
      <c r="H115" s="148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65" t="s">
        <v>108</v>
      </c>
      <c r="C116" s="1465"/>
      <c r="D116" s="1465"/>
      <c r="E116" s="1465"/>
      <c r="F116" s="1466"/>
      <c r="G116" s="1467" t="s">
        <v>61</v>
      </c>
      <c r="H116" s="1468"/>
      <c r="I116" s="421"/>
      <c r="J116" s="446" t="str">
        <f t="shared" ref="J116:J125"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65" t="s">
        <v>109</v>
      </c>
      <c r="C117" s="1465"/>
      <c r="D117" s="1465"/>
      <c r="E117" s="1465"/>
      <c r="F117" s="1466"/>
      <c r="G117" s="1467" t="s">
        <v>61</v>
      </c>
      <c r="H117" s="1468"/>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65" t="s">
        <v>170</v>
      </c>
      <c r="C118" s="1465"/>
      <c r="D118" s="1465"/>
      <c r="E118" s="1465"/>
      <c r="F118" s="1466"/>
      <c r="G118" s="1467" t="s">
        <v>61</v>
      </c>
      <c r="H118" s="1468"/>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65" t="s">
        <v>171</v>
      </c>
      <c r="C119" s="1465"/>
      <c r="D119" s="1465"/>
      <c r="E119" s="1465"/>
      <c r="F119" s="1466"/>
      <c r="G119" s="1467" t="s">
        <v>61</v>
      </c>
      <c r="H119" s="1468"/>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65" t="s">
        <v>29</v>
      </c>
      <c r="C120" s="1465"/>
      <c r="D120" s="1465"/>
      <c r="E120" s="1465"/>
      <c r="F120" s="1466"/>
      <c r="G120" s="1467" t="s">
        <v>61</v>
      </c>
      <c r="H120" s="1468"/>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65" t="s">
        <v>18</v>
      </c>
      <c r="C121" s="1465"/>
      <c r="D121" s="1465"/>
      <c r="E121" s="1465"/>
      <c r="F121" s="1466"/>
      <c r="G121" s="1467" t="s">
        <v>61</v>
      </c>
      <c r="H121" s="1468"/>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65" t="s">
        <v>19</v>
      </c>
      <c r="C122" s="1465"/>
      <c r="D122" s="1465"/>
      <c r="E122" s="1465"/>
      <c r="F122" s="1466"/>
      <c r="G122" s="1467" t="s">
        <v>61</v>
      </c>
      <c r="H122" s="1468"/>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65" t="s">
        <v>110</v>
      </c>
      <c r="C123" s="1465"/>
      <c r="D123" s="1465"/>
      <c r="E123" s="1465"/>
      <c r="F123" s="1466"/>
      <c r="G123" s="1467" t="s">
        <v>62</v>
      </c>
      <c r="H123" s="1468"/>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65" t="s">
        <v>72</v>
      </c>
      <c r="C124" s="1465"/>
      <c r="D124" s="1465"/>
      <c r="E124" s="1465"/>
      <c r="F124" s="1466"/>
      <c r="G124" s="1467" t="s">
        <v>62</v>
      </c>
      <c r="H124" s="1468"/>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65" t="s">
        <v>111</v>
      </c>
      <c r="C125" s="1465"/>
      <c r="D125" s="1465"/>
      <c r="E125" s="1465"/>
      <c r="F125" s="1466"/>
      <c r="G125" s="1467" t="s">
        <v>62</v>
      </c>
      <c r="H125" s="1468"/>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502" t="s">
        <v>205</v>
      </c>
      <c r="H126" s="1504"/>
      <c r="I126" s="421"/>
      <c r="J126" s="446" t="e">
        <f>#REF!</f>
        <v>#REF!</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502">
        <v>2014</v>
      </c>
      <c r="H127" s="1504"/>
      <c r="I127" s="421"/>
      <c r="J127" s="446" t="e">
        <f>#REF!</f>
        <v>#REF!</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80" t="s">
        <v>623</v>
      </c>
      <c r="B128" s="1465"/>
      <c r="C128" s="1466"/>
      <c r="D128" s="1477" t="s">
        <v>1817</v>
      </c>
      <c r="E128" s="1478"/>
      <c r="F128" s="1478"/>
      <c r="G128" s="1478"/>
      <c r="H128" s="1479"/>
      <c r="I128" s="421"/>
      <c r="J128" s="473"/>
      <c r="K128" s="397" t="str">
        <f>A128</f>
        <v xml:space="preserve">D11. Name of the list(s)
</v>
      </c>
      <c r="L128" s="397"/>
      <c r="M128" s="396"/>
      <c r="N128" s="396"/>
      <c r="O128" s="397" t="str">
        <f>D128</f>
        <v>National list of essential drugs and consumables</v>
      </c>
      <c r="P128" s="396"/>
      <c r="Q128" s="474"/>
      <c r="R128" s="396"/>
      <c r="S128" s="412"/>
      <c r="T128" s="413"/>
      <c r="U128" s="413"/>
      <c r="V128" s="413"/>
      <c r="W128" s="414"/>
      <c r="X128" s="414"/>
      <c r="Y128" s="474"/>
      <c r="Z128" s="475"/>
      <c r="AA128" s="409"/>
    </row>
    <row r="129" spans="1:27" s="132" customFormat="1" ht="34.5" customHeight="1">
      <c r="A129" s="1480" t="s">
        <v>624</v>
      </c>
      <c r="B129" s="1465"/>
      <c r="C129" s="1466"/>
      <c r="D129" s="1477"/>
      <c r="E129" s="1478"/>
      <c r="F129" s="1478"/>
      <c r="G129" s="1478"/>
      <c r="H129" s="1479"/>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80" t="s">
        <v>1777</v>
      </c>
      <c r="B130" s="1465"/>
      <c r="C130" s="1465"/>
      <c r="D130" s="1465"/>
      <c r="E130" s="1465"/>
      <c r="F130" s="1465"/>
      <c r="G130" s="1465"/>
      <c r="H130" s="148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496" t="s">
        <v>172</v>
      </c>
      <c r="C131" s="1497"/>
      <c r="D131" s="1497"/>
      <c r="E131" s="1498"/>
      <c r="F131" s="1499">
        <v>2005</v>
      </c>
      <c r="G131" s="1500"/>
      <c r="H131" s="1501"/>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65" t="s">
        <v>67</v>
      </c>
      <c r="C132" s="1465"/>
      <c r="D132" s="1465"/>
      <c r="E132" s="1465"/>
      <c r="F132" s="1466"/>
      <c r="G132" s="1467" t="s">
        <v>61</v>
      </c>
      <c r="H132" s="1468"/>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65" t="s">
        <v>68</v>
      </c>
      <c r="C133" s="1465"/>
      <c r="D133" s="1465"/>
      <c r="E133" s="1465"/>
      <c r="F133" s="1466"/>
      <c r="G133" s="1467" t="s">
        <v>62</v>
      </c>
      <c r="H133" s="1468"/>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65" t="s">
        <v>40</v>
      </c>
      <c r="C134" s="1465"/>
      <c r="D134" s="1465"/>
      <c r="E134" s="1465"/>
      <c r="F134" s="1466"/>
      <c r="G134" s="1467" t="s">
        <v>62</v>
      </c>
      <c r="H134" s="1468"/>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65" t="s">
        <v>41</v>
      </c>
      <c r="C135" s="1465"/>
      <c r="D135" s="1465"/>
      <c r="E135" s="1465"/>
      <c r="F135" s="1466"/>
      <c r="G135" s="1467" t="s">
        <v>62</v>
      </c>
      <c r="H135" s="1468"/>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65" t="s">
        <v>43</v>
      </c>
      <c r="C136" s="1466"/>
      <c r="D136" s="1486" t="s">
        <v>1818</v>
      </c>
      <c r="E136" s="1487"/>
      <c r="F136" s="1487"/>
      <c r="G136" s="1487"/>
      <c r="H136" s="1488"/>
      <c r="I136" s="421"/>
      <c r="J136" s="473"/>
      <c r="K136" s="397" t="str">
        <f>B136</f>
        <v>f. Notes about the Poverty Reduction Strategy Paper</v>
      </c>
      <c r="L136" s="397"/>
      <c r="M136" s="396"/>
      <c r="N136" s="396"/>
      <c r="O136" s="397" t="str">
        <f>D136</f>
        <v>A supply indicator is included for generic and essential drugs. It does not refer directly to RH or FP supplies though.</v>
      </c>
      <c r="P136" s="396"/>
      <c r="Q136" s="474"/>
      <c r="R136" s="396"/>
      <c r="S136" s="412"/>
      <c r="T136" s="413"/>
      <c r="U136" s="413"/>
      <c r="V136" s="413"/>
      <c r="W136" s="414"/>
      <c r="X136" s="414"/>
      <c r="Y136" s="474"/>
      <c r="Z136" s="475"/>
      <c r="AA136" s="409"/>
    </row>
    <row r="137" spans="1:27" s="111" customFormat="1" ht="16.5" customHeight="1" thickBot="1">
      <c r="A137" s="1489" t="s">
        <v>4</v>
      </c>
      <c r="B137" s="1490"/>
      <c r="C137" s="1490"/>
      <c r="D137" s="1490"/>
      <c r="E137" s="1490"/>
      <c r="F137" s="1490"/>
      <c r="G137" s="1490"/>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91" t="s">
        <v>669</v>
      </c>
      <c r="B138" s="1492"/>
      <c r="C138" s="1492"/>
      <c r="D138" s="1492"/>
      <c r="E138" s="1492"/>
      <c r="F138" s="1493"/>
      <c r="G138" s="1494" t="s">
        <v>62</v>
      </c>
      <c r="H138" s="1495"/>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80" t="s">
        <v>625</v>
      </c>
      <c r="B139" s="1465"/>
      <c r="C139" s="1465"/>
      <c r="D139" s="1465"/>
      <c r="E139" s="1465"/>
      <c r="F139" s="1465"/>
      <c r="G139" s="1465"/>
      <c r="H139" s="148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25"/>
      <c r="B140" s="1465" t="s">
        <v>108</v>
      </c>
      <c r="C140" s="1465"/>
      <c r="D140" s="1465"/>
      <c r="E140" s="1465"/>
      <c r="F140" s="1466"/>
      <c r="G140" s="1467" t="s">
        <v>62</v>
      </c>
      <c r="H140" s="1468"/>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29"/>
      <c r="B141" s="1465" t="s">
        <v>109</v>
      </c>
      <c r="C141" s="1465"/>
      <c r="D141" s="1465"/>
      <c r="E141" s="1465"/>
      <c r="F141" s="1466"/>
      <c r="G141" s="1467" t="s">
        <v>62</v>
      </c>
      <c r="H141" s="1468"/>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25"/>
      <c r="B142" s="1465" t="s">
        <v>170</v>
      </c>
      <c r="C142" s="1465"/>
      <c r="D142" s="1465"/>
      <c r="E142" s="1465"/>
      <c r="F142" s="1466"/>
      <c r="G142" s="1467" t="s">
        <v>62</v>
      </c>
      <c r="H142" s="1468"/>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25"/>
      <c r="B143" s="1465" t="s">
        <v>171</v>
      </c>
      <c r="C143" s="1465"/>
      <c r="D143" s="1465"/>
      <c r="E143" s="1465"/>
      <c r="F143" s="1466"/>
      <c r="G143" s="1467" t="s">
        <v>62</v>
      </c>
      <c r="H143" s="1468"/>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25"/>
      <c r="B144" s="1465" t="s">
        <v>29</v>
      </c>
      <c r="C144" s="1465"/>
      <c r="D144" s="1465"/>
      <c r="E144" s="1465"/>
      <c r="F144" s="1466"/>
      <c r="G144" s="1467" t="s">
        <v>62</v>
      </c>
      <c r="H144" s="1468"/>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25"/>
      <c r="B145" s="1465" t="s">
        <v>18</v>
      </c>
      <c r="C145" s="1465"/>
      <c r="D145" s="1465"/>
      <c r="E145" s="1465"/>
      <c r="F145" s="1466"/>
      <c r="G145" s="1467" t="s">
        <v>62</v>
      </c>
      <c r="H145" s="1468"/>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25"/>
      <c r="B146" s="1465" t="s">
        <v>19</v>
      </c>
      <c r="C146" s="1465"/>
      <c r="D146" s="1465"/>
      <c r="E146" s="1465"/>
      <c r="F146" s="1466"/>
      <c r="G146" s="1467" t="s">
        <v>62</v>
      </c>
      <c r="H146" s="1468"/>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25"/>
      <c r="B147" s="1465" t="s">
        <v>110</v>
      </c>
      <c r="C147" s="1465"/>
      <c r="D147" s="1465"/>
      <c r="E147" s="1465"/>
      <c r="F147" s="1466"/>
      <c r="G147" s="1467" t="s">
        <v>205</v>
      </c>
      <c r="H147" s="1468"/>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25"/>
      <c r="B148" s="1465" t="s">
        <v>72</v>
      </c>
      <c r="C148" s="1465"/>
      <c r="D148" s="1465"/>
      <c r="E148" s="1465"/>
      <c r="F148" s="1466"/>
      <c r="G148" s="1467" t="s">
        <v>62</v>
      </c>
      <c r="H148" s="1468"/>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25"/>
      <c r="B149" s="1465" t="s">
        <v>717</v>
      </c>
      <c r="C149" s="1465"/>
      <c r="D149" s="1465"/>
      <c r="E149" s="1465"/>
      <c r="F149" s="1477" t="s">
        <v>538</v>
      </c>
      <c r="G149" s="1478"/>
      <c r="H149" s="1479"/>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65" t="s">
        <v>175</v>
      </c>
      <c r="C150" s="1465"/>
      <c r="D150" s="1465"/>
      <c r="E150" s="1465"/>
      <c r="F150" s="1477" t="s">
        <v>1819</v>
      </c>
      <c r="G150" s="1478"/>
      <c r="H150" s="1479"/>
      <c r="I150" s="419"/>
      <c r="J150" s="446"/>
      <c r="K150" s="397"/>
      <c r="L150" s="397"/>
      <c r="M150" s="396"/>
      <c r="N150" s="396"/>
      <c r="O150" s="396"/>
      <c r="P150" s="396"/>
      <c r="Q150" s="397" t="str">
        <f>F150</f>
        <v>Central Level storage report, Supply Planning Monitoring Report (RSPA)</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80" t="s">
        <v>626</v>
      </c>
      <c r="B151" s="1465"/>
      <c r="C151" s="1465"/>
      <c r="D151" s="1465"/>
      <c r="E151" s="1465"/>
      <c r="F151" s="1465"/>
      <c r="G151" s="1465"/>
      <c r="H151" s="148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28"/>
      <c r="B152" s="1482" t="s">
        <v>176</v>
      </c>
      <c r="C152" s="1482"/>
      <c r="D152" s="1482"/>
      <c r="E152" s="1482"/>
      <c r="F152" s="1483"/>
      <c r="G152" s="1484" t="s">
        <v>62</v>
      </c>
      <c r="H152" s="1485"/>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25"/>
      <c r="B153" s="1465" t="s">
        <v>177</v>
      </c>
      <c r="C153" s="1465"/>
      <c r="D153" s="1465"/>
      <c r="E153" s="1465"/>
      <c r="F153" s="1466"/>
      <c r="G153" s="1467" t="s">
        <v>62</v>
      </c>
      <c r="H153" s="1468"/>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469" t="s">
        <v>627</v>
      </c>
      <c r="B154" s="1470"/>
      <c r="C154" s="1471"/>
      <c r="D154" s="1472"/>
      <c r="E154" s="1473"/>
      <c r="F154" s="1473"/>
      <c r="G154" s="1473"/>
      <c r="H154" s="1474"/>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475"/>
      <c r="B155" s="1475"/>
      <c r="C155" s="1475"/>
      <c r="D155" s="1475"/>
      <c r="E155" s="1475"/>
      <c r="F155" s="1475"/>
      <c r="G155" s="1475"/>
      <c r="H155" s="1475"/>
      <c r="I155" s="421"/>
      <c r="J155" s="473"/>
      <c r="K155" s="397"/>
      <c r="L155" s="397"/>
      <c r="M155" s="396"/>
      <c r="N155" s="396"/>
      <c r="O155" s="397"/>
      <c r="P155" s="396"/>
      <c r="R155" s="396"/>
      <c r="S155" s="412"/>
      <c r="T155" s="413"/>
      <c r="U155" s="413"/>
      <c r="V155" s="413"/>
      <c r="W155" s="414"/>
      <c r="X155" s="414"/>
      <c r="Z155" s="475"/>
      <c r="AA155" s="409"/>
    </row>
    <row r="156" spans="1:27" s="415" customFormat="1" ht="36">
      <c r="A156" s="1476" t="s">
        <v>628</v>
      </c>
      <c r="B156" s="1476"/>
      <c r="C156" s="1476"/>
      <c r="D156" s="1476"/>
      <c r="E156" s="1476"/>
      <c r="F156" s="1476"/>
      <c r="G156" s="1476"/>
      <c r="H156" s="1476"/>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9:H9"/>
    <mergeCell ref="A10:H10"/>
    <mergeCell ref="A11:G11"/>
    <mergeCell ref="A12:G12"/>
    <mergeCell ref="B13:C13"/>
    <mergeCell ref="D13:H13"/>
    <mergeCell ref="A1:H1"/>
    <mergeCell ref="A2:C2"/>
    <mergeCell ref="D2:E2"/>
    <mergeCell ref="D3:E3"/>
    <mergeCell ref="F3:H3"/>
    <mergeCell ref="A7:C7"/>
    <mergeCell ref="A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36:C136"/>
    <mergeCell ref="D136:H136"/>
    <mergeCell ref="A137:G137"/>
    <mergeCell ref="A138:F138"/>
    <mergeCell ref="G138:H138"/>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53:F153"/>
    <mergeCell ref="G153:H153"/>
    <mergeCell ref="A154:C154"/>
    <mergeCell ref="D154:H154"/>
    <mergeCell ref="A155:H155"/>
    <mergeCell ref="B143:F143"/>
    <mergeCell ref="G143:H143"/>
    <mergeCell ref="B144:F144"/>
    <mergeCell ref="G144:H144"/>
    <mergeCell ref="B145:F145"/>
    <mergeCell ref="G145:H145"/>
    <mergeCell ref="B140:F140"/>
    <mergeCell ref="G140:H140"/>
    <mergeCell ref="B141:F141"/>
    <mergeCell ref="G141:H141"/>
    <mergeCell ref="B142:F142"/>
    <mergeCell ref="G142:H14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61:H61">
      <formula1>$R$1:$R$7</formula1>
    </dataValidation>
    <dataValidation type="list" allowBlank="1" showInputMessage="1" showErrorMessage="1" errorTitle="Choose from dropdown" error="Please choose from the dropdown list." prompt="Please select from the dropdown list." sqref="G138 D68">
      <formula1>$W$1:$W$6</formula1>
    </dataValidation>
    <dataValidation type="list" allowBlank="1" showInputMessage="1" showErrorMessage="1" error="Please choose from the dropdown list." sqref="G111:G113 D69:D78 G140:G146 G147:H147 H106:H108 F68:H78 G148 F63 G132:G135 G152:G153">
      <formula1>$W$1:$W$6</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D15">
      <formula1>$W$1:$W$4</formula1>
    </dataValidation>
    <dataValidation type="list" allowBlank="1" showInputMessage="1" showErrorMessage="1" error="Please choose from the dropdown list." sqref="H31:H32 G116:H125 F59 D106:D108 H91 H89 F85:H86 D51:D52 D49 D43 D41">
      <formula1>$W$1:$W$4</formula1>
    </dataValidation>
    <dataValidation type="list" allowBlank="1" showInputMessage="1" sqref="D95:H102">
      <formula1>$Q$1:$Q$9</formula1>
    </dataValidation>
    <dataValidation type="list" allowBlank="1" showInputMessage="1" showErrorMessage="1" error="Please choose from the dropdown list." sqref="D16:D23 H25 D26">
      <formula1>$W$1:$W4</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44</vt:i4>
      </vt:variant>
    </vt:vector>
  </HeadingPairs>
  <TitlesOfParts>
    <vt:vector size="95" baseType="lpstr">
      <vt:lpstr>Introduction</vt:lpstr>
      <vt:lpstr>All countries 2014</vt:lpstr>
      <vt:lpstr>FAQ and Survey tips </vt:lpstr>
      <vt:lpstr>2014 Blank Survey</vt:lpstr>
      <vt:lpstr>Afghanistan 2014</vt:lpstr>
      <vt:lpstr>Armenia 2014</vt:lpstr>
      <vt:lpstr>Bangladesh 2014</vt:lpstr>
      <vt:lpstr>Benin 2014</vt:lpstr>
      <vt:lpstr>Burkina Faso 2014</vt:lpstr>
      <vt:lpstr>Burundi 2014</vt:lpstr>
      <vt:lpstr>Cameroon 2014</vt:lpstr>
      <vt:lpstr>Cape Verde 2014</vt:lpstr>
      <vt:lpstr>DR Congo 2014</vt:lpstr>
      <vt:lpstr>Dominican Republic 2014</vt:lpstr>
      <vt:lpstr>El Salvador 2014</vt:lpstr>
      <vt:lpstr>Ethiopia 2014</vt:lpstr>
      <vt:lpstr>Georgia 2014</vt:lpstr>
      <vt:lpstr>Ghana 2014</vt:lpstr>
      <vt:lpstr>Guatemala 2014</vt:lpstr>
      <vt:lpstr>Guinea 2014</vt:lpstr>
      <vt:lpstr>Haiti 2014</vt:lpstr>
      <vt:lpstr>Honduras 2014</vt:lpstr>
      <vt:lpstr>India 2014</vt:lpstr>
      <vt:lpstr>Kenya 2014</vt:lpstr>
      <vt:lpstr>Liberia 2014</vt:lpstr>
      <vt:lpstr>Madagascar 2014</vt:lpstr>
      <vt:lpstr>Malawi 2014</vt:lpstr>
      <vt:lpstr>Mali 2014</vt:lpstr>
      <vt:lpstr>Mauritania 2014</vt:lpstr>
      <vt:lpstr>Mozambique 2014</vt:lpstr>
      <vt:lpstr>Nepal 2014</vt:lpstr>
      <vt:lpstr>Nicaragua 2014</vt:lpstr>
      <vt:lpstr>Niger 2014</vt:lpstr>
      <vt:lpstr>Nigeria 2014</vt:lpstr>
      <vt:lpstr>Pakistan 2014</vt:lpstr>
      <vt:lpstr>Paraguay 2014</vt:lpstr>
      <vt:lpstr>Peru 2014</vt:lpstr>
      <vt:lpstr>Philippines 2014</vt:lpstr>
      <vt:lpstr>Russia 2014</vt:lpstr>
      <vt:lpstr>Rwanda 2014</vt:lpstr>
      <vt:lpstr>Senegal 2014</vt:lpstr>
      <vt:lpstr>Sierra Leone 2014</vt:lpstr>
      <vt:lpstr>South Africa 2014</vt:lpstr>
      <vt:lpstr>South Sudan 2014</vt:lpstr>
      <vt:lpstr>Tanzania 2014</vt:lpstr>
      <vt:lpstr>Togo 2014</vt:lpstr>
      <vt:lpstr>Uganda 2014</vt:lpstr>
      <vt:lpstr>Ukraine 2014</vt:lpstr>
      <vt:lpstr>Yemen 2014</vt:lpstr>
      <vt:lpstr>Zambia 2014</vt:lpstr>
      <vt:lpstr>Zimbabwe 2014</vt:lpstr>
      <vt:lpstr>'2014 Blank Survey'!Print_Area</vt:lpstr>
      <vt:lpstr>'Afghanistan 2014'!Print_Area</vt:lpstr>
      <vt:lpstr>'All countries 2014'!Print_Area</vt:lpstr>
      <vt:lpstr>'Armenia 2014'!Print_Area</vt:lpstr>
      <vt:lpstr>'Bangladesh 2014'!Print_Area</vt:lpstr>
      <vt:lpstr>'Benin 2014'!Print_Area</vt:lpstr>
      <vt:lpstr>'Burkina Faso 2014'!Print_Area</vt:lpstr>
      <vt:lpstr>'Burundi 2014'!Print_Area</vt:lpstr>
      <vt:lpstr>'Cameroon 2014'!Print_Area</vt:lpstr>
      <vt:lpstr>'Cape Verde 2014'!Print_Area</vt:lpstr>
      <vt:lpstr>'DR Congo 2014'!Print_Area</vt:lpstr>
      <vt:lpstr>'Ethiopia 2014'!Print_Area</vt:lpstr>
      <vt:lpstr>'FAQ and Survey tips '!Print_Area</vt:lpstr>
      <vt:lpstr>'Georgia 2014'!Print_Area</vt:lpstr>
      <vt:lpstr>'Ghana 2014'!Print_Area</vt:lpstr>
      <vt:lpstr>'Guinea 2014'!Print_Area</vt:lpstr>
      <vt:lpstr>'Haiti 2014'!Print_Area</vt:lpstr>
      <vt:lpstr>'India 2014'!Print_Area</vt:lpstr>
      <vt:lpstr>Introduction!Print_Area</vt:lpstr>
      <vt:lpstr>'Kenya 2014'!Print_Area</vt:lpstr>
      <vt:lpstr>'Liberia 2014'!Print_Area</vt:lpstr>
      <vt:lpstr>'Madagascar 2014'!Print_Area</vt:lpstr>
      <vt:lpstr>'Malawi 2014'!Print_Area</vt:lpstr>
      <vt:lpstr>'Mali 2014'!Print_Area</vt:lpstr>
      <vt:lpstr>'Mauritania 2014'!Print_Area</vt:lpstr>
      <vt:lpstr>'Mozambique 2014'!Print_Area</vt:lpstr>
      <vt:lpstr>'Nepal 2014'!Print_Area</vt:lpstr>
      <vt:lpstr>'Niger 2014'!Print_Area</vt:lpstr>
      <vt:lpstr>'Nigeria 2014'!Print_Area</vt:lpstr>
      <vt:lpstr>'Pakistan 2014'!Print_Area</vt:lpstr>
      <vt:lpstr>'Philippines 2014'!Print_Area</vt:lpstr>
      <vt:lpstr>'Russia 2014'!Print_Area</vt:lpstr>
      <vt:lpstr>'Rwanda 2014'!Print_Area</vt:lpstr>
      <vt:lpstr>'Senegal 2014'!Print_Area</vt:lpstr>
      <vt:lpstr>'Sierra Leone 2014'!Print_Area</vt:lpstr>
      <vt:lpstr>'South Africa 2014'!Print_Area</vt:lpstr>
      <vt:lpstr>'South Sudan 2014'!Print_Area</vt:lpstr>
      <vt:lpstr>'Tanzania 2014'!Print_Area</vt:lpstr>
      <vt:lpstr>'Togo 2014'!Print_Area</vt:lpstr>
      <vt:lpstr>'Uganda 2014'!Print_Area</vt:lpstr>
      <vt:lpstr>'Ukraine 2014'!Print_Area</vt:lpstr>
      <vt:lpstr>'Yemen 2014'!Print_Area</vt:lpstr>
      <vt:lpstr>'Zambia 2014'!Print_Area</vt:lpstr>
      <vt:lpstr>'Zimbabwe 2014'!Print_Area</vt:lpstr>
    </vt:vector>
  </TitlesOfParts>
  <Company>JSI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nolson</dc:creator>
  <cp:lastModifiedBy>Clodong, Helen</cp:lastModifiedBy>
  <cp:lastPrinted>2014-09-11T21:07:54Z</cp:lastPrinted>
  <dcterms:created xsi:type="dcterms:W3CDTF">2007-03-29T16:28:53Z</dcterms:created>
  <dcterms:modified xsi:type="dcterms:W3CDTF">2014-11-26T10:37:43Z</dcterms:modified>
</cp:coreProperties>
</file>